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kstu\se_3\mo\lab_6\"/>
    </mc:Choice>
  </mc:AlternateContent>
  <bookViews>
    <workbookView xWindow="-15" yWindow="4710" windowWidth="15330" windowHeight="4770" activeTab="5"/>
  </bookViews>
  <sheets>
    <sheet name="sheet1" sheetId="1" r:id="rId1"/>
    <sheet name="FindingMax" sheetId="6" r:id="rId2"/>
    <sheet name="FindingMin" sheetId="2" r:id="rId3"/>
    <sheet name="sheet3" sheetId="3" r:id="rId4"/>
    <sheet name="sheet4" sheetId="4" r:id="rId5"/>
    <sheet name="sheet5" sheetId="5" r:id="rId6"/>
  </sheets>
  <calcPr calcId="162913" iterate="1"/>
</workbook>
</file>

<file path=xl/calcChain.xml><?xml version="1.0" encoding="utf-8"?>
<calcChain xmlns="http://schemas.openxmlformats.org/spreadsheetml/2006/main">
  <c r="F7" i="3" l="1"/>
  <c r="J24" i="5" l="1"/>
  <c r="J74" i="5" l="1"/>
  <c r="K67" i="1"/>
  <c r="J67" i="1" s="1"/>
  <c r="I67" i="1"/>
  <c r="K66" i="1"/>
  <c r="J66" i="1" s="1"/>
  <c r="I66" i="1"/>
  <c r="K65" i="1"/>
  <c r="J65" i="1"/>
  <c r="I65" i="1"/>
  <c r="K64" i="1"/>
  <c r="J64" i="1"/>
  <c r="I64" i="1"/>
  <c r="K63" i="1"/>
  <c r="J63" i="1" s="1"/>
  <c r="I63" i="1"/>
  <c r="K62" i="1"/>
  <c r="J62" i="1" s="1"/>
  <c r="I62" i="1"/>
  <c r="K61" i="1"/>
  <c r="J61" i="1"/>
  <c r="I61" i="1"/>
  <c r="K60" i="1"/>
  <c r="J60" i="1"/>
  <c r="I60" i="1"/>
  <c r="K59" i="1"/>
  <c r="J59" i="1" s="1"/>
  <c r="I59" i="1"/>
  <c r="K58" i="1"/>
  <c r="J58" i="1" s="1"/>
  <c r="I58" i="1"/>
  <c r="K57" i="1"/>
  <c r="J57" i="1"/>
  <c r="I57" i="1"/>
  <c r="K56" i="1"/>
  <c r="J56" i="1"/>
  <c r="I56" i="1"/>
  <c r="K55" i="1"/>
  <c r="J55" i="1" s="1"/>
  <c r="I55" i="1"/>
  <c r="K54" i="1"/>
  <c r="J54" i="1" s="1"/>
  <c r="I54" i="1"/>
  <c r="K53" i="1"/>
  <c r="J53" i="1"/>
  <c r="I53" i="1"/>
  <c r="K52" i="1"/>
  <c r="J52" i="1"/>
  <c r="I52" i="1"/>
  <c r="K51" i="1"/>
  <c r="J51" i="1" s="1"/>
  <c r="I51" i="1"/>
  <c r="K50" i="1"/>
  <c r="J50" i="1" s="1"/>
  <c r="I50" i="1"/>
  <c r="K49" i="1"/>
  <c r="J49" i="1"/>
  <c r="I49" i="1"/>
  <c r="K48" i="1"/>
  <c r="J48" i="1"/>
  <c r="I48" i="1"/>
  <c r="K47" i="1"/>
  <c r="J47" i="1" s="1"/>
  <c r="I47" i="1"/>
  <c r="K46" i="1"/>
  <c r="J46" i="1" s="1"/>
  <c r="I46" i="1"/>
  <c r="K45" i="1"/>
  <c r="J45" i="1"/>
  <c r="I45" i="1"/>
  <c r="K44" i="1"/>
  <c r="J44" i="1"/>
  <c r="I44" i="1"/>
  <c r="K43" i="1"/>
  <c r="J43" i="1" s="1"/>
  <c r="I43" i="1"/>
  <c r="K42" i="1"/>
  <c r="J42" i="1" s="1"/>
  <c r="I42" i="1"/>
  <c r="K41" i="1"/>
  <c r="J41" i="1"/>
  <c r="I41" i="1"/>
  <c r="K40" i="1"/>
  <c r="J40" i="1"/>
  <c r="I40" i="1"/>
  <c r="K39" i="1"/>
  <c r="J39" i="1" s="1"/>
  <c r="I39" i="1"/>
  <c r="K38" i="1"/>
  <c r="J38" i="1" s="1"/>
  <c r="I38" i="1"/>
  <c r="K37" i="1"/>
  <c r="J37" i="1"/>
  <c r="I37" i="1"/>
  <c r="K36" i="1"/>
  <c r="J36" i="1"/>
  <c r="I36" i="1"/>
  <c r="K35" i="1"/>
  <c r="J35" i="1" s="1"/>
  <c r="I35" i="1"/>
  <c r="K34" i="1"/>
  <c r="J34" i="1" s="1"/>
  <c r="I34" i="1"/>
  <c r="K33" i="1"/>
  <c r="J33" i="1"/>
  <c r="I33" i="1"/>
  <c r="K32" i="1"/>
  <c r="J32" i="1"/>
  <c r="I32" i="1"/>
  <c r="K31" i="1"/>
  <c r="J31" i="1" s="1"/>
  <c r="I31" i="1"/>
  <c r="K30" i="1"/>
  <c r="J30" i="1" s="1"/>
  <c r="I30" i="1"/>
  <c r="K29" i="1"/>
  <c r="J29" i="1"/>
  <c r="I29" i="1"/>
  <c r="K28" i="1"/>
  <c r="J28" i="1" s="1"/>
  <c r="I28" i="1"/>
  <c r="K27" i="1"/>
  <c r="J27" i="1"/>
  <c r="I27" i="1"/>
  <c r="K26" i="1"/>
  <c r="J26" i="1" s="1"/>
  <c r="I26" i="1"/>
  <c r="K25" i="1"/>
  <c r="J25" i="1"/>
  <c r="I25" i="1"/>
  <c r="K24" i="1"/>
  <c r="J24" i="1" s="1"/>
  <c r="I24" i="1"/>
  <c r="K23" i="1"/>
  <c r="J23" i="1" s="1"/>
  <c r="I23" i="1"/>
  <c r="K22" i="1"/>
  <c r="J22" i="1" s="1"/>
  <c r="I22" i="1"/>
  <c r="K21" i="1"/>
  <c r="J21" i="1"/>
  <c r="I21" i="1"/>
  <c r="K20" i="1"/>
  <c r="J20" i="1" s="1"/>
  <c r="I20" i="1"/>
  <c r="K19" i="1"/>
  <c r="J19" i="1" s="1"/>
  <c r="I19" i="1"/>
  <c r="K18" i="1"/>
  <c r="J18" i="1" s="1"/>
  <c r="I18" i="1"/>
  <c r="K17" i="1"/>
  <c r="J17" i="1"/>
  <c r="I17" i="1"/>
  <c r="K16" i="1"/>
  <c r="J16" i="1" s="1"/>
  <c r="I16" i="1"/>
  <c r="K15" i="1"/>
  <c r="J15" i="1" s="1"/>
  <c r="I15" i="1"/>
  <c r="K14" i="1"/>
  <c r="J14" i="1" s="1"/>
  <c r="I14" i="1"/>
  <c r="K13" i="1"/>
  <c r="J13" i="1"/>
  <c r="I13" i="1"/>
  <c r="K12" i="1"/>
  <c r="J12" i="1" s="1"/>
  <c r="I12" i="1"/>
  <c r="K11" i="1"/>
  <c r="J11" i="1" s="1"/>
  <c r="I11" i="1"/>
  <c r="K10" i="1"/>
  <c r="J10" i="1" s="1"/>
  <c r="I10" i="1"/>
  <c r="K9" i="1"/>
  <c r="J9" i="1"/>
  <c r="I9" i="1"/>
  <c r="K8" i="1"/>
  <c r="J8" i="1" s="1"/>
  <c r="I8" i="1"/>
  <c r="K7" i="1"/>
  <c r="J7" i="1" s="1"/>
  <c r="I7" i="1"/>
  <c r="K6" i="1"/>
  <c r="J6" i="1" s="1"/>
  <c r="I6" i="1"/>
  <c r="K5" i="1"/>
  <c r="J5" i="1"/>
  <c r="I5" i="1"/>
  <c r="K4" i="1"/>
  <c r="J4" i="1" s="1"/>
  <c r="I4" i="1"/>
  <c r="M5" i="6" l="1"/>
  <c r="M6" i="6" s="1"/>
  <c r="O5" i="6"/>
  <c r="G5" i="6" s="1"/>
  <c r="B5" i="6"/>
  <c r="C5" i="6" s="1"/>
  <c r="B6" i="6"/>
  <c r="C6" i="6" s="1"/>
  <c r="D5" i="6"/>
  <c r="D6" i="6" s="1"/>
  <c r="M5" i="2"/>
  <c r="O5" i="2"/>
  <c r="G5" i="2" s="1"/>
  <c r="B5" i="2"/>
  <c r="C5" i="2" s="1"/>
  <c r="D5" i="2"/>
  <c r="D6" i="2" s="1"/>
  <c r="H27" i="5"/>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M5" i="4"/>
  <c r="J5" i="4"/>
  <c r="K139" i="5"/>
  <c r="K140" i="5"/>
  <c r="K141" i="5"/>
  <c r="K142" i="5"/>
  <c r="K143" i="5"/>
  <c r="K144" i="5"/>
  <c r="K145" i="5"/>
  <c r="K146" i="5"/>
  <c r="K147" i="5"/>
  <c r="K118" i="5"/>
  <c r="K119" i="5"/>
  <c r="K120" i="5"/>
  <c r="K121" i="5"/>
  <c r="K122" i="5"/>
  <c r="K123" i="5"/>
  <c r="K124" i="5"/>
  <c r="K125" i="5"/>
  <c r="K126" i="5"/>
  <c r="K127" i="5"/>
  <c r="K128" i="5"/>
  <c r="K129" i="5"/>
  <c r="K130" i="5"/>
  <c r="K131" i="5"/>
  <c r="K132" i="5"/>
  <c r="K133" i="5"/>
  <c r="K134" i="5"/>
  <c r="K135" i="5"/>
  <c r="K136" i="5"/>
  <c r="K137" i="5"/>
  <c r="K13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2" i="5"/>
  <c r="K21" i="5"/>
  <c r="K20" i="5"/>
  <c r="K19" i="5"/>
  <c r="K18" i="5"/>
  <c r="K17" i="5"/>
  <c r="K16" i="5"/>
  <c r="K15" i="5"/>
  <c r="K14" i="5"/>
  <c r="K13" i="5"/>
  <c r="K12" i="5"/>
  <c r="B6" i="2"/>
  <c r="N5" i="6"/>
  <c r="F6" i="2"/>
  <c r="C6" i="2"/>
  <c r="D7" i="6" l="1"/>
  <c r="D7" i="2"/>
  <c r="B7" i="2"/>
  <c r="H53" i="5"/>
  <c r="H54" i="5" s="1"/>
  <c r="H55" i="5" s="1"/>
  <c r="H56" i="5" s="1"/>
  <c r="H57" i="5" s="1"/>
  <c r="H58" i="5" s="1"/>
  <c r="H59" i="5" s="1"/>
  <c r="L5" i="4"/>
  <c r="N6" i="6"/>
  <c r="M7" i="6"/>
  <c r="B7" i="6"/>
  <c r="N5" i="2"/>
  <c r="M6" i="2"/>
  <c r="F6" i="6"/>
  <c r="J75" i="5"/>
  <c r="J73" i="5"/>
  <c r="K74" i="5"/>
  <c r="F7" i="2" l="1"/>
  <c r="C7" i="2"/>
  <c r="M7" i="2"/>
  <c r="N6" i="2"/>
  <c r="C7" i="6"/>
  <c r="F7" i="6"/>
  <c r="M8" i="6"/>
  <c r="N7" i="6"/>
  <c r="K73" i="5"/>
  <c r="J72" i="5"/>
  <c r="J76" i="5"/>
  <c r="K75" i="5"/>
  <c r="N8" i="6" l="1"/>
  <c r="M9" i="6"/>
  <c r="D8" i="2"/>
  <c r="B8" i="2"/>
  <c r="D8" i="6"/>
  <c r="B8" i="6"/>
  <c r="M8" i="2"/>
  <c r="N7" i="2"/>
  <c r="J77" i="5"/>
  <c r="K76" i="5"/>
  <c r="K72" i="5"/>
  <c r="J71" i="5"/>
  <c r="C8" i="6" l="1"/>
  <c r="F8" i="6"/>
  <c r="F8" i="2"/>
  <c r="C8" i="2"/>
  <c r="N8" i="2"/>
  <c r="M9" i="2"/>
  <c r="M10" i="6"/>
  <c r="N9" i="6"/>
  <c r="K71" i="5"/>
  <c r="J70" i="5"/>
  <c r="K77" i="5"/>
  <c r="J78" i="5"/>
  <c r="D9" i="2" l="1"/>
  <c r="B9" i="2" s="1"/>
  <c r="D9" i="6"/>
  <c r="B9" i="6" s="1"/>
  <c r="M11" i="6"/>
  <c r="N10" i="6"/>
  <c r="N9" i="2"/>
  <c r="M10" i="2"/>
  <c r="J79" i="5"/>
  <c r="K78" i="5"/>
  <c r="K70" i="5"/>
  <c r="J69" i="5"/>
  <c r="C9" i="2" l="1"/>
  <c r="F9" i="2"/>
  <c r="C9" i="6"/>
  <c r="F9" i="6"/>
  <c r="N11" i="6"/>
  <c r="M12" i="6"/>
  <c r="N10" i="2"/>
  <c r="M11" i="2"/>
  <c r="K69" i="5"/>
  <c r="J68" i="5"/>
  <c r="K79" i="5"/>
  <c r="J80" i="5"/>
  <c r="D10" i="2" l="1"/>
  <c r="B10" i="2" s="1"/>
  <c r="N12" i="6"/>
  <c r="M13" i="6"/>
  <c r="N11" i="2"/>
  <c r="M12" i="2"/>
  <c r="D10" i="6"/>
  <c r="B10" i="6" s="1"/>
  <c r="K80" i="5"/>
  <c r="J81" i="5"/>
  <c r="K68" i="5"/>
  <c r="J67" i="5"/>
  <c r="C10" i="2" l="1"/>
  <c r="F10" i="2"/>
  <c r="M14" i="6"/>
  <c r="N13" i="6"/>
  <c r="C10" i="6"/>
  <c r="F10" i="6"/>
  <c r="N12" i="2"/>
  <c r="M13" i="2"/>
  <c r="K67" i="5"/>
  <c r="J66" i="5"/>
  <c r="J82" i="5"/>
  <c r="K81" i="5"/>
  <c r="M15" i="6" l="1"/>
  <c r="N14" i="6"/>
  <c r="D11" i="6"/>
  <c r="B11" i="6"/>
  <c r="M14" i="2"/>
  <c r="N13" i="2"/>
  <c r="D11" i="2"/>
  <c r="B11" i="2"/>
  <c r="K82" i="5"/>
  <c r="J83" i="5"/>
  <c r="K66" i="5"/>
  <c r="J65" i="5"/>
  <c r="M15" i="2" l="1"/>
  <c r="N14" i="2"/>
  <c r="C11" i="6"/>
  <c r="F11" i="6"/>
  <c r="C11" i="2"/>
  <c r="F11" i="2"/>
  <c r="M16" i="6"/>
  <c r="N15" i="6"/>
  <c r="K65" i="5"/>
  <c r="J64" i="5"/>
  <c r="K83" i="5"/>
  <c r="J84" i="5"/>
  <c r="D12" i="2" l="1"/>
  <c r="B12" i="2" s="1"/>
  <c r="D12" i="6"/>
  <c r="B12" i="6" s="1"/>
  <c r="M17" i="6"/>
  <c r="N16" i="6"/>
  <c r="M16" i="2"/>
  <c r="N15" i="2"/>
  <c r="K84" i="5"/>
  <c r="J85" i="5"/>
  <c r="K85" i="5" s="1"/>
  <c r="K64" i="5"/>
  <c r="J63" i="5"/>
  <c r="C12" i="6" l="1"/>
  <c r="F12" i="6"/>
  <c r="M18" i="6"/>
  <c r="N17" i="6"/>
  <c r="C12" i="2"/>
  <c r="F12" i="2"/>
  <c r="N16" i="2"/>
  <c r="M17" i="2"/>
  <c r="K63" i="5"/>
  <c r="K5" i="4"/>
  <c r="N18" i="6" l="1"/>
  <c r="M19" i="6"/>
  <c r="D13" i="2"/>
  <c r="B13" i="2" s="1"/>
  <c r="M18" i="2"/>
  <c r="N17" i="2"/>
  <c r="D13" i="6"/>
  <c r="B13" i="6" s="1"/>
  <c r="C13" i="6" l="1"/>
  <c r="F13" i="6"/>
  <c r="C13" i="2"/>
  <c r="F13" i="2"/>
  <c r="N18" i="2"/>
  <c r="M19" i="2"/>
  <c r="M20" i="6"/>
  <c r="N19" i="6"/>
  <c r="M20" i="2" l="1"/>
  <c r="N19" i="2"/>
  <c r="D14" i="2"/>
  <c r="B14" i="2" s="1"/>
  <c r="N20" i="6"/>
  <c r="M21" i="6"/>
  <c r="D14" i="6"/>
  <c r="B14" i="6"/>
  <c r="C14" i="2" l="1"/>
  <c r="F14" i="2"/>
  <c r="M22" i="6"/>
  <c r="N21" i="6"/>
  <c r="F14" i="6"/>
  <c r="C14" i="6"/>
  <c r="N20" i="2"/>
  <c r="M21" i="2"/>
  <c r="D15" i="6" l="1"/>
  <c r="B15" i="6"/>
  <c r="N22" i="6"/>
  <c r="M23" i="6"/>
  <c r="M22" i="2"/>
  <c r="N21" i="2"/>
  <c r="D15" i="2"/>
  <c r="B15" i="2"/>
  <c r="M23" i="2" l="1"/>
  <c r="N22" i="2"/>
  <c r="M24" i="6"/>
  <c r="N23" i="6"/>
  <c r="C15" i="6"/>
  <c r="F15" i="6"/>
  <c r="C15" i="2"/>
  <c r="F15" i="2"/>
  <c r="D16" i="6" l="1"/>
  <c r="B16" i="6"/>
  <c r="N24" i="6"/>
  <c r="M25" i="6"/>
  <c r="D16" i="2"/>
  <c r="B16" i="2" s="1"/>
  <c r="N23" i="2"/>
  <c r="M24" i="2"/>
  <c r="C16" i="2" l="1"/>
  <c r="F16" i="2"/>
  <c r="M26" i="6"/>
  <c r="N25" i="6"/>
  <c r="C16" i="6"/>
  <c r="F16" i="6"/>
  <c r="M25" i="2"/>
  <c r="N24" i="2"/>
  <c r="D17" i="6" l="1"/>
  <c r="B17" i="6"/>
  <c r="M26" i="2"/>
  <c r="N25" i="2"/>
  <c r="M27" i="6"/>
  <c r="N26" i="6"/>
  <c r="D17" i="2"/>
  <c r="B17" i="2"/>
  <c r="C17" i="2" l="1"/>
  <c r="F17" i="2"/>
  <c r="C17" i="6"/>
  <c r="F17" i="6"/>
  <c r="N27" i="6"/>
  <c r="M28" i="6"/>
  <c r="M27" i="2"/>
  <c r="N26" i="2"/>
  <c r="N28" i="6" l="1"/>
  <c r="M29" i="6"/>
  <c r="D18" i="2"/>
  <c r="B18" i="2" s="1"/>
  <c r="D18" i="6"/>
  <c r="B18" i="6" s="1"/>
  <c r="M28" i="2"/>
  <c r="N27" i="2"/>
  <c r="C18" i="6" l="1"/>
  <c r="F18" i="6"/>
  <c r="C18" i="2"/>
  <c r="F18" i="2"/>
  <c r="M30" i="6"/>
  <c r="N29" i="6"/>
  <c r="N28" i="2"/>
  <c r="M29" i="2"/>
  <c r="N30" i="6" l="1"/>
  <c r="M31" i="6"/>
  <c r="D19" i="2"/>
  <c r="B19" i="2"/>
  <c r="M30" i="2"/>
  <c r="N29" i="2"/>
  <c r="D19" i="6"/>
  <c r="B19" i="6"/>
  <c r="N30" i="2" l="1"/>
  <c r="M31" i="2"/>
  <c r="M32" i="6"/>
  <c r="N31" i="6"/>
  <c r="C19" i="2"/>
  <c r="F19" i="2"/>
  <c r="C19" i="6"/>
  <c r="F19" i="6"/>
  <c r="D20" i="2" l="1"/>
  <c r="B20" i="2"/>
  <c r="N32" i="6"/>
  <c r="M33" i="6"/>
  <c r="N31" i="2"/>
  <c r="M32" i="2"/>
  <c r="D20" i="6"/>
  <c r="B20" i="6" s="1"/>
  <c r="C20" i="2" l="1"/>
  <c r="F20" i="2"/>
  <c r="C20" i="6"/>
  <c r="F20" i="6"/>
  <c r="M33" i="2"/>
  <c r="N32" i="2"/>
  <c r="M34" i="6"/>
  <c r="N33" i="6"/>
  <c r="D21" i="6" l="1"/>
  <c r="B21" i="6"/>
  <c r="M34" i="2"/>
  <c r="N33" i="2"/>
  <c r="D21" i="2"/>
  <c r="B21" i="2" s="1"/>
  <c r="N34" i="6"/>
  <c r="M35" i="6"/>
  <c r="C21" i="2" l="1"/>
  <c r="F21" i="2"/>
  <c r="M35" i="2"/>
  <c r="N34" i="2"/>
  <c r="M36" i="6"/>
  <c r="N35" i="6"/>
  <c r="C21" i="6"/>
  <c r="F21" i="6"/>
  <c r="N36" i="6" l="1"/>
  <c r="M37" i="6"/>
  <c r="D22" i="6"/>
  <c r="B22" i="6" s="1"/>
  <c r="N35" i="2"/>
  <c r="M36" i="2"/>
  <c r="D22" i="2"/>
  <c r="B22" i="2" s="1"/>
  <c r="C22" i="2" l="1"/>
  <c r="F22" i="2"/>
  <c r="C22" i="6"/>
  <c r="F22" i="6"/>
  <c r="N36" i="2"/>
  <c r="M37" i="2"/>
  <c r="M38" i="6"/>
  <c r="N37" i="6"/>
  <c r="N38" i="6" l="1"/>
  <c r="M39" i="6"/>
  <c r="M38" i="2"/>
  <c r="N37" i="2"/>
  <c r="D23" i="6"/>
  <c r="B23" i="6" s="1"/>
  <c r="D23" i="2"/>
  <c r="B23" i="2"/>
  <c r="M39" i="2" l="1"/>
  <c r="N38" i="2"/>
  <c r="C23" i="6"/>
  <c r="F23" i="6"/>
  <c r="M40" i="6"/>
  <c r="N39" i="6"/>
  <c r="C23" i="2"/>
  <c r="F23" i="2"/>
  <c r="D24" i="2" l="1"/>
  <c r="B24" i="2" s="1"/>
  <c r="M41" i="6"/>
  <c r="N40" i="6"/>
  <c r="D24" i="6"/>
  <c r="B24" i="6"/>
  <c r="N39" i="2"/>
  <c r="M40" i="2"/>
  <c r="C24" i="6" l="1"/>
  <c r="F24" i="6"/>
  <c r="M42" i="6"/>
  <c r="N41" i="6"/>
  <c r="M41" i="2"/>
  <c r="N40" i="2"/>
  <c r="F24" i="2"/>
  <c r="C24" i="2"/>
  <c r="M42" i="2" l="1"/>
  <c r="N41" i="2"/>
  <c r="M43" i="6"/>
  <c r="N42" i="6"/>
  <c r="D25" i="2"/>
  <c r="B25" i="2" s="1"/>
  <c r="D25" i="6"/>
  <c r="B25" i="6" s="1"/>
  <c r="C25" i="2" l="1"/>
  <c r="F25" i="2"/>
  <c r="M44" i="6"/>
  <c r="N43" i="6"/>
  <c r="C25" i="6"/>
  <c r="F25" i="6"/>
  <c r="N42" i="2"/>
  <c r="M43" i="2"/>
  <c r="N44" i="6" l="1"/>
  <c r="M45" i="6"/>
  <c r="N43" i="2"/>
  <c r="M44" i="2"/>
  <c r="D26" i="6"/>
  <c r="B26" i="6" s="1"/>
  <c r="D26" i="2"/>
  <c r="B26" i="2" s="1"/>
  <c r="C26" i="2" l="1"/>
  <c r="F26" i="2"/>
  <c r="C26" i="6"/>
  <c r="F26" i="6"/>
  <c r="N44" i="2"/>
  <c r="M45" i="2"/>
  <c r="M46" i="6"/>
  <c r="N45" i="6"/>
  <c r="M46" i="2" l="1"/>
  <c r="N45" i="2"/>
  <c r="D27" i="6"/>
  <c r="B27" i="6" s="1"/>
  <c r="M47" i="6"/>
  <c r="N46" i="6"/>
  <c r="D27" i="2"/>
  <c r="B27" i="2"/>
  <c r="C27" i="6" l="1"/>
  <c r="F27" i="6"/>
  <c r="C27" i="2"/>
  <c r="F27" i="2"/>
  <c r="M47" i="2"/>
  <c r="N46" i="2"/>
  <c r="M48" i="6"/>
  <c r="N47" i="6"/>
  <c r="M48" i="2" l="1"/>
  <c r="N47" i="2"/>
  <c r="N48" i="6"/>
  <c r="M49" i="6"/>
  <c r="D28" i="2"/>
  <c r="B28" i="2" s="1"/>
  <c r="D28" i="6"/>
  <c r="B28" i="6" s="1"/>
  <c r="C28" i="2" l="1"/>
  <c r="F28" i="2"/>
  <c r="M50" i="6"/>
  <c r="N49" i="6"/>
  <c r="C28" i="6"/>
  <c r="F28" i="6"/>
  <c r="N48" i="2"/>
  <c r="M49" i="2"/>
  <c r="D29" i="6" l="1"/>
  <c r="B29" i="6"/>
  <c r="N49" i="2"/>
  <c r="M50" i="2"/>
  <c r="N50" i="6"/>
  <c r="M51" i="6"/>
  <c r="D29" i="2"/>
  <c r="B29" i="2"/>
  <c r="M52" i="6" l="1"/>
  <c r="N51" i="6"/>
  <c r="N50" i="2"/>
  <c r="M51" i="2"/>
  <c r="C29" i="6"/>
  <c r="F29" i="6"/>
  <c r="F29" i="2"/>
  <c r="C29" i="2"/>
  <c r="D30" i="6" l="1"/>
  <c r="B30" i="6" s="1"/>
  <c r="N51" i="2"/>
  <c r="M52" i="2"/>
  <c r="D30" i="2"/>
  <c r="B30" i="2" s="1"/>
  <c r="N52" i="6"/>
  <c r="M53" i="6"/>
  <c r="C30" i="2" l="1"/>
  <c r="F30" i="2"/>
  <c r="M54" i="6"/>
  <c r="N53" i="6"/>
  <c r="F30" i="6"/>
  <c r="C30" i="6"/>
  <c r="N52" i="2"/>
  <c r="M53" i="2"/>
  <c r="D31" i="6" l="1"/>
  <c r="B31" i="6" s="1"/>
  <c r="M55" i="6"/>
  <c r="N54" i="6"/>
  <c r="M54" i="2"/>
  <c r="N53" i="2"/>
  <c r="D31" i="2"/>
  <c r="B31" i="2" s="1"/>
  <c r="C31" i="6" l="1"/>
  <c r="F31" i="6"/>
  <c r="M55" i="2"/>
  <c r="N54" i="2"/>
  <c r="M56" i="6"/>
  <c r="N55" i="6"/>
  <c r="C31" i="2"/>
  <c r="F31" i="2"/>
  <c r="M56" i="2" l="1"/>
  <c r="N55" i="2"/>
  <c r="M57" i="6"/>
  <c r="N56" i="6"/>
  <c r="D32" i="2"/>
  <c r="B32" i="2" s="1"/>
  <c r="D32" i="6"/>
  <c r="B32" i="6" s="1"/>
  <c r="C32" i="6" l="1"/>
  <c r="F32" i="6"/>
  <c r="C32" i="2"/>
  <c r="F32" i="2"/>
  <c r="M58" i="6"/>
  <c r="N57" i="6"/>
  <c r="N56" i="2"/>
  <c r="M57" i="2"/>
  <c r="D33" i="2" l="1"/>
  <c r="B33" i="2" s="1"/>
  <c r="N58" i="6"/>
  <c r="M59" i="6"/>
  <c r="M58" i="2"/>
  <c r="N57" i="2"/>
  <c r="D33" i="6"/>
  <c r="B33" i="6" s="1"/>
  <c r="C33" i="6" l="1"/>
  <c r="F33" i="6"/>
  <c r="F33" i="2"/>
  <c r="C33" i="2"/>
  <c r="M60" i="6"/>
  <c r="N59" i="6"/>
  <c r="M59" i="2"/>
  <c r="N58" i="2"/>
  <c r="G7" i="2"/>
  <c r="N60" i="6" l="1"/>
  <c r="M61" i="6"/>
  <c r="D34" i="2"/>
  <c r="B34" i="2" s="1"/>
  <c r="N59" i="2"/>
  <c r="M60" i="2"/>
  <c r="D34" i="6"/>
  <c r="B34" i="6" s="1"/>
  <c r="F34" i="2" l="1"/>
  <c r="C34" i="2"/>
  <c r="M61" i="2"/>
  <c r="N60" i="2"/>
  <c r="C34" i="6"/>
  <c r="F34" i="6"/>
  <c r="M62" i="6"/>
  <c r="N61" i="6"/>
  <c r="D35" i="6" l="1"/>
  <c r="B35" i="6"/>
  <c r="D35" i="2"/>
  <c r="B35" i="2" s="1"/>
  <c r="N61" i="2"/>
  <c r="M62" i="2"/>
  <c r="M63" i="6"/>
  <c r="N62" i="6"/>
  <c r="N62" i="2" l="1"/>
  <c r="M63" i="2"/>
  <c r="C35" i="6"/>
  <c r="F35" i="6"/>
  <c r="C35" i="2"/>
  <c r="F35" i="2"/>
  <c r="N63" i="6"/>
  <c r="M64" i="6"/>
  <c r="D36" i="2" l="1"/>
  <c r="B36" i="2"/>
  <c r="D36" i="6"/>
  <c r="B36" i="6" s="1"/>
  <c r="M65" i="6"/>
  <c r="N64" i="6"/>
  <c r="N63" i="2"/>
  <c r="M64" i="2"/>
  <c r="C36" i="6" l="1"/>
  <c r="F36" i="6"/>
  <c r="M65" i="2"/>
  <c r="N64" i="2"/>
  <c r="F36" i="2"/>
  <c r="C36" i="2"/>
  <c r="N65" i="6"/>
  <c r="M66" i="6"/>
  <c r="N65" i="2" l="1"/>
  <c r="M66" i="2"/>
  <c r="M67" i="6"/>
  <c r="N66" i="6"/>
  <c r="D37" i="2"/>
  <c r="B37" i="2"/>
  <c r="D37" i="6"/>
  <c r="B37" i="6" s="1"/>
  <c r="C37" i="6" l="1"/>
  <c r="F37" i="6"/>
  <c r="M68" i="6"/>
  <c r="N67" i="6"/>
  <c r="N66" i="2"/>
  <c r="M67" i="2"/>
  <c r="C37" i="2"/>
  <c r="F37" i="2"/>
  <c r="D38" i="2" l="1"/>
  <c r="B38" i="2"/>
  <c r="N67" i="2"/>
  <c r="M68" i="2"/>
  <c r="M69" i="6"/>
  <c r="N68" i="6"/>
  <c r="D38" i="6"/>
  <c r="B38" i="6"/>
  <c r="N69" i="6" l="1"/>
  <c r="M70" i="6"/>
  <c r="N68" i="2"/>
  <c r="M69" i="2"/>
  <c r="C38" i="6"/>
  <c r="F38" i="6"/>
  <c r="C38" i="2"/>
  <c r="F38" i="2"/>
  <c r="D39" i="2" l="1"/>
  <c r="B39" i="2"/>
  <c r="D39" i="6"/>
  <c r="B39" i="6" s="1"/>
  <c r="N69" i="2"/>
  <c r="M70" i="2"/>
  <c r="M71" i="6"/>
  <c r="N70" i="6"/>
  <c r="C39" i="6" l="1"/>
  <c r="F39" i="6"/>
  <c r="N71" i="6"/>
  <c r="M72" i="6"/>
  <c r="N70" i="2"/>
  <c r="M71" i="2"/>
  <c r="C39" i="2"/>
  <c r="F39" i="2"/>
  <c r="B40" i="2" l="1"/>
  <c r="D40" i="2"/>
  <c r="M72" i="2"/>
  <c r="N71" i="2"/>
  <c r="M73" i="6"/>
  <c r="N72" i="6"/>
  <c r="D40" i="6"/>
  <c r="B40" i="6" s="1"/>
  <c r="C40" i="6" l="1"/>
  <c r="F40" i="6"/>
  <c r="M74" i="6"/>
  <c r="N73" i="6"/>
  <c r="N72" i="2"/>
  <c r="M73" i="2"/>
  <c r="F40" i="2"/>
  <c r="C40" i="2"/>
  <c r="M75" i="6" l="1"/>
  <c r="N74" i="6"/>
  <c r="D41" i="2"/>
  <c r="B41" i="2"/>
  <c r="M74" i="2"/>
  <c r="N73" i="2"/>
  <c r="D41" i="6"/>
  <c r="B41" i="6" s="1"/>
  <c r="C41" i="6" l="1"/>
  <c r="F41" i="6"/>
  <c r="N74" i="2"/>
  <c r="M75" i="2"/>
  <c r="N75" i="6"/>
  <c r="M76" i="6"/>
  <c r="F41" i="2"/>
  <c r="C41" i="2"/>
  <c r="N75" i="2" l="1"/>
  <c r="M76" i="2"/>
  <c r="N76" i="6"/>
  <c r="M77" i="6"/>
  <c r="D42" i="2"/>
  <c r="B42" i="2"/>
  <c r="D42" i="6"/>
  <c r="B42" i="6" s="1"/>
  <c r="F42" i="6" l="1"/>
  <c r="C42" i="6"/>
  <c r="C42" i="2"/>
  <c r="F42" i="2"/>
  <c r="N76" i="2"/>
  <c r="M77" i="2"/>
  <c r="M78" i="6"/>
  <c r="N77" i="6"/>
  <c r="B43" i="2" l="1"/>
  <c r="D43" i="2"/>
  <c r="D43" i="6"/>
  <c r="B43" i="6" s="1"/>
  <c r="M78" i="2"/>
  <c r="N77" i="2"/>
  <c r="N78" i="6"/>
  <c r="M79" i="6"/>
  <c r="F43" i="6" l="1"/>
  <c r="C43" i="6"/>
  <c r="N79" i="6"/>
  <c r="M80" i="6"/>
  <c r="C43" i="2"/>
  <c r="F43" i="2"/>
  <c r="M79" i="2"/>
  <c r="N78" i="2"/>
  <c r="D44" i="6" l="1"/>
  <c r="B44" i="6" s="1"/>
  <c r="M80" i="2"/>
  <c r="N79" i="2"/>
  <c r="B44" i="2"/>
  <c r="D44" i="2"/>
  <c r="N80" i="6"/>
  <c r="M81" i="6"/>
  <c r="F44" i="6" l="1"/>
  <c r="C44" i="6"/>
  <c r="N80" i="2"/>
  <c r="M81" i="2"/>
  <c r="C44" i="2"/>
  <c r="F44" i="2"/>
  <c r="M82" i="6"/>
  <c r="N81" i="6"/>
  <c r="B45" i="2" l="1"/>
  <c r="D45" i="2"/>
  <c r="N81" i="2"/>
  <c r="M82" i="2"/>
  <c r="D45" i="6"/>
  <c r="B45" i="6"/>
  <c r="N82" i="6"/>
  <c r="M83" i="6"/>
  <c r="C45" i="6" l="1"/>
  <c r="F45" i="6"/>
  <c r="M84" i="6"/>
  <c r="N83" i="6"/>
  <c r="N82" i="2"/>
  <c r="M83" i="2"/>
  <c r="C45" i="2"/>
  <c r="F45" i="2"/>
  <c r="N83" i="2" l="1"/>
  <c r="M84" i="2"/>
  <c r="N84" i="6"/>
  <c r="M85" i="6"/>
  <c r="B46" i="2"/>
  <c r="D46" i="2"/>
  <c r="B46" i="6"/>
  <c r="D46" i="6"/>
  <c r="C46" i="2" l="1"/>
  <c r="F46" i="2"/>
  <c r="N85" i="6"/>
  <c r="M86" i="6"/>
  <c r="M85" i="2"/>
  <c r="N84" i="2"/>
  <c r="F46" i="6"/>
  <c r="C46" i="6"/>
  <c r="M86" i="2" l="1"/>
  <c r="N85" i="2"/>
  <c r="N86" i="6"/>
  <c r="M87" i="6"/>
  <c r="B47" i="6"/>
  <c r="D47" i="6"/>
  <c r="D47" i="2"/>
  <c r="B47" i="2"/>
  <c r="C47" i="6" l="1"/>
  <c r="F47" i="6"/>
  <c r="F47" i="2"/>
  <c r="C47" i="2"/>
  <c r="N87" i="6"/>
  <c r="M88" i="6"/>
  <c r="N86" i="2"/>
  <c r="M87" i="2"/>
  <c r="N88" i="6" l="1"/>
  <c r="M89" i="6"/>
  <c r="B48" i="2"/>
  <c r="D48" i="2"/>
  <c r="N87" i="2"/>
  <c r="M88" i="2"/>
  <c r="B48" i="6"/>
  <c r="D48" i="6"/>
  <c r="N88" i="2" l="1"/>
  <c r="M89" i="2"/>
  <c r="C48" i="2"/>
  <c r="F48" i="2"/>
  <c r="M90" i="6"/>
  <c r="N89" i="6"/>
  <c r="C48" i="6"/>
  <c r="F48" i="6"/>
  <c r="B49" i="6" l="1"/>
  <c r="D49" i="6"/>
  <c r="D49" i="2"/>
  <c r="B49" i="2"/>
  <c r="N89" i="2"/>
  <c r="M90" i="2"/>
  <c r="N90" i="6"/>
  <c r="M91" i="6"/>
  <c r="N90" i="2" l="1"/>
  <c r="M91" i="2"/>
  <c r="C49" i="2"/>
  <c r="F49" i="2"/>
  <c r="N91" i="6"/>
  <c r="M92" i="6"/>
  <c r="C49" i="6"/>
  <c r="F49" i="6"/>
  <c r="N92" i="6" l="1"/>
  <c r="M93" i="6"/>
  <c r="N91" i="2"/>
  <c r="M92" i="2"/>
  <c r="B50" i="2"/>
  <c r="D50" i="2"/>
  <c r="B50" i="6"/>
  <c r="D50" i="6"/>
  <c r="F50" i="6" l="1"/>
  <c r="C50" i="6"/>
  <c r="C50" i="2"/>
  <c r="F50" i="2"/>
  <c r="M93" i="2"/>
  <c r="N92" i="2"/>
  <c r="N93" i="6"/>
  <c r="M94" i="6"/>
  <c r="D51" i="2" l="1"/>
  <c r="B51" i="2"/>
  <c r="N93" i="2"/>
  <c r="M94" i="2"/>
  <c r="D51" i="6"/>
  <c r="B51" i="6"/>
  <c r="N94" i="6"/>
  <c r="M95" i="6"/>
  <c r="C51" i="2" l="1"/>
  <c r="F51" i="2"/>
  <c r="N94" i="2"/>
  <c r="M95" i="2"/>
  <c r="M96" i="6"/>
  <c r="N95" i="6"/>
  <c r="C51" i="6"/>
  <c r="F51" i="6"/>
  <c r="B52" i="6" l="1"/>
  <c r="D52" i="6"/>
  <c r="M97" i="6"/>
  <c r="N96" i="6"/>
  <c r="N95" i="2"/>
  <c r="M96" i="2"/>
  <c r="B52" i="2"/>
  <c r="D52" i="2"/>
  <c r="N96" i="2" l="1"/>
  <c r="M97" i="2"/>
  <c r="C52" i="6"/>
  <c r="F52" i="6"/>
  <c r="N97" i="6"/>
  <c r="M98" i="6"/>
  <c r="C52" i="2"/>
  <c r="F52" i="2"/>
  <c r="N97" i="2" l="1"/>
  <c r="M98" i="2"/>
  <c r="N98" i="6"/>
  <c r="M99" i="6"/>
  <c r="B53" i="6"/>
  <c r="D53" i="6"/>
  <c r="D53" i="2"/>
  <c r="B53" i="2"/>
  <c r="M99" i="2" l="1"/>
  <c r="N98" i="2"/>
  <c r="M100" i="6"/>
  <c r="N99" i="6"/>
  <c r="C53" i="6"/>
  <c r="F53" i="6"/>
  <c r="C53" i="2"/>
  <c r="F53" i="2"/>
  <c r="D54" i="6" l="1"/>
  <c r="B54" i="6"/>
  <c r="M100" i="2"/>
  <c r="N99" i="2"/>
  <c r="M101" i="6"/>
  <c r="N100" i="6"/>
  <c r="D54" i="2"/>
  <c r="B54" i="2"/>
  <c r="C54" i="6" l="1"/>
  <c r="F54" i="6"/>
  <c r="M102" i="6"/>
  <c r="N101" i="6"/>
  <c r="N100" i="2"/>
  <c r="M101" i="2"/>
  <c r="F54" i="2"/>
  <c r="C54" i="2"/>
  <c r="N101" i="2" l="1"/>
  <c r="M102" i="2"/>
  <c r="M103" i="6"/>
  <c r="N102" i="6"/>
  <c r="D55" i="6"/>
  <c r="B55" i="6"/>
  <c r="B55" i="2"/>
  <c r="D55" i="2"/>
  <c r="F55" i="6" l="1"/>
  <c r="C55" i="6"/>
  <c r="M104" i="6"/>
  <c r="N103" i="6"/>
  <c r="N102" i="2"/>
  <c r="M103" i="2"/>
  <c r="C55" i="2"/>
  <c r="F55" i="2"/>
  <c r="B56" i="2" l="1"/>
  <c r="D56" i="2"/>
  <c r="N103" i="2"/>
  <c r="M104" i="2"/>
  <c r="M105" i="6"/>
  <c r="N104" i="6"/>
  <c r="B56" i="6"/>
  <c r="D56" i="6"/>
  <c r="C56" i="6" l="1"/>
  <c r="F56" i="6"/>
  <c r="N104" i="2"/>
  <c r="M105" i="2"/>
  <c r="M106" i="6"/>
  <c r="N105" i="6"/>
  <c r="G7" i="6"/>
  <c r="C56" i="2"/>
  <c r="F56" i="2"/>
  <c r="N106" i="6" l="1"/>
  <c r="M107" i="6"/>
  <c r="N105" i="2"/>
  <c r="M106" i="2"/>
  <c r="D57" i="2"/>
  <c r="B57" i="2"/>
  <c r="B57" i="6"/>
  <c r="D57" i="6"/>
  <c r="C57" i="2" l="1"/>
  <c r="F57" i="2"/>
  <c r="N107" i="6"/>
  <c r="M108" i="6"/>
  <c r="M107" i="2"/>
  <c r="N106" i="2"/>
  <c r="C57" i="6"/>
  <c r="F57" i="6"/>
  <c r="M109" i="6" l="1"/>
  <c r="N108" i="6"/>
  <c r="N107" i="2"/>
  <c r="M108" i="2"/>
  <c r="B58" i="6"/>
  <c r="D58" i="6"/>
  <c r="B58" i="2"/>
  <c r="D58" i="2"/>
  <c r="M109" i="2" l="1"/>
  <c r="N108" i="2"/>
  <c r="C58" i="6"/>
  <c r="F58" i="6"/>
  <c r="F58" i="2"/>
  <c r="C58" i="2"/>
  <c r="N109" i="6"/>
  <c r="M110" i="6"/>
  <c r="D59" i="6" l="1"/>
  <c r="B59" i="6"/>
  <c r="D59" i="2"/>
  <c r="B59" i="2"/>
  <c r="N110" i="6"/>
  <c r="M111" i="6"/>
  <c r="M110" i="2"/>
  <c r="N109" i="2"/>
  <c r="M112" i="6" l="1"/>
  <c r="N111" i="6"/>
  <c r="C59" i="2"/>
  <c r="F59" i="2"/>
  <c r="C59" i="6"/>
  <c r="F59" i="6"/>
  <c r="N110" i="2"/>
  <c r="M111" i="2"/>
  <c r="D60" i="2" l="1"/>
  <c r="B60" i="2"/>
  <c r="B60" i="6"/>
  <c r="D60" i="6"/>
  <c r="M112" i="2"/>
  <c r="N111" i="2"/>
  <c r="N112" i="6"/>
  <c r="M113" i="6"/>
  <c r="F60" i="6" l="1"/>
  <c r="C60" i="6"/>
  <c r="M113" i="2"/>
  <c r="N112" i="2"/>
  <c r="M114" i="6"/>
  <c r="N113" i="6"/>
  <c r="F60" i="2"/>
  <c r="C60" i="2"/>
  <c r="M115" i="6" l="1"/>
  <c r="N114" i="6"/>
  <c r="M114" i="2"/>
  <c r="N113" i="2"/>
  <c r="B61" i="6"/>
  <c r="D61" i="6"/>
  <c r="B61" i="2"/>
  <c r="D61" i="2"/>
  <c r="C61" i="6" l="1"/>
  <c r="F61" i="6"/>
  <c r="M116" i="6"/>
  <c r="N115" i="6"/>
  <c r="M115" i="2"/>
  <c r="N114" i="2"/>
  <c r="C61" i="2"/>
  <c r="F61" i="2"/>
  <c r="M116" i="2" l="1"/>
  <c r="N115" i="2"/>
  <c r="M117" i="6"/>
  <c r="N116" i="6"/>
  <c r="D62" i="6"/>
  <c r="B62" i="6"/>
  <c r="B62" i="2"/>
  <c r="D62" i="2"/>
  <c r="F62" i="6" l="1"/>
  <c r="C62" i="6"/>
  <c r="N116" i="2"/>
  <c r="M117" i="2"/>
  <c r="M118" i="6"/>
  <c r="N117" i="6"/>
  <c r="C62" i="2"/>
  <c r="F62" i="2"/>
  <c r="D63" i="6" l="1"/>
  <c r="B63" i="6"/>
  <c r="M119" i="6"/>
  <c r="N118" i="6"/>
  <c r="M118" i="2"/>
  <c r="N117" i="2"/>
  <c r="D63" i="2"/>
  <c r="B63" i="2"/>
  <c r="M120" i="6" l="1"/>
  <c r="N119" i="6"/>
  <c r="F63" i="2"/>
  <c r="C63" i="2"/>
  <c r="N118" i="2"/>
  <c r="M119" i="2"/>
  <c r="C63" i="6"/>
  <c r="F63" i="6"/>
  <c r="N120" i="6" l="1"/>
  <c r="M121" i="6"/>
  <c r="D64" i="2"/>
  <c r="B64" i="2"/>
  <c r="N119" i="2"/>
  <c r="M120" i="2"/>
  <c r="B64" i="6"/>
  <c r="D64" i="6"/>
  <c r="M122" i="6" l="1"/>
  <c r="N121" i="6"/>
  <c r="M121" i="2"/>
  <c r="N120" i="2"/>
  <c r="F64" i="2"/>
  <c r="C64" i="2"/>
  <c r="C64" i="6"/>
  <c r="F64" i="6"/>
  <c r="B65" i="2" l="1"/>
  <c r="D65" i="2"/>
  <c r="M123" i="6"/>
  <c r="N122" i="6"/>
  <c r="M122" i="2"/>
  <c r="N121" i="2"/>
  <c r="D65" i="6"/>
  <c r="B65" i="6"/>
  <c r="C65" i="6" l="1"/>
  <c r="F65" i="6"/>
  <c r="C65" i="2"/>
  <c r="F65" i="2"/>
  <c r="N122" i="2"/>
  <c r="M123" i="2"/>
  <c r="M124" i="6"/>
  <c r="N123" i="6"/>
  <c r="M124" i="2" l="1"/>
  <c r="N123" i="2"/>
  <c r="B66" i="2"/>
  <c r="D66" i="2"/>
  <c r="B66" i="6"/>
  <c r="D66" i="6"/>
  <c r="M125" i="6"/>
  <c r="N124" i="6"/>
  <c r="F66" i="6" l="1"/>
  <c r="C66" i="6"/>
  <c r="F66" i="2"/>
  <c r="C66" i="2"/>
  <c r="M126" i="6"/>
  <c r="N125" i="6"/>
  <c r="M125" i="2"/>
  <c r="N124" i="2"/>
  <c r="B67" i="6" l="1"/>
  <c r="D67" i="6"/>
  <c r="M127" i="6"/>
  <c r="N126" i="6"/>
  <c r="B67" i="2"/>
  <c r="D67" i="2"/>
  <c r="M126" i="2"/>
  <c r="N125" i="2"/>
  <c r="M128" i="6" l="1"/>
  <c r="N127" i="6"/>
  <c r="F67" i="6"/>
  <c r="C67" i="6"/>
  <c r="F67" i="2"/>
  <c r="C67" i="2"/>
  <c r="M127" i="2"/>
  <c r="N126" i="2"/>
  <c r="D68" i="6" l="1"/>
  <c r="B68" i="6"/>
  <c r="M129" i="6"/>
  <c r="N128" i="6"/>
  <c r="D68" i="2"/>
  <c r="B68" i="2"/>
  <c r="N127" i="2"/>
  <c r="M128" i="2"/>
  <c r="F68" i="2" l="1"/>
  <c r="C68" i="2"/>
  <c r="M130" i="6"/>
  <c r="N129" i="6"/>
  <c r="N128" i="2"/>
  <c r="M129" i="2"/>
  <c r="F68" i="6"/>
  <c r="C68" i="6"/>
  <c r="N130" i="6" l="1"/>
  <c r="M131" i="6"/>
  <c r="B69" i="2"/>
  <c r="D69" i="2"/>
  <c r="D69" i="6"/>
  <c r="B69" i="6"/>
  <c r="M130" i="2"/>
  <c r="N129" i="2"/>
  <c r="N131" i="6" l="1"/>
  <c r="M132" i="6"/>
  <c r="F69" i="6"/>
  <c r="C69" i="6"/>
  <c r="F69" i="2"/>
  <c r="C69" i="2"/>
  <c r="M131" i="2"/>
  <c r="N130" i="2"/>
  <c r="B70" i="2" l="1"/>
  <c r="D70" i="2"/>
  <c r="N132" i="6"/>
  <c r="M133" i="6"/>
  <c r="B70" i="6"/>
  <c r="D70" i="6"/>
  <c r="M132" i="2"/>
  <c r="N131" i="2"/>
  <c r="N132" i="2" l="1"/>
  <c r="M133" i="2"/>
  <c r="F70" i="6"/>
  <c r="C70" i="6"/>
  <c r="M134" i="6"/>
  <c r="N133" i="6"/>
  <c r="C70" i="2"/>
  <c r="F70" i="2"/>
  <c r="B71" i="6" l="1"/>
  <c r="D71" i="6"/>
  <c r="M134" i="2"/>
  <c r="N133" i="2"/>
  <c r="M135" i="6"/>
  <c r="N134" i="6"/>
  <c r="D71" i="2"/>
  <c r="B71" i="2"/>
  <c r="M135" i="2" l="1"/>
  <c r="N134" i="2"/>
  <c r="C71" i="2"/>
  <c r="F71" i="2"/>
  <c r="M136" i="6"/>
  <c r="N135" i="6"/>
  <c r="C71" i="6"/>
  <c r="F71" i="6"/>
  <c r="M136" i="2" l="1"/>
  <c r="N135" i="2"/>
  <c r="N136" i="6"/>
  <c r="M137" i="6"/>
  <c r="D72" i="2"/>
  <c r="B72" i="2"/>
  <c r="D72" i="6"/>
  <c r="B72" i="6"/>
  <c r="N136" i="2" l="1"/>
  <c r="M137" i="2"/>
  <c r="M138" i="6"/>
  <c r="N137" i="6"/>
  <c r="F72" i="6"/>
  <c r="C72" i="6"/>
  <c r="C72" i="2"/>
  <c r="F72" i="2"/>
  <c r="D73" i="6" l="1"/>
  <c r="B73" i="6"/>
  <c r="M138" i="2"/>
  <c r="N137" i="2"/>
  <c r="D73" i="2"/>
  <c r="B73" i="2"/>
  <c r="M139" i="6"/>
  <c r="N138" i="6"/>
  <c r="M139" i="2" l="1"/>
  <c r="N138" i="2"/>
  <c r="C73" i="6"/>
  <c r="F73" i="6"/>
  <c r="C73" i="2"/>
  <c r="F73" i="2"/>
  <c r="M140" i="6"/>
  <c r="N139" i="6"/>
  <c r="D74" i="6" l="1"/>
  <c r="B74" i="6"/>
  <c r="B74" i="2"/>
  <c r="D74" i="2"/>
  <c r="N140" i="6"/>
  <c r="M141" i="6"/>
  <c r="N139" i="2"/>
  <c r="M140" i="2"/>
  <c r="F74" i="2" l="1"/>
  <c r="C74" i="2"/>
  <c r="M142" i="6"/>
  <c r="N141" i="6"/>
  <c r="N140" i="2"/>
  <c r="M141" i="2"/>
  <c r="F74" i="6"/>
  <c r="C74" i="6"/>
  <c r="B75" i="6" l="1"/>
  <c r="D75" i="6"/>
  <c r="M142" i="2"/>
  <c r="N141" i="2"/>
  <c r="N142" i="6"/>
  <c r="M143" i="6"/>
  <c r="B75" i="2"/>
  <c r="D75" i="2"/>
  <c r="C75" i="6" l="1"/>
  <c r="F75" i="6"/>
  <c r="N143" i="6"/>
  <c r="M144" i="6"/>
  <c r="M143" i="2"/>
  <c r="N142" i="2"/>
  <c r="C75" i="2"/>
  <c r="F75" i="2"/>
  <c r="D76" i="2" l="1"/>
  <c r="B76" i="2"/>
  <c r="M144" i="2"/>
  <c r="N143" i="2"/>
  <c r="N144" i="6"/>
  <c r="M145" i="6"/>
  <c r="D76" i="6"/>
  <c r="B76" i="6"/>
  <c r="C76" i="2" l="1"/>
  <c r="F76" i="2"/>
  <c r="F76" i="6"/>
  <c r="C76" i="6"/>
  <c r="N145" i="6"/>
  <c r="M146" i="6"/>
  <c r="M145" i="2"/>
  <c r="N144" i="2"/>
  <c r="M147" i="6" l="1"/>
  <c r="N146" i="6"/>
  <c r="D77" i="6"/>
  <c r="B77" i="6"/>
  <c r="M146" i="2"/>
  <c r="N145" i="2"/>
  <c r="B77" i="2"/>
  <c r="D77" i="2"/>
  <c r="M147" i="2" l="1"/>
  <c r="N146" i="2"/>
  <c r="C77" i="6"/>
  <c r="F77" i="6"/>
  <c r="C77" i="2"/>
  <c r="F77" i="2"/>
  <c r="M148" i="6"/>
  <c r="N147" i="6"/>
  <c r="B78" i="2" l="1"/>
  <c r="D78" i="2"/>
  <c r="D78" i="6"/>
  <c r="B78" i="6"/>
  <c r="M149" i="6"/>
  <c r="N148" i="6"/>
  <c r="N147" i="2"/>
  <c r="M148" i="2"/>
  <c r="F78" i="6" l="1"/>
  <c r="C78" i="6"/>
  <c r="N148" i="2"/>
  <c r="M149" i="2"/>
  <c r="N149" i="6"/>
  <c r="M150" i="6"/>
  <c r="C78" i="2"/>
  <c r="F78" i="2"/>
  <c r="B79" i="6" l="1"/>
  <c r="D79" i="6"/>
  <c r="N150" i="6"/>
  <c r="M151" i="6"/>
  <c r="M150" i="2"/>
  <c r="N149" i="2"/>
  <c r="B79" i="2"/>
  <c r="D79" i="2"/>
  <c r="C79" i="6" l="1"/>
  <c r="F79" i="6"/>
  <c r="M151" i="2"/>
  <c r="N150" i="2"/>
  <c r="M152" i="6"/>
  <c r="N151" i="6"/>
  <c r="F79" i="2"/>
  <c r="C79" i="2"/>
  <c r="N152" i="6" l="1"/>
  <c r="M153" i="6"/>
  <c r="N151" i="2"/>
  <c r="M152" i="2"/>
  <c r="B80" i="6"/>
  <c r="D80" i="6"/>
  <c r="B80" i="2"/>
  <c r="D80" i="2"/>
  <c r="N152" i="2" l="1"/>
  <c r="M153" i="2"/>
  <c r="M154" i="6"/>
  <c r="N153" i="6"/>
  <c r="F80" i="6"/>
  <c r="C80" i="6"/>
  <c r="C80" i="2"/>
  <c r="F80" i="2"/>
  <c r="M155" i="6" l="1"/>
  <c r="N154" i="6"/>
  <c r="M154" i="2"/>
  <c r="N153" i="2"/>
  <c r="B81" i="6"/>
  <c r="D81" i="6"/>
  <c r="D81" i="2"/>
  <c r="B81" i="2"/>
  <c r="N154" i="2" l="1"/>
  <c r="M155" i="2"/>
  <c r="C81" i="6"/>
  <c r="F81" i="6"/>
  <c r="C81" i="2"/>
  <c r="F81" i="2"/>
  <c r="N155" i="6"/>
  <c r="M156" i="6"/>
  <c r="D82" i="6" l="1"/>
  <c r="B82" i="6"/>
  <c r="M157" i="6"/>
  <c r="N156" i="6"/>
  <c r="M156" i="2"/>
  <c r="N155" i="2"/>
  <c r="B82" i="2"/>
  <c r="D82" i="2"/>
  <c r="N157" i="6" l="1"/>
  <c r="M158" i="6"/>
  <c r="C82" i="6"/>
  <c r="F82" i="6"/>
  <c r="F82" i="2"/>
  <c r="C82" i="2"/>
  <c r="N156" i="2"/>
  <c r="M157" i="2"/>
  <c r="D83" i="6" l="1"/>
  <c r="B83" i="6"/>
  <c r="M159" i="6"/>
  <c r="N158" i="6"/>
  <c r="D83" i="2"/>
  <c r="B83" i="2"/>
  <c r="M158" i="2"/>
  <c r="N157" i="2"/>
  <c r="M159" i="2" l="1"/>
  <c r="N158" i="2"/>
  <c r="N159" i="6"/>
  <c r="M160" i="6"/>
  <c r="C83" i="6"/>
  <c r="F83" i="6"/>
  <c r="C83" i="2"/>
  <c r="F83" i="2"/>
  <c r="B84" i="6" l="1"/>
  <c r="D84" i="6"/>
  <c r="M161" i="6"/>
  <c r="N160" i="6"/>
  <c r="D84" i="2"/>
  <c r="B84" i="2"/>
  <c r="M160" i="2"/>
  <c r="N159" i="2"/>
  <c r="M162" i="6" l="1"/>
  <c r="N161" i="6"/>
  <c r="C84" i="2"/>
  <c r="F84" i="2"/>
  <c r="M161" i="2"/>
  <c r="N160" i="2"/>
  <c r="C84" i="6"/>
  <c r="F84" i="6"/>
  <c r="N161" i="2" l="1"/>
  <c r="M162" i="2"/>
  <c r="B85" i="2"/>
  <c r="D85" i="2"/>
  <c r="D85" i="6"/>
  <c r="B85" i="6"/>
  <c r="M163" i="6"/>
  <c r="N162" i="6"/>
  <c r="M163" i="2" l="1"/>
  <c r="N162" i="2"/>
  <c r="F85" i="6"/>
  <c r="C85" i="6"/>
  <c r="C85" i="2"/>
  <c r="F85" i="2"/>
  <c r="M164" i="6"/>
  <c r="N163" i="6"/>
  <c r="N164" i="6" l="1"/>
  <c r="M165" i="6"/>
  <c r="B86" i="2"/>
  <c r="D86" i="2"/>
  <c r="N163" i="2"/>
  <c r="M164" i="2"/>
  <c r="B86" i="6"/>
  <c r="D86" i="6"/>
  <c r="M166" i="6" l="1"/>
  <c r="N165" i="6"/>
  <c r="C86" i="6"/>
  <c r="F86" i="6"/>
  <c r="F86" i="2"/>
  <c r="C86" i="2"/>
  <c r="N164" i="2"/>
  <c r="M165" i="2"/>
  <c r="B87" i="6" l="1"/>
  <c r="D87" i="6"/>
  <c r="M166" i="2"/>
  <c r="N165" i="2"/>
  <c r="N166" i="6"/>
  <c r="M167" i="6"/>
  <c r="D87" i="2"/>
  <c r="B87" i="2"/>
  <c r="M168" i="6" l="1"/>
  <c r="N167" i="6"/>
  <c r="M167" i="2"/>
  <c r="N166" i="2"/>
  <c r="F87" i="6"/>
  <c r="C87" i="6"/>
  <c r="C87" i="2"/>
  <c r="F87" i="2"/>
  <c r="D88" i="6" l="1"/>
  <c r="B88" i="6"/>
  <c r="N167" i="2"/>
  <c r="M168" i="2"/>
  <c r="D88" i="2"/>
  <c r="B88" i="2"/>
  <c r="N168" i="6"/>
  <c r="M169" i="6"/>
  <c r="C88" i="6" l="1"/>
  <c r="F88" i="6"/>
  <c r="F88" i="2"/>
  <c r="C88" i="2"/>
  <c r="N168" i="2"/>
  <c r="M169" i="2"/>
  <c r="M170" i="6"/>
  <c r="N169" i="6"/>
  <c r="M170" i="2" l="1"/>
  <c r="N169" i="2"/>
  <c r="D89" i="2"/>
  <c r="B89" i="2"/>
  <c r="M171" i="6"/>
  <c r="N170" i="6"/>
  <c r="D89" i="6"/>
  <c r="B89" i="6"/>
  <c r="C89" i="2" l="1"/>
  <c r="F89" i="2"/>
  <c r="C89" i="6"/>
  <c r="F89" i="6"/>
  <c r="N171" i="6"/>
  <c r="M172" i="6"/>
  <c r="M171" i="2"/>
  <c r="N170" i="2"/>
  <c r="M173" i="6" l="1"/>
  <c r="N172" i="6"/>
  <c r="B90" i="6"/>
  <c r="D90" i="6"/>
  <c r="N171" i="2"/>
  <c r="M172" i="2"/>
  <c r="B90" i="2"/>
  <c r="D90" i="2"/>
  <c r="N172" i="2" l="1"/>
  <c r="M173" i="2"/>
  <c r="C90" i="6"/>
  <c r="F90" i="6"/>
  <c r="M174" i="6"/>
  <c r="N173" i="6"/>
  <c r="C90" i="2"/>
  <c r="F90" i="2"/>
  <c r="M174" i="2" l="1"/>
  <c r="N173" i="2"/>
  <c r="N174" i="6"/>
  <c r="M175" i="6"/>
  <c r="B91" i="6"/>
  <c r="D91" i="6"/>
  <c r="D91" i="2"/>
  <c r="B91" i="2"/>
  <c r="C91" i="6" l="1"/>
  <c r="F91" i="6"/>
  <c r="N174" i="2"/>
  <c r="M175" i="2"/>
  <c r="M176" i="6"/>
  <c r="N175" i="6"/>
  <c r="C91" i="2"/>
  <c r="F91" i="2"/>
  <c r="N176" i="6" l="1"/>
  <c r="M177" i="6"/>
  <c r="M176" i="2"/>
  <c r="N175" i="2"/>
  <c r="D92" i="2"/>
  <c r="B92" i="2"/>
  <c r="B92" i="6"/>
  <c r="D92" i="6"/>
  <c r="F92" i="2" l="1"/>
  <c r="C92" i="2"/>
  <c r="N176" i="2"/>
  <c r="M177" i="2"/>
  <c r="M178" i="6"/>
  <c r="N177" i="6"/>
  <c r="C92" i="6"/>
  <c r="F92" i="6"/>
  <c r="D93" i="6" l="1"/>
  <c r="B93" i="6"/>
  <c r="M179" i="6"/>
  <c r="N178" i="6"/>
  <c r="N177" i="2"/>
  <c r="M178" i="2"/>
  <c r="B93" i="2"/>
  <c r="D93" i="2"/>
  <c r="M180" i="6" l="1"/>
  <c r="N179" i="6"/>
  <c r="C93" i="6"/>
  <c r="F93" i="6"/>
  <c r="N178" i="2"/>
  <c r="M179" i="2"/>
  <c r="F93" i="2"/>
  <c r="C93" i="2"/>
  <c r="N179" i="2" l="1"/>
  <c r="M180" i="2"/>
  <c r="B94" i="6"/>
  <c r="D94" i="6"/>
  <c r="B94" i="2"/>
  <c r="D94" i="2"/>
  <c r="N180" i="6"/>
  <c r="M181" i="6"/>
  <c r="M182" i="6" l="1"/>
  <c r="N181" i="6"/>
  <c r="C94" i="6"/>
  <c r="F94" i="6"/>
  <c r="C94" i="2"/>
  <c r="F94" i="2"/>
  <c r="N180" i="2"/>
  <c r="M181" i="2"/>
  <c r="B95" i="6" l="1"/>
  <c r="D95" i="6"/>
  <c r="D95" i="2"/>
  <c r="B95" i="2"/>
  <c r="M182" i="2"/>
  <c r="N181" i="2"/>
  <c r="M183" i="6"/>
  <c r="N182" i="6"/>
  <c r="M183" i="2" l="1"/>
  <c r="N182" i="2"/>
  <c r="C95" i="2"/>
  <c r="F95" i="2"/>
  <c r="C95" i="6"/>
  <c r="F95" i="6"/>
  <c r="M184" i="6"/>
  <c r="N183" i="6"/>
  <c r="D96" i="6" l="1"/>
  <c r="B96" i="6"/>
  <c r="D96" i="2"/>
  <c r="B96" i="2"/>
  <c r="N184" i="6"/>
  <c r="M185" i="6"/>
  <c r="M184" i="2"/>
  <c r="N183" i="2"/>
  <c r="M186" i="6" l="1"/>
  <c r="N185" i="6"/>
  <c r="C96" i="6"/>
  <c r="F96" i="6"/>
  <c r="C96" i="2"/>
  <c r="F96" i="2"/>
  <c r="N184" i="2"/>
  <c r="M185" i="2"/>
  <c r="D97" i="6" l="1"/>
  <c r="B97" i="6"/>
  <c r="D97" i="2"/>
  <c r="B97" i="2"/>
  <c r="M186" i="2"/>
  <c r="N185" i="2"/>
  <c r="M187" i="6"/>
  <c r="N186" i="6"/>
  <c r="F97" i="2" l="1"/>
  <c r="C97" i="2"/>
  <c r="F97" i="6"/>
  <c r="C97" i="6"/>
  <c r="M187" i="2"/>
  <c r="N186" i="2"/>
  <c r="N187" i="6"/>
  <c r="M188" i="6"/>
  <c r="D98" i="6" l="1"/>
  <c r="B98" i="6"/>
  <c r="N188" i="6"/>
  <c r="M189" i="6"/>
  <c r="B98" i="2"/>
  <c r="D98" i="2"/>
  <c r="M188" i="2"/>
  <c r="N187" i="2"/>
  <c r="N188" i="2" l="1"/>
  <c r="M189" i="2"/>
  <c r="C98" i="6"/>
  <c r="F98" i="6"/>
  <c r="F98" i="2"/>
  <c r="C98" i="2"/>
  <c r="M190" i="6"/>
  <c r="N189" i="6"/>
  <c r="B99" i="6" l="1"/>
  <c r="D99" i="6"/>
  <c r="N190" i="6"/>
  <c r="M191" i="6"/>
  <c r="M190" i="2"/>
  <c r="N189" i="2"/>
  <c r="B99" i="2"/>
  <c r="D99" i="2"/>
  <c r="C99" i="2" l="1"/>
  <c r="F99" i="2"/>
  <c r="M191" i="2"/>
  <c r="N190" i="2"/>
  <c r="M192" i="6"/>
  <c r="N191" i="6"/>
  <c r="C99" i="6"/>
  <c r="F99" i="6"/>
  <c r="N191" i="2" l="1"/>
  <c r="M192" i="2"/>
  <c r="N192" i="6"/>
  <c r="M193" i="6"/>
  <c r="D100" i="6"/>
  <c r="B100" i="6"/>
  <c r="D100" i="2"/>
  <c r="B100" i="2"/>
  <c r="F100" i="2" l="1"/>
  <c r="C100" i="2"/>
  <c r="N192" i="2"/>
  <c r="M193" i="2"/>
  <c r="C100" i="6"/>
  <c r="F100" i="6"/>
  <c r="M194" i="6"/>
  <c r="N193" i="6"/>
  <c r="B101" i="2" l="1"/>
  <c r="D101" i="2"/>
  <c r="M195" i="6"/>
  <c r="N194" i="6"/>
  <c r="D101" i="6"/>
  <c r="B101" i="6"/>
  <c r="N193" i="2"/>
  <c r="M194" i="2"/>
  <c r="F101" i="6" l="1"/>
  <c r="C101" i="6"/>
  <c r="M196" i="6"/>
  <c r="N195" i="6"/>
  <c r="M195" i="2"/>
  <c r="N194" i="2"/>
  <c r="F101" i="2"/>
  <c r="C101" i="2"/>
  <c r="M197" i="6" l="1"/>
  <c r="N196" i="6"/>
  <c r="B102" i="6"/>
  <c r="D102" i="6"/>
  <c r="M196" i="2"/>
  <c r="N195" i="2"/>
  <c r="B102" i="2"/>
  <c r="D102" i="2"/>
  <c r="N196" i="2" l="1"/>
  <c r="M197" i="2"/>
  <c r="F102" i="6"/>
  <c r="C102" i="6"/>
  <c r="M198" i="6"/>
  <c r="N197" i="6"/>
  <c r="C102" i="2"/>
  <c r="F102" i="2"/>
  <c r="M199" i="6" l="1"/>
  <c r="N198" i="6"/>
  <c r="M198" i="2"/>
  <c r="N197" i="2"/>
  <c r="B103" i="6"/>
  <c r="D103" i="6"/>
  <c r="D103" i="2"/>
  <c r="B103" i="2"/>
  <c r="C103" i="6" l="1"/>
  <c r="F103" i="6"/>
  <c r="M199" i="2"/>
  <c r="N198" i="2"/>
  <c r="M200" i="6"/>
  <c r="N199" i="6"/>
  <c r="C103" i="2"/>
  <c r="F103" i="2"/>
  <c r="M201" i="6" l="1"/>
  <c r="N200" i="6"/>
  <c r="M200" i="2"/>
  <c r="N199" i="2"/>
  <c r="D104" i="6"/>
  <c r="B104" i="6"/>
  <c r="D104" i="2"/>
  <c r="B104" i="2"/>
  <c r="C104" i="6" l="1"/>
  <c r="F104" i="6"/>
  <c r="F104" i="2"/>
  <c r="C104" i="2"/>
  <c r="M202" i="6"/>
  <c r="N201" i="6"/>
  <c r="N200" i="2"/>
  <c r="M201" i="2"/>
  <c r="B105" i="2" l="1"/>
  <c r="D105" i="2"/>
  <c r="N201" i="2"/>
  <c r="M202" i="2"/>
  <c r="D105" i="6"/>
  <c r="B105" i="6"/>
  <c r="M203" i="6"/>
  <c r="N202" i="6"/>
  <c r="F105" i="6" l="1"/>
  <c r="C105" i="6"/>
  <c r="N202" i="2"/>
  <c r="M203" i="2"/>
  <c r="M204" i="6"/>
  <c r="N203" i="6"/>
  <c r="F105" i="2"/>
  <c r="C105" i="2"/>
  <c r="D106" i="6" l="1"/>
  <c r="B106" i="6"/>
  <c r="M204" i="2"/>
  <c r="N203" i="2"/>
  <c r="B106" i="2"/>
  <c r="D106" i="2"/>
  <c r="N204" i="6"/>
  <c r="M205" i="6"/>
  <c r="N205" i="6" s="1"/>
  <c r="N204" i="2" l="1"/>
  <c r="M205" i="2"/>
  <c r="N205" i="2" s="1"/>
  <c r="F106" i="2"/>
  <c r="C106" i="2"/>
  <c r="C106" i="6"/>
  <c r="F106" i="6"/>
  <c r="R5" i="6"/>
  <c r="L204" i="6" s="1"/>
  <c r="P5" i="6"/>
  <c r="B107" i="6" l="1"/>
  <c r="D107" i="6"/>
  <c r="D107" i="2"/>
  <c r="B107" i="2"/>
  <c r="E84" i="6"/>
  <c r="E49" i="6"/>
  <c r="E99" i="6"/>
  <c r="E22" i="6"/>
  <c r="E37" i="6"/>
  <c r="E20" i="6"/>
  <c r="E19" i="6"/>
  <c r="E27" i="6"/>
  <c r="E34" i="6"/>
  <c r="E35" i="6"/>
  <c r="E31" i="6"/>
  <c r="E68" i="6"/>
  <c r="L5" i="6"/>
  <c r="E103" i="6"/>
  <c r="E81" i="6"/>
  <c r="E41" i="6"/>
  <c r="E96" i="6"/>
  <c r="E14" i="6"/>
  <c r="E29" i="6"/>
  <c r="E11" i="6"/>
  <c r="E15" i="6"/>
  <c r="E23" i="6"/>
  <c r="E5" i="6"/>
  <c r="E18" i="6"/>
  <c r="E64" i="6"/>
  <c r="E50" i="6"/>
  <c r="E95" i="6"/>
  <c r="E78" i="6"/>
  <c r="E33" i="6"/>
  <c r="E93" i="6"/>
  <c r="E21" i="6"/>
  <c r="E82" i="6"/>
  <c r="E7" i="6"/>
  <c r="E10" i="6"/>
  <c r="E83" i="6"/>
  <c r="E80" i="6"/>
  <c r="E59" i="6"/>
  <c r="E16" i="6"/>
  <c r="E79" i="6"/>
  <c r="E72" i="6"/>
  <c r="E17" i="6"/>
  <c r="E54" i="6"/>
  <c r="E101" i="6"/>
  <c r="E97" i="6"/>
  <c r="E67" i="6"/>
  <c r="E86" i="6"/>
  <c r="E89" i="6"/>
  <c r="E12" i="6"/>
  <c r="E52" i="6"/>
  <c r="E8" i="6"/>
  <c r="E85" i="6"/>
  <c r="E75" i="6"/>
  <c r="E90" i="6"/>
  <c r="E13" i="6"/>
  <c r="E91" i="6"/>
  <c r="E73" i="6"/>
  <c r="E42" i="6"/>
  <c r="E57" i="6"/>
  <c r="E30" i="6"/>
  <c r="E24" i="6"/>
  <c r="E36" i="6"/>
  <c r="E44" i="6"/>
  <c r="E88" i="6"/>
  <c r="E87" i="6"/>
  <c r="E25" i="6"/>
  <c r="E104" i="6"/>
  <c r="E77" i="6"/>
  <c r="E94" i="6"/>
  <c r="E70" i="6"/>
  <c r="E55" i="6"/>
  <c r="E71" i="6"/>
  <c r="E46" i="6"/>
  <c r="E32" i="6"/>
  <c r="E61" i="6"/>
  <c r="E74" i="6"/>
  <c r="E63" i="6"/>
  <c r="E38" i="6"/>
  <c r="E28" i="6"/>
  <c r="E43" i="6"/>
  <c r="E69" i="6"/>
  <c r="E53" i="6"/>
  <c r="E40" i="6"/>
  <c r="E48" i="6"/>
  <c r="E66" i="6"/>
  <c r="E45" i="6"/>
  <c r="E60" i="6"/>
  <c r="E56" i="6"/>
  <c r="E9" i="6"/>
  <c r="E51" i="6"/>
  <c r="E105" i="6"/>
  <c r="E47" i="6"/>
  <c r="E98" i="6"/>
  <c r="E26" i="6"/>
  <c r="E58" i="6"/>
  <c r="E65" i="6"/>
  <c r="E92" i="6"/>
  <c r="E39" i="6"/>
  <c r="E6" i="6"/>
  <c r="E62" i="6"/>
  <c r="E76" i="6"/>
  <c r="E100" i="6"/>
  <c r="E106" i="6"/>
  <c r="E102"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P5" i="2"/>
  <c r="R5" i="2"/>
  <c r="L205" i="2" s="1"/>
  <c r="L205" i="6"/>
  <c r="F107" i="2" l="1"/>
  <c r="C107" i="2"/>
  <c r="E104" i="2"/>
  <c r="E38" i="2"/>
  <c r="E50" i="2"/>
  <c r="E77" i="2"/>
  <c r="E35" i="2"/>
  <c r="E73" i="2"/>
  <c r="E22" i="2"/>
  <c r="E48" i="2"/>
  <c r="E94" i="2"/>
  <c r="E88" i="2"/>
  <c r="E6" i="2"/>
  <c r="E37" i="2"/>
  <c r="E25" i="2"/>
  <c r="E86" i="2"/>
  <c r="E93" i="2"/>
  <c r="E34" i="2"/>
  <c r="E52" i="2"/>
  <c r="E15" i="2"/>
  <c r="E40" i="2"/>
  <c r="E68" i="2"/>
  <c r="E81" i="2"/>
  <c r="E79" i="2"/>
  <c r="E69" i="2"/>
  <c r="E57" i="2"/>
  <c r="E71" i="2"/>
  <c r="E61" i="2"/>
  <c r="E70" i="2"/>
  <c r="E82" i="2"/>
  <c r="E18" i="2"/>
  <c r="E85" i="2"/>
  <c r="E9" i="2"/>
  <c r="E102" i="2"/>
  <c r="E49" i="2"/>
  <c r="E43" i="2"/>
  <c r="E55" i="2"/>
  <c r="E31" i="2"/>
  <c r="E29" i="2"/>
  <c r="E106" i="2"/>
  <c r="E51" i="2"/>
  <c r="E107" i="2"/>
  <c r="E90" i="2"/>
  <c r="E84" i="2"/>
  <c r="E103" i="2"/>
  <c r="E92" i="2"/>
  <c r="E105" i="2"/>
  <c r="E36" i="2"/>
  <c r="E56" i="2"/>
  <c r="E17" i="2"/>
  <c r="E78" i="2"/>
  <c r="E58" i="2"/>
  <c r="E67" i="2"/>
  <c r="E64" i="2"/>
  <c r="E19" i="2"/>
  <c r="E65" i="2"/>
  <c r="E13" i="2"/>
  <c r="E47" i="2"/>
  <c r="E62" i="2"/>
  <c r="E42" i="2"/>
  <c r="E60" i="2"/>
  <c r="E16" i="2"/>
  <c r="E97" i="2"/>
  <c r="E41" i="2"/>
  <c r="E95" i="2"/>
  <c r="E14" i="2"/>
  <c r="E96" i="2"/>
  <c r="E5" i="2"/>
  <c r="E91" i="2"/>
  <c r="E99" i="2"/>
  <c r="E80" i="2"/>
  <c r="E54" i="2"/>
  <c r="E59" i="2"/>
  <c r="E72" i="2"/>
  <c r="E89" i="2"/>
  <c r="E75" i="2"/>
  <c r="E30" i="2"/>
  <c r="E53" i="2"/>
  <c r="E63" i="2"/>
  <c r="E20" i="2"/>
  <c r="E33" i="2"/>
  <c r="E74" i="2"/>
  <c r="E28" i="2"/>
  <c r="E44" i="2"/>
  <c r="E83" i="2"/>
  <c r="E101" i="2"/>
  <c r="E12" i="2"/>
  <c r="E27" i="2"/>
  <c r="E98" i="2"/>
  <c r="E23" i="2"/>
  <c r="E46" i="2"/>
  <c r="E39" i="2"/>
  <c r="E7" i="2"/>
  <c r="E26" i="2"/>
  <c r="E10" i="2"/>
  <c r="E66" i="2"/>
  <c r="E8" i="2"/>
  <c r="E100" i="2"/>
  <c r="E76" i="2"/>
  <c r="E24" i="2"/>
  <c r="E11" i="2"/>
  <c r="E45" i="2"/>
  <c r="E87" i="2"/>
  <c r="E32" i="2"/>
  <c r="E21"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C107" i="6"/>
  <c r="F107" i="6"/>
  <c r="D108" i="6" l="1"/>
  <c r="B108" i="6"/>
  <c r="E107" i="6"/>
  <c r="D108" i="2"/>
  <c r="B108" i="2"/>
  <c r="F108" i="6" l="1"/>
  <c r="C108" i="6"/>
  <c r="C108" i="2"/>
  <c r="F108" i="2"/>
  <c r="B109" i="6" l="1"/>
  <c r="D109" i="6"/>
  <c r="E108" i="6"/>
  <c r="B109" i="2"/>
  <c r="D109" i="2"/>
  <c r="E108" i="2"/>
  <c r="C109" i="2" l="1"/>
  <c r="F109" i="2"/>
  <c r="C109" i="6"/>
  <c r="F109" i="6"/>
  <c r="D110" i="6" l="1"/>
  <c r="B110" i="6"/>
  <c r="E109" i="6"/>
  <c r="B110" i="2"/>
  <c r="D110" i="2"/>
  <c r="E109" i="2"/>
  <c r="F110" i="2" l="1"/>
  <c r="C110" i="2"/>
  <c r="F110" i="6"/>
  <c r="C110" i="6"/>
  <c r="D111" i="2" l="1"/>
  <c r="B111" i="2"/>
  <c r="E110" i="2"/>
  <c r="D111" i="6"/>
  <c r="B111" i="6"/>
  <c r="E110" i="6"/>
  <c r="F111" i="6" l="1"/>
  <c r="C111" i="6"/>
  <c r="F111" i="2"/>
  <c r="C111" i="2"/>
  <c r="D112" i="6" l="1"/>
  <c r="B112" i="6"/>
  <c r="E111" i="6"/>
  <c r="D112" i="2"/>
  <c r="B112" i="2"/>
  <c r="E111" i="2"/>
  <c r="F112" i="2" l="1"/>
  <c r="C112" i="2"/>
  <c r="F112" i="6"/>
  <c r="C112" i="6"/>
  <c r="D113" i="2" l="1"/>
  <c r="B113" i="2"/>
  <c r="E112" i="2"/>
  <c r="D113" i="6"/>
  <c r="B113" i="6"/>
  <c r="E112" i="6"/>
  <c r="F113" i="6" l="1"/>
  <c r="C113" i="6"/>
  <c r="F113" i="2"/>
  <c r="C113" i="2"/>
  <c r="B114" i="6" l="1"/>
  <c r="D114" i="6"/>
  <c r="E113" i="6"/>
  <c r="D114" i="2"/>
  <c r="B114" i="2"/>
  <c r="E113" i="2"/>
  <c r="F114" i="2" l="1"/>
  <c r="C114" i="2"/>
  <c r="C114" i="6"/>
  <c r="F114" i="6"/>
  <c r="D115" i="2" l="1"/>
  <c r="B115" i="2"/>
  <c r="E114" i="2"/>
  <c r="D115" i="6"/>
  <c r="B115" i="6"/>
  <c r="E114" i="6"/>
  <c r="F115" i="6" l="1"/>
  <c r="C115" i="6"/>
  <c r="F115" i="2"/>
  <c r="C115" i="2"/>
  <c r="D116" i="6" l="1"/>
  <c r="B116" i="6"/>
  <c r="E115" i="6"/>
  <c r="D116" i="2"/>
  <c r="B116" i="2"/>
  <c r="E115" i="2"/>
  <c r="C116" i="2" l="1"/>
  <c r="F116" i="2"/>
  <c r="C116" i="6"/>
  <c r="F116" i="6"/>
  <c r="B117" i="6" l="1"/>
  <c r="D117" i="6"/>
  <c r="E116" i="6"/>
  <c r="B117" i="2"/>
  <c r="D117" i="2"/>
  <c r="E116" i="2"/>
  <c r="F117" i="2" l="1"/>
  <c r="C117" i="2"/>
  <c r="C117" i="6"/>
  <c r="F117" i="6"/>
  <c r="B118" i="2" l="1"/>
  <c r="D118" i="2"/>
  <c r="E117" i="2"/>
  <c r="D118" i="6"/>
  <c r="B118" i="6"/>
  <c r="E117" i="6"/>
  <c r="F118" i="6" l="1"/>
  <c r="C118" i="6"/>
  <c r="C118" i="2"/>
  <c r="F118" i="2"/>
  <c r="D119" i="6" l="1"/>
  <c r="B119" i="6"/>
  <c r="E118" i="6"/>
  <c r="D119" i="2"/>
  <c r="B119" i="2"/>
  <c r="E118" i="2"/>
  <c r="C119" i="6" l="1"/>
  <c r="F119" i="6"/>
  <c r="F119" i="2"/>
  <c r="C119" i="2"/>
  <c r="D120" i="2" l="1"/>
  <c r="B120" i="2"/>
  <c r="E119" i="2"/>
  <c r="D120" i="6"/>
  <c r="B120" i="6"/>
  <c r="E119" i="6"/>
  <c r="F120" i="2" l="1"/>
  <c r="C120" i="2"/>
  <c r="C120" i="6"/>
  <c r="F120" i="6"/>
  <c r="D121" i="2" l="1"/>
  <c r="B121" i="2"/>
  <c r="E120" i="2"/>
  <c r="D121" i="6"/>
  <c r="B121" i="6"/>
  <c r="E120" i="6"/>
  <c r="C121" i="6" l="1"/>
  <c r="F121" i="6"/>
  <c r="F121" i="2"/>
  <c r="C121" i="2"/>
  <c r="B122" i="2" l="1"/>
  <c r="D122" i="2"/>
  <c r="E121" i="2"/>
  <c r="D122" i="6"/>
  <c r="B122" i="6"/>
  <c r="E121" i="6"/>
  <c r="C122" i="6" l="1"/>
  <c r="F122" i="6"/>
  <c r="C122" i="2"/>
  <c r="F122" i="2"/>
  <c r="B123" i="2" l="1"/>
  <c r="D123" i="2"/>
  <c r="E122" i="2"/>
  <c r="B123" i="6"/>
  <c r="D123" i="6"/>
  <c r="E122" i="6"/>
  <c r="C123" i="6" l="1"/>
  <c r="F123" i="6"/>
  <c r="F123" i="2"/>
  <c r="C123" i="2"/>
  <c r="D124" i="2" l="1"/>
  <c r="B124" i="2"/>
  <c r="E123" i="2"/>
  <c r="D124" i="6"/>
  <c r="B124" i="6"/>
  <c r="E123" i="6"/>
  <c r="F124" i="6" l="1"/>
  <c r="C124" i="6"/>
  <c r="F124" i="2"/>
  <c r="C124" i="2"/>
  <c r="D125" i="6" l="1"/>
  <c r="B125" i="6"/>
  <c r="E124" i="6"/>
  <c r="B125" i="2"/>
  <c r="D125" i="2"/>
  <c r="E124" i="2"/>
  <c r="C125" i="6" l="1"/>
  <c r="F125" i="6"/>
  <c r="F125" i="2"/>
  <c r="C125" i="2"/>
  <c r="B126" i="2" l="1"/>
  <c r="D126" i="2"/>
  <c r="E125" i="2"/>
  <c r="B126" i="6"/>
  <c r="D126" i="6"/>
  <c r="E125" i="6"/>
  <c r="C126" i="6" l="1"/>
  <c r="F126" i="6"/>
  <c r="C126" i="2"/>
  <c r="F126" i="2"/>
  <c r="B127" i="2" l="1"/>
  <c r="D127" i="2"/>
  <c r="E126" i="2"/>
  <c r="B127" i="6"/>
  <c r="D127" i="6"/>
  <c r="E126" i="6"/>
  <c r="C127" i="6" l="1"/>
  <c r="F127" i="6"/>
  <c r="C127" i="2"/>
  <c r="F127" i="2"/>
  <c r="D128" i="2" l="1"/>
  <c r="B128" i="2"/>
  <c r="E127" i="2"/>
  <c r="B128" i="6"/>
  <c r="D128" i="6"/>
  <c r="E127" i="6"/>
  <c r="F128" i="2" l="1"/>
  <c r="C128" i="2"/>
  <c r="F128" i="6"/>
  <c r="C128" i="6"/>
  <c r="B129" i="2" l="1"/>
  <c r="D129" i="2"/>
  <c r="E128" i="2"/>
  <c r="D129" i="6"/>
  <c r="B129" i="6"/>
  <c r="E128" i="6"/>
  <c r="F129" i="6" l="1"/>
  <c r="C129" i="6"/>
  <c r="C129" i="2"/>
  <c r="F129" i="2"/>
  <c r="D130" i="6" l="1"/>
  <c r="B130" i="6"/>
  <c r="E129" i="6"/>
  <c r="B130" i="2"/>
  <c r="D130" i="2"/>
  <c r="E129" i="2"/>
  <c r="C130" i="6" l="1"/>
  <c r="F130" i="6"/>
  <c r="C130" i="2"/>
  <c r="F130" i="2"/>
  <c r="D131" i="2" l="1"/>
  <c r="B131" i="2"/>
  <c r="E130" i="2"/>
  <c r="D131" i="6"/>
  <c r="B131" i="6"/>
  <c r="E130" i="6"/>
  <c r="C131" i="6" l="1"/>
  <c r="F131" i="6"/>
  <c r="C131" i="2"/>
  <c r="F131" i="2"/>
  <c r="D132" i="2" l="1"/>
  <c r="B132" i="2"/>
  <c r="E131" i="2"/>
  <c r="B132" i="6"/>
  <c r="D132" i="6"/>
  <c r="E131" i="6"/>
  <c r="F132" i="2" l="1"/>
  <c r="C132" i="2"/>
  <c r="F132" i="6"/>
  <c r="C132" i="6"/>
  <c r="B133" i="2" l="1"/>
  <c r="D133" i="2"/>
  <c r="E132" i="2"/>
  <c r="D133" i="6"/>
  <c r="B133" i="6"/>
  <c r="E132" i="6"/>
  <c r="F133" i="6" l="1"/>
  <c r="C133" i="6"/>
  <c r="F133" i="2"/>
  <c r="C133" i="2"/>
  <c r="B134" i="6" l="1"/>
  <c r="D134" i="6"/>
  <c r="E133" i="6"/>
  <c r="B134" i="2"/>
  <c r="D134" i="2"/>
  <c r="E133" i="2"/>
  <c r="F134" i="2" l="1"/>
  <c r="C134" i="2"/>
  <c r="F134" i="6"/>
  <c r="C134" i="6"/>
  <c r="B135" i="2" l="1"/>
  <c r="D135" i="2"/>
  <c r="E134" i="2"/>
  <c r="B135" i="6"/>
  <c r="D135" i="6"/>
  <c r="E134" i="6"/>
  <c r="C135" i="6" l="1"/>
  <c r="F135" i="6"/>
  <c r="C135" i="2"/>
  <c r="F135" i="2"/>
  <c r="D136" i="2" l="1"/>
  <c r="B136" i="2"/>
  <c r="E135" i="2"/>
  <c r="B136" i="6"/>
  <c r="D136" i="6"/>
  <c r="E135" i="6"/>
  <c r="F136" i="2" l="1"/>
  <c r="C136" i="2"/>
  <c r="F136" i="6"/>
  <c r="C136" i="6"/>
  <c r="B137" i="2" l="1"/>
  <c r="D137" i="2"/>
  <c r="E136" i="2"/>
  <c r="D137" i="6"/>
  <c r="B137" i="6"/>
  <c r="E136" i="6"/>
  <c r="C137" i="6" l="1"/>
  <c r="F137" i="6"/>
  <c r="F137" i="2"/>
  <c r="C137" i="2"/>
  <c r="B138" i="2" l="1"/>
  <c r="D138" i="2"/>
  <c r="E137" i="2"/>
  <c r="D138" i="6"/>
  <c r="B138" i="6"/>
  <c r="E137" i="6"/>
  <c r="C138" i="6" l="1"/>
  <c r="F138" i="6"/>
  <c r="C138" i="2"/>
  <c r="F138" i="2"/>
  <c r="D139" i="2" l="1"/>
  <c r="B139" i="2"/>
  <c r="E138" i="2"/>
  <c r="B139" i="6"/>
  <c r="D139" i="6"/>
  <c r="E138" i="6"/>
  <c r="F139" i="2" l="1"/>
  <c r="C139" i="2"/>
  <c r="C139" i="6"/>
  <c r="F139" i="6"/>
  <c r="D140" i="2" l="1"/>
  <c r="B140" i="2"/>
  <c r="E139" i="2"/>
  <c r="D140" i="6"/>
  <c r="B140" i="6"/>
  <c r="E139" i="6"/>
  <c r="F140" i="6" l="1"/>
  <c r="C140" i="6"/>
  <c r="F140" i="2"/>
  <c r="C140" i="2"/>
  <c r="D141" i="6" l="1"/>
  <c r="B141" i="6"/>
  <c r="E140" i="6"/>
  <c r="B141" i="2"/>
  <c r="D141" i="2"/>
  <c r="E140" i="2"/>
  <c r="F141" i="2" l="1"/>
  <c r="C141" i="2"/>
  <c r="C141" i="6"/>
  <c r="F141" i="6"/>
  <c r="B142" i="6" l="1"/>
  <c r="D142" i="6"/>
  <c r="E141" i="6"/>
  <c r="B142" i="2"/>
  <c r="D142" i="2"/>
  <c r="E141" i="2"/>
  <c r="C142" i="2" l="1"/>
  <c r="F142" i="2"/>
  <c r="C142" i="6"/>
  <c r="F142" i="6"/>
  <c r="B143" i="6" l="1"/>
  <c r="D143" i="6"/>
  <c r="E142" i="6"/>
  <c r="B143" i="2"/>
  <c r="D143" i="2"/>
  <c r="E142" i="2"/>
  <c r="C143" i="2" l="1"/>
  <c r="F143" i="2"/>
  <c r="F143" i="6"/>
  <c r="C143" i="6"/>
  <c r="B144" i="6" l="1"/>
  <c r="D144" i="6"/>
  <c r="E143" i="6"/>
  <c r="D144" i="2"/>
  <c r="B144" i="2"/>
  <c r="E143" i="2"/>
  <c r="F144" i="2" l="1"/>
  <c r="C144" i="2"/>
  <c r="F144" i="6"/>
  <c r="C144" i="6"/>
  <c r="B145" i="2" l="1"/>
  <c r="D145" i="2"/>
  <c r="E144" i="2"/>
  <c r="D145" i="6"/>
  <c r="B145" i="6"/>
  <c r="E144" i="6"/>
  <c r="C145" i="6" l="1"/>
  <c r="F145" i="6"/>
  <c r="C145" i="2"/>
  <c r="F145" i="2"/>
  <c r="B146" i="2" l="1"/>
  <c r="D146" i="2"/>
  <c r="E145" i="2"/>
  <c r="B146" i="6"/>
  <c r="D146" i="6"/>
  <c r="E145" i="6"/>
  <c r="C146" i="6" l="1"/>
  <c r="F146" i="6"/>
  <c r="C146" i="2"/>
  <c r="F146" i="2"/>
  <c r="B147" i="2" l="1"/>
  <c r="D147" i="2"/>
  <c r="E146" i="2"/>
  <c r="B147" i="6"/>
  <c r="D147" i="6"/>
  <c r="E146" i="6"/>
  <c r="C147" i="6" l="1"/>
  <c r="F147" i="6"/>
  <c r="F147" i="2"/>
  <c r="C147" i="2"/>
  <c r="D148" i="2" l="1"/>
  <c r="B148" i="2"/>
  <c r="E147" i="2"/>
  <c r="B148" i="6"/>
  <c r="D148" i="6"/>
  <c r="E147" i="6"/>
  <c r="F148" i="6" l="1"/>
  <c r="C148" i="6"/>
  <c r="C148" i="2"/>
  <c r="F148" i="2"/>
  <c r="D149" i="6" l="1"/>
  <c r="B149" i="6"/>
  <c r="E148" i="6"/>
  <c r="B149" i="2"/>
  <c r="D149" i="2"/>
  <c r="E148" i="2"/>
  <c r="F149" i="2" l="1"/>
  <c r="C149" i="2"/>
  <c r="F149" i="6"/>
  <c r="C149" i="6"/>
  <c r="B150" i="2" l="1"/>
  <c r="D150" i="2"/>
  <c r="E149" i="2"/>
  <c r="B150" i="6"/>
  <c r="D150" i="6"/>
  <c r="E149" i="6"/>
  <c r="C150" i="6" l="1"/>
  <c r="F150" i="6"/>
  <c r="C150" i="2"/>
  <c r="F150" i="2"/>
  <c r="B151" i="2" l="1"/>
  <c r="D151" i="2"/>
  <c r="E150" i="2"/>
  <c r="B151" i="6"/>
  <c r="D151" i="6"/>
  <c r="E150" i="6"/>
  <c r="F151" i="6" l="1"/>
  <c r="C151" i="6"/>
  <c r="F151" i="2"/>
  <c r="C151" i="2"/>
  <c r="B152" i="6" l="1"/>
  <c r="D152" i="6"/>
  <c r="E151" i="6"/>
  <c r="D152" i="2"/>
  <c r="B152" i="2"/>
  <c r="E151" i="2"/>
  <c r="C152" i="2" l="1"/>
  <c r="F152" i="2"/>
  <c r="F152" i="6"/>
  <c r="C152" i="6"/>
  <c r="B153" i="6" l="1"/>
  <c r="D153" i="6"/>
  <c r="E152" i="6"/>
  <c r="B153" i="2"/>
  <c r="D153" i="2"/>
  <c r="E152" i="2"/>
  <c r="C153" i="2" l="1"/>
  <c r="F153" i="2"/>
  <c r="C153" i="6"/>
  <c r="F153" i="6"/>
  <c r="B154" i="6" l="1"/>
  <c r="D154" i="6"/>
  <c r="E153" i="6"/>
  <c r="B154" i="2"/>
  <c r="D154" i="2"/>
  <c r="E153" i="2"/>
  <c r="C154" i="2" l="1"/>
  <c r="F154" i="2"/>
  <c r="C154" i="6"/>
  <c r="F154" i="6"/>
  <c r="B155" i="6" l="1"/>
  <c r="D155" i="6"/>
  <c r="E154" i="6"/>
  <c r="D155" i="2"/>
  <c r="B155" i="2"/>
  <c r="E154" i="2"/>
  <c r="C155" i="2" l="1"/>
  <c r="F155" i="2"/>
  <c r="C155" i="6"/>
  <c r="F155" i="6"/>
  <c r="D156" i="6" l="1"/>
  <c r="B156" i="6"/>
  <c r="E155" i="6"/>
  <c r="D156" i="2"/>
  <c r="B156" i="2"/>
  <c r="E155" i="2"/>
  <c r="F156" i="6" l="1"/>
  <c r="C156" i="6"/>
  <c r="C156" i="2"/>
  <c r="F156" i="2"/>
  <c r="D157" i="6" l="1"/>
  <c r="B157" i="6"/>
  <c r="E156" i="6"/>
  <c r="B157" i="2"/>
  <c r="D157" i="2"/>
  <c r="E156" i="2"/>
  <c r="F157" i="2" l="1"/>
  <c r="C157" i="2"/>
  <c r="F157" i="6"/>
  <c r="C157" i="6"/>
  <c r="B158" i="2" l="1"/>
  <c r="D158" i="2"/>
  <c r="E157" i="2"/>
  <c r="B158" i="6"/>
  <c r="D158" i="6"/>
  <c r="E157" i="6"/>
  <c r="C158" i="6" l="1"/>
  <c r="F158" i="6"/>
  <c r="C158" i="2"/>
  <c r="F158" i="2"/>
  <c r="B159" i="2" l="1"/>
  <c r="D159" i="2"/>
  <c r="E158" i="2"/>
  <c r="D159" i="6"/>
  <c r="B159" i="6"/>
  <c r="E158" i="6"/>
  <c r="C159" i="6" l="1"/>
  <c r="F159" i="6"/>
  <c r="C159" i="2"/>
  <c r="F159" i="2"/>
  <c r="D160" i="2" l="1"/>
  <c r="B160" i="2"/>
  <c r="E159" i="2"/>
  <c r="B160" i="6"/>
  <c r="D160" i="6"/>
  <c r="E159" i="6"/>
  <c r="F160" i="2" l="1"/>
  <c r="C160" i="2"/>
  <c r="F160" i="6"/>
  <c r="C160" i="6"/>
  <c r="D161" i="2" l="1"/>
  <c r="B161" i="2"/>
  <c r="E160" i="2"/>
  <c r="B161" i="6"/>
  <c r="D161" i="6"/>
  <c r="E160" i="6"/>
  <c r="F161" i="6" l="1"/>
  <c r="C161" i="6"/>
  <c r="C161" i="2"/>
  <c r="F161" i="2"/>
  <c r="D162" i="6" l="1"/>
  <c r="B162" i="6"/>
  <c r="E161" i="6"/>
  <c r="B162" i="2"/>
  <c r="D162" i="2"/>
  <c r="E161" i="2"/>
  <c r="C162" i="2" l="1"/>
  <c r="F162" i="2"/>
  <c r="C162" i="6"/>
  <c r="F162" i="6"/>
  <c r="B163" i="6" l="1"/>
  <c r="D163" i="6"/>
  <c r="E162" i="6"/>
  <c r="D163" i="2"/>
  <c r="B163" i="2"/>
  <c r="E162" i="2"/>
  <c r="F163" i="2" l="1"/>
  <c r="C163" i="2"/>
  <c r="C163" i="6"/>
  <c r="F163" i="6"/>
  <c r="D164" i="2" l="1"/>
  <c r="B164" i="2"/>
  <c r="E163" i="2"/>
  <c r="B164" i="6"/>
  <c r="D164" i="6"/>
  <c r="E163" i="6"/>
  <c r="F164" i="6" l="1"/>
  <c r="C164" i="6"/>
  <c r="F164" i="2"/>
  <c r="C164" i="2"/>
  <c r="D165" i="6" l="1"/>
  <c r="B165" i="6"/>
  <c r="E164" i="6"/>
  <c r="B165" i="2"/>
  <c r="D165" i="2"/>
  <c r="E164" i="2"/>
  <c r="C165" i="2" l="1"/>
  <c r="F165" i="2"/>
  <c r="C165" i="6"/>
  <c r="F165" i="6"/>
  <c r="B166" i="6" l="1"/>
  <c r="D166" i="6"/>
  <c r="E165" i="6"/>
  <c r="B166" i="2"/>
  <c r="D166" i="2"/>
  <c r="E165" i="2"/>
  <c r="C166" i="2" l="1"/>
  <c r="F166" i="2"/>
  <c r="F166" i="6"/>
  <c r="C166" i="6"/>
  <c r="B167" i="6" l="1"/>
  <c r="D167" i="6"/>
  <c r="E166" i="6"/>
  <c r="B167" i="2"/>
  <c r="D167" i="2"/>
  <c r="E166" i="2"/>
  <c r="C167" i="2" l="1"/>
  <c r="F167" i="2"/>
  <c r="C167" i="6"/>
  <c r="F167" i="6"/>
  <c r="B168" i="6" l="1"/>
  <c r="D168" i="6"/>
  <c r="E167" i="6"/>
  <c r="D168" i="2"/>
  <c r="B168" i="2"/>
  <c r="E167" i="2"/>
  <c r="F168" i="2" l="1"/>
  <c r="C168" i="2"/>
  <c r="F168" i="6"/>
  <c r="C168" i="6"/>
  <c r="D169" i="2" l="1"/>
  <c r="B169" i="2"/>
  <c r="E168" i="2"/>
  <c r="D169" i="6"/>
  <c r="B169" i="6"/>
  <c r="E168" i="6"/>
  <c r="F169" i="6" l="1"/>
  <c r="C169" i="6"/>
  <c r="F169" i="2"/>
  <c r="C169" i="2"/>
  <c r="B170" i="2" l="1"/>
  <c r="D170" i="2"/>
  <c r="E169" i="2"/>
  <c r="D170" i="6"/>
  <c r="B170" i="6"/>
  <c r="E169" i="6"/>
  <c r="F170" i="6" l="1"/>
  <c r="C170" i="6"/>
  <c r="C170" i="2"/>
  <c r="F170" i="2"/>
  <c r="D171" i="6" l="1"/>
  <c r="B171" i="6"/>
  <c r="E170" i="6"/>
  <c r="D171" i="2"/>
  <c r="B171" i="2"/>
  <c r="E170" i="2"/>
  <c r="F171" i="6" l="1"/>
  <c r="C171" i="6"/>
  <c r="C171" i="2"/>
  <c r="F171" i="2"/>
  <c r="D172" i="6" l="1"/>
  <c r="B172" i="6"/>
  <c r="E171" i="6"/>
  <c r="D172" i="2"/>
  <c r="B172" i="2"/>
  <c r="E171" i="2"/>
  <c r="C172" i="2" l="1"/>
  <c r="F172" i="2"/>
  <c r="F172" i="6"/>
  <c r="C172" i="6"/>
  <c r="B173" i="6" l="1"/>
  <c r="D173" i="6"/>
  <c r="E172" i="6"/>
  <c r="D173" i="2"/>
  <c r="B173" i="2"/>
  <c r="E172" i="2"/>
  <c r="F173" i="2" l="1"/>
  <c r="C173" i="2"/>
  <c r="C173" i="6"/>
  <c r="F173" i="6"/>
  <c r="B174" i="2" l="1"/>
  <c r="D174" i="2"/>
  <c r="E173" i="2"/>
  <c r="B174" i="6"/>
  <c r="D174" i="6"/>
  <c r="E173" i="6"/>
  <c r="F174" i="6" l="1"/>
  <c r="C174" i="6"/>
  <c r="F174" i="2"/>
  <c r="C174" i="2"/>
  <c r="B175" i="6" l="1"/>
  <c r="D175" i="6"/>
  <c r="E174" i="6"/>
  <c r="B175" i="2"/>
  <c r="D175" i="2"/>
  <c r="E174" i="2"/>
  <c r="F175" i="2" l="1"/>
  <c r="C175" i="2"/>
  <c r="C175" i="6"/>
  <c r="F175" i="6"/>
  <c r="D176" i="2" l="1"/>
  <c r="B176" i="2"/>
  <c r="E175" i="2"/>
  <c r="D176" i="6"/>
  <c r="B176" i="6"/>
  <c r="E175" i="6"/>
  <c r="C176" i="2" l="1"/>
  <c r="F176" i="2"/>
  <c r="C176" i="6"/>
  <c r="F176" i="6"/>
  <c r="D177" i="6" l="1"/>
  <c r="B177" i="6"/>
  <c r="E176" i="6"/>
  <c r="B177" i="2"/>
  <c r="D177" i="2"/>
  <c r="E176" i="2"/>
  <c r="C177" i="6" l="1"/>
  <c r="F177" i="6"/>
  <c r="C177" i="2"/>
  <c r="F177" i="2"/>
  <c r="B178" i="2" l="1"/>
  <c r="D178" i="2"/>
  <c r="E177" i="2"/>
  <c r="D178" i="6"/>
  <c r="B178" i="6"/>
  <c r="E177" i="6"/>
  <c r="C178" i="6" l="1"/>
  <c r="F178" i="6"/>
  <c r="C178" i="2"/>
  <c r="F178" i="2"/>
  <c r="D179" i="2" l="1"/>
  <c r="B179" i="2"/>
  <c r="E178" i="2"/>
  <c r="B179" i="6"/>
  <c r="D179" i="6"/>
  <c r="E178" i="6"/>
  <c r="F179" i="6" l="1"/>
  <c r="C179" i="6"/>
  <c r="C179" i="2"/>
  <c r="F179" i="2"/>
  <c r="B180" i="6" l="1"/>
  <c r="D180" i="6"/>
  <c r="E179" i="6"/>
  <c r="D180" i="2"/>
  <c r="B180" i="2"/>
  <c r="E179" i="2"/>
  <c r="F180" i="2" l="1"/>
  <c r="C180" i="2"/>
  <c r="F180" i="6"/>
  <c r="C180" i="6"/>
  <c r="D181" i="2" l="1"/>
  <c r="B181" i="2"/>
  <c r="E180" i="2"/>
  <c r="D181" i="6"/>
  <c r="B181" i="6"/>
  <c r="E180" i="6"/>
  <c r="C181" i="6" l="1"/>
  <c r="F181" i="6"/>
  <c r="F181" i="2"/>
  <c r="C181" i="2"/>
  <c r="D182" i="2" l="1"/>
  <c r="B182" i="2"/>
  <c r="E181" i="2"/>
  <c r="B182" i="6"/>
  <c r="D182" i="6"/>
  <c r="E181" i="6"/>
  <c r="F182" i="6" l="1"/>
  <c r="C182" i="6"/>
  <c r="F182" i="2"/>
  <c r="C182" i="2"/>
  <c r="D183" i="6" l="1"/>
  <c r="B183" i="6"/>
  <c r="E182" i="6"/>
  <c r="B183" i="2"/>
  <c r="D183" i="2"/>
  <c r="E182" i="2"/>
  <c r="C183" i="2" l="1"/>
  <c r="F183" i="2"/>
  <c r="F183" i="6"/>
  <c r="C183" i="6"/>
  <c r="B184" i="6" l="1"/>
  <c r="D184" i="6"/>
  <c r="E183" i="6"/>
  <c r="D184" i="2"/>
  <c r="B184" i="2"/>
  <c r="E183" i="2"/>
  <c r="C184" i="2" l="1"/>
  <c r="F184" i="2"/>
  <c r="C184" i="6"/>
  <c r="F184" i="6"/>
  <c r="B185" i="6" l="1"/>
  <c r="D185" i="6"/>
  <c r="E184" i="6"/>
  <c r="D185" i="2"/>
  <c r="B185" i="2"/>
  <c r="E184" i="2"/>
  <c r="F185" i="2" l="1"/>
  <c r="C185" i="2"/>
  <c r="C185" i="6"/>
  <c r="F185" i="6"/>
  <c r="B186" i="2" l="1"/>
  <c r="D186" i="2"/>
  <c r="E185" i="2"/>
  <c r="B186" i="6"/>
  <c r="D186" i="6"/>
  <c r="E185" i="6"/>
  <c r="C186" i="6" l="1"/>
  <c r="F186" i="6"/>
  <c r="C186" i="2"/>
  <c r="F186" i="2"/>
  <c r="B187" i="2" l="1"/>
  <c r="D187" i="2"/>
  <c r="E186" i="2"/>
  <c r="B187" i="6"/>
  <c r="D187" i="6"/>
  <c r="E186" i="6"/>
  <c r="C187" i="6" l="1"/>
  <c r="F187" i="6"/>
  <c r="C187" i="2"/>
  <c r="F187" i="2"/>
  <c r="D188" i="2" l="1"/>
  <c r="B188" i="2"/>
  <c r="E187" i="2"/>
  <c r="B188" i="6"/>
  <c r="D188" i="6"/>
  <c r="E187" i="6"/>
  <c r="C188" i="6" l="1"/>
  <c r="F188" i="6"/>
  <c r="C188" i="2"/>
  <c r="F188" i="2"/>
  <c r="B189" i="2" l="1"/>
  <c r="D189" i="2"/>
  <c r="E188" i="2"/>
  <c r="D189" i="6"/>
  <c r="B189" i="6"/>
  <c r="E188" i="6"/>
  <c r="F189" i="6" l="1"/>
  <c r="C189" i="6"/>
  <c r="F189" i="2"/>
  <c r="C189" i="2"/>
  <c r="B190" i="6" l="1"/>
  <c r="D190" i="6"/>
  <c r="E189" i="6"/>
  <c r="B190" i="2"/>
  <c r="D190" i="2"/>
  <c r="E189" i="2"/>
  <c r="F190" i="2" l="1"/>
  <c r="C190" i="2"/>
  <c r="C190" i="6"/>
  <c r="F190" i="6"/>
  <c r="B191" i="2" l="1"/>
  <c r="D191" i="2"/>
  <c r="E190" i="2"/>
  <c r="B191" i="6"/>
  <c r="D191" i="6"/>
  <c r="E190" i="6"/>
  <c r="F191" i="6" l="1"/>
  <c r="C191" i="6"/>
  <c r="F191" i="2"/>
  <c r="C191" i="2"/>
  <c r="D192" i="6" l="1"/>
  <c r="B192" i="6"/>
  <c r="E191" i="6"/>
  <c r="D192" i="2"/>
  <c r="B192" i="2"/>
  <c r="E191" i="2"/>
  <c r="C192" i="6" l="1"/>
  <c r="F192" i="6"/>
  <c r="F192" i="2"/>
  <c r="C192" i="2"/>
  <c r="B193" i="2" l="1"/>
  <c r="D193" i="2"/>
  <c r="E192" i="2"/>
  <c r="D193" i="6"/>
  <c r="B193" i="6"/>
  <c r="E192" i="6"/>
  <c r="F193" i="6" l="1"/>
  <c r="C193" i="6"/>
  <c r="C193" i="2"/>
  <c r="F193" i="2"/>
  <c r="B194" i="2" l="1"/>
  <c r="D194" i="2"/>
  <c r="E193" i="2"/>
  <c r="B194" i="6"/>
  <c r="D194" i="6"/>
  <c r="E193" i="6"/>
  <c r="C194" i="6" l="1"/>
  <c r="F194" i="6"/>
  <c r="C194" i="2"/>
  <c r="F194" i="2"/>
  <c r="D195" i="2" l="1"/>
  <c r="B195" i="2"/>
  <c r="E194" i="2"/>
  <c r="B195" i="6"/>
  <c r="D195" i="6"/>
  <c r="E194" i="6"/>
  <c r="C195" i="2" l="1"/>
  <c r="F195" i="2"/>
  <c r="F195" i="6"/>
  <c r="C195" i="6"/>
  <c r="D196" i="6" l="1"/>
  <c r="B196" i="6"/>
  <c r="E195" i="6"/>
  <c r="D196" i="2"/>
  <c r="B196" i="2"/>
  <c r="E195" i="2"/>
  <c r="C196" i="2" l="1"/>
  <c r="F196" i="2"/>
  <c r="F196" i="6"/>
  <c r="C196" i="6"/>
  <c r="D197" i="6" l="1"/>
  <c r="B197" i="6"/>
  <c r="E196" i="6"/>
  <c r="D197" i="2"/>
  <c r="B197" i="2"/>
  <c r="E196" i="2"/>
  <c r="F197" i="2" l="1"/>
  <c r="C197" i="2"/>
  <c r="C197" i="6"/>
  <c r="F197" i="6"/>
  <c r="D198" i="2" l="1"/>
  <c r="B198" i="2"/>
  <c r="E197" i="2"/>
  <c r="B198" i="6"/>
  <c r="D198" i="6"/>
  <c r="E197" i="6"/>
  <c r="F198" i="2" l="1"/>
  <c r="C198" i="2"/>
  <c r="C198" i="6"/>
  <c r="F198" i="6"/>
  <c r="B199" i="2" l="1"/>
  <c r="D199" i="2"/>
  <c r="E198" i="2"/>
  <c r="D199" i="6"/>
  <c r="B199" i="6"/>
  <c r="E198" i="6"/>
  <c r="C199" i="6" l="1"/>
  <c r="F199" i="6"/>
  <c r="C199" i="2"/>
  <c r="F199" i="2"/>
  <c r="D200" i="2" l="1"/>
  <c r="B200" i="2"/>
  <c r="E199" i="2"/>
  <c r="B200" i="6"/>
  <c r="D200" i="6"/>
  <c r="E199" i="6"/>
  <c r="C200" i="6" l="1"/>
  <c r="F200" i="6"/>
  <c r="C200" i="2"/>
  <c r="F200" i="2"/>
  <c r="B201" i="2" l="1"/>
  <c r="D201" i="2"/>
  <c r="E200" i="2"/>
  <c r="B201" i="6"/>
  <c r="D201" i="6"/>
  <c r="E200" i="6"/>
  <c r="C201" i="6" l="1"/>
  <c r="F201" i="6"/>
  <c r="F201" i="2"/>
  <c r="C201" i="2"/>
  <c r="B202" i="2" l="1"/>
  <c r="D202" i="2"/>
  <c r="E201" i="2"/>
  <c r="D202" i="6"/>
  <c r="B202" i="6"/>
  <c r="E201" i="6"/>
  <c r="C202" i="6" l="1"/>
  <c r="F202" i="6"/>
  <c r="C202" i="2"/>
  <c r="F202" i="2"/>
  <c r="D203" i="2" l="1"/>
  <c r="B203" i="2"/>
  <c r="E202" i="2"/>
  <c r="B203" i="6"/>
  <c r="D203" i="6"/>
  <c r="E202" i="6"/>
  <c r="C203" i="6" l="1"/>
  <c r="F203" i="6"/>
  <c r="C203" i="2"/>
  <c r="F203" i="2"/>
  <c r="D204" i="2" l="1"/>
  <c r="B204" i="2"/>
  <c r="E203" i="2"/>
  <c r="D204" i="6"/>
  <c r="B204" i="6"/>
  <c r="E203" i="6"/>
  <c r="C204" i="2" l="1"/>
  <c r="F204" i="2"/>
  <c r="C204" i="6"/>
  <c r="F204" i="6"/>
  <c r="B205" i="6" l="1"/>
  <c r="D205" i="6"/>
  <c r="E204" i="6"/>
  <c r="B205" i="2"/>
  <c r="D205" i="2"/>
  <c r="E204" i="2"/>
  <c r="C205" i="2" l="1"/>
  <c r="E205" i="2" s="1"/>
  <c r="F205" i="2"/>
  <c r="F205" i="6"/>
  <c r="C205" i="6"/>
  <c r="E205" i="6" s="1"/>
  <c r="E7" i="3"/>
  <c r="B7" i="3"/>
  <c r="C7" i="3"/>
  <c r="G7" i="3"/>
  <c r="I7" i="3"/>
  <c r="J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I26" i="3"/>
  <c r="B27" i="3"/>
  <c r="C27" i="3"/>
  <c r="D27" i="3"/>
  <c r="I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B45" i="3"/>
  <c r="C45" i="3"/>
  <c r="D45" i="3"/>
  <c r="B46" i="3"/>
  <c r="C46" i="3"/>
  <c r="D46" i="3"/>
  <c r="A7" i="4"/>
  <c r="B7" i="4"/>
  <c r="C7" i="4"/>
  <c r="D7" i="4"/>
  <c r="E7" i="4"/>
  <c r="F7" i="4"/>
  <c r="G7" i="4"/>
  <c r="H7" i="4"/>
  <c r="I7" i="4"/>
  <c r="J7" i="4"/>
  <c r="K7" i="4"/>
  <c r="L7" i="4"/>
  <c r="M7" i="4"/>
  <c r="N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ten_IG</author>
  </authors>
  <commentList>
    <comment ref="H4" authorId="0" shapeId="0">
      <text>
        <r>
          <rPr>
            <b/>
            <sz val="8"/>
            <color indexed="81"/>
            <rFont val="Tahoma"/>
            <family val="2"/>
            <charset val="204"/>
          </rPr>
          <t xml:space="preserve">ten_IG:
</t>
        </r>
        <r>
          <rPr>
            <sz val="8"/>
            <color indexed="81"/>
            <rFont val="Tahoma"/>
            <family val="2"/>
            <charset val="204"/>
          </rPr>
          <t>The Pocket search method can be used by any Initial step size.
Because it's value can be choosed by best for the optimization problem.</t>
        </r>
      </text>
    </comment>
  </commentList>
</comments>
</file>

<file path=xl/comments3.xml><?xml version="1.0" encoding="utf-8"?>
<comments xmlns="http://schemas.openxmlformats.org/spreadsheetml/2006/main">
  <authors>
    <author>ten_IG</author>
  </authors>
  <commentList>
    <comment ref="H4" authorId="0" shapeId="0">
      <text>
        <r>
          <rPr>
            <b/>
            <sz val="8"/>
            <color indexed="81"/>
            <rFont val="Tahoma"/>
            <family val="2"/>
            <charset val="204"/>
          </rPr>
          <t xml:space="preserve">ten_IG:
</t>
        </r>
        <r>
          <rPr>
            <sz val="8"/>
            <color indexed="81"/>
            <rFont val="Tahoma"/>
            <family val="2"/>
            <charset val="204"/>
          </rPr>
          <t>The Pocket search method can be used by any Initial step size.
Because it's value can be choosed by best for the optimization problem.</t>
        </r>
      </text>
    </comment>
  </commentList>
</comments>
</file>

<file path=xl/comments4.xml><?xml version="1.0" encoding="utf-8"?>
<comments xmlns="http://schemas.openxmlformats.org/spreadsheetml/2006/main">
  <authors>
    <author>ten_IG</author>
  </authors>
  <commentList>
    <comment ref="E7" authorId="0" shapeId="0">
      <text>
        <r>
          <rPr>
            <b/>
            <sz val="8"/>
            <color indexed="81"/>
            <rFont val="Tahoma"/>
            <family val="2"/>
            <charset val="204"/>
          </rPr>
          <t>ten_IG:</t>
        </r>
        <r>
          <rPr>
            <sz val="8"/>
            <color indexed="81"/>
            <rFont val="Tahoma"/>
            <family val="2"/>
            <charset val="204"/>
          </rPr>
          <t xml:space="preserve">
E4=IF(K1=1,INDEX(H4:H24,L1),IF(K1=2,L2,IF(E4&lt;2,E4+$K$2,E4))).
Расшифровка алгоритма:
If K1=1 идет сканирование вручную путем перебора значений SIGMA в ячейке E4 с помощью обьекта LIST BOX;
If K1=2 идет сканирование автоматически если нажать на кнопку "Automatic Scanning the List of Sigma Values";
If K1=3 идет автоматическое сканирование.</t>
        </r>
      </text>
    </comment>
    <comment ref="F7" authorId="0" shapeId="0">
      <text>
        <r>
          <rPr>
            <b/>
            <sz val="8"/>
            <color indexed="81"/>
            <rFont val="Tahoma"/>
            <family val="2"/>
            <charset val="204"/>
          </rPr>
          <t>ten_IG:</t>
        </r>
        <r>
          <rPr>
            <sz val="8"/>
            <color indexed="81"/>
            <rFont val="Tahoma"/>
            <family val="2"/>
            <charset val="204"/>
          </rPr>
          <t xml:space="preserve">
Insert the optimal solution of your problem!</t>
        </r>
      </text>
    </comment>
  </commentList>
</comments>
</file>

<file path=xl/comments5.xml><?xml version="1.0" encoding="utf-8"?>
<comments xmlns="http://schemas.openxmlformats.org/spreadsheetml/2006/main">
  <authors>
    <author>ten_IG</author>
  </authors>
  <commentList>
    <comment ref="L4" authorId="0" shapeId="0">
      <text>
        <r>
          <rPr>
            <b/>
            <sz val="8"/>
            <color indexed="81"/>
            <rFont val="Tahoma"/>
            <family val="2"/>
            <charset val="204"/>
          </rPr>
          <t>ten_IG:</t>
        </r>
        <r>
          <rPr>
            <sz val="8"/>
            <color indexed="81"/>
            <rFont val="Tahoma"/>
            <family val="2"/>
            <charset val="204"/>
          </rPr>
          <t xml:space="preserve">
The Pocret search method can be haved any Initial step size.
Because it's value can be choiced by best for the optimization problem.</t>
        </r>
      </text>
    </commen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comments6.xml><?xml version="1.0" encoding="utf-8"?>
<comments xmlns="http://schemas.openxmlformats.org/spreadsheetml/2006/main">
  <authors>
    <author>Администратор</author>
    <author>ten_IG</author>
  </authors>
  <commentList>
    <comment ref="H11" authorId="0" shapeId="0">
      <text>
        <r>
          <rPr>
            <b/>
            <sz val="8"/>
            <color indexed="81"/>
            <rFont val="Tahoma"/>
            <family val="2"/>
            <charset val="204"/>
          </rPr>
          <t>tenig:
The Pocret search method can be haved any Initial step size.
Because it's value can be choiced by best for the optimization problem.</t>
        </r>
      </text>
    </comment>
    <comment ref="H25" authorId="0" shapeId="0">
      <text>
        <r>
          <rPr>
            <b/>
            <sz val="8"/>
            <color indexed="81"/>
            <rFont val="Tahoma"/>
            <family val="2"/>
            <charset val="204"/>
          </rPr>
          <t>tenig:
 In the Pocket Search Method the value of parameter h0 is to be picked up particular way that the value of the k would be less than 500. 
Then into the below cells the formula is to entered:
«The previous value h0 " + " Some constant number from cell I39 ".</t>
        </r>
      </text>
    </comment>
    <comment ref="H62" authorId="0" shapeId="0">
      <text>
        <r>
          <rPr>
            <b/>
            <sz val="8"/>
            <color indexed="81"/>
            <rFont val="Tahoma"/>
            <family val="2"/>
            <charset val="204"/>
          </rPr>
          <t>tenig:
The Pocket Search Method can be haved any Initial Step Size.
Because it's value can be choiced from the best for the optimization problem.</t>
        </r>
      </text>
    </comment>
    <comment ref="J74" authorId="1" shapeId="0">
      <text>
        <r>
          <rPr>
            <b/>
            <sz val="8"/>
            <color indexed="81"/>
            <rFont val="Tahoma"/>
            <family val="2"/>
            <charset val="204"/>
          </rPr>
          <t>ten_IG:</t>
        </r>
        <r>
          <rPr>
            <sz val="8"/>
            <color indexed="81"/>
            <rFont val="Tahoma"/>
            <family val="2"/>
            <charset val="204"/>
          </rPr>
          <t xml:space="preserve">
Вставьте оптимальное значение цены из Sheet1!</t>
        </r>
      </text>
    </comment>
    <comment ref="H88" authorId="0" shapeId="0">
      <text>
        <r>
          <rPr>
            <b/>
            <sz val="8"/>
            <color indexed="81"/>
            <rFont val="Tahoma"/>
            <family val="2"/>
            <charset val="204"/>
          </rPr>
          <t>tenig:
The Pocret search method can be haved any Initial step size.
Because it's value can be choiced by best for the optimization problem.</t>
        </r>
      </text>
    </comment>
  </commentList>
</comments>
</file>

<file path=xl/sharedStrings.xml><?xml version="1.0" encoding="utf-8"?>
<sst xmlns="http://schemas.openxmlformats.org/spreadsheetml/2006/main" count="185" uniqueCount="104">
  <si>
    <t>№</t>
  </si>
  <si>
    <t>N</t>
  </si>
  <si>
    <t>R</t>
  </si>
  <si>
    <t>alfa</t>
  </si>
  <si>
    <t>X*</t>
  </si>
  <si>
    <t>Цена(k)</t>
  </si>
  <si>
    <t>sigma</t>
  </si>
  <si>
    <t>List of sigma</t>
  </si>
  <si>
    <t>Min</t>
  </si>
  <si>
    <t>SIGMA</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</si>
  <si>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</si>
  <si>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</si>
  <si>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r>
      <t xml:space="preserve"> h</t>
    </r>
    <r>
      <rPr>
        <b/>
        <vertAlign val="superscript"/>
        <sz val="10"/>
        <rFont val="Arial Cyr"/>
        <charset val="204"/>
      </rPr>
      <t>0</t>
    </r>
  </si>
  <si>
    <r>
      <t>abs((A</t>
    </r>
    <r>
      <rPr>
        <b/>
        <vertAlign val="subscript"/>
        <sz val="10"/>
        <rFont val="Arial Cyr"/>
        <charset val="204"/>
      </rPr>
      <t>k</t>
    </r>
    <r>
      <rPr>
        <b/>
        <sz val="10"/>
        <rFont val="Arial Cyr"/>
        <charset val="204"/>
      </rPr>
      <t>-A</t>
    </r>
    <r>
      <rPr>
        <b/>
        <vertAlign val="subscript"/>
        <sz val="10"/>
        <rFont val="Arial Cyr"/>
        <charset val="204"/>
      </rPr>
      <t>k+1</t>
    </r>
    <r>
      <rPr>
        <b/>
        <sz val="10"/>
        <rFont val="Arial Cyr"/>
        <charset val="204"/>
      </rPr>
      <t>)/Ak)</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</si>
  <si>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</si>
  <si>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</si>
  <si>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</si>
  <si>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</si>
  <si>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</si>
  <si>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</si>
  <si>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</si>
  <si>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r>
      <t xml:space="preserve">Laboratory works #_6: Investigate the </t>
    </r>
    <r>
      <rPr>
        <b/>
        <sz val="12"/>
        <rFont val="Arial"/>
        <family val="2"/>
        <charset val="204"/>
      </rPr>
      <t>Pocket</t>
    </r>
    <r>
      <rPr>
        <b/>
        <sz val="14"/>
        <rFont val="Arial"/>
        <family val="2"/>
        <charset val="204"/>
      </rPr>
      <t xml:space="preserve"> search method</t>
    </r>
    <r>
      <rPr>
        <sz val="10"/>
        <rFont val="Arial Cyr"/>
        <charset val="204"/>
      </rPr>
      <t xml:space="preserve"> to solution of Problem #2</t>
    </r>
  </si>
  <si>
    <r>
      <t xml:space="preserve">Problem definition  #_2: Find the maximum of Profit by the Price of market </t>
    </r>
    <r>
      <rPr>
        <b/>
        <sz val="10"/>
        <rFont val="Arial"/>
        <family val="2"/>
        <charset val="204"/>
      </rPr>
      <t>with</t>
    </r>
    <r>
      <rPr>
        <sz val="10"/>
        <rFont val="Arial Cyr"/>
        <charset val="204"/>
      </rPr>
      <t xml:space="preserve"> Constraints.</t>
    </r>
  </si>
  <si>
    <t>Profit=Demand*(Price-Cost);  Demand=A/(Price+Price*B)^(2*D); Credit=Cost*Demand; Credit&lt;=Constraint.</t>
  </si>
  <si>
    <t>Initialize the Programe</t>
  </si>
  <si>
    <t>Choice tolerance</t>
  </si>
  <si>
    <r>
      <t>Initial step size h</t>
    </r>
    <r>
      <rPr>
        <vertAlign val="superscript"/>
        <sz val="8"/>
        <rFont val="Arial Cyr"/>
        <charset val="204"/>
      </rPr>
      <t>0</t>
    </r>
  </si>
  <si>
    <t>Program start</t>
  </si>
  <si>
    <t>Number of iterations</t>
  </si>
  <si>
    <t>Price</t>
  </si>
  <si>
    <t>Demand</t>
  </si>
  <si>
    <t>Profit</t>
  </si>
  <si>
    <t>Credit</t>
  </si>
  <si>
    <t>Credit- Constraint</t>
  </si>
  <si>
    <r>
      <t>h</t>
    </r>
    <r>
      <rPr>
        <vertAlign val="superscript"/>
        <sz val="8"/>
        <rFont val="Arial Cyr"/>
        <charset val="204"/>
      </rPr>
      <t>k</t>
    </r>
  </si>
  <si>
    <t>Report by searching process state</t>
  </si>
  <si>
    <t>Optimum Price</t>
  </si>
  <si>
    <t>Optimum Demand</t>
  </si>
  <si>
    <t>Optimum Profit</t>
  </si>
  <si>
    <t>Optimum Credit</t>
  </si>
  <si>
    <t>Optimal Credit-Constraint</t>
  </si>
  <si>
    <t>Amount of iterations</t>
  </si>
  <si>
    <t>The tasks on laboratory work:</t>
  </si>
  <si>
    <r>
      <t>(i) Investigate the Dependences of Amount of Iterations with Respect to Tolerance, Initial Price, Initial Step Size h</t>
    </r>
    <r>
      <rPr>
        <vertAlign val="superscript"/>
        <sz val="12"/>
        <rFont val="Times New Roman"/>
        <family val="1"/>
        <charset val="204"/>
      </rPr>
      <t>0</t>
    </r>
    <r>
      <rPr>
        <sz val="12"/>
        <rFont val="Times New Roman"/>
        <family val="1"/>
        <charset val="204"/>
      </rPr>
      <t>, and Parameter R, respectively.</t>
    </r>
  </si>
  <si>
    <r>
      <t>(ii) Find the best ranges  of adjusted parameters values such as h</t>
    </r>
    <r>
      <rPr>
        <vertAlign val="superscript"/>
        <sz val="12"/>
        <rFont val="Times New Roman"/>
        <family val="1"/>
        <charset val="204"/>
      </rPr>
      <t>0</t>
    </r>
    <r>
      <rPr>
        <sz val="12"/>
        <rFont val="Times New Roman"/>
        <family val="1"/>
        <charset val="204"/>
      </rPr>
      <t xml:space="preserve"> and R.</t>
    </r>
  </si>
  <si>
    <t>(iii) These dependences as functions must be plotted (or graphed) in Figure 6.1 through Figure 6.4 respectively.</t>
  </si>
  <si>
    <t>(iv) Determine the Speed of Convergence "SC" and Asymptotic Error Constant "A".</t>
  </si>
  <si>
    <t>Table 6.1: The Dependence of Amount of Iterations with Respect to Tolerance.</t>
  </si>
  <si>
    <t>Amount of iteration</t>
  </si>
  <si>
    <r>
      <t>Initial Step size h</t>
    </r>
    <r>
      <rPr>
        <b/>
        <vertAlign val="superscript"/>
        <sz val="10"/>
        <rFont val="Arial Cyr"/>
      </rPr>
      <t>0</t>
    </r>
  </si>
  <si>
    <t>Initial Price</t>
  </si>
  <si>
    <t>Search domain size= [Initial Price- Optimum Price]</t>
  </si>
  <si>
    <t>Parameter R</t>
  </si>
  <si>
    <r>
      <t>Table 6.2: The Dependence of Amount of Iterations with Respect to Initial Step Size h</t>
    </r>
    <r>
      <rPr>
        <b/>
        <vertAlign val="superscript"/>
        <sz val="10"/>
        <rFont val="Arial"/>
        <family val="2"/>
        <charset val="204"/>
      </rPr>
      <t>0</t>
    </r>
    <r>
      <rPr>
        <b/>
        <sz val="10"/>
        <rFont val="Arial"/>
        <family val="2"/>
        <charset val="204"/>
      </rPr>
      <t>.</t>
    </r>
  </si>
  <si>
    <t>Table 6.3: The Dependence of Amount of Iterations with Respect to Initial Price.</t>
  </si>
  <si>
    <t>Table 6.4: The Dependence of Amount of Iterations with Respect to Parameter R.</t>
  </si>
  <si>
    <t>The program of the Even Search Method</t>
  </si>
  <si>
    <t>Limit of Credit Value</t>
  </si>
  <si>
    <t>k</t>
  </si>
  <si>
    <t xml:space="preserve">f(x)=[exp(x)-2-x]^2 </t>
  </si>
  <si>
    <t>Min f(x)</t>
  </si>
  <si>
    <t>Max f(x)</t>
  </si>
  <si>
    <t>a</t>
  </si>
  <si>
    <t>b</t>
  </si>
  <si>
    <t>x*(arg minf(x))</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</si>
  <si>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</si>
  <si>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</si>
  <si>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</si>
  <si>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Max_f(x</t>
    </r>
    <r>
      <rPr>
        <b/>
        <vertAlign val="superscript"/>
        <sz val="8"/>
        <rFont val="Arial"/>
        <family val="2"/>
        <charset val="204"/>
      </rPr>
      <t>k</t>
    </r>
    <r>
      <rPr>
        <b/>
        <sz val="8"/>
        <rFont val="Arial"/>
        <family val="2"/>
        <charset val="204"/>
      </rPr>
      <t>) – f(x</t>
    </r>
    <r>
      <rPr>
        <b/>
        <vertAlign val="superscript"/>
        <sz val="8"/>
        <rFont val="Arial"/>
        <family val="2"/>
        <charset val="204"/>
      </rPr>
      <t>k</t>
    </r>
    <r>
      <rPr>
        <b/>
        <sz val="8"/>
        <rFont val="Arial"/>
        <family val="2"/>
        <charset val="204"/>
      </rPr>
      <t>)</t>
    </r>
  </si>
  <si>
    <r>
      <t>abs(x</t>
    </r>
    <r>
      <rPr>
        <b/>
        <vertAlign val="superscript"/>
        <sz val="10"/>
        <rFont val="Arial"/>
        <family val="2"/>
        <charset val="204"/>
      </rPr>
      <t>k</t>
    </r>
    <r>
      <rPr>
        <b/>
        <sz val="10"/>
        <rFont val="Arial"/>
        <family val="2"/>
        <charset val="204"/>
      </rPr>
      <t>-x</t>
    </r>
    <r>
      <rPr>
        <b/>
        <vertAlign val="superscript"/>
        <sz val="10"/>
        <rFont val="Arial"/>
        <family val="2"/>
        <charset val="204"/>
      </rPr>
      <t>k-1</t>
    </r>
    <r>
      <rPr>
        <b/>
        <sz val="10"/>
        <rFont val="Arial"/>
        <family val="2"/>
        <charset val="204"/>
      </rPr>
      <t>)</t>
    </r>
  </si>
  <si>
    <r>
      <t>Initial step size h</t>
    </r>
    <r>
      <rPr>
        <b/>
        <vertAlign val="superscript"/>
        <sz val="8"/>
        <rFont val="Arial Cyr"/>
        <charset val="204"/>
      </rPr>
      <t>0</t>
    </r>
  </si>
  <si>
    <r>
      <t>f(x</t>
    </r>
    <r>
      <rPr>
        <b/>
        <vertAlign val="superscript"/>
        <sz val="8"/>
        <rFont val="Arial"/>
        <family val="2"/>
        <charset val="204"/>
      </rPr>
      <t>k</t>
    </r>
    <r>
      <rPr>
        <b/>
        <sz val="8"/>
        <rFont val="Arial"/>
        <family val="2"/>
        <charset val="204"/>
      </rPr>
      <t>)-Max{f(xk)}</t>
    </r>
  </si>
  <si>
    <r>
      <t>x</t>
    </r>
    <r>
      <rPr>
        <b/>
        <vertAlign val="superscript"/>
        <sz val="8"/>
        <rFont val="Arial"/>
        <family val="2"/>
        <charset val="204"/>
      </rPr>
      <t>k</t>
    </r>
  </si>
  <si>
    <r>
      <t>f(x</t>
    </r>
    <r>
      <rPr>
        <b/>
        <vertAlign val="superscript"/>
        <sz val="8"/>
        <rFont val="Arial"/>
        <family val="2"/>
        <charset val="204"/>
      </rPr>
      <t>k</t>
    </r>
    <r>
      <rPr>
        <b/>
        <sz val="8"/>
        <rFont val="Arial"/>
        <family val="2"/>
        <charset val="204"/>
      </rPr>
      <t>)</t>
    </r>
  </si>
  <si>
    <r>
      <t xml:space="preserve">Exercise 6.1 Use  the Pocket Search method to  find the local </t>
    </r>
    <r>
      <rPr>
        <b/>
        <u/>
        <sz val="10"/>
        <rFont val="Arial"/>
        <family val="2"/>
        <charset val="204"/>
      </rPr>
      <t>maximum</t>
    </r>
    <r>
      <rPr>
        <b/>
        <sz val="10"/>
        <rFont val="Arial"/>
        <family val="2"/>
        <charset val="204"/>
      </rPr>
      <t xml:space="preserve"> of given objective function</t>
    </r>
  </si>
  <si>
    <t>Table 6.8-2 Pocket Search Method for finding the maximum of the objective function</t>
  </si>
  <si>
    <t>Table 6.8-2 Complete Enumeration method of optimization</t>
  </si>
  <si>
    <r>
      <t xml:space="preserve">Exercise 6.1 Use  the Pocket Search method to  find the local </t>
    </r>
    <r>
      <rPr>
        <b/>
        <u/>
        <sz val="10"/>
        <rFont val="Arial"/>
        <family val="2"/>
        <charset val="204"/>
      </rPr>
      <t>minimum</t>
    </r>
    <r>
      <rPr>
        <b/>
        <sz val="10"/>
        <rFont val="Arial"/>
        <family val="2"/>
        <charset val="204"/>
      </rPr>
      <t xml:space="preserve"> of given objective function</t>
    </r>
  </si>
  <si>
    <t>Table 6.8-2 Pocket Search Method for finding the minimum of the objective function</t>
  </si>
  <si>
    <t>1: "Manual Scanning the List of Sigma Values"</t>
  </si>
  <si>
    <t>2: Click on Button "Automatic Scanning the List of Sigma Values"</t>
  </si>
  <si>
    <t>3: "Automatic Scanning the List of Sigma Values" by Alg_3</t>
  </si>
  <si>
    <t>Choice Initial Price</t>
  </si>
  <si>
    <t>Table 6.5 Initial data to calculate the Convergence Speed of the Pocket Search Method</t>
  </si>
  <si>
    <t>Table 6.6. Program to calculate the Convergence Speed of the Pocket Search Method</t>
  </si>
  <si>
    <t>Table 6.7. Investigation of Dependence the Speed of Convergence with respect to Pocket Search Method's Parameters</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</si>
  <si>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</si>
  <si>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</si>
  <si>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</si>
  <si>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</si>
  <si>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</si>
  <si>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</si>
  <si>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</si>
  <si>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</si>
  <si>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</si>
  <si>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</si>
  <si>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</si>
  <si>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</si>
  <si>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</si>
  <si>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</si>
  <si>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</si>
  <si>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</si>
  <si>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</si>
  <si>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r>
      <t>Conclusion:</t>
    </r>
    <r>
      <rPr>
        <sz val="14"/>
        <rFont val="Times New Roman"/>
        <family val="1"/>
        <charset val="204"/>
      </rPr>
      <t xml:space="preserve"> The Pocket Search Method has quadratic Speed of Convergence because the sequence {abs(X*-Xk+1)/abs(X*-Xk)^sigma} converge to the Limit Value of the Asymptotic Error Constant А=0.0000019966224390834 at sigma=2 only for the parameters' of method h</t>
    </r>
    <r>
      <rPr>
        <vertAlign val="superscript"/>
        <sz val="14"/>
        <rFont val="Times New Roman"/>
        <family val="1"/>
        <charset val="204"/>
      </rPr>
      <t>0</t>
    </r>
    <r>
      <rPr>
        <sz val="14"/>
        <rFont val="Times New Roman"/>
        <family val="1"/>
        <charset val="204"/>
      </rPr>
      <t>=10000000 and R=10.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</si>
</sst>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0"/>
    <numFmt numFmtId="165" formatCode="0.0000"/>
    <numFmt numFmtId="166" formatCode="0.0000E+00"/>
    <numFmt numFmtId="167" formatCode="0.000000E+00"/>
    <numFmt numFmtId="168" formatCode="#,##0.000000"/>
    <numFmt numFmtId="169" formatCode="0.00000"/>
  </numFmts>
  <fonts count="37">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sz val="8"/>
      <color indexed="81"/>
      <name val="Tahoma"/>
      <family val="2"/>
      <charset val="204"/>
    </font>
    <font>
      <sz val="8"/>
      <color indexed="81"/>
      <name val="Tahoma"/>
      <family val="2"/>
      <charset val="204"/>
    </font>
    <font>
      <vertAlign val="superscript"/>
      <sz val="8"/>
      <name val="Arial Cyr"/>
      <charset val="204"/>
    </font>
    <font>
      <b/>
      <sz val="8"/>
      <name val="Arial Cyr"/>
      <charset val="204"/>
    </font>
    <font>
      <b/>
      <sz val="8"/>
      <name val="Arial"/>
      <family val="2"/>
    </font>
    <font>
      <sz val="14"/>
      <name val="Times New Roman"/>
      <family val="1"/>
      <charset val="204"/>
    </font>
    <font>
      <b/>
      <vertAlign val="superscript"/>
      <sz val="10"/>
      <name val="Arial Cyr"/>
      <charset val="204"/>
    </font>
    <font>
      <sz val="10"/>
      <name val="Arial"/>
      <family val="2"/>
      <charset val="204"/>
    </font>
    <font>
      <vertAlign val="subscript"/>
      <sz val="8"/>
      <name val="Arial Cyr"/>
      <charset val="204"/>
    </font>
    <font>
      <sz val="12"/>
      <name val="Times New Roman"/>
      <family val="1"/>
      <charset val="204"/>
    </font>
    <font>
      <b/>
      <sz val="10"/>
      <name val="Arial"/>
      <family val="2"/>
    </font>
    <font>
      <sz val="8"/>
      <name val="Arial"/>
      <family val="2"/>
      <charset val="204"/>
    </font>
    <font>
      <b/>
      <sz val="12"/>
      <name val="Arial"/>
      <family val="2"/>
      <charset val="204"/>
    </font>
    <font>
      <b/>
      <sz val="14"/>
      <name val="Arial"/>
      <family val="2"/>
      <charset val="204"/>
    </font>
    <font>
      <b/>
      <sz val="10"/>
      <name val="Arial"/>
      <family val="2"/>
      <charset val="204"/>
    </font>
    <font>
      <sz val="8"/>
      <name val="Arial"/>
      <family val="2"/>
      <charset val="204"/>
    </font>
    <font>
      <sz val="10"/>
      <name val="Arial"/>
      <family val="2"/>
    </font>
    <font>
      <b/>
      <sz val="12"/>
      <name val="Times New Roman"/>
      <family val="1"/>
      <charset val="204"/>
    </font>
    <font>
      <vertAlign val="superscript"/>
      <sz val="12"/>
      <name val="Times New Roman"/>
      <family val="1"/>
      <charset val="204"/>
    </font>
    <font>
      <b/>
      <vertAlign val="superscript"/>
      <sz val="10"/>
      <name val="Arial Cyr"/>
    </font>
    <font>
      <b/>
      <vertAlign val="superscript"/>
      <sz val="10"/>
      <name val="Arial"/>
      <family val="2"/>
      <charset val="204"/>
    </font>
    <font>
      <b/>
      <u/>
      <sz val="10"/>
      <name val="Arial"/>
      <family val="2"/>
      <charset val="204"/>
    </font>
    <font>
      <b/>
      <sz val="8"/>
      <name val="Arial"/>
      <family val="2"/>
      <charset val="204"/>
    </font>
    <font>
      <b/>
      <vertAlign val="superscript"/>
      <sz val="8"/>
      <name val="Arial"/>
      <family val="2"/>
      <charset val="204"/>
    </font>
    <font>
      <b/>
      <sz val="10"/>
      <name val="Arial"/>
      <family val="2"/>
      <charset val="204"/>
    </font>
    <font>
      <b/>
      <vertAlign val="superscript"/>
      <sz val="8"/>
      <name val="Arial Cyr"/>
      <charset val="204"/>
    </font>
    <font>
      <sz val="8"/>
      <color indexed="10"/>
      <name val="Arial Cyr"/>
      <charset val="204"/>
    </font>
    <font>
      <sz val="8"/>
      <color indexed="10"/>
      <name val="Arial"/>
      <family val="2"/>
      <charset val="204"/>
    </font>
    <font>
      <sz val="10"/>
      <color indexed="10"/>
      <name val="Arial Cyr"/>
      <charset val="204"/>
    </font>
    <font>
      <sz val="10"/>
      <color rgb="FF000000"/>
      <name val="Arial Cyr"/>
    </font>
    <font>
      <b/>
      <sz val="14"/>
      <name val="Times New Roman"/>
      <family val="1"/>
      <charset val="204"/>
    </font>
    <font>
      <vertAlign val="superscript"/>
      <sz val="14"/>
      <name val="Times New Roman"/>
      <family val="1"/>
      <charset val="204"/>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rgb="FF00B05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85">
    <xf numFmtId="0" fontId="0" fillId="0" borderId="0" xfId="0"/>
    <xf numFmtId="0" fontId="0" fillId="0" borderId="1" xfId="0" applyBorder="1"/>
    <xf numFmtId="11" fontId="0" fillId="0" borderId="1" xfId="0" applyNumberFormat="1" applyBorder="1"/>
    <xf numFmtId="0" fontId="3" fillId="0" borderId="0" xfId="0" applyFont="1"/>
    <xf numFmtId="0" fontId="0" fillId="0" borderId="1" xfId="0" applyBorder="1" applyProtection="1">
      <protection locked="0"/>
    </xf>
    <xf numFmtId="0" fontId="0" fillId="0" borderId="2" xfId="0" applyBorder="1" applyProtection="1">
      <protection locked="0"/>
    </xf>
    <xf numFmtId="0" fontId="0" fillId="0" borderId="0" xfId="0" applyProtection="1">
      <protection locked="0"/>
    </xf>
    <xf numFmtId="0" fontId="0" fillId="0" borderId="3" xfId="0" applyBorder="1" applyProtection="1">
      <protection locked="0"/>
    </xf>
    <xf numFmtId="1" fontId="0" fillId="0" borderId="3" xfId="0" applyNumberFormat="1" applyFill="1" applyBorder="1" applyAlignment="1" applyProtection="1">
      <protection locked="0"/>
    </xf>
    <xf numFmtId="3" fontId="0" fillId="0" borderId="3" xfId="0" applyNumberFormat="1" applyBorder="1" applyProtection="1">
      <protection locked="0"/>
    </xf>
    <xf numFmtId="0" fontId="2" fillId="0" borderId="4" xfId="0" applyFont="1" applyBorder="1" applyAlignment="1" applyProtection="1">
      <protection locked="0"/>
    </xf>
    <xf numFmtId="3" fontId="0" fillId="0" borderId="1" xfId="0" applyNumberFormat="1" applyBorder="1" applyProtection="1">
      <protection locked="0"/>
    </xf>
    <xf numFmtId="0" fontId="0" fillId="0" borderId="6" xfId="0" applyBorder="1"/>
    <xf numFmtId="0" fontId="0" fillId="0" borderId="7" xfId="0" applyBorder="1"/>
    <xf numFmtId="0" fontId="0" fillId="0" borderId="2" xfId="0" applyBorder="1"/>
    <xf numFmtId="0" fontId="0" fillId="0" borderId="8" xfId="0" applyBorder="1" applyProtection="1">
      <protection locked="0"/>
    </xf>
    <xf numFmtId="165" fontId="0" fillId="0" borderId="3" xfId="0" applyNumberFormat="1" applyFill="1" applyBorder="1" applyAlignment="1" applyProtection="1">
      <protection locked="0"/>
    </xf>
    <xf numFmtId="166" fontId="0" fillId="0" borderId="3" xfId="0" applyNumberFormat="1" applyFill="1" applyBorder="1" applyAlignment="1" applyProtection="1">
      <protection locked="0"/>
    </xf>
    <xf numFmtId="1" fontId="0" fillId="0" borderId="3" xfId="0" applyNumberFormat="1" applyBorder="1" applyProtection="1">
      <protection locked="0"/>
    </xf>
    <xf numFmtId="0" fontId="0" fillId="0" borderId="9" xfId="0" applyBorder="1" applyProtection="1">
      <protection locked="0"/>
    </xf>
    <xf numFmtId="0" fontId="0" fillId="0" borderId="6" xfId="0" applyBorder="1" applyProtection="1">
      <protection locked="0"/>
    </xf>
    <xf numFmtId="165" fontId="0" fillId="0" borderId="1" xfId="0" applyNumberFormat="1" applyBorder="1" applyProtection="1">
      <protection locked="0"/>
    </xf>
    <xf numFmtId="166" fontId="0" fillId="0" borderId="1" xfId="0" applyNumberFormat="1" applyBorder="1" applyProtection="1">
      <protection locked="0"/>
    </xf>
    <xf numFmtId="1" fontId="0" fillId="0" borderId="1" xfId="0" applyNumberFormat="1" applyBorder="1" applyProtection="1">
      <protection locked="0"/>
    </xf>
    <xf numFmtId="0" fontId="0" fillId="0" borderId="10" xfId="0" applyBorder="1" applyProtection="1">
      <protection locked="0"/>
    </xf>
    <xf numFmtId="165" fontId="0" fillId="0" borderId="1" xfId="0" applyNumberFormat="1" applyFill="1" applyBorder="1" applyAlignment="1" applyProtection="1">
      <protection locked="0"/>
    </xf>
    <xf numFmtId="166" fontId="0" fillId="0" borderId="1" xfId="0" applyNumberFormat="1" applyFill="1" applyBorder="1" applyAlignment="1" applyProtection="1">
      <protection locked="0"/>
    </xf>
    <xf numFmtId="1" fontId="0" fillId="0" borderId="1" xfId="0" applyNumberFormat="1" applyFill="1" applyBorder="1" applyAlignment="1" applyProtection="1">
      <protection locked="0"/>
    </xf>
    <xf numFmtId="0" fontId="0" fillId="0" borderId="7" xfId="0" applyBorder="1" applyProtection="1">
      <protection locked="0"/>
    </xf>
    <xf numFmtId="165" fontId="0" fillId="0" borderId="2" xfId="0" applyNumberFormat="1" applyBorder="1" applyProtection="1">
      <protection locked="0"/>
    </xf>
    <xf numFmtId="166" fontId="0" fillId="0" borderId="2" xfId="0" applyNumberFormat="1" applyBorder="1" applyProtection="1">
      <protection locked="0"/>
    </xf>
    <xf numFmtId="1" fontId="0" fillId="0" borderId="2" xfId="0" applyNumberFormat="1" applyBorder="1" applyProtection="1">
      <protection locked="0"/>
    </xf>
    <xf numFmtId="0" fontId="0" fillId="0" borderId="11" xfId="0" applyBorder="1" applyProtection="1">
      <protection locked="0"/>
    </xf>
    <xf numFmtId="165" fontId="0" fillId="0" borderId="3" xfId="0" applyNumberFormat="1" applyBorder="1" applyProtection="1">
      <protection locked="0"/>
    </xf>
    <xf numFmtId="166" fontId="0" fillId="0" borderId="3" xfId="0" applyNumberFormat="1" applyBorder="1" applyProtection="1">
      <protection locked="0"/>
    </xf>
    <xf numFmtId="165" fontId="0" fillId="0" borderId="1" xfId="0" applyNumberFormat="1" applyFill="1" applyBorder="1" applyProtection="1">
      <protection locked="0"/>
    </xf>
    <xf numFmtId="166" fontId="0" fillId="0" borderId="1" xfId="0" applyNumberFormat="1" applyFill="1" applyBorder="1" applyProtection="1">
      <protection locked="0"/>
    </xf>
    <xf numFmtId="1" fontId="0" fillId="0" borderId="1" xfId="0" applyNumberFormat="1" applyFill="1" applyBorder="1" applyProtection="1">
      <protection locked="0"/>
    </xf>
    <xf numFmtId="11" fontId="2" fillId="0" borderId="14" xfId="0" applyNumberFormat="1" applyFont="1" applyBorder="1" applyAlignment="1" applyProtection="1">
      <protection locked="0"/>
    </xf>
    <xf numFmtId="165" fontId="1" fillId="2" borderId="14" xfId="0" applyNumberFormat="1" applyFont="1" applyFill="1" applyBorder="1" applyAlignment="1" applyProtection="1">
      <alignment wrapText="1"/>
      <protection locked="0"/>
    </xf>
    <xf numFmtId="166" fontId="2" fillId="2" borderId="14" xfId="0" applyNumberFormat="1" applyFont="1" applyFill="1" applyBorder="1" applyAlignment="1" applyProtection="1">
      <protection locked="0"/>
    </xf>
    <xf numFmtId="166" fontId="0" fillId="2" borderId="14" xfId="0" applyNumberFormat="1" applyFill="1" applyBorder="1" applyAlignment="1" applyProtection="1">
      <protection locked="0"/>
    </xf>
    <xf numFmtId="1" fontId="2" fillId="2" borderId="15" xfId="0" applyNumberFormat="1" applyFont="1" applyFill="1" applyBorder="1" applyAlignment="1" applyProtection="1">
      <protection locked="0"/>
    </xf>
    <xf numFmtId="3" fontId="0" fillId="0" borderId="2" xfId="0" applyNumberFormat="1" applyBorder="1" applyProtection="1">
      <protection locked="0"/>
    </xf>
    <xf numFmtId="11" fontId="2" fillId="3" borderId="14" xfId="0" applyNumberFormat="1" applyFont="1" applyFill="1" applyBorder="1" applyAlignment="1" applyProtection="1">
      <protection locked="0"/>
    </xf>
    <xf numFmtId="11" fontId="2" fillId="3" borderId="14" xfId="0" applyNumberFormat="1" applyFont="1" applyFill="1" applyBorder="1" applyProtection="1">
      <protection locked="0"/>
    </xf>
    <xf numFmtId="0" fontId="0" fillId="0" borderId="8" xfId="0" applyBorder="1"/>
    <xf numFmtId="0" fontId="0" fillId="0" borderId="3" xfId="0" applyBorder="1"/>
    <xf numFmtId="0" fontId="0" fillId="0" borderId="1" xfId="0" applyFill="1" applyBorder="1"/>
    <xf numFmtId="3" fontId="0" fillId="3" borderId="1" xfId="0" applyNumberFormat="1" applyFill="1" applyBorder="1" applyProtection="1">
      <protection locked="0"/>
    </xf>
    <xf numFmtId="0" fontId="0" fillId="0" borderId="16" xfId="0" applyNumberFormat="1" applyBorder="1" applyProtection="1">
      <protection locked="0"/>
    </xf>
    <xf numFmtId="0" fontId="0" fillId="0" borderId="3" xfId="0" applyNumberFormat="1" applyBorder="1" applyProtection="1">
      <protection locked="0"/>
    </xf>
    <xf numFmtId="0" fontId="0" fillId="0" borderId="1" xfId="0" applyNumberFormat="1" applyBorder="1" applyProtection="1">
      <protection locked="0"/>
    </xf>
    <xf numFmtId="0" fontId="0" fillId="0" borderId="16" xfId="0" applyNumberFormat="1" applyFill="1" applyBorder="1" applyAlignment="1" applyProtection="1">
      <alignment horizontal="center"/>
      <protection locked="0"/>
    </xf>
    <xf numFmtId="0" fontId="10" fillId="0" borderId="0" xfId="0" applyFont="1" applyBorder="1" applyAlignment="1">
      <alignment horizontal="center" wrapText="1"/>
    </xf>
    <xf numFmtId="0" fontId="0" fillId="0" borderId="10" xfId="0" applyBorder="1"/>
    <xf numFmtId="0" fontId="12" fillId="0" borderId="6" xfId="0" applyFont="1" applyBorder="1" applyAlignment="1">
      <alignment horizontal="center"/>
    </xf>
    <xf numFmtId="0" fontId="1" fillId="0" borderId="10" xfId="0" applyFont="1" applyBorder="1"/>
    <xf numFmtId="0" fontId="12" fillId="0" borderId="7" xfId="0" applyFont="1" applyBorder="1" applyAlignment="1">
      <alignment horizontal="center"/>
    </xf>
    <xf numFmtId="0" fontId="1" fillId="0" borderId="11" xfId="0" applyFont="1" applyBorder="1"/>
    <xf numFmtId="0" fontId="0" fillId="0" borderId="11" xfId="0" applyBorder="1"/>
    <xf numFmtId="0" fontId="0" fillId="2" borderId="4" xfId="0" applyFill="1" applyBorder="1" applyAlignment="1">
      <alignment wrapText="1"/>
    </xf>
    <xf numFmtId="0" fontId="0" fillId="2" borderId="14" xfId="0" applyFill="1" applyBorder="1" applyAlignment="1">
      <alignment wrapText="1"/>
    </xf>
    <xf numFmtId="0" fontId="0" fillId="2" borderId="15" xfId="0" applyFill="1" applyBorder="1" applyAlignment="1">
      <alignment horizontal="center" vertical="center" wrapText="1"/>
    </xf>
    <xf numFmtId="0" fontId="2" fillId="0" borderId="8" xfId="0" applyFont="1" applyBorder="1" applyAlignment="1">
      <alignment wrapText="1"/>
    </xf>
    <xf numFmtId="0" fontId="2" fillId="0" borderId="3" xfId="0" applyFont="1" applyBorder="1" applyAlignment="1">
      <alignment wrapText="1"/>
    </xf>
    <xf numFmtId="0" fontId="20" fillId="0" borderId="3" xfId="0" applyFont="1" applyBorder="1" applyAlignment="1">
      <alignment wrapText="1"/>
    </xf>
    <xf numFmtId="0" fontId="2" fillId="0" borderId="16" xfId="0" applyFont="1" applyFill="1" applyBorder="1" applyAlignment="1">
      <alignment horizontal="center" wrapText="1"/>
    </xf>
    <xf numFmtId="0" fontId="2" fillId="0" borderId="12" xfId="0" applyFont="1" applyBorder="1" applyAlignment="1">
      <alignment wrapText="1"/>
    </xf>
    <xf numFmtId="0" fontId="21" fillId="0" borderId="3" xfId="0" applyFont="1" applyBorder="1" applyAlignment="1">
      <alignment wrapText="1"/>
    </xf>
    <xf numFmtId="0" fontId="20" fillId="0" borderId="9" xfId="0" applyFont="1" applyBorder="1" applyAlignment="1">
      <alignment wrapText="1"/>
    </xf>
    <xf numFmtId="0" fontId="22" fillId="0" borderId="0" xfId="0" applyFont="1"/>
    <xf numFmtId="0" fontId="14" fillId="0" borderId="0" xfId="0" applyFont="1"/>
    <xf numFmtId="0" fontId="19" fillId="0" borderId="0" xfId="0" applyFont="1"/>
    <xf numFmtId="0" fontId="15" fillId="0" borderId="5" xfId="0" applyFont="1" applyBorder="1" applyAlignment="1">
      <alignment wrapText="1"/>
    </xf>
    <xf numFmtId="0" fontId="15" fillId="0" borderId="12" xfId="0" applyFont="1" applyBorder="1" applyAlignment="1">
      <alignment wrapText="1"/>
    </xf>
    <xf numFmtId="0" fontId="3" fillId="0" borderId="12" xfId="0" applyFont="1" applyBorder="1" applyAlignment="1">
      <alignment wrapText="1"/>
    </xf>
    <xf numFmtId="0" fontId="15" fillId="0" borderId="13" xfId="0" applyFont="1" applyFill="1" applyBorder="1" applyAlignment="1">
      <alignment wrapText="1"/>
    </xf>
    <xf numFmtId="0" fontId="0" fillId="0" borderId="0" xfId="0" applyFill="1" applyBorder="1" applyProtection="1">
      <protection locked="0"/>
    </xf>
    <xf numFmtId="11" fontId="2" fillId="0" borderId="14" xfId="0" applyNumberFormat="1" applyFont="1" applyFill="1" applyBorder="1" applyAlignment="1" applyProtection="1">
      <alignment wrapText="1"/>
      <protection locked="0"/>
    </xf>
    <xf numFmtId="0" fontId="0" fillId="0" borderId="9" xfId="0" applyFill="1" applyBorder="1"/>
    <xf numFmtId="0" fontId="8" fillId="0" borderId="0" xfId="0" applyFont="1"/>
    <xf numFmtId="0" fontId="19" fillId="0" borderId="8" xfId="0" applyFont="1" applyBorder="1" applyAlignment="1">
      <alignment horizontal="center" vertical="center"/>
    </xf>
    <xf numFmtId="0" fontId="19" fillId="0" borderId="3" xfId="0" applyFont="1" applyBorder="1" applyAlignment="1">
      <alignment horizontal="center" vertical="center"/>
    </xf>
    <xf numFmtId="0" fontId="27" fillId="0" borderId="3" xfId="0" applyFont="1" applyBorder="1" applyAlignment="1">
      <alignment horizontal="center" vertical="center"/>
    </xf>
    <xf numFmtId="0" fontId="19" fillId="0" borderId="9" xfId="0" applyFont="1" applyBorder="1" applyAlignment="1">
      <alignment horizontal="center" vertical="center"/>
    </xf>
    <xf numFmtId="0" fontId="29" fillId="0" borderId="8" xfId="0" applyFont="1" applyBorder="1" applyAlignment="1">
      <alignment wrapText="1"/>
    </xf>
    <xf numFmtId="0" fontId="29" fillId="0" borderId="3" xfId="0" applyFont="1" applyBorder="1" applyAlignment="1">
      <alignment wrapText="1"/>
    </xf>
    <xf numFmtId="0" fontId="29" fillId="0" borderId="9" xfId="0" applyFont="1" applyFill="1" applyBorder="1" applyAlignment="1">
      <alignment horizontal="center" vertical="center" wrapText="1"/>
    </xf>
    <xf numFmtId="0" fontId="27" fillId="0" borderId="8" xfId="0" applyFont="1" applyBorder="1" applyAlignment="1">
      <alignment horizontal="center" vertical="center"/>
    </xf>
    <xf numFmtId="0" fontId="27" fillId="0" borderId="3" xfId="0" applyFont="1" applyBorder="1" applyAlignment="1">
      <alignment horizontal="center"/>
    </xf>
    <xf numFmtId="0" fontId="27" fillId="0" borderId="9" xfId="0" applyFont="1" applyBorder="1" applyAlignment="1">
      <alignment horizontal="center"/>
    </xf>
    <xf numFmtId="0" fontId="31" fillId="0" borderId="6" xfId="0" applyFont="1" applyBorder="1"/>
    <xf numFmtId="164" fontId="31" fillId="0" borderId="1" xfId="0" applyNumberFormat="1" applyFont="1" applyBorder="1"/>
    <xf numFmtId="0" fontId="31" fillId="0" borderId="1" xfId="0" applyFont="1" applyBorder="1"/>
    <xf numFmtId="169" fontId="32" fillId="0" borderId="1" xfId="0" applyNumberFormat="1" applyFont="1" applyBorder="1"/>
    <xf numFmtId="0" fontId="33" fillId="0" borderId="10" xfId="0" applyFont="1" applyFill="1" applyBorder="1"/>
    <xf numFmtId="0" fontId="2" fillId="0" borderId="7" xfId="0" applyFont="1" applyFill="1" applyBorder="1" applyAlignment="1" applyProtection="1">
      <alignment horizontal="center" vertical="center"/>
    </xf>
    <xf numFmtId="0" fontId="20" fillId="0" borderId="2" xfId="0" applyFont="1" applyFill="1" applyBorder="1" applyAlignment="1">
      <alignment horizontal="center" vertical="center"/>
    </xf>
    <xf numFmtId="164" fontId="0" fillId="0" borderId="2" xfId="0" applyNumberFormat="1" applyBorder="1"/>
    <xf numFmtId="0" fontId="0" fillId="0" borderId="2" xfId="0" applyFill="1" applyBorder="1" applyAlignment="1">
      <alignment horizontal="center"/>
    </xf>
    <xf numFmtId="0" fontId="0" fillId="4" borderId="2" xfId="0" applyFill="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3" fontId="0" fillId="0" borderId="11" xfId="0" applyNumberFormat="1" applyBorder="1" applyAlignment="1">
      <alignment horizontal="center"/>
    </xf>
    <xf numFmtId="0" fontId="31" fillId="0" borderId="18" xfId="0" applyFont="1" applyBorder="1"/>
    <xf numFmtId="164" fontId="31" fillId="0" borderId="19" xfId="0" applyNumberFormat="1" applyFont="1" applyBorder="1"/>
    <xf numFmtId="0" fontId="31" fillId="0" borderId="19" xfId="0" applyFont="1" applyBorder="1"/>
    <xf numFmtId="169" fontId="32" fillId="0" borderId="2" xfId="0" applyNumberFormat="1" applyFont="1" applyBorder="1"/>
    <xf numFmtId="0" fontId="33" fillId="0" borderId="20" xfId="0" applyFont="1" applyFill="1" applyBorder="1"/>
    <xf numFmtId="0" fontId="0" fillId="3" borderId="21" xfId="0" applyFill="1" applyBorder="1" applyAlignment="1">
      <alignment horizontal="center"/>
    </xf>
    <xf numFmtId="0" fontId="0" fillId="0" borderId="22" xfId="0" applyBorder="1"/>
    <xf numFmtId="164" fontId="0" fillId="0" borderId="22" xfId="0" applyNumberFormat="1" applyBorder="1"/>
    <xf numFmtId="0" fontId="2" fillId="0" borderId="22" xfId="0" applyFont="1" applyBorder="1"/>
    <xf numFmtId="164" fontId="2" fillId="0" borderId="22" xfId="0" applyNumberFormat="1" applyFont="1" applyBorder="1"/>
    <xf numFmtId="169" fontId="16" fillId="0" borderId="22" xfId="0" applyNumberFormat="1" applyFont="1" applyBorder="1"/>
    <xf numFmtId="0" fontId="0" fillId="0" borderId="22" xfId="0" applyFill="1" applyBorder="1"/>
    <xf numFmtId="0" fontId="0" fillId="3" borderId="17" xfId="0" applyFill="1" applyBorder="1"/>
    <xf numFmtId="164" fontId="0" fillId="0" borderId="1" xfId="0" applyNumberFormat="1" applyBorder="1"/>
    <xf numFmtId="0" fontId="2" fillId="0" borderId="1" xfId="0" applyFont="1" applyBorder="1"/>
    <xf numFmtId="169" fontId="16" fillId="0" borderId="1" xfId="0" applyNumberFormat="1" applyFont="1" applyBorder="1"/>
    <xf numFmtId="164" fontId="0" fillId="0" borderId="0" xfId="0" applyNumberFormat="1"/>
    <xf numFmtId="0" fontId="9" fillId="3" borderId="1" xfId="0" applyFont="1" applyFill="1" applyBorder="1"/>
    <xf numFmtId="11" fontId="9"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8" fontId="2" fillId="3" borderId="1" xfId="0" applyNumberFormat="1" applyFont="1" applyFill="1" applyBorder="1" applyProtection="1">
      <protection hidden="1"/>
    </xf>
    <xf numFmtId="167"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3" fontId="0" fillId="0" borderId="0" xfId="0" applyNumberFormat="1" applyFill="1" applyBorder="1" applyProtection="1">
      <protection locked="0"/>
    </xf>
    <xf numFmtId="3" fontId="0" fillId="0" borderId="1" xfId="0" applyNumberFormat="1" applyBorder="1"/>
    <xf numFmtId="0" fontId="0" fillId="0" borderId="0" xfId="0" applyBorder="1"/>
    <xf numFmtId="0" fontId="14" fillId="0" borderId="0" xfId="0" applyFont="1" applyBorder="1" applyAlignment="1">
      <alignment wrapText="1"/>
    </xf>
    <xf numFmtId="0" fontId="0" fillId="5" borderId="0" xfId="0" applyFill="1" applyBorder="1"/>
    <xf numFmtId="0" fontId="12" fillId="0" borderId="0" xfId="0" applyFont="1" applyBorder="1" applyAlignment="1">
      <alignment horizontal="center"/>
    </xf>
    <xf numFmtId="0" fontId="3" fillId="0" borderId="4" xfId="0" applyFont="1" applyFill="1" applyBorder="1" applyAlignment="1">
      <alignment horizontal="center" wrapText="1"/>
    </xf>
    <xf numFmtId="0" fontId="3" fillId="0" borderId="14" xfId="0" applyFont="1" applyFill="1" applyBorder="1" applyAlignment="1">
      <alignment horizontal="center" wrapText="1"/>
    </xf>
    <xf numFmtId="0" fontId="3" fillId="0" borderId="15" xfId="0" applyFont="1" applyFill="1" applyBorder="1" applyAlignment="1">
      <alignment horizontal="center" wrapText="1"/>
    </xf>
    <xf numFmtId="0" fontId="3" fillId="0" borderId="31" xfId="0" applyFont="1" applyFill="1" applyBorder="1" applyAlignment="1">
      <alignment horizontal="center"/>
    </xf>
    <xf numFmtId="0" fontId="3" fillId="3" borderId="20" xfId="0" applyFont="1" applyFill="1" applyBorder="1" applyAlignment="1">
      <alignment horizontal="center"/>
    </xf>
    <xf numFmtId="11" fontId="0" fillId="0" borderId="28" xfId="0" applyNumberFormat="1" applyBorder="1"/>
    <xf numFmtId="0" fontId="12" fillId="0" borderId="32" xfId="0" applyFont="1" applyBorder="1" applyAlignment="1">
      <alignment horizontal="center"/>
    </xf>
    <xf numFmtId="0" fontId="1" fillId="0" borderId="33" xfId="0" applyFont="1" applyBorder="1"/>
    <xf numFmtId="0" fontId="0" fillId="0" borderId="29" xfId="0" applyBorder="1"/>
    <xf numFmtId="0" fontId="3" fillId="0" borderId="30" xfId="0" applyFont="1" applyFill="1" applyBorder="1" applyAlignment="1">
      <alignment horizontal="center" wrapText="1"/>
    </xf>
    <xf numFmtId="0" fontId="3" fillId="0" borderId="30" xfId="0" applyFont="1" applyBorder="1" applyAlignment="1">
      <alignment wrapText="1"/>
    </xf>
    <xf numFmtId="168" fontId="1" fillId="0" borderId="1" xfId="0" applyNumberFormat="1" applyFont="1" applyFill="1" applyBorder="1" applyProtection="1">
      <protection hidden="1"/>
    </xf>
    <xf numFmtId="167" fontId="1" fillId="0" borderId="1" xfId="0" applyNumberFormat="1" applyFont="1" applyFill="1" applyBorder="1" applyProtection="1">
      <protection hidden="1"/>
    </xf>
    <xf numFmtId="166" fontId="2" fillId="0" borderId="0" xfId="0" applyNumberFormat="1" applyFont="1"/>
    <xf numFmtId="0" fontId="0" fillId="0" borderId="1" xfId="0" applyBorder="1" applyAlignment="1">
      <alignment vertical="center"/>
    </xf>
    <xf numFmtId="0" fontId="15" fillId="0" borderId="0" xfId="0" applyFont="1"/>
    <xf numFmtId="0" fontId="8"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Fill="1" applyBorder="1" applyAlignment="1">
      <alignment horizontal="center" vertical="center" wrapText="1"/>
    </xf>
    <xf numFmtId="0" fontId="0" fillId="6" borderId="1" xfId="0" applyFill="1" applyBorder="1"/>
    <xf numFmtId="11" fontId="0" fillId="6" borderId="1" xfId="0" applyNumberFormat="1" applyFill="1" applyBorder="1"/>
    <xf numFmtId="168" fontId="1" fillId="6" borderId="1" xfId="0" applyNumberFormat="1" applyFont="1" applyFill="1" applyBorder="1" applyProtection="1">
      <protection hidden="1"/>
    </xf>
    <xf numFmtId="167" fontId="1" fillId="6" borderId="1" xfId="0" applyNumberFormat="1" applyFont="1" applyFill="1" applyBorder="1" applyProtection="1">
      <protection hidden="1"/>
    </xf>
    <xf numFmtId="0" fontId="0" fillId="6" borderId="1" xfId="0" applyFill="1" applyBorder="1" applyProtection="1">
      <protection hidden="1"/>
    </xf>
    <xf numFmtId="10" fontId="0" fillId="0" borderId="0" xfId="0" applyNumberFormat="1"/>
    <xf numFmtId="166" fontId="0" fillId="0" borderId="35" xfId="0" applyNumberFormat="1" applyFill="1" applyBorder="1" applyAlignment="1" applyProtection="1">
      <protection locked="0"/>
    </xf>
    <xf numFmtId="166" fontId="0" fillId="0" borderId="36" xfId="0" applyNumberFormat="1" applyBorder="1" applyProtection="1">
      <protection locked="0"/>
    </xf>
    <xf numFmtId="166" fontId="0" fillId="0" borderId="36" xfId="0" applyNumberFormat="1" applyFill="1" applyBorder="1" applyAlignment="1" applyProtection="1">
      <protection locked="0"/>
    </xf>
    <xf numFmtId="166" fontId="0" fillId="0" borderId="37" xfId="0" applyNumberFormat="1" applyBorder="1" applyProtection="1">
      <protection locked="0"/>
    </xf>
    <xf numFmtId="166" fontId="0" fillId="0" borderId="8" xfId="0" applyNumberFormat="1" applyFill="1" applyBorder="1" applyAlignment="1" applyProtection="1">
      <protection locked="0"/>
    </xf>
    <xf numFmtId="166" fontId="0" fillId="0" borderId="6" xfId="0" applyNumberFormat="1" applyBorder="1" applyProtection="1">
      <protection locked="0"/>
    </xf>
    <xf numFmtId="166" fontId="0" fillId="0" borderId="6" xfId="0" applyNumberFormat="1" applyFill="1" applyBorder="1" applyAlignment="1" applyProtection="1">
      <protection locked="0"/>
    </xf>
    <xf numFmtId="166" fontId="0" fillId="0" borderId="7" xfId="0" applyNumberFormat="1" applyBorder="1" applyProtection="1">
      <protection locked="0"/>
    </xf>
    <xf numFmtId="166" fontId="0" fillId="0" borderId="35" xfId="0" applyNumberFormat="1" applyBorder="1" applyProtection="1">
      <protection locked="0"/>
    </xf>
    <xf numFmtId="166" fontId="0" fillId="0" borderId="8" xfId="0" applyNumberFormat="1" applyBorder="1" applyProtection="1">
      <protection locked="0"/>
    </xf>
    <xf numFmtId="0" fontId="14" fillId="0" borderId="23" xfId="0" applyFont="1" applyBorder="1" applyAlignment="1">
      <alignment horizontal="center" wrapText="1"/>
    </xf>
    <xf numFmtId="0" fontId="14" fillId="0" borderId="24" xfId="0" applyFont="1" applyBorder="1" applyAlignment="1">
      <alignment horizontal="center" wrapText="1"/>
    </xf>
    <xf numFmtId="0" fontId="14" fillId="0" borderId="25" xfId="0" applyFont="1" applyBorder="1" applyAlignment="1">
      <alignment horizontal="center" wrapText="1"/>
    </xf>
    <xf numFmtId="0" fontId="14" fillId="0" borderId="26" xfId="0" applyFont="1" applyBorder="1" applyAlignment="1">
      <alignment horizontal="center" wrapText="1"/>
    </xf>
    <xf numFmtId="0" fontId="14" fillId="0" borderId="0" xfId="0" applyFont="1" applyBorder="1" applyAlignment="1">
      <alignment horizontal="center" wrapText="1"/>
    </xf>
    <xf numFmtId="0" fontId="14" fillId="0" borderId="27" xfId="0" applyFont="1" applyBorder="1" applyAlignment="1">
      <alignment horizontal="center" wrapText="1"/>
    </xf>
    <xf numFmtId="3" fontId="0" fillId="0" borderId="0" xfId="0" applyNumberFormat="1" applyBorder="1"/>
    <xf numFmtId="3" fontId="0" fillId="0" borderId="0" xfId="0" applyNumberFormat="1" applyBorder="1" applyProtection="1">
      <protection locked="0"/>
    </xf>
    <xf numFmtId="0" fontId="3" fillId="0" borderId="8"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3" fontId="0" fillId="0" borderId="2" xfId="0" applyNumberFormat="1" applyBorder="1"/>
    <xf numFmtId="0" fontId="35" fillId="0" borderId="34" xfId="0" applyNumberFormat="1" applyFont="1" applyBorder="1" applyAlignment="1">
      <alignment horizontal="center" vertical="center" wrapText="1"/>
    </xf>
    <xf numFmtId="0" fontId="35" fillId="0" borderId="0" xfId="0" applyNumberFormat="1" applyFont="1" applyBorder="1" applyAlignment="1">
      <alignment horizontal="center" vertical="center" wrapText="1"/>
    </xf>
  </cellXfs>
  <cellStyles count="1">
    <cellStyle name="Normal" xfId="0" builtinId="0"/>
  </cellStyles>
  <dxfs count="11">
    <dxf>
      <fill>
        <patternFill>
          <bgColor indexed="11"/>
        </patternFill>
      </fill>
    </dxf>
    <dxf>
      <fill>
        <patternFill>
          <bgColor indexed="26"/>
        </patternFill>
      </fill>
    </dxf>
    <dxf>
      <fill>
        <patternFill>
          <bgColor indexed="26"/>
        </patternFill>
      </fill>
    </dxf>
    <dxf>
      <fill>
        <patternFill>
          <bgColor indexed="11"/>
        </patternFill>
      </fill>
    </dxf>
    <dxf>
      <fill>
        <patternFill>
          <bgColor indexed="26"/>
        </patternFill>
      </fill>
    </dxf>
    <dxf>
      <fill>
        <patternFill>
          <bgColor indexed="26"/>
        </patternFill>
      </fill>
    </dxf>
    <dxf>
      <fill>
        <patternFill>
          <bgColor indexed="11"/>
        </patternFill>
      </fill>
    </dxf>
    <dxf>
      <fill>
        <patternFill>
          <bgColor indexed="11"/>
        </patternFill>
      </fill>
    </dxf>
    <dxf>
      <fill>
        <patternFill>
          <bgColor indexed="11"/>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891939183277765"/>
          <c:y val="3.0660377358490566E-2"/>
        </c:manualLayout>
      </c:layout>
      <c:overlay val="0"/>
      <c:spPr>
        <a:noFill/>
        <a:ln w="25400">
          <a:noFill/>
        </a:ln>
      </c:spPr>
    </c:title>
    <c:autoTitleDeleted val="0"/>
    <c:plotArea>
      <c:layout>
        <c:manualLayout>
          <c:layoutTarget val="inner"/>
          <c:xMode val="edge"/>
          <c:yMode val="edge"/>
          <c:x val="0.11936963191870759"/>
          <c:y val="0.14150959692566714"/>
          <c:w val="0.83108290901892645"/>
          <c:h val="0.6391516794475966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FindingMax!$M$5:$M$205</c:f>
              <c:numCache>
                <c:formatCode>0.000000</c:formatCode>
                <c:ptCount val="201"/>
                <c:pt idx="0">
                  <c:v>-1</c:v>
                </c:pt>
                <c:pt idx="1">
                  <c:v>-0.99</c:v>
                </c:pt>
                <c:pt idx="2">
                  <c:v>-0.98</c:v>
                </c:pt>
                <c:pt idx="3">
                  <c:v>-0.97</c:v>
                </c:pt>
                <c:pt idx="4">
                  <c:v>-0.96</c:v>
                </c:pt>
                <c:pt idx="5">
                  <c:v>-0.95</c:v>
                </c:pt>
                <c:pt idx="6">
                  <c:v>-0.94</c:v>
                </c:pt>
                <c:pt idx="7">
                  <c:v>-0.92999999999999994</c:v>
                </c:pt>
                <c:pt idx="8">
                  <c:v>-0.91999999999999993</c:v>
                </c:pt>
                <c:pt idx="9">
                  <c:v>-0.90999999999999992</c:v>
                </c:pt>
                <c:pt idx="10">
                  <c:v>-0.89999999999999991</c:v>
                </c:pt>
                <c:pt idx="11">
                  <c:v>-0.8899999999999999</c:v>
                </c:pt>
                <c:pt idx="12">
                  <c:v>-0.87999999999999989</c:v>
                </c:pt>
                <c:pt idx="13">
                  <c:v>-0.86999999999999988</c:v>
                </c:pt>
                <c:pt idx="14">
                  <c:v>-0.85999999999999988</c:v>
                </c:pt>
                <c:pt idx="15">
                  <c:v>-0.84999999999999987</c:v>
                </c:pt>
                <c:pt idx="16">
                  <c:v>-0.83999999999999986</c:v>
                </c:pt>
                <c:pt idx="17">
                  <c:v>-0.82999999999999985</c:v>
                </c:pt>
                <c:pt idx="18">
                  <c:v>-0.81999999999999984</c:v>
                </c:pt>
                <c:pt idx="19">
                  <c:v>-0.80999999999999983</c:v>
                </c:pt>
                <c:pt idx="20">
                  <c:v>-0.79999999999999982</c:v>
                </c:pt>
                <c:pt idx="21">
                  <c:v>-0.78999999999999981</c:v>
                </c:pt>
                <c:pt idx="22">
                  <c:v>-0.7799999999999998</c:v>
                </c:pt>
                <c:pt idx="23">
                  <c:v>-0.7699999999999998</c:v>
                </c:pt>
                <c:pt idx="24">
                  <c:v>-0.75999999999999979</c:v>
                </c:pt>
                <c:pt idx="25">
                  <c:v>-0.74999999999999978</c:v>
                </c:pt>
                <c:pt idx="26">
                  <c:v>-0.73999999999999977</c:v>
                </c:pt>
                <c:pt idx="27">
                  <c:v>-0.72999999999999976</c:v>
                </c:pt>
                <c:pt idx="28">
                  <c:v>-0.71999999999999975</c:v>
                </c:pt>
                <c:pt idx="29">
                  <c:v>-0.70999999999999974</c:v>
                </c:pt>
                <c:pt idx="30">
                  <c:v>-0.69999999999999973</c:v>
                </c:pt>
                <c:pt idx="31">
                  <c:v>-0.68999999999999972</c:v>
                </c:pt>
                <c:pt idx="32">
                  <c:v>-0.67999999999999972</c:v>
                </c:pt>
                <c:pt idx="33">
                  <c:v>-0.66999999999999971</c:v>
                </c:pt>
                <c:pt idx="34">
                  <c:v>-0.6599999999999997</c:v>
                </c:pt>
                <c:pt idx="35">
                  <c:v>-0.64999999999999969</c:v>
                </c:pt>
                <c:pt idx="36">
                  <c:v>-0.63999999999999968</c:v>
                </c:pt>
                <c:pt idx="37">
                  <c:v>-0.62999999999999967</c:v>
                </c:pt>
                <c:pt idx="38">
                  <c:v>-0.61999999999999966</c:v>
                </c:pt>
                <c:pt idx="39">
                  <c:v>-0.60999999999999965</c:v>
                </c:pt>
                <c:pt idx="40">
                  <c:v>-0.59999999999999964</c:v>
                </c:pt>
                <c:pt idx="41">
                  <c:v>-0.58999999999999964</c:v>
                </c:pt>
                <c:pt idx="42">
                  <c:v>-0.57999999999999963</c:v>
                </c:pt>
                <c:pt idx="43">
                  <c:v>-0.56999999999999962</c:v>
                </c:pt>
                <c:pt idx="44">
                  <c:v>-0.55999999999999961</c:v>
                </c:pt>
                <c:pt idx="45">
                  <c:v>-0.5499999999999996</c:v>
                </c:pt>
                <c:pt idx="46">
                  <c:v>-0.53999999999999959</c:v>
                </c:pt>
                <c:pt idx="47">
                  <c:v>-0.52999999999999958</c:v>
                </c:pt>
                <c:pt idx="48">
                  <c:v>-0.51999999999999957</c:v>
                </c:pt>
                <c:pt idx="49">
                  <c:v>-0.50999999999999956</c:v>
                </c:pt>
                <c:pt idx="50">
                  <c:v>-0.49999999999999956</c:v>
                </c:pt>
                <c:pt idx="51">
                  <c:v>-0.48999999999999955</c:v>
                </c:pt>
                <c:pt idx="52">
                  <c:v>-0.47999999999999954</c:v>
                </c:pt>
                <c:pt idx="53">
                  <c:v>-0.46999999999999953</c:v>
                </c:pt>
                <c:pt idx="54">
                  <c:v>-0.45999999999999952</c:v>
                </c:pt>
                <c:pt idx="55">
                  <c:v>-0.44999999999999951</c:v>
                </c:pt>
                <c:pt idx="56">
                  <c:v>-0.4399999999999995</c:v>
                </c:pt>
                <c:pt idx="57">
                  <c:v>-0.42999999999999949</c:v>
                </c:pt>
                <c:pt idx="58">
                  <c:v>-0.41999999999999948</c:v>
                </c:pt>
                <c:pt idx="59">
                  <c:v>-0.40999999999999948</c:v>
                </c:pt>
                <c:pt idx="60">
                  <c:v>-0.39999999999999947</c:v>
                </c:pt>
                <c:pt idx="61">
                  <c:v>-0.38999999999999946</c:v>
                </c:pt>
                <c:pt idx="62">
                  <c:v>-0.37999999999999945</c:v>
                </c:pt>
                <c:pt idx="63">
                  <c:v>-0.36999999999999944</c:v>
                </c:pt>
                <c:pt idx="64">
                  <c:v>-0.35999999999999943</c:v>
                </c:pt>
                <c:pt idx="65">
                  <c:v>-0.34999999999999942</c:v>
                </c:pt>
                <c:pt idx="66">
                  <c:v>-0.33999999999999941</c:v>
                </c:pt>
                <c:pt idx="67">
                  <c:v>-0.3299999999999994</c:v>
                </c:pt>
                <c:pt idx="68">
                  <c:v>-0.3199999999999994</c:v>
                </c:pt>
                <c:pt idx="69">
                  <c:v>-0.30999999999999939</c:v>
                </c:pt>
                <c:pt idx="70">
                  <c:v>-0.29999999999999938</c:v>
                </c:pt>
                <c:pt idx="71">
                  <c:v>-0.28999999999999937</c:v>
                </c:pt>
                <c:pt idx="72">
                  <c:v>-0.27999999999999936</c:v>
                </c:pt>
                <c:pt idx="73">
                  <c:v>-0.26999999999999935</c:v>
                </c:pt>
                <c:pt idx="74">
                  <c:v>-0.25999999999999934</c:v>
                </c:pt>
                <c:pt idx="75">
                  <c:v>-0.24999999999999933</c:v>
                </c:pt>
                <c:pt idx="76">
                  <c:v>-0.23999999999999932</c:v>
                </c:pt>
                <c:pt idx="77">
                  <c:v>-0.22999999999999932</c:v>
                </c:pt>
                <c:pt idx="78">
                  <c:v>-0.21999999999999931</c:v>
                </c:pt>
                <c:pt idx="79">
                  <c:v>-0.2099999999999993</c:v>
                </c:pt>
                <c:pt idx="80">
                  <c:v>-0.19999999999999929</c:v>
                </c:pt>
                <c:pt idx="81">
                  <c:v>-0.18999999999999928</c:v>
                </c:pt>
                <c:pt idx="82">
                  <c:v>-0.17999999999999927</c:v>
                </c:pt>
                <c:pt idx="83">
                  <c:v>-0.16999999999999926</c:v>
                </c:pt>
                <c:pt idx="84">
                  <c:v>-0.15999999999999925</c:v>
                </c:pt>
                <c:pt idx="85">
                  <c:v>-0.14999999999999925</c:v>
                </c:pt>
                <c:pt idx="86">
                  <c:v>-0.13999999999999924</c:v>
                </c:pt>
                <c:pt idx="87">
                  <c:v>-0.12999999999999923</c:v>
                </c:pt>
                <c:pt idx="88">
                  <c:v>-0.11999999999999923</c:v>
                </c:pt>
                <c:pt idx="89">
                  <c:v>-0.10999999999999924</c:v>
                </c:pt>
                <c:pt idx="90">
                  <c:v>-9.9999999999999242E-2</c:v>
                </c:pt>
                <c:pt idx="91">
                  <c:v>-8.9999999999999247E-2</c:v>
                </c:pt>
                <c:pt idx="92">
                  <c:v>-7.9999999999999252E-2</c:v>
                </c:pt>
                <c:pt idx="93">
                  <c:v>-6.9999999999999257E-2</c:v>
                </c:pt>
                <c:pt idx="94">
                  <c:v>-5.9999999999999255E-2</c:v>
                </c:pt>
                <c:pt idx="95">
                  <c:v>-4.9999999999999253E-2</c:v>
                </c:pt>
                <c:pt idx="96">
                  <c:v>-3.9999999999999251E-2</c:v>
                </c:pt>
                <c:pt idx="97">
                  <c:v>-2.9999999999999249E-2</c:v>
                </c:pt>
                <c:pt idx="98">
                  <c:v>-1.9999999999999248E-2</c:v>
                </c:pt>
                <c:pt idx="99">
                  <c:v>-9.9999999999992473E-3</c:v>
                </c:pt>
                <c:pt idx="100">
                  <c:v>7.5286998857393428E-16</c:v>
                </c:pt>
                <c:pt idx="101">
                  <c:v>1.0000000000000753E-2</c:v>
                </c:pt>
                <c:pt idx="102">
                  <c:v>2.0000000000000753E-2</c:v>
                </c:pt>
                <c:pt idx="103">
                  <c:v>3.0000000000000755E-2</c:v>
                </c:pt>
                <c:pt idx="104">
                  <c:v>4.0000000000000757E-2</c:v>
                </c:pt>
                <c:pt idx="105">
                  <c:v>5.0000000000000759E-2</c:v>
                </c:pt>
                <c:pt idx="106">
                  <c:v>6.0000000000000761E-2</c:v>
                </c:pt>
                <c:pt idx="107">
                  <c:v>7.0000000000000756E-2</c:v>
                </c:pt>
                <c:pt idx="108">
                  <c:v>8.0000000000000751E-2</c:v>
                </c:pt>
                <c:pt idx="109">
                  <c:v>9.0000000000000746E-2</c:v>
                </c:pt>
                <c:pt idx="110">
                  <c:v>0.10000000000000074</c:v>
                </c:pt>
                <c:pt idx="111">
                  <c:v>0.11000000000000074</c:v>
                </c:pt>
                <c:pt idx="112">
                  <c:v>0.12000000000000073</c:v>
                </c:pt>
                <c:pt idx="113">
                  <c:v>0.13000000000000073</c:v>
                </c:pt>
                <c:pt idx="114">
                  <c:v>0.14000000000000073</c:v>
                </c:pt>
                <c:pt idx="115">
                  <c:v>0.15000000000000074</c:v>
                </c:pt>
                <c:pt idx="116">
                  <c:v>0.16000000000000075</c:v>
                </c:pt>
                <c:pt idx="117">
                  <c:v>0.17000000000000076</c:v>
                </c:pt>
                <c:pt idx="118">
                  <c:v>0.18000000000000077</c:v>
                </c:pt>
                <c:pt idx="119">
                  <c:v>0.19000000000000078</c:v>
                </c:pt>
                <c:pt idx="120">
                  <c:v>0.20000000000000079</c:v>
                </c:pt>
                <c:pt idx="121">
                  <c:v>0.2100000000000008</c:v>
                </c:pt>
                <c:pt idx="122">
                  <c:v>0.22000000000000081</c:v>
                </c:pt>
                <c:pt idx="123">
                  <c:v>0.23000000000000081</c:v>
                </c:pt>
                <c:pt idx="124">
                  <c:v>0.24000000000000082</c:v>
                </c:pt>
                <c:pt idx="125">
                  <c:v>0.25000000000000083</c:v>
                </c:pt>
                <c:pt idx="126">
                  <c:v>0.26000000000000084</c:v>
                </c:pt>
                <c:pt idx="127">
                  <c:v>0.27000000000000085</c:v>
                </c:pt>
                <c:pt idx="128">
                  <c:v>0.28000000000000086</c:v>
                </c:pt>
                <c:pt idx="129">
                  <c:v>0.29000000000000087</c:v>
                </c:pt>
                <c:pt idx="130">
                  <c:v>0.30000000000000088</c:v>
                </c:pt>
                <c:pt idx="131">
                  <c:v>0.31000000000000089</c:v>
                </c:pt>
                <c:pt idx="132">
                  <c:v>0.32000000000000089</c:v>
                </c:pt>
                <c:pt idx="133">
                  <c:v>0.3300000000000009</c:v>
                </c:pt>
                <c:pt idx="134">
                  <c:v>0.34000000000000091</c:v>
                </c:pt>
                <c:pt idx="135">
                  <c:v>0.35000000000000092</c:v>
                </c:pt>
                <c:pt idx="136">
                  <c:v>0.36000000000000093</c:v>
                </c:pt>
                <c:pt idx="137">
                  <c:v>0.37000000000000094</c:v>
                </c:pt>
                <c:pt idx="138">
                  <c:v>0.38000000000000095</c:v>
                </c:pt>
                <c:pt idx="139">
                  <c:v>0.39000000000000096</c:v>
                </c:pt>
                <c:pt idx="140">
                  <c:v>0.40000000000000097</c:v>
                </c:pt>
                <c:pt idx="141">
                  <c:v>0.41000000000000097</c:v>
                </c:pt>
                <c:pt idx="142">
                  <c:v>0.42000000000000098</c:v>
                </c:pt>
                <c:pt idx="143">
                  <c:v>0.43000000000000099</c:v>
                </c:pt>
                <c:pt idx="144">
                  <c:v>0.440000000000001</c:v>
                </c:pt>
                <c:pt idx="145">
                  <c:v>0.45000000000000101</c:v>
                </c:pt>
                <c:pt idx="146">
                  <c:v>0.46000000000000102</c:v>
                </c:pt>
                <c:pt idx="147">
                  <c:v>0.47000000000000103</c:v>
                </c:pt>
                <c:pt idx="148">
                  <c:v>0.48000000000000104</c:v>
                </c:pt>
                <c:pt idx="149">
                  <c:v>0.49000000000000105</c:v>
                </c:pt>
                <c:pt idx="150">
                  <c:v>0.500000000000001</c:v>
                </c:pt>
                <c:pt idx="151">
                  <c:v>0.51000000000000101</c:v>
                </c:pt>
                <c:pt idx="152">
                  <c:v>0.52000000000000102</c:v>
                </c:pt>
                <c:pt idx="153">
                  <c:v>0.53000000000000103</c:v>
                </c:pt>
                <c:pt idx="154">
                  <c:v>0.54000000000000103</c:v>
                </c:pt>
                <c:pt idx="155">
                  <c:v>0.55000000000000104</c:v>
                </c:pt>
                <c:pt idx="156">
                  <c:v>0.56000000000000105</c:v>
                </c:pt>
                <c:pt idx="157">
                  <c:v>0.57000000000000106</c:v>
                </c:pt>
                <c:pt idx="158">
                  <c:v>0.58000000000000107</c:v>
                </c:pt>
                <c:pt idx="159">
                  <c:v>0.59000000000000108</c:v>
                </c:pt>
                <c:pt idx="160">
                  <c:v>0.60000000000000109</c:v>
                </c:pt>
                <c:pt idx="161">
                  <c:v>0.6100000000000011</c:v>
                </c:pt>
                <c:pt idx="162">
                  <c:v>0.62000000000000111</c:v>
                </c:pt>
                <c:pt idx="163">
                  <c:v>0.63000000000000111</c:v>
                </c:pt>
                <c:pt idx="164">
                  <c:v>0.64000000000000112</c:v>
                </c:pt>
                <c:pt idx="165">
                  <c:v>0.65000000000000113</c:v>
                </c:pt>
                <c:pt idx="166">
                  <c:v>0.66000000000000114</c:v>
                </c:pt>
                <c:pt idx="167">
                  <c:v>0.67000000000000115</c:v>
                </c:pt>
                <c:pt idx="168">
                  <c:v>0.68000000000000116</c:v>
                </c:pt>
                <c:pt idx="169">
                  <c:v>0.69000000000000117</c:v>
                </c:pt>
                <c:pt idx="170">
                  <c:v>0.70000000000000118</c:v>
                </c:pt>
                <c:pt idx="171">
                  <c:v>0.71000000000000119</c:v>
                </c:pt>
                <c:pt idx="172">
                  <c:v>0.72000000000000119</c:v>
                </c:pt>
                <c:pt idx="173">
                  <c:v>0.7300000000000012</c:v>
                </c:pt>
                <c:pt idx="174">
                  <c:v>0.74000000000000121</c:v>
                </c:pt>
                <c:pt idx="175">
                  <c:v>0.75000000000000122</c:v>
                </c:pt>
                <c:pt idx="176">
                  <c:v>0.76000000000000123</c:v>
                </c:pt>
                <c:pt idx="177">
                  <c:v>0.77000000000000124</c:v>
                </c:pt>
                <c:pt idx="178">
                  <c:v>0.78000000000000125</c:v>
                </c:pt>
                <c:pt idx="179">
                  <c:v>0.79000000000000126</c:v>
                </c:pt>
                <c:pt idx="180">
                  <c:v>0.80000000000000127</c:v>
                </c:pt>
                <c:pt idx="181">
                  <c:v>0.81000000000000127</c:v>
                </c:pt>
                <c:pt idx="182">
                  <c:v>0.82000000000000128</c:v>
                </c:pt>
                <c:pt idx="183">
                  <c:v>0.83000000000000129</c:v>
                </c:pt>
                <c:pt idx="184">
                  <c:v>0.8400000000000013</c:v>
                </c:pt>
                <c:pt idx="185">
                  <c:v>0.85000000000000131</c:v>
                </c:pt>
                <c:pt idx="186">
                  <c:v>0.86000000000000132</c:v>
                </c:pt>
                <c:pt idx="187">
                  <c:v>0.87000000000000133</c:v>
                </c:pt>
                <c:pt idx="188">
                  <c:v>0.88000000000000134</c:v>
                </c:pt>
                <c:pt idx="189">
                  <c:v>0.89000000000000135</c:v>
                </c:pt>
                <c:pt idx="190">
                  <c:v>0.90000000000000135</c:v>
                </c:pt>
                <c:pt idx="191">
                  <c:v>0.91000000000000136</c:v>
                </c:pt>
                <c:pt idx="192">
                  <c:v>0.92000000000000137</c:v>
                </c:pt>
                <c:pt idx="193">
                  <c:v>0.93000000000000138</c:v>
                </c:pt>
                <c:pt idx="194">
                  <c:v>0.94000000000000139</c:v>
                </c:pt>
                <c:pt idx="195">
                  <c:v>0.9500000000000014</c:v>
                </c:pt>
                <c:pt idx="196">
                  <c:v>0.96000000000000141</c:v>
                </c:pt>
                <c:pt idx="197">
                  <c:v>0.97000000000000142</c:v>
                </c:pt>
                <c:pt idx="198">
                  <c:v>0.98000000000000143</c:v>
                </c:pt>
                <c:pt idx="199">
                  <c:v>0.99000000000000143</c:v>
                </c:pt>
                <c:pt idx="200">
                  <c:v>1.0000000000000013</c:v>
                </c:pt>
              </c:numCache>
            </c:numRef>
          </c:cat>
          <c:val>
            <c:numRef>
              <c:f>FindingMax!$N$5:$N$205</c:f>
              <c:numCache>
                <c:formatCode>General</c:formatCode>
                <c:ptCount val="201"/>
                <c:pt idx="0">
                  <c:v>0.39957640089372803</c:v>
                </c:pt>
                <c:pt idx="1">
                  <c:v>0.40758432144636048</c:v>
                </c:pt>
                <c:pt idx="2">
                  <c:v>0.41562377926419009</c:v>
                </c:pt>
                <c:pt idx="3">
                  <c:v>0.4236928912847015</c:v>
                </c:pt>
                <c:pt idx="4">
                  <c:v>0.43178975930211727</c:v>
                </c:pt>
                <c:pt idx="5">
                  <c:v>0.43991246996818256</c:v>
                </c:pt>
                <c:pt idx="6">
                  <c:v>0.44805909479681921</c:v>
                </c:pt>
                <c:pt idx="7">
                  <c:v>0.45622769017277082</c:v>
                </c:pt>
                <c:pt idx="8">
                  <c:v>0.46441629736437001</c:v>
                </c:pt>
                <c:pt idx="9">
                  <c:v>0.47262294254055448</c:v>
                </c:pt>
                <c:pt idx="10">
                  <c:v>0.48084563679226844</c:v>
                </c:pt>
                <c:pt idx="11">
                  <c:v>0.48908237615838857</c:v>
                </c:pt>
                <c:pt idx="12">
                  <c:v>0.49733114165630815</c:v>
                </c:pt>
                <c:pt idx="13">
                  <c:v>0.50558989931733289</c:v>
                </c:pt>
                <c:pt idx="14">
                  <c:v>0.51385660022702606</c:v>
                </c:pt>
                <c:pt idx="15">
                  <c:v>0.52212918057066326</c:v>
                </c:pt>
                <c:pt idx="16">
                  <c:v>0.53040556168394526</c:v>
                </c:pt>
                <c:pt idx="17">
                  <c:v>0.53868365010912722</c:v>
                </c:pt>
                <c:pt idx="18">
                  <c:v>0.5469613376567336</c:v>
                </c:pt>
                <c:pt idx="19">
                  <c:v>0.55523650147301473</c:v>
                </c:pt>
                <c:pt idx="20">
                  <c:v>0.56350700411332388</c:v>
                </c:pt>
                <c:pt idx="21">
                  <c:v>0.57177069362158262</c:v>
                </c:pt>
                <c:pt idx="22">
                  <c:v>0.58002540361601962</c:v>
                </c:pt>
                <c:pt idx="23">
                  <c:v>0.5882689533813571</c:v>
                </c:pt>
                <c:pt idx="24">
                  <c:v>0.59649914796764003</c:v>
                </c:pt>
                <c:pt idx="25">
                  <c:v>0.60471377829589323</c:v>
                </c:pt>
                <c:pt idx="26">
                  <c:v>0.61291062127080631</c:v>
                </c:pt>
                <c:pt idx="27">
                  <c:v>0.62108743990064497</c:v>
                </c:pt>
                <c:pt idx="28">
                  <c:v>0.62924198342459459</c:v>
                </c:pt>
                <c:pt idx="29">
                  <c:v>0.63737198744774648</c:v>
                </c:pt>
                <c:pt idx="30">
                  <c:v>0.64547517408394195</c:v>
                </c:pt>
                <c:pt idx="31">
                  <c:v>0.65354925210669146</c:v>
                </c:pt>
                <c:pt idx="32">
                  <c:v>0.66159191710839937</c:v>
                </c:pt>
                <c:pt idx="33">
                  <c:v>0.66960085166812322</c:v>
                </c:pt>
                <c:pt idx="34">
                  <c:v>0.67757372552809669</c:v>
                </c:pt>
                <c:pt idx="35">
                  <c:v>0.68550819577926947</c:v>
                </c:pt>
                <c:pt idx="36">
                  <c:v>0.69340190705610227</c:v>
                </c:pt>
                <c:pt idx="37">
                  <c:v>0.70125249174087245</c:v>
                </c:pt>
                <c:pt idx="38">
                  <c:v>0.70905757017774929</c:v>
                </c:pt>
                <c:pt idx="39">
                  <c:v>0.71681475089690516</c:v>
                </c:pt>
                <c:pt idx="40">
                  <c:v>0.72452163084892862</c:v>
                </c:pt>
                <c:pt idx="41">
                  <c:v>0.73217579564982149</c:v>
                </c:pt>
                <c:pt idx="42">
                  <c:v>0.73977481983686377</c:v>
                </c:pt>
                <c:pt idx="43">
                  <c:v>0.74731626713562826</c:v>
                </c:pt>
                <c:pt idx="44">
                  <c:v>0.75479769073845271</c:v>
                </c:pt>
                <c:pt idx="45">
                  <c:v>0.76221663359466851</c:v>
                </c:pt>
                <c:pt idx="46">
                  <c:v>0.76957062871288995</c:v>
                </c:pt>
                <c:pt idx="47">
                  <c:v>0.77685719947569332</c:v>
                </c:pt>
                <c:pt idx="48">
                  <c:v>0.78407385996700496</c:v>
                </c:pt>
                <c:pt idx="49">
                  <c:v>0.79121811531252628</c:v>
                </c:pt>
                <c:pt idx="50">
                  <c:v>0.79828746203354239</c:v>
                </c:pt>
                <c:pt idx="51">
                  <c:v>0.80527938841446334</c:v>
                </c:pt>
                <c:pt idx="52">
                  <c:v>0.81219137488444404</c:v>
                </c:pt>
                <c:pt idx="53">
                  <c:v>0.81902089441345671</c:v>
                </c:pt>
                <c:pt idx="54">
                  <c:v>0.82576541292318228</c:v>
                </c:pt>
                <c:pt idx="55">
                  <c:v>0.83242238971310212</c:v>
                </c:pt>
                <c:pt idx="56">
                  <c:v>0.83898927790218092</c:v>
                </c:pt>
                <c:pt idx="57">
                  <c:v>0.84546352488653542</c:v>
                </c:pt>
                <c:pt idx="58">
                  <c:v>0.85184257281350084</c:v>
                </c:pt>
                <c:pt idx="59">
                  <c:v>0.85812385907250399</c:v>
                </c:pt>
                <c:pt idx="60">
                  <c:v>0.86430481680317639</c:v>
                </c:pt>
                <c:pt idx="61">
                  <c:v>0.87038287542113346</c:v>
                </c:pt>
                <c:pt idx="62">
                  <c:v>0.87635546116187646</c:v>
                </c:pt>
                <c:pt idx="63">
                  <c:v>0.88221999764325865</c:v>
                </c:pt>
                <c:pt idx="64">
                  <c:v>0.88797390644699004</c:v>
                </c:pt>
                <c:pt idx="65">
                  <c:v>0.89361460771965562</c:v>
                </c:pt>
                <c:pt idx="66">
                  <c:v>0.89913952079372594</c:v>
                </c:pt>
                <c:pt idx="67">
                  <c:v>0.9045460648290663</c:v>
                </c:pt>
                <c:pt idx="68">
                  <c:v>0.90983165947544731</c:v>
                </c:pt>
                <c:pt idx="69">
                  <c:v>0.91499372555657699</c:v>
                </c:pt>
                <c:pt idx="70">
                  <c:v>0.92002968577618627</c:v>
                </c:pt>
                <c:pt idx="71">
                  <c:v>0.92493696544670945</c:v>
                </c:pt>
                <c:pt idx="72">
                  <c:v>0.92971299324111989</c:v>
                </c:pt>
                <c:pt idx="73">
                  <c:v>0.93435520196847788</c:v>
                </c:pt>
                <c:pt idx="74">
                  <c:v>0.93886102937378368</c:v>
                </c:pt>
                <c:pt idx="75">
                  <c:v>0.94322791896271663</c:v>
                </c:pt>
                <c:pt idx="76">
                  <c:v>0.94745332085187339</c:v>
                </c:pt>
                <c:pt idx="77">
                  <c:v>0.95153469264512358</c:v>
                </c:pt>
                <c:pt idx="78">
                  <c:v>0.95546950033671818</c:v>
                </c:pt>
                <c:pt idx="79">
                  <c:v>0.95925521924178703</c:v>
                </c:pt>
                <c:pt idx="80">
                  <c:v>0.96288933495490459</c:v>
                </c:pt>
                <c:pt idx="81">
                  <c:v>0.9663693443373842</c:v>
                </c:pt>
                <c:pt idx="82">
                  <c:v>0.96969275653400111</c:v>
                </c:pt>
                <c:pt idx="83">
                  <c:v>0.97285709401984577</c:v>
                </c:pt>
                <c:pt idx="84">
                  <c:v>0.97585989367803339</c:v>
                </c:pt>
                <c:pt idx="85">
                  <c:v>0.97869870790900415</c:v>
                </c:pt>
                <c:pt idx="86">
                  <c:v>0.98137110577216791</c:v>
                </c:pt>
                <c:pt idx="87">
                  <c:v>0.98387467416066721</c:v>
                </c:pt>
                <c:pt idx="88">
                  <c:v>0.98620701901004149</c:v>
                </c:pt>
                <c:pt idx="89">
                  <c:v>0.98836576654160202</c:v>
                </c:pt>
                <c:pt idx="90">
                  <c:v>0.99034856454133591</c:v>
                </c:pt>
                <c:pt idx="91">
                  <c:v>0.99215308367518062</c:v>
                </c:pt>
                <c:pt idx="92">
                  <c:v>0.9937770188415298</c:v>
                </c:pt>
                <c:pt idx="93">
                  <c:v>0.99521809056184563</c:v>
                </c:pt>
                <c:pt idx="94">
                  <c:v>0.99647404641027282</c:v>
                </c:pt>
                <c:pt idx="95">
                  <c:v>0.99754266248317502</c:v>
                </c:pt>
                <c:pt idx="96">
                  <c:v>0.99842174490952884</c:v>
                </c:pt>
                <c:pt idx="97">
                  <c:v>0.99910913140312652</c:v>
                </c:pt>
                <c:pt idx="98">
                  <c:v>0.99960269285757231</c:v>
                </c:pt>
                <c:pt idx="99">
                  <c:v>0.99990033498506659</c:v>
                </c:pt>
                <c:pt idx="100">
                  <c:v>1</c:v>
                </c:pt>
                <c:pt idx="101">
                  <c:v>0.99989966834840027</c:v>
                </c:pt>
                <c:pt idx="102">
                  <c:v>0.99959736048429459</c:v>
                </c:pt>
                <c:pt idx="103">
                  <c:v>0.99909113869408128</c:v>
                </c:pt>
                <c:pt idx="104">
                  <c:v>0.99837910897001425</c:v>
                </c:pt>
                <c:pt idx="105">
                  <c:v>0.99745942293394896</c:v>
                </c:pt>
                <c:pt idx="106">
                  <c:v>0.99633027981249367</c:v>
                </c:pt>
                <c:pt idx="107">
                  <c:v>0.99498992846477108</c:v>
                </c:pt>
                <c:pt idx="108">
                  <c:v>0.99343666946398268</c:v>
                </c:pt>
                <c:pt idx="109">
                  <c:v>0.99166885723403086</c:v>
                </c:pt>
                <c:pt idx="110">
                  <c:v>0.98968490224244976</c:v>
                </c:pt>
                <c:pt idx="111">
                  <c:v>0.98748327325094376</c:v>
                </c:pt>
                <c:pt idx="112">
                  <c:v>0.98506249962485193</c:v>
                </c:pt>
                <c:pt idx="113">
                  <c:v>0.98242117370288273</c:v>
                </c:pt>
                <c:pt idx="114">
                  <c:v>0.97955795322850425</c:v>
                </c:pt>
                <c:pt idx="115">
                  <c:v>0.9764715638443856</c:v>
                </c:pt>
                <c:pt idx="116">
                  <c:v>0.97316080165133656</c:v>
                </c:pt>
                <c:pt idx="117">
                  <c:v>0.9696245358332074</c:v>
                </c:pt>
                <c:pt idx="118">
                  <c:v>0.96586171134924781</c:v>
                </c:pt>
                <c:pt idx="119">
                  <c:v>0.96187135169546301</c:v>
                </c:pt>
                <c:pt idx="120">
                  <c:v>0.95765256173652291</c:v>
                </c:pt>
                <c:pt idx="121">
                  <c:v>0.95320453060982824</c:v>
                </c:pt>
                <c:pt idx="122">
                  <c:v>0.94852653470336479</c:v>
                </c:pt>
                <c:pt idx="123">
                  <c:v>0.94361794070901006</c:v>
                </c:pt>
                <c:pt idx="124">
                  <c:v>0.93847820875299981</c:v>
                </c:pt>
                <c:pt idx="125">
                  <c:v>0.93310689560529125</c:v>
                </c:pt>
                <c:pt idx="126">
                  <c:v>0.92750365796959744</c:v>
                </c:pt>
                <c:pt idx="127">
                  <c:v>0.92166825585591516</c:v>
                </c:pt>
                <c:pt idx="128">
                  <c:v>0.91560055603738844</c:v>
                </c:pt>
                <c:pt idx="129">
                  <c:v>0.90930053559341084</c:v>
                </c:pt>
                <c:pt idx="130">
                  <c:v>0.90276828554089417</c:v>
                </c:pt>
                <c:pt idx="131">
                  <c:v>0.89600401455568024</c:v>
                </c:pt>
                <c:pt idx="132">
                  <c:v>0.88900805278610995</c:v>
                </c:pt>
                <c:pt idx="133">
                  <c:v>0.88178085576081477</c:v>
                </c:pt>
                <c:pt idx="134">
                  <c:v>0.87432300839282806</c:v>
                </c:pt>
                <c:pt idx="135">
                  <c:v>0.86663522908216706</c:v>
                </c:pt>
                <c:pt idx="136">
                  <c:v>0.8587183739190809</c:v>
                </c:pt>
                <c:pt idx="137">
                  <c:v>0.85057344099020582</c:v>
                </c:pt>
                <c:pt idx="138">
                  <c:v>0.84220157478990898</c:v>
                </c:pt>
                <c:pt idx="139">
                  <c:v>0.83360407073916876</c:v>
                </c:pt>
                <c:pt idx="140">
                  <c:v>0.82478237981436942</c:v>
                </c:pt>
                <c:pt idx="141">
                  <c:v>0.81573811328845081</c:v>
                </c:pt>
                <c:pt idx="142">
                  <c:v>0.80647304758690352</c:v>
                </c:pt>
                <c:pt idx="143">
                  <c:v>0.79698912926114662</c:v>
                </c:pt>
                <c:pt idx="144">
                  <c:v>0.78728848008188923</c:v>
                </c:pt>
                <c:pt idx="145">
                  <c:v>0.77737340225512142</c:v>
                </c:pt>
                <c:pt idx="146">
                  <c:v>0.76724638376344645</c:v>
                </c:pt>
                <c:pt idx="147">
                  <c:v>0.75691010383551105</c:v>
                </c:pt>
                <c:pt idx="148">
                  <c:v>0.74636743854636567</c:v>
                </c:pt>
                <c:pt idx="149">
                  <c:v>0.73562146655162886</c:v>
                </c:pt>
                <c:pt idx="150">
                  <c:v>0.72467547495840345</c:v>
                </c:pt>
                <c:pt idx="151">
                  <c:v>0.71353296533594757</c:v>
                </c:pt>
                <c:pt idx="152">
                  <c:v>0.70219765986917138</c:v>
                </c:pt>
                <c:pt idx="153">
                  <c:v>0.69067350765809077</c:v>
                </c:pt>
                <c:pt idx="154">
                  <c:v>0.67896469116644154</c:v>
                </c:pt>
                <c:pt idx="155">
                  <c:v>0.6670756328227162</c:v>
                </c:pt>
                <c:pt idx="156">
                  <c:v>0.65501100177696314</c:v>
                </c:pt>
                <c:pt idx="157">
                  <c:v>0.64277572081675571</c:v>
                </c:pt>
                <c:pt idx="158">
                  <c:v>0.63037497344580451</c:v>
                </c:pt>
                <c:pt idx="159">
                  <c:v>0.61781421112877044</c:v>
                </c:pt>
                <c:pt idx="160">
                  <c:v>0.60509916070589953</c:v>
                </c:pt>
                <c:pt idx="161">
                  <c:v>0.59223583198118579</c:v>
                </c:pt>
                <c:pt idx="162">
                  <c:v>0.57923052548784182</c:v>
                </c:pt>
                <c:pt idx="163">
                  <c:v>0.56608984043493593</c:v>
                </c:pt>
                <c:pt idx="164">
                  <c:v>0.55282068283913688</c:v>
                </c:pt>
                <c:pt idx="165">
                  <c:v>0.53943027384559361</c:v>
                </c:pt>
                <c:pt idx="166">
                  <c:v>0.52592615824205335</c:v>
                </c:pt>
                <c:pt idx="167">
                  <c:v>0.5123162131704172</c:v>
                </c:pt>
                <c:pt idx="168">
                  <c:v>0.49860865704001378</c:v>
                </c:pt>
                <c:pt idx="169">
                  <c:v>0.48481205864696353</c:v>
                </c:pt>
                <c:pt idx="170">
                  <c:v>0.47093534650409979</c:v>
                </c:pt>
                <c:pt idx="171">
                  <c:v>0.4569878183860025</c:v>
                </c:pt>
                <c:pt idx="172">
                  <c:v>0.4429791510938017</c:v>
                </c:pt>
                <c:pt idx="173">
                  <c:v>0.42891941044449489</c:v>
                </c:pt>
                <c:pt idx="174">
                  <c:v>0.41481906148963732</c:v>
                </c:pt>
                <c:pt idx="175">
                  <c:v>0.40068897896835215</c:v>
                </c:pt>
                <c:pt idx="176">
                  <c:v>0.38654045799971898</c:v>
                </c:pt>
                <c:pt idx="177">
                  <c:v>0.37238522501969484</c:v>
                </c:pt>
                <c:pt idx="178">
                  <c:v>0.35823544896785425</c:v>
                </c:pt>
                <c:pt idx="179">
                  <c:v>0.34410375272930482</c:v>
                </c:pt>
                <c:pt idx="180">
                  <c:v>0.33000322483729433</c:v>
                </c:pt>
                <c:pt idx="181">
                  <c:v>0.31594743144209592</c:v>
                </c:pt>
                <c:pt idx="182">
                  <c:v>0.30195042855191051</c:v>
                </c:pt>
                <c:pt idx="183">
                  <c:v>0.28802677455162196</c:v>
                </c:pt>
                <c:pt idx="184">
                  <c:v>0.27419154300537207</c:v>
                </c:pt>
                <c:pt idx="185">
                  <c:v>0.26046033574904975</c:v>
                </c:pt>
                <c:pt idx="186">
                  <c:v>0.24684929627890534</c:v>
                </c:pt>
                <c:pt idx="187">
                  <c:v>0.23337512344264094</c:v>
                </c:pt>
                <c:pt idx="188">
                  <c:v>0.22005508543945793</c:v>
                </c:pt>
                <c:pt idx="189">
                  <c:v>0.2069070341356693</c:v>
                </c:pt>
                <c:pt idx="190">
                  <c:v>0.19394941970263632</c:v>
                </c:pt>
                <c:pt idx="191">
                  <c:v>0.18120130558391884</c:v>
                </c:pt>
                <c:pt idx="192">
                  <c:v>0.16868238379867678</c:v>
                </c:pt>
                <c:pt idx="193">
                  <c:v>0.156412990588504</c:v>
                </c:pt>
                <c:pt idx="194">
                  <c:v>0.14441412241503065</c:v>
                </c:pt>
                <c:pt idx="195">
                  <c:v>0.13270745231577513</c:v>
                </c:pt>
                <c:pt idx="196">
                  <c:v>0.12131534662589137</c:v>
                </c:pt>
                <c:pt idx="197">
                  <c:v>0.11026088207360463</c:v>
                </c:pt>
                <c:pt idx="198">
                  <c:v>9.9567863257305073E-2</c:v>
                </c:pt>
                <c:pt idx="199">
                  <c:v>8.9260840512422335E-2</c:v>
                </c:pt>
                <c:pt idx="200">
                  <c:v>7.9365128176377642E-2</c:v>
                </c:pt>
              </c:numCache>
            </c:numRef>
          </c:val>
          <c:smooth val="0"/>
          <c:extLst>
            <c:ext xmlns:c16="http://schemas.microsoft.com/office/drawing/2014/chart" uri="{C3380CC4-5D6E-409C-BE32-E72D297353CC}">
              <c16:uniqueId val="{00000000-370D-49DC-9B11-DE8EF81B9034}"/>
            </c:ext>
          </c:extLst>
        </c:ser>
        <c:dLbls>
          <c:showLegendKey val="0"/>
          <c:showVal val="0"/>
          <c:showCatName val="0"/>
          <c:showSerName val="0"/>
          <c:showPercent val="0"/>
          <c:showBubbleSize val="0"/>
        </c:dLbls>
        <c:marker val="1"/>
        <c:smooth val="0"/>
        <c:axId val="46626304"/>
        <c:axId val="96467712"/>
      </c:lineChart>
      <c:catAx>
        <c:axId val="4662630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2252370480716936"/>
              <c:y val="0.91509533006487387"/>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900" b="0" i="0" u="none" strike="noStrike" baseline="0">
                <a:solidFill>
                  <a:srgbClr val="000000"/>
                </a:solidFill>
                <a:latin typeface="Arial"/>
                <a:ea typeface="Arial"/>
                <a:cs typeface="Arial"/>
              </a:defRPr>
            </a:pPr>
            <a:endParaRPr lang="en-US"/>
          </a:p>
        </c:txPr>
        <c:crossAx val="96467712"/>
        <c:crosses val="autoZero"/>
        <c:auto val="1"/>
        <c:lblAlgn val="ctr"/>
        <c:lblOffset val="100"/>
        <c:tickLblSkip val="10"/>
        <c:tickMarkSkip val="1"/>
        <c:noMultiLvlLbl val="0"/>
      </c:catAx>
      <c:valAx>
        <c:axId val="96467712"/>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6036036036036036E-2"/>
              <c:y val="0.325472193334323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466263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891939183277765"/>
          <c:y val="3.0660377358490566E-2"/>
        </c:manualLayout>
      </c:layout>
      <c:overlay val="0"/>
      <c:spPr>
        <a:noFill/>
        <a:ln w="25400">
          <a:noFill/>
        </a:ln>
      </c:spPr>
    </c:title>
    <c:autoTitleDeleted val="0"/>
    <c:plotArea>
      <c:layout>
        <c:manualLayout>
          <c:layoutTarget val="inner"/>
          <c:xMode val="edge"/>
          <c:yMode val="edge"/>
          <c:x val="0.11936963191870759"/>
          <c:y val="0.14150959692566714"/>
          <c:w val="0.83108290901892645"/>
          <c:h val="0.6391516794475966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FindingMin!$M$5:$M$205</c:f>
              <c:numCache>
                <c:formatCode>0.000000</c:formatCode>
                <c:ptCount val="201"/>
                <c:pt idx="0">
                  <c:v>-2.5</c:v>
                </c:pt>
                <c:pt idx="1">
                  <c:v>-2.4874999999999998</c:v>
                </c:pt>
                <c:pt idx="2">
                  <c:v>-2.4749999999999996</c:v>
                </c:pt>
                <c:pt idx="3">
                  <c:v>-2.4624999999999995</c:v>
                </c:pt>
                <c:pt idx="4">
                  <c:v>-2.4499999999999993</c:v>
                </c:pt>
                <c:pt idx="5">
                  <c:v>-2.4374999999999991</c:v>
                </c:pt>
                <c:pt idx="6">
                  <c:v>-2.4249999999999989</c:v>
                </c:pt>
                <c:pt idx="7">
                  <c:v>-2.4124999999999988</c:v>
                </c:pt>
                <c:pt idx="8">
                  <c:v>-2.3999999999999986</c:v>
                </c:pt>
                <c:pt idx="9">
                  <c:v>-2.3874999999999984</c:v>
                </c:pt>
                <c:pt idx="10">
                  <c:v>-2.3749999999999982</c:v>
                </c:pt>
                <c:pt idx="11">
                  <c:v>-2.362499999999998</c:v>
                </c:pt>
                <c:pt idx="12">
                  <c:v>-2.3499999999999979</c:v>
                </c:pt>
                <c:pt idx="13">
                  <c:v>-2.3374999999999977</c:v>
                </c:pt>
                <c:pt idx="14">
                  <c:v>-2.3249999999999975</c:v>
                </c:pt>
                <c:pt idx="15">
                  <c:v>-2.3124999999999973</c:v>
                </c:pt>
                <c:pt idx="16">
                  <c:v>-2.2999999999999972</c:v>
                </c:pt>
                <c:pt idx="17">
                  <c:v>-2.287499999999997</c:v>
                </c:pt>
                <c:pt idx="18">
                  <c:v>-2.2749999999999968</c:v>
                </c:pt>
                <c:pt idx="19">
                  <c:v>-2.2624999999999966</c:v>
                </c:pt>
                <c:pt idx="20">
                  <c:v>-2.2499999999999964</c:v>
                </c:pt>
                <c:pt idx="21">
                  <c:v>-2.2374999999999963</c:v>
                </c:pt>
                <c:pt idx="22">
                  <c:v>-2.2249999999999961</c:v>
                </c:pt>
                <c:pt idx="23">
                  <c:v>-2.2124999999999959</c:v>
                </c:pt>
                <c:pt idx="24">
                  <c:v>-2.1999999999999957</c:v>
                </c:pt>
                <c:pt idx="25">
                  <c:v>-2.1874999999999956</c:v>
                </c:pt>
                <c:pt idx="26">
                  <c:v>-2.1749999999999954</c:v>
                </c:pt>
                <c:pt idx="27">
                  <c:v>-2.1624999999999952</c:v>
                </c:pt>
                <c:pt idx="28">
                  <c:v>-2.149999999999995</c:v>
                </c:pt>
                <c:pt idx="29">
                  <c:v>-2.1374999999999948</c:v>
                </c:pt>
                <c:pt idx="30">
                  <c:v>-2.1249999999999947</c:v>
                </c:pt>
                <c:pt idx="31">
                  <c:v>-2.1124999999999945</c:v>
                </c:pt>
                <c:pt idx="32">
                  <c:v>-2.0999999999999943</c:v>
                </c:pt>
                <c:pt idx="33">
                  <c:v>-2.0874999999999941</c:v>
                </c:pt>
                <c:pt idx="34">
                  <c:v>-2.074999999999994</c:v>
                </c:pt>
                <c:pt idx="35">
                  <c:v>-2.0624999999999938</c:v>
                </c:pt>
                <c:pt idx="36">
                  <c:v>-2.0499999999999936</c:v>
                </c:pt>
                <c:pt idx="37">
                  <c:v>-2.0374999999999934</c:v>
                </c:pt>
                <c:pt idx="38">
                  <c:v>-2.0249999999999932</c:v>
                </c:pt>
                <c:pt idx="39">
                  <c:v>-2.0124999999999931</c:v>
                </c:pt>
                <c:pt idx="40">
                  <c:v>-1.9999999999999931</c:v>
                </c:pt>
                <c:pt idx="41">
                  <c:v>-1.9874999999999932</c:v>
                </c:pt>
                <c:pt idx="42">
                  <c:v>-1.9749999999999932</c:v>
                </c:pt>
                <c:pt idx="43">
                  <c:v>-1.9624999999999932</c:v>
                </c:pt>
                <c:pt idx="44">
                  <c:v>-1.9499999999999933</c:v>
                </c:pt>
                <c:pt idx="45">
                  <c:v>-1.9374999999999933</c:v>
                </c:pt>
                <c:pt idx="46">
                  <c:v>-1.9249999999999934</c:v>
                </c:pt>
                <c:pt idx="47">
                  <c:v>-1.9124999999999934</c:v>
                </c:pt>
                <c:pt idx="48">
                  <c:v>-1.8999999999999935</c:v>
                </c:pt>
                <c:pt idx="49">
                  <c:v>-1.8874999999999935</c:v>
                </c:pt>
                <c:pt idx="50">
                  <c:v>-1.8749999999999936</c:v>
                </c:pt>
                <c:pt idx="51">
                  <c:v>-1.8624999999999936</c:v>
                </c:pt>
                <c:pt idx="52">
                  <c:v>-1.8499999999999936</c:v>
                </c:pt>
                <c:pt idx="53">
                  <c:v>-1.8374999999999937</c:v>
                </c:pt>
                <c:pt idx="54">
                  <c:v>-1.8249999999999937</c:v>
                </c:pt>
                <c:pt idx="55">
                  <c:v>-1.8124999999999938</c:v>
                </c:pt>
                <c:pt idx="56">
                  <c:v>-1.7999999999999938</c:v>
                </c:pt>
                <c:pt idx="57">
                  <c:v>-1.7874999999999939</c:v>
                </c:pt>
                <c:pt idx="58">
                  <c:v>-1.7749999999999939</c:v>
                </c:pt>
                <c:pt idx="59">
                  <c:v>-1.762499999999994</c:v>
                </c:pt>
                <c:pt idx="60">
                  <c:v>-1.749999999999994</c:v>
                </c:pt>
                <c:pt idx="61">
                  <c:v>-1.737499999999994</c:v>
                </c:pt>
                <c:pt idx="62">
                  <c:v>-1.7249999999999941</c:v>
                </c:pt>
                <c:pt idx="63">
                  <c:v>-1.7124999999999941</c:v>
                </c:pt>
                <c:pt idx="64">
                  <c:v>-1.6999999999999942</c:v>
                </c:pt>
                <c:pt idx="65">
                  <c:v>-1.6874999999999942</c:v>
                </c:pt>
                <c:pt idx="66">
                  <c:v>-1.6749999999999943</c:v>
                </c:pt>
                <c:pt idx="67">
                  <c:v>-1.6624999999999943</c:v>
                </c:pt>
                <c:pt idx="68">
                  <c:v>-1.6499999999999944</c:v>
                </c:pt>
                <c:pt idx="69">
                  <c:v>-1.6374999999999944</c:v>
                </c:pt>
                <c:pt idx="70">
                  <c:v>-1.6249999999999944</c:v>
                </c:pt>
                <c:pt idx="71">
                  <c:v>-1.6124999999999945</c:v>
                </c:pt>
                <c:pt idx="72">
                  <c:v>-1.5999999999999945</c:v>
                </c:pt>
                <c:pt idx="73">
                  <c:v>-1.5874999999999946</c:v>
                </c:pt>
                <c:pt idx="74">
                  <c:v>-1.5749999999999946</c:v>
                </c:pt>
                <c:pt idx="75">
                  <c:v>-1.5624999999999947</c:v>
                </c:pt>
                <c:pt idx="76">
                  <c:v>-1.5499999999999947</c:v>
                </c:pt>
                <c:pt idx="77">
                  <c:v>-1.5374999999999948</c:v>
                </c:pt>
                <c:pt idx="78">
                  <c:v>-1.5249999999999948</c:v>
                </c:pt>
                <c:pt idx="79">
                  <c:v>-1.5124999999999948</c:v>
                </c:pt>
                <c:pt idx="80">
                  <c:v>-1.4999999999999949</c:v>
                </c:pt>
                <c:pt idx="81">
                  <c:v>-1.4874999999999949</c:v>
                </c:pt>
                <c:pt idx="82">
                  <c:v>-1.474999999999995</c:v>
                </c:pt>
                <c:pt idx="83">
                  <c:v>-1.462499999999995</c:v>
                </c:pt>
                <c:pt idx="84">
                  <c:v>-1.4499999999999951</c:v>
                </c:pt>
                <c:pt idx="85">
                  <c:v>-1.4374999999999951</c:v>
                </c:pt>
                <c:pt idx="86">
                  <c:v>-1.4249999999999952</c:v>
                </c:pt>
                <c:pt idx="87">
                  <c:v>-1.4124999999999952</c:v>
                </c:pt>
                <c:pt idx="88">
                  <c:v>-1.3999999999999952</c:v>
                </c:pt>
                <c:pt idx="89">
                  <c:v>-1.3874999999999953</c:v>
                </c:pt>
                <c:pt idx="90">
                  <c:v>-1.3749999999999953</c:v>
                </c:pt>
                <c:pt idx="91">
                  <c:v>-1.3624999999999954</c:v>
                </c:pt>
                <c:pt idx="92">
                  <c:v>-1.3499999999999954</c:v>
                </c:pt>
                <c:pt idx="93">
                  <c:v>-1.3374999999999955</c:v>
                </c:pt>
                <c:pt idx="94">
                  <c:v>-1.3249999999999955</c:v>
                </c:pt>
                <c:pt idx="95">
                  <c:v>-1.3124999999999956</c:v>
                </c:pt>
                <c:pt idx="96">
                  <c:v>-1.2999999999999956</c:v>
                </c:pt>
                <c:pt idx="97">
                  <c:v>-1.2874999999999956</c:v>
                </c:pt>
                <c:pt idx="98">
                  <c:v>-1.2749999999999957</c:v>
                </c:pt>
                <c:pt idx="99">
                  <c:v>-1.2624999999999957</c:v>
                </c:pt>
                <c:pt idx="100">
                  <c:v>-1.2499999999999958</c:v>
                </c:pt>
                <c:pt idx="101">
                  <c:v>-1.2374999999999958</c:v>
                </c:pt>
                <c:pt idx="102">
                  <c:v>-1.2249999999999959</c:v>
                </c:pt>
                <c:pt idx="103">
                  <c:v>-1.2124999999999959</c:v>
                </c:pt>
                <c:pt idx="104">
                  <c:v>-1.199999999999996</c:v>
                </c:pt>
                <c:pt idx="105">
                  <c:v>-1.187499999999996</c:v>
                </c:pt>
                <c:pt idx="106">
                  <c:v>-1.174999999999996</c:v>
                </c:pt>
                <c:pt idx="107">
                  <c:v>-1.1624999999999961</c:v>
                </c:pt>
                <c:pt idx="108">
                  <c:v>-1.1499999999999961</c:v>
                </c:pt>
                <c:pt idx="109">
                  <c:v>-1.1374999999999962</c:v>
                </c:pt>
                <c:pt idx="110">
                  <c:v>-1.1249999999999962</c:v>
                </c:pt>
                <c:pt idx="111">
                  <c:v>-1.1124999999999963</c:v>
                </c:pt>
                <c:pt idx="112">
                  <c:v>-1.0999999999999963</c:v>
                </c:pt>
                <c:pt idx="113">
                  <c:v>-1.0874999999999964</c:v>
                </c:pt>
                <c:pt idx="114">
                  <c:v>-1.0749999999999964</c:v>
                </c:pt>
                <c:pt idx="115">
                  <c:v>-1.0624999999999964</c:v>
                </c:pt>
                <c:pt idx="116">
                  <c:v>-1.0499999999999965</c:v>
                </c:pt>
                <c:pt idx="117">
                  <c:v>-1.0374999999999965</c:v>
                </c:pt>
                <c:pt idx="118">
                  <c:v>-1.0249999999999966</c:v>
                </c:pt>
                <c:pt idx="119">
                  <c:v>-1.0124999999999966</c:v>
                </c:pt>
                <c:pt idx="120">
                  <c:v>-0.99999999999999667</c:v>
                </c:pt>
                <c:pt idx="121">
                  <c:v>-0.98749999999999671</c:v>
                </c:pt>
                <c:pt idx="122">
                  <c:v>-0.97499999999999676</c:v>
                </c:pt>
                <c:pt idx="123">
                  <c:v>-0.9624999999999968</c:v>
                </c:pt>
                <c:pt idx="124">
                  <c:v>-0.94999999999999685</c:v>
                </c:pt>
                <c:pt idx="125">
                  <c:v>-0.93749999999999689</c:v>
                </c:pt>
                <c:pt idx="126">
                  <c:v>-0.92499999999999694</c:v>
                </c:pt>
                <c:pt idx="127">
                  <c:v>-0.91249999999999698</c:v>
                </c:pt>
                <c:pt idx="128">
                  <c:v>-0.89999999999999702</c:v>
                </c:pt>
                <c:pt idx="129">
                  <c:v>-0.88749999999999707</c:v>
                </c:pt>
                <c:pt idx="130">
                  <c:v>-0.87499999999999711</c:v>
                </c:pt>
                <c:pt idx="131">
                  <c:v>-0.86249999999999716</c:v>
                </c:pt>
                <c:pt idx="132">
                  <c:v>-0.8499999999999972</c:v>
                </c:pt>
                <c:pt idx="133">
                  <c:v>-0.83749999999999725</c:v>
                </c:pt>
                <c:pt idx="134">
                  <c:v>-0.82499999999999729</c:v>
                </c:pt>
                <c:pt idx="135">
                  <c:v>-0.81249999999999734</c:v>
                </c:pt>
                <c:pt idx="136">
                  <c:v>-0.79999999999999738</c:v>
                </c:pt>
                <c:pt idx="137">
                  <c:v>-0.78749999999999742</c:v>
                </c:pt>
                <c:pt idx="138">
                  <c:v>-0.77499999999999747</c:v>
                </c:pt>
                <c:pt idx="139">
                  <c:v>-0.76249999999999751</c:v>
                </c:pt>
                <c:pt idx="140">
                  <c:v>-0.74999999999999756</c:v>
                </c:pt>
                <c:pt idx="141">
                  <c:v>-0.7374999999999976</c:v>
                </c:pt>
                <c:pt idx="142">
                  <c:v>-0.72499999999999765</c:v>
                </c:pt>
                <c:pt idx="143">
                  <c:v>-0.71249999999999769</c:v>
                </c:pt>
                <c:pt idx="144">
                  <c:v>-0.69999999999999774</c:v>
                </c:pt>
                <c:pt idx="145">
                  <c:v>-0.68749999999999778</c:v>
                </c:pt>
                <c:pt idx="146">
                  <c:v>-0.67499999999999782</c:v>
                </c:pt>
                <c:pt idx="147">
                  <c:v>-0.66249999999999787</c:v>
                </c:pt>
                <c:pt idx="148">
                  <c:v>-0.64999999999999791</c:v>
                </c:pt>
                <c:pt idx="149">
                  <c:v>-0.63749999999999796</c:v>
                </c:pt>
                <c:pt idx="150">
                  <c:v>-0.624999999999998</c:v>
                </c:pt>
                <c:pt idx="151">
                  <c:v>-0.61249999999999805</c:v>
                </c:pt>
                <c:pt idx="152">
                  <c:v>-0.59999999999999809</c:v>
                </c:pt>
                <c:pt idx="153">
                  <c:v>-0.58749999999999813</c:v>
                </c:pt>
                <c:pt idx="154">
                  <c:v>-0.57499999999999818</c:v>
                </c:pt>
                <c:pt idx="155">
                  <c:v>-0.56249999999999822</c:v>
                </c:pt>
                <c:pt idx="156">
                  <c:v>-0.54999999999999827</c:v>
                </c:pt>
                <c:pt idx="157">
                  <c:v>-0.53749999999999831</c:v>
                </c:pt>
                <c:pt idx="158">
                  <c:v>-0.52499999999999836</c:v>
                </c:pt>
                <c:pt idx="159">
                  <c:v>-0.5124999999999984</c:v>
                </c:pt>
                <c:pt idx="160">
                  <c:v>-0.49999999999999839</c:v>
                </c:pt>
                <c:pt idx="161">
                  <c:v>-0.48749999999999838</c:v>
                </c:pt>
                <c:pt idx="162">
                  <c:v>-0.47499999999999837</c:v>
                </c:pt>
                <c:pt idx="163">
                  <c:v>-0.46249999999999836</c:v>
                </c:pt>
                <c:pt idx="164">
                  <c:v>-0.44999999999999835</c:v>
                </c:pt>
                <c:pt idx="165">
                  <c:v>-0.43749999999999833</c:v>
                </c:pt>
                <c:pt idx="166">
                  <c:v>-0.42499999999999832</c:v>
                </c:pt>
                <c:pt idx="167">
                  <c:v>-0.41249999999999831</c:v>
                </c:pt>
                <c:pt idx="168">
                  <c:v>-0.3999999999999983</c:v>
                </c:pt>
                <c:pt idx="169">
                  <c:v>-0.38749999999999829</c:v>
                </c:pt>
                <c:pt idx="170">
                  <c:v>-0.37499999999999828</c:v>
                </c:pt>
                <c:pt idx="171">
                  <c:v>-0.36249999999999827</c:v>
                </c:pt>
                <c:pt idx="172">
                  <c:v>-0.34999999999999826</c:v>
                </c:pt>
                <c:pt idx="173">
                  <c:v>-0.33749999999999825</c:v>
                </c:pt>
                <c:pt idx="174">
                  <c:v>-0.32499999999999823</c:v>
                </c:pt>
                <c:pt idx="175">
                  <c:v>-0.31249999999999822</c:v>
                </c:pt>
                <c:pt idx="176">
                  <c:v>-0.29999999999999821</c:v>
                </c:pt>
                <c:pt idx="177">
                  <c:v>-0.2874999999999982</c:v>
                </c:pt>
                <c:pt idx="178">
                  <c:v>-0.27499999999999819</c:v>
                </c:pt>
                <c:pt idx="179">
                  <c:v>-0.26249999999999818</c:v>
                </c:pt>
                <c:pt idx="180">
                  <c:v>-0.24999999999999817</c:v>
                </c:pt>
                <c:pt idx="181">
                  <c:v>-0.23749999999999816</c:v>
                </c:pt>
                <c:pt idx="182">
                  <c:v>-0.22499999999999815</c:v>
                </c:pt>
                <c:pt idx="183">
                  <c:v>-0.21249999999999813</c:v>
                </c:pt>
                <c:pt idx="184">
                  <c:v>-0.19999999999999812</c:v>
                </c:pt>
                <c:pt idx="185">
                  <c:v>-0.18749999999999811</c:v>
                </c:pt>
                <c:pt idx="186">
                  <c:v>-0.1749999999999981</c:v>
                </c:pt>
                <c:pt idx="187">
                  <c:v>-0.16249999999999809</c:v>
                </c:pt>
                <c:pt idx="188">
                  <c:v>-0.14999999999999808</c:v>
                </c:pt>
                <c:pt idx="189">
                  <c:v>-0.13749999999999807</c:v>
                </c:pt>
                <c:pt idx="190">
                  <c:v>-0.12499999999999807</c:v>
                </c:pt>
                <c:pt idx="191">
                  <c:v>-0.11249999999999807</c:v>
                </c:pt>
                <c:pt idx="192">
                  <c:v>-9.9999999999998077E-2</c:v>
                </c:pt>
                <c:pt idx="193">
                  <c:v>-8.7499999999998079E-2</c:v>
                </c:pt>
                <c:pt idx="194">
                  <c:v>-7.4999999999998082E-2</c:v>
                </c:pt>
                <c:pt idx="195">
                  <c:v>-6.2499999999998085E-2</c:v>
                </c:pt>
                <c:pt idx="196">
                  <c:v>-4.9999999999998088E-2</c:v>
                </c:pt>
                <c:pt idx="197">
                  <c:v>-3.749999999999809E-2</c:v>
                </c:pt>
                <c:pt idx="198">
                  <c:v>-2.499999999999809E-2</c:v>
                </c:pt>
                <c:pt idx="199">
                  <c:v>-1.2499999999998089E-2</c:v>
                </c:pt>
                <c:pt idx="200">
                  <c:v>1.9116652705264414E-15</c:v>
                </c:pt>
              </c:numCache>
            </c:numRef>
          </c:cat>
          <c:val>
            <c:numRef>
              <c:f>FindingMin!$N$5:$N$205</c:f>
              <c:numCache>
                <c:formatCode>General</c:formatCode>
                <c:ptCount val="201"/>
                <c:pt idx="0">
                  <c:v>0.33882294562298421</c:v>
                </c:pt>
                <c:pt idx="1">
                  <c:v>0.32560433222072432</c:v>
                </c:pt>
                <c:pt idx="2">
                  <c:v>0.31266324967349668</c:v>
                </c:pt>
                <c:pt idx="3">
                  <c:v>0.29999898435520783</c:v>
                </c:pt>
                <c:pt idx="4">
                  <c:v>0.28761081092035712</c:v>
                </c:pt>
                <c:pt idx="5">
                  <c:v>0.27549799213985188</c:v>
                </c:pt>
                <c:pt idx="6">
                  <c:v>0.26365977873499896</c:v>
                </c:pt>
                <c:pt idx="7">
                  <c:v>0.25209540920965728</c:v>
                </c:pt>
                <c:pt idx="8">
                  <c:v>0.2408041096805488</c:v>
                </c:pt>
                <c:pt idx="9">
                  <c:v>0.22978509370571507</c:v>
                </c:pt>
                <c:pt idx="10">
                  <c:v>0.21903756211111677</c:v>
                </c:pt>
                <c:pt idx="11">
                  <c:v>0.20856070281536468</c:v>
                </c:pt>
                <c:pt idx="12">
                  <c:v>0.19835369065257891</c:v>
                </c:pt>
                <c:pt idx="13">
                  <c:v>0.18841568719336688</c:v>
                </c:pt>
                <c:pt idx="14">
                  <c:v>0.17874584056391915</c:v>
                </c:pt>
                <c:pt idx="15">
                  <c:v>0.16934328526321127</c:v>
                </c:pt>
                <c:pt idx="16">
                  <c:v>0.16020714197831379</c:v>
                </c:pt>
                <c:pt idx="17">
                  <c:v>0.15133651739780102</c:v>
                </c:pt>
                <c:pt idx="18">
                  <c:v>0.14273050402325796</c:v>
                </c:pt>
                <c:pt idx="19">
                  <c:v>0.1343881799788815</c:v>
                </c:pt>
                <c:pt idx="20">
                  <c:v>0.12630860881917219</c:v>
                </c:pt>
                <c:pt idx="21">
                  <c:v>0.11849083933471818</c:v>
                </c:pt>
                <c:pt idx="22">
                  <c:v>0.11093390535606623</c:v>
                </c:pt>
                <c:pt idx="23">
                  <c:v>0.10363682555568204</c:v>
                </c:pt>
                <c:pt idx="24">
                  <c:v>9.6598603247999626E-2</c:v>
                </c:pt>
                <c:pt idx="25">
                  <c:v>8.9818226187560579E-2</c:v>
                </c:pt>
                <c:pt idx="26">
                  <c:v>8.329466636524481E-2</c:v>
                </c:pt>
                <c:pt idx="27">
                  <c:v>7.7026879802596593E-2</c:v>
                </c:pt>
                <c:pt idx="28">
                  <c:v>7.1013806344247726E-2</c:v>
                </c:pt>
                <c:pt idx="29">
                  <c:v>6.5254369448443469E-2</c:v>
                </c:pt>
                <c:pt idx="30">
                  <c:v>5.9747475975676909E-2</c:v>
                </c:pt>
                <c:pt idx="31">
                  <c:v>5.4492015975435681E-2</c:v>
                </c:pt>
                <c:pt idx="32">
                  <c:v>4.9486862471071834E-2</c:v>
                </c:pt>
                <c:pt idx="33">
                  <c:v>4.4730871242799508E-2</c:v>
                </c:pt>
                <c:pt idx="34">
                  <c:v>4.0222880608831946E-2</c:v>
                </c:pt>
                <c:pt idx="35">
                  <c:v>3.5961711204668276E-2</c:v>
                </c:pt>
                <c:pt idx="36">
                  <c:v>3.1946165760539713E-2</c:v>
                </c:pt>
                <c:pt idx="37">
                  <c:v>2.8175028877029995E-2</c:v>
                </c:pt>
                <c:pt idx="38">
                  <c:v>2.4647066798883194E-2</c:v>
                </c:pt>
                <c:pt idx="39">
                  <c:v>2.1361027187013045E-2</c:v>
                </c:pt>
                <c:pt idx="40">
                  <c:v>1.831563888873259E-2</c:v>
                </c:pt>
                <c:pt idx="41">
                  <c:v>1.5509611706219357E-2</c:v>
                </c:pt>
                <c:pt idx="42">
                  <c:v>1.2941636163237851E-2</c:v>
                </c:pt>
                <c:pt idx="43">
                  <c:v>1.061038327013771E-2</c:v>
                </c:pt>
                <c:pt idx="44">
                  <c:v>8.5145042871519663E-3</c:v>
                </c:pt>
                <c:pt idx="45">
                  <c:v>6.6526304860171715E-3</c:v>
                </c:pt>
                <c:pt idx="46">
                  <c:v>5.0233729099422595E-3</c:v>
                </c:pt>
                <c:pt idx="47">
                  <c:v>3.6253221319526604E-3</c:v>
                </c:pt>
                <c:pt idx="48">
                  <c:v>2.4570480116380298E-3</c:v>
                </c:pt>
                <c:pt idx="49">
                  <c:v>1.5170994503350291E-3</c:v>
                </c:pt>
                <c:pt idx="50">
                  <c:v>8.040041447766827E-4</c:v>
                </c:pt>
                <c:pt idx="51">
                  <c:v>3.1626833924334937E-4</c:v>
                </c:pt>
                <c:pt idx="52">
                  <c:v>5.2376576251027155E-5</c:v>
                </c:pt>
                <c:pt idx="53">
                  <c:v>1.0791445815644157E-5</c:v>
                </c:pt>
                <c:pt idx="54">
                  <c:v>1.8995333333362419E-4</c:v>
                </c:pt>
                <c:pt idx="55">
                  <c:v>5.8828016612134254E-4</c:v>
                </c:pt>
                <c:pt idx="56">
                  <c:v>1.204167158658303E-3</c:v>
                </c:pt>
                <c:pt idx="57">
                  <c:v>2.0359865565812078E-3</c:v>
                </c:pt>
                <c:pt idx="58">
                  <c:v>3.0820873794784594E-3</c:v>
                </c:pt>
                <c:pt idx="59">
                  <c:v>4.3407951625370617E-3</c:v>
                </c:pt>
                <c:pt idx="60">
                  <c:v>5.8104116970966926E-3</c:v>
                </c:pt>
                <c:pt idx="61">
                  <c:v>7.4892147701679356E-3</c:v>
                </c:pt>
                <c:pt idx="62">
                  <c:v>9.375457902974756E-3</c:v>
                </c:pt>
                <c:pt idx="63">
                  <c:v>1.1467370088583749E-2</c:v>
                </c:pt>
                <c:pt idx="64">
                  <c:v>1.3763155528686384E-2</c:v>
                </c:pt>
                <c:pt idx="65">
                  <c:v>1.6260993369602062E-2</c:v>
                </c:pt>
                <c:pt idx="66">
                  <c:v>1.895903743757427E-2</c:v>
                </c:pt>
                <c:pt idx="67">
                  <c:v>2.185541597343469E-2</c:v>
                </c:pt>
                <c:pt idx="68">
                  <c:v>2.494823136671356E-2</c:v>
                </c:pt>
                <c:pt idx="69">
                  <c:v>2.8235559889277041E-2</c:v>
                </c:pt>
                <c:pt idx="70">
                  <c:v>3.1715451428578088E-2</c:v>
                </c:pt>
                <c:pt idx="71">
                  <c:v>3.5385929220608216E-2</c:v>
                </c:pt>
                <c:pt idx="72">
                  <c:v>3.9244989582643587E-2</c:v>
                </c:pt>
                <c:pt idx="73">
                  <c:v>4.3290601645880646E-2</c:v>
                </c:pt>
                <c:pt idx="74">
                  <c:v>4.7520707088062338E-2</c:v>
                </c:pt>
                <c:pt idx="75">
                  <c:v>5.193321986619874E-2</c:v>
                </c:pt>
                <c:pt idx="76">
                  <c:v>5.6526025949491021E-2</c:v>
                </c:pt>
                <c:pt idx="77">
                  <c:v>6.1296983052570607E-2</c:v>
                </c:pt>
                <c:pt idx="78">
                  <c:v>6.624392036917183E-2</c:v>
                </c:pt>
                <c:pt idx="79">
                  <c:v>7.1364638306359168E-2</c:v>
                </c:pt>
                <c:pt idx="80">
                  <c:v>7.6656908219436284E-2</c:v>
                </c:pt>
                <c:pt idx="81">
                  <c:v>8.2118472147667973E-2</c:v>
                </c:pt>
                <c:pt idx="82">
                  <c:v>8.7747042550951171E-2</c:v>
                </c:pt>
                <c:pt idx="83">
                  <c:v>9.3540302047576976E-2</c:v>
                </c:pt>
                <c:pt idx="84">
                  <c:v>9.9495903153232215E-2</c:v>
                </c:pt>
                <c:pt idx="85">
                  <c:v>0.10561146802138929</c:v>
                </c:pt>
                <c:pt idx="86">
                  <c:v>0.11188458818524739</c:v>
                </c:pt>
                <c:pt idx="87">
                  <c:v>0.11831282430138437</c:v>
                </c:pt>
                <c:pt idx="88">
                  <c:v>0.12489370589529269</c:v>
                </c:pt>
                <c:pt idx="89">
                  <c:v>0.13162473110897441</c:v>
                </c:pt>
                <c:pt idx="90">
                  <c:v>0.13850336645077713</c:v>
                </c:pt>
                <c:pt idx="91">
                  <c:v>0.14552704654766108</c:v>
                </c:pt>
                <c:pt idx="92">
                  <c:v>0.15269317390009354</c:v>
                </c:pt>
                <c:pt idx="93">
                  <c:v>0.15999911863977065</c:v>
                </c:pt>
                <c:pt idx="94">
                  <c:v>0.16744221829038144</c:v>
                </c:pt>
                <c:pt idx="95">
                  <c:v>0.17501977753162623</c:v>
                </c:pt>
                <c:pt idx="96">
                  <c:v>0.18272906796671892</c:v>
                </c:pt>
                <c:pt idx="97">
                  <c:v>0.19056732789360134</c:v>
                </c:pt>
                <c:pt idx="98">
                  <c:v>0.19853176208011536</c:v>
                </c:pt>
                <c:pt idx="99">
                  <c:v>0.20661954154337728</c:v>
                </c:pt>
                <c:pt idx="100">
                  <c:v>0.21482780333361648</c:v>
                </c:pt>
                <c:pt idx="101">
                  <c:v>0.22315365032273882</c:v>
                </c:pt>
                <c:pt idx="102">
                  <c:v>0.23159415099789737</c:v>
                </c:pt>
                <c:pt idx="103">
                  <c:v>0.24014633926034867</c:v>
                </c:pt>
                <c:pt idx="104">
                  <c:v>0.24880721422989197</c:v>
                </c:pt>
                <c:pt idx="105">
                  <c:v>0.25757374005519501</c:v>
                </c:pt>
                <c:pt idx="106">
                  <c:v>0.26644284573031979</c:v>
                </c:pt>
                <c:pt idx="107">
                  <c:v>0.27541142491777282</c:v>
                </c:pt>
                <c:pt idx="108">
                  <c:v>0.28447633577841613</c:v>
                </c:pt>
                <c:pt idx="109">
                  <c:v>0.29363440080858216</c:v>
                </c:pt>
                <c:pt idx="110">
                  <c:v>0.30288240668475497</c:v>
                </c:pt>
                <c:pt idx="111">
                  <c:v>0.31221710411618087</c:v>
                </c:pt>
                <c:pt idx="112">
                  <c:v>0.3216352077057934</c:v>
                </c:pt>
                <c:pt idx="113">
                  <c:v>0.3311333958198473</c:v>
                </c:pt>
                <c:pt idx="114">
                  <c:v>0.34070831046666128</c:v>
                </c:pt>
                <c:pt idx="115">
                  <c:v>0.35035655718489522</c:v>
                </c:pt>
                <c:pt idx="116">
                  <c:v>0.36007470494178945</c:v>
                </c:pt>
                <c:pt idx="117">
                  <c:v>0.36985928604181667</c:v>
                </c:pt>
                <c:pt idx="118">
                  <c:v>0.37970679604620139</c:v>
                </c:pt>
                <c:pt idx="119">
                  <c:v>0.38961369370378568</c:v>
                </c:pt>
                <c:pt idx="120">
                  <c:v>0.39957640089373053</c:v>
                </c:pt>
                <c:pt idx="121">
                  <c:v>0.40959130258055654</c:v>
                </c:pt>
                <c:pt idx="122">
                  <c:v>0.41965474678204462</c:v>
                </c:pt>
                <c:pt idx="123">
                  <c:v>0.42976304455053599</c:v>
                </c:pt>
                <c:pt idx="124">
                  <c:v>0.43991246996818489</c:v>
                </c:pt>
                <c:pt idx="125">
                  <c:v>0.45009926015673313</c:v>
                </c:pt>
                <c:pt idx="126">
                  <c:v>0.46031961530239557</c:v>
                </c:pt>
                <c:pt idx="127">
                  <c:v>0.47056969869646681</c:v>
                </c:pt>
                <c:pt idx="128">
                  <c:v>0.48084563679227094</c:v>
                </c:pt>
                <c:pt idx="129">
                  <c:v>0.49114351927909949</c:v>
                </c:pt>
                <c:pt idx="130">
                  <c:v>0.50145939917380367</c:v>
                </c:pt>
                <c:pt idx="131">
                  <c:v>0.51178929293072406</c:v>
                </c:pt>
                <c:pt idx="132">
                  <c:v>0.52212918057066549</c:v>
                </c:pt>
                <c:pt idx="133">
                  <c:v>0.53247500582963903</c:v>
                </c:pt>
                <c:pt idx="134">
                  <c:v>0.54282267632812564</c:v>
                </c:pt>
                <c:pt idx="135">
                  <c:v>0.55316806376163175</c:v>
                </c:pt>
                <c:pt idx="136">
                  <c:v>0.56350700411332555</c:v>
                </c:pt>
                <c:pt idx="137">
                  <c:v>0.57383529788958387</c:v>
                </c:pt>
                <c:pt idx="138">
                  <c:v>0.58414871037927896</c:v>
                </c:pt>
                <c:pt idx="139">
                  <c:v>0.59444297193768525</c:v>
                </c:pt>
                <c:pt idx="140">
                  <c:v>0.60471377829589501</c:v>
                </c:pt>
                <c:pt idx="141">
                  <c:v>0.614956790896662</c:v>
                </c:pt>
                <c:pt idx="142">
                  <c:v>0.62516763725762514</c:v>
                </c:pt>
                <c:pt idx="143">
                  <c:v>0.63534191136288587</c:v>
                </c:pt>
                <c:pt idx="144">
                  <c:v>0.64547517408394339</c:v>
                </c:pt>
                <c:pt idx="145">
                  <c:v>0.65556295363102834</c:v>
                </c:pt>
                <c:pt idx="146">
                  <c:v>0.66560074603588792</c:v>
                </c:pt>
                <c:pt idx="147">
                  <c:v>0.67558401566713422</c:v>
                </c:pt>
                <c:pt idx="148">
                  <c:v>0.68550819577927091</c:v>
                </c:pt>
                <c:pt idx="149">
                  <c:v>0.69536868909656613</c:v>
                </c:pt>
                <c:pt idx="150">
                  <c:v>0.70516086843296877</c:v>
                </c:pt>
                <c:pt idx="151">
                  <c:v>0.71488007734929016</c:v>
                </c:pt>
                <c:pt idx="152">
                  <c:v>0.72452163084892973</c:v>
                </c:pt>
                <c:pt idx="153">
                  <c:v>0.73408081611343201</c:v>
                </c:pt>
                <c:pt idx="154">
                  <c:v>0.74355289327923091</c:v>
                </c:pt>
                <c:pt idx="155">
                  <c:v>0.75293309625694738</c:v>
                </c:pt>
                <c:pt idx="156">
                  <c:v>0.76221663359466973</c:v>
                </c:pt>
                <c:pt idx="157">
                  <c:v>0.77139868938666745</c:v>
                </c:pt>
                <c:pt idx="158">
                  <c:v>0.780474424229052</c:v>
                </c:pt>
                <c:pt idx="159">
                  <c:v>0.78943897622391423</c:v>
                </c:pt>
                <c:pt idx="160">
                  <c:v>0.79828746203354284</c:v>
                </c:pt>
                <c:pt idx="161">
                  <c:v>0.80701497798635125</c:v>
                </c:pt>
                <c:pt idx="162">
                  <c:v>0.81561660123619117</c:v>
                </c:pt>
                <c:pt idx="163">
                  <c:v>0.8240873909767934</c:v>
                </c:pt>
                <c:pt idx="164">
                  <c:v>0.83242238971310289</c:v>
                </c:pt>
                <c:pt idx="165">
                  <c:v>0.84061662459134656</c:v>
                </c:pt>
                <c:pt idx="166">
                  <c:v>0.84866510878970913</c:v>
                </c:pt>
                <c:pt idx="167">
                  <c:v>0.8565628429715525</c:v>
                </c:pt>
                <c:pt idx="168">
                  <c:v>0.86430481680317672</c:v>
                </c:pt>
                <c:pt idx="169">
                  <c:v>0.87188601053815551</c:v>
                </c:pt>
                <c:pt idx="170">
                  <c:v>0.87930139667035645</c:v>
                </c:pt>
                <c:pt idx="171">
                  <c:v>0.88654594165781064</c:v>
                </c:pt>
                <c:pt idx="172">
                  <c:v>0.89361460771965606</c:v>
                </c:pt>
                <c:pt idx="173">
                  <c:v>0.90050235470842932</c:v>
                </c:pt>
                <c:pt idx="174">
                  <c:v>0.90720414206007549</c:v>
                </c:pt>
                <c:pt idx="175">
                  <c:v>0.91371493082407507</c:v>
                </c:pt>
                <c:pt idx="176">
                  <c:v>0.9200296857761866</c:v>
                </c:pt>
                <c:pt idx="177">
                  <c:v>0.9261433776163438</c:v>
                </c:pt>
                <c:pt idx="178">
                  <c:v>0.93205098525434671</c:v>
                </c:pt>
                <c:pt idx="179">
                  <c:v>0.93774749818603331</c:v>
                </c:pt>
                <c:pt idx="180">
                  <c:v>0.94322791896271696</c:v>
                </c:pt>
                <c:pt idx="181">
                  <c:v>0.94848726575672571</c:v>
                </c:pt>
                <c:pt idx="182">
                  <c:v>0.95352057502598586</c:v>
                </c:pt>
                <c:pt idx="183">
                  <c:v>0.95832290428065559</c:v>
                </c:pt>
                <c:pt idx="184">
                  <c:v>0.96288933495490503</c:v>
                </c:pt>
                <c:pt idx="185">
                  <c:v>0.9672149753870215</c:v>
                </c:pt>
                <c:pt idx="186">
                  <c:v>0.97129496391110737</c:v>
                </c:pt>
                <c:pt idx="187">
                  <c:v>0.97512447206373476</c:v>
                </c:pt>
                <c:pt idx="188">
                  <c:v>0.97869870790900415</c:v>
                </c:pt>
                <c:pt idx="189">
                  <c:v>0.98201291948555602</c:v>
                </c:pt>
                <c:pt idx="190">
                  <c:v>0.98506239837917264</c:v>
                </c:pt>
                <c:pt idx="191">
                  <c:v>0.98784248342473113</c:v>
                </c:pt>
                <c:pt idx="192">
                  <c:v>0.99034856454133591</c:v>
                </c:pt>
                <c:pt idx="193">
                  <c:v>0.99257608670460096</c:v>
                </c:pt>
                <c:pt idx="194">
                  <c:v>0.99452055406012929</c:v>
                </c:pt>
                <c:pt idx="195">
                  <c:v>0.99617753418237687</c:v>
                </c:pt>
                <c:pt idx="196">
                  <c:v>0.99754266248317525</c:v>
                </c:pt>
                <c:pt idx="197">
                  <c:v>0.99861164677432768</c:v>
                </c:pt>
                <c:pt idx="198">
                  <c:v>0.99938027198880031</c:v>
                </c:pt>
                <c:pt idx="199">
                  <c:v>0.99984440506515404</c:v>
                </c:pt>
                <c:pt idx="200">
                  <c:v>0.99999999999999978</c:v>
                </c:pt>
              </c:numCache>
            </c:numRef>
          </c:val>
          <c:smooth val="0"/>
          <c:extLst>
            <c:ext xmlns:c16="http://schemas.microsoft.com/office/drawing/2014/chart" uri="{C3380CC4-5D6E-409C-BE32-E72D297353CC}">
              <c16:uniqueId val="{00000000-B3B4-4314-BA8D-A8F72620DDBB}"/>
            </c:ext>
          </c:extLst>
        </c:ser>
        <c:dLbls>
          <c:showLegendKey val="0"/>
          <c:showVal val="0"/>
          <c:showCatName val="0"/>
          <c:showSerName val="0"/>
          <c:showPercent val="0"/>
          <c:showBubbleSize val="0"/>
        </c:dLbls>
        <c:marker val="1"/>
        <c:smooth val="0"/>
        <c:axId val="46628352"/>
        <c:axId val="38487744"/>
      </c:lineChart>
      <c:catAx>
        <c:axId val="466283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2252370480716936"/>
              <c:y val="0.91509533006487387"/>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900" b="0" i="0" u="none" strike="noStrike" baseline="0">
                <a:solidFill>
                  <a:srgbClr val="000000"/>
                </a:solidFill>
                <a:latin typeface="Arial"/>
                <a:ea typeface="Arial"/>
                <a:cs typeface="Arial"/>
              </a:defRPr>
            </a:pPr>
            <a:endParaRPr lang="en-US"/>
          </a:p>
        </c:txPr>
        <c:crossAx val="38487744"/>
        <c:crosses val="autoZero"/>
        <c:auto val="1"/>
        <c:lblAlgn val="ctr"/>
        <c:lblOffset val="100"/>
        <c:tickLblSkip val="10"/>
        <c:tickMarkSkip val="10"/>
        <c:noMultiLvlLbl val="0"/>
      </c:catAx>
      <c:valAx>
        <c:axId val="38487744"/>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6036036036036036E-2"/>
              <c:y val="0.325472193334323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466283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5.1 Зависимость Колличества итераций от Допустимой погрешности</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sheet5!$I$14:$I$22</c:f>
              <c:numCache>
                <c:formatCode>General</c:formatCode>
                <c:ptCount val="9"/>
                <c:pt idx="0">
                  <c:v>100000</c:v>
                </c:pt>
                <c:pt idx="1">
                  <c:v>10000</c:v>
                </c:pt>
                <c:pt idx="2">
                  <c:v>1000</c:v>
                </c:pt>
                <c:pt idx="3">
                  <c:v>100</c:v>
                </c:pt>
                <c:pt idx="4">
                  <c:v>10</c:v>
                </c:pt>
                <c:pt idx="5">
                  <c:v>1</c:v>
                </c:pt>
                <c:pt idx="6">
                  <c:v>0.1</c:v>
                </c:pt>
                <c:pt idx="7">
                  <c:v>0.01</c:v>
                </c:pt>
                <c:pt idx="8">
                  <c:v>1E-3</c:v>
                </c:pt>
              </c:numCache>
            </c:numRef>
          </c:cat>
          <c:val>
            <c:numRef>
              <c:f>sheet5!$G$14:$G$22</c:f>
              <c:numCache>
                <c:formatCode>0</c:formatCode>
                <c:ptCount val="9"/>
                <c:pt idx="0">
                  <c:v>2185</c:v>
                </c:pt>
                <c:pt idx="1">
                  <c:v>2193</c:v>
                </c:pt>
                <c:pt idx="2">
                  <c:v>2201</c:v>
                </c:pt>
                <c:pt idx="3">
                  <c:v>2211</c:v>
                </c:pt>
                <c:pt idx="4">
                  <c:v>2217</c:v>
                </c:pt>
                <c:pt idx="5">
                  <c:v>2225</c:v>
                </c:pt>
                <c:pt idx="6">
                  <c:v>2234</c:v>
                </c:pt>
                <c:pt idx="7">
                  <c:v>2250</c:v>
                </c:pt>
                <c:pt idx="8">
                  <c:v>2266</c:v>
                </c:pt>
              </c:numCache>
            </c:numRef>
          </c:val>
          <c:smooth val="0"/>
          <c:extLst>
            <c:ext xmlns:c16="http://schemas.microsoft.com/office/drawing/2014/chart" uri="{C3380CC4-5D6E-409C-BE32-E72D297353CC}">
              <c16:uniqueId val="{00000000-E981-4666-BDEF-BD2C2F9FEC5D}"/>
            </c:ext>
          </c:extLst>
        </c:ser>
        <c:dLbls>
          <c:showLegendKey val="0"/>
          <c:showVal val="0"/>
          <c:showCatName val="0"/>
          <c:showSerName val="0"/>
          <c:showPercent val="0"/>
          <c:showBubbleSize val="0"/>
        </c:dLbls>
        <c:marker val="1"/>
        <c:smooth val="0"/>
        <c:axId val="342107680"/>
        <c:axId val="342108992"/>
      </c:lineChart>
      <c:catAx>
        <c:axId val="3421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Допустимая погрешноть</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08992"/>
        <c:crosses val="autoZero"/>
        <c:auto val="1"/>
        <c:lblAlgn val="ctr"/>
        <c:lblOffset val="100"/>
        <c:noMultiLvlLbl val="0"/>
      </c:catAx>
      <c:valAx>
        <c:axId val="342108992"/>
        <c:scaling>
          <c:orientation val="minMax"/>
          <c:min val="21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 итераций</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0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ru-RU" sz="1200" b="0" i="0" baseline="0">
                <a:effectLst/>
              </a:rPr>
              <a:t>Рис. 5.2 Зависимость Колличества итераций от Величины начального шага поиска </a:t>
            </a:r>
            <a:r>
              <a:rPr lang="en-US" sz="1200" b="0" i="0" baseline="0">
                <a:effectLst/>
              </a:rPr>
              <a:t>h</a:t>
            </a:r>
            <a:r>
              <a:rPr lang="en-US" sz="1200" b="1" i="1" baseline="30000">
                <a:effectLst/>
              </a:rPr>
              <a:t>0</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sheet5!$H$26:$H$59</c:f>
              <c:numCache>
                <c:formatCode>#,##0</c:formatCode>
                <c:ptCount val="34"/>
                <c:pt idx="0">
                  <c:v>10000000</c:v>
                </c:pt>
                <c:pt idx="1">
                  <c:v>10040000</c:v>
                </c:pt>
                <c:pt idx="2">
                  <c:v>10080000</c:v>
                </c:pt>
                <c:pt idx="3">
                  <c:v>10120000</c:v>
                </c:pt>
                <c:pt idx="4">
                  <c:v>10160000</c:v>
                </c:pt>
                <c:pt idx="5">
                  <c:v>10200000</c:v>
                </c:pt>
                <c:pt idx="6">
                  <c:v>10240000</c:v>
                </c:pt>
                <c:pt idx="7">
                  <c:v>10280000</c:v>
                </c:pt>
                <c:pt idx="8">
                  <c:v>10320000</c:v>
                </c:pt>
                <c:pt idx="9">
                  <c:v>10360000</c:v>
                </c:pt>
                <c:pt idx="10">
                  <c:v>10400000</c:v>
                </c:pt>
                <c:pt idx="11">
                  <c:v>10440000</c:v>
                </c:pt>
                <c:pt idx="12">
                  <c:v>10480000</c:v>
                </c:pt>
                <c:pt idx="13">
                  <c:v>10520000</c:v>
                </c:pt>
                <c:pt idx="14">
                  <c:v>10560000</c:v>
                </c:pt>
                <c:pt idx="15">
                  <c:v>10600000</c:v>
                </c:pt>
                <c:pt idx="16">
                  <c:v>10640000</c:v>
                </c:pt>
                <c:pt idx="17">
                  <c:v>10680000</c:v>
                </c:pt>
                <c:pt idx="18">
                  <c:v>10720000</c:v>
                </c:pt>
                <c:pt idx="19">
                  <c:v>10760000</c:v>
                </c:pt>
                <c:pt idx="20">
                  <c:v>10800000</c:v>
                </c:pt>
                <c:pt idx="21">
                  <c:v>10840000</c:v>
                </c:pt>
                <c:pt idx="22">
                  <c:v>10880000</c:v>
                </c:pt>
                <c:pt idx="23">
                  <c:v>10920000</c:v>
                </c:pt>
                <c:pt idx="24">
                  <c:v>10960000</c:v>
                </c:pt>
                <c:pt idx="25">
                  <c:v>11000000</c:v>
                </c:pt>
                <c:pt idx="26">
                  <c:v>11040000</c:v>
                </c:pt>
                <c:pt idx="27">
                  <c:v>11080000</c:v>
                </c:pt>
                <c:pt idx="28">
                  <c:v>11120000</c:v>
                </c:pt>
                <c:pt idx="29">
                  <c:v>11160000</c:v>
                </c:pt>
                <c:pt idx="30">
                  <c:v>11200000</c:v>
                </c:pt>
                <c:pt idx="31">
                  <c:v>11240000</c:v>
                </c:pt>
                <c:pt idx="32">
                  <c:v>11280000</c:v>
                </c:pt>
                <c:pt idx="33">
                  <c:v>11320000</c:v>
                </c:pt>
              </c:numCache>
            </c:numRef>
          </c:cat>
          <c:val>
            <c:numRef>
              <c:f>sheet5!$G$26:$G$59</c:f>
              <c:numCache>
                <c:formatCode>0</c:formatCode>
                <c:ptCount val="34"/>
                <c:pt idx="0">
                  <c:v>2266</c:v>
                </c:pt>
                <c:pt idx="1">
                  <c:v>1671</c:v>
                </c:pt>
                <c:pt idx="2">
                  <c:v>1314</c:v>
                </c:pt>
                <c:pt idx="3">
                  <c:v>1077</c:v>
                </c:pt>
                <c:pt idx="4">
                  <c:v>951</c:v>
                </c:pt>
                <c:pt idx="5">
                  <c:v>826</c:v>
                </c:pt>
                <c:pt idx="6">
                  <c:v>744</c:v>
                </c:pt>
                <c:pt idx="7">
                  <c:v>676</c:v>
                </c:pt>
                <c:pt idx="8">
                  <c:v>623</c:v>
                </c:pt>
                <c:pt idx="9">
                  <c:v>560</c:v>
                </c:pt>
                <c:pt idx="10">
                  <c:v>540</c:v>
                </c:pt>
                <c:pt idx="11">
                  <c:v>504</c:v>
                </c:pt>
                <c:pt idx="12">
                  <c:v>468</c:v>
                </c:pt>
                <c:pt idx="13">
                  <c:v>440</c:v>
                </c:pt>
                <c:pt idx="14">
                  <c:v>450</c:v>
                </c:pt>
                <c:pt idx="15">
                  <c:v>409</c:v>
                </c:pt>
                <c:pt idx="16">
                  <c:v>392</c:v>
                </c:pt>
                <c:pt idx="17">
                  <c:v>383</c:v>
                </c:pt>
                <c:pt idx="18">
                  <c:v>364</c:v>
                </c:pt>
                <c:pt idx="19">
                  <c:v>357</c:v>
                </c:pt>
                <c:pt idx="20">
                  <c:v>360</c:v>
                </c:pt>
                <c:pt idx="21">
                  <c:v>321</c:v>
                </c:pt>
                <c:pt idx="22">
                  <c:v>333</c:v>
                </c:pt>
                <c:pt idx="23">
                  <c:v>319</c:v>
                </c:pt>
                <c:pt idx="24">
                  <c:v>319</c:v>
                </c:pt>
                <c:pt idx="25">
                  <c:v>311</c:v>
                </c:pt>
                <c:pt idx="26">
                  <c:v>296</c:v>
                </c:pt>
                <c:pt idx="27">
                  <c:v>283</c:v>
                </c:pt>
                <c:pt idx="28">
                  <c:v>298</c:v>
                </c:pt>
                <c:pt idx="29">
                  <c:v>274</c:v>
                </c:pt>
                <c:pt idx="30">
                  <c:v>288</c:v>
                </c:pt>
                <c:pt idx="31">
                  <c:v>265</c:v>
                </c:pt>
                <c:pt idx="32">
                  <c:v>256</c:v>
                </c:pt>
                <c:pt idx="33">
                  <c:v>252</c:v>
                </c:pt>
              </c:numCache>
            </c:numRef>
          </c:val>
          <c:smooth val="0"/>
          <c:extLst>
            <c:ext xmlns:c16="http://schemas.microsoft.com/office/drawing/2014/chart" uri="{C3380CC4-5D6E-409C-BE32-E72D297353CC}">
              <c16:uniqueId val="{00000000-486A-41AD-BDB1-D77D8A1E480D}"/>
            </c:ext>
          </c:extLst>
        </c:ser>
        <c:dLbls>
          <c:showLegendKey val="0"/>
          <c:showVal val="0"/>
          <c:showCatName val="0"/>
          <c:showSerName val="0"/>
          <c:showPercent val="0"/>
          <c:showBubbleSize val="0"/>
        </c:dLbls>
        <c:marker val="1"/>
        <c:smooth val="0"/>
        <c:axId val="355545360"/>
        <c:axId val="355540112"/>
      </c:lineChart>
      <c:catAx>
        <c:axId val="35554536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ru-RU" sz="1050" b="0" i="0" baseline="0">
                    <a:effectLst/>
                  </a:rPr>
                  <a:t>Величина начального шага поиска </a:t>
                </a:r>
                <a:r>
                  <a:rPr lang="en-US" sz="1050" b="0" i="0" baseline="0">
                    <a:effectLst/>
                  </a:rPr>
                  <a:t>h</a:t>
                </a:r>
                <a:r>
                  <a:rPr lang="en-US" sz="1050" b="1" i="1" baseline="30000">
                    <a:effectLst/>
                  </a:rPr>
                  <a:t>0</a:t>
                </a:r>
                <a:endParaRPr lang="en-US" sz="1050">
                  <a:effectLst/>
                </a:endParaRP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40112"/>
        <c:crosses val="autoZero"/>
        <c:auto val="1"/>
        <c:lblAlgn val="ctr"/>
        <c:lblOffset val="100"/>
        <c:noMultiLvlLbl val="0"/>
      </c:catAx>
      <c:valAx>
        <c:axId val="35554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100" b="0" i="0" baseline="0">
                    <a:effectLst/>
                  </a:rPr>
                  <a:t>Колличество иттераций</a:t>
                </a:r>
                <a:endParaRPr lang="en-US" sz="6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4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ru-RU" sz="1200" b="0" i="0" baseline="0">
                <a:effectLst/>
              </a:rPr>
              <a:t>Рис. 5.3 Зависимость Колличества итераций от Начальной цены</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sheet5!$J$63:$J$85</c:f>
              <c:numCache>
                <c:formatCode>#,##0</c:formatCode>
                <c:ptCount val="23"/>
                <c:pt idx="0">
                  <c:v>1</c:v>
                </c:pt>
                <c:pt idx="1">
                  <c:v>19867096.70497328</c:v>
                </c:pt>
                <c:pt idx="2">
                  <c:v>39734192.409946561</c:v>
                </c:pt>
                <c:pt idx="3">
                  <c:v>59601288.114919841</c:v>
                </c:pt>
                <c:pt idx="4">
                  <c:v>79468383.819893122</c:v>
                </c:pt>
                <c:pt idx="5">
                  <c:v>99335479.524866402</c:v>
                </c:pt>
                <c:pt idx="6">
                  <c:v>119202575.22983968</c:v>
                </c:pt>
                <c:pt idx="7">
                  <c:v>139069670.93481296</c:v>
                </c:pt>
                <c:pt idx="8">
                  <c:v>158936766.63978624</c:v>
                </c:pt>
                <c:pt idx="9">
                  <c:v>178803862.34475952</c:v>
                </c:pt>
                <c:pt idx="10">
                  <c:v>198670958.0497328</c:v>
                </c:pt>
                <c:pt idx="11">
                  <c:v>218538053.75470608</c:v>
                </c:pt>
                <c:pt idx="12">
                  <c:v>238405149.45967937</c:v>
                </c:pt>
                <c:pt idx="13">
                  <c:v>258272245.16465265</c:v>
                </c:pt>
                <c:pt idx="14">
                  <c:v>278139340.86962593</c:v>
                </c:pt>
                <c:pt idx="15">
                  <c:v>298006436.57459921</c:v>
                </c:pt>
                <c:pt idx="16">
                  <c:v>317873532.27957249</c:v>
                </c:pt>
                <c:pt idx="17">
                  <c:v>337740627.98454577</c:v>
                </c:pt>
                <c:pt idx="18">
                  <c:v>357607723.68951905</c:v>
                </c:pt>
                <c:pt idx="19">
                  <c:v>377474819.39449233</c:v>
                </c:pt>
                <c:pt idx="20">
                  <c:v>397341915.09946561</c:v>
                </c:pt>
                <c:pt idx="21">
                  <c:v>417209010.80443889</c:v>
                </c:pt>
                <c:pt idx="22">
                  <c:v>437076106.50941217</c:v>
                </c:pt>
              </c:numCache>
            </c:numRef>
          </c:cat>
          <c:val>
            <c:numRef>
              <c:f>sheet5!$G$63:$G$85</c:f>
              <c:numCache>
                <c:formatCode>0</c:formatCode>
                <c:ptCount val="23"/>
                <c:pt idx="0">
                  <c:v>2266</c:v>
                </c:pt>
                <c:pt idx="1">
                  <c:v>2073</c:v>
                </c:pt>
                <c:pt idx="2">
                  <c:v>1880</c:v>
                </c:pt>
                <c:pt idx="3">
                  <c:v>1665</c:v>
                </c:pt>
                <c:pt idx="4">
                  <c:v>1483</c:v>
                </c:pt>
                <c:pt idx="5">
                  <c:v>1279</c:v>
                </c:pt>
                <c:pt idx="6">
                  <c:v>1064</c:v>
                </c:pt>
                <c:pt idx="7">
                  <c:v>871</c:v>
                </c:pt>
                <c:pt idx="8">
                  <c:v>689</c:v>
                </c:pt>
                <c:pt idx="9">
                  <c:v>485</c:v>
                </c:pt>
                <c:pt idx="10">
                  <c:v>292</c:v>
                </c:pt>
                <c:pt idx="11">
                  <c:v>88</c:v>
                </c:pt>
                <c:pt idx="12">
                  <c:v>2073</c:v>
                </c:pt>
                <c:pt idx="13">
                  <c:v>4058</c:v>
                </c:pt>
                <c:pt idx="14">
                  <c:v>6043</c:v>
                </c:pt>
                <c:pt idx="15">
                  <c:v>8050</c:v>
                </c:pt>
                <c:pt idx="16">
                  <c:v>10035</c:v>
                </c:pt>
                <c:pt idx="17">
                  <c:v>12009</c:v>
                </c:pt>
                <c:pt idx="18">
                  <c:v>13996</c:v>
                </c:pt>
                <c:pt idx="19">
                  <c:v>15990</c:v>
                </c:pt>
                <c:pt idx="20">
                  <c:v>17965</c:v>
                </c:pt>
                <c:pt idx="21">
                  <c:v>19960</c:v>
                </c:pt>
                <c:pt idx="22">
                  <c:v>21945</c:v>
                </c:pt>
              </c:numCache>
            </c:numRef>
          </c:val>
          <c:smooth val="0"/>
          <c:extLst>
            <c:ext xmlns:c16="http://schemas.microsoft.com/office/drawing/2014/chart" uri="{C3380CC4-5D6E-409C-BE32-E72D297353CC}">
              <c16:uniqueId val="{00000000-DD19-4CED-AF60-884EAB3DB736}"/>
            </c:ext>
          </c:extLst>
        </c:ser>
        <c:dLbls>
          <c:showLegendKey val="0"/>
          <c:showVal val="0"/>
          <c:showCatName val="0"/>
          <c:showSerName val="0"/>
          <c:showPercent val="0"/>
          <c:showBubbleSize val="0"/>
        </c:dLbls>
        <c:marker val="1"/>
        <c:smooth val="0"/>
        <c:axId val="340514304"/>
        <c:axId val="340515288"/>
      </c:lineChart>
      <c:catAx>
        <c:axId val="3405143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ru-RU" sz="1100" b="0" i="0" baseline="0">
                    <a:effectLst/>
                  </a:rPr>
                  <a:t>Начальная цена</a:t>
                </a:r>
                <a:endParaRPr lang="en-US" sz="1100">
                  <a:effectLst/>
                </a:endParaRP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5288"/>
        <c:crosses val="autoZero"/>
        <c:auto val="1"/>
        <c:lblAlgn val="ctr"/>
        <c:lblOffset val="100"/>
        <c:noMultiLvlLbl val="0"/>
      </c:catAx>
      <c:valAx>
        <c:axId val="340515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100" b="0" i="0" baseline="0">
                    <a:effectLst/>
                  </a:rPr>
                  <a:t>Коолличество итераций</a:t>
                </a:r>
                <a:endParaRPr lang="en-US" sz="6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1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200" b="0" i="0" baseline="0">
                <a:effectLst/>
              </a:rPr>
              <a:t>Рис. 5.4 Зависимосить Колличества итераций от Параметра </a:t>
            </a:r>
            <a:r>
              <a:rPr lang="en-US" sz="1200" b="0" i="0" baseline="0">
                <a:effectLst/>
              </a:rPr>
              <a:t>R</a:t>
            </a:r>
            <a:endParaRPr lang="en-US" sz="105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sheet5!$L$89:$L$147</c:f>
              <c:numCache>
                <c:formatCode>General</c:formatCode>
                <c:ptCount val="59"/>
                <c:pt idx="0">
                  <c:v>1.2</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pt idx="20">
                  <c:v>11</c:v>
                </c:pt>
                <c:pt idx="21">
                  <c:v>11.5</c:v>
                </c:pt>
                <c:pt idx="22">
                  <c:v>12</c:v>
                </c:pt>
                <c:pt idx="23">
                  <c:v>12.5</c:v>
                </c:pt>
                <c:pt idx="24">
                  <c:v>13</c:v>
                </c:pt>
                <c:pt idx="25">
                  <c:v>13.5</c:v>
                </c:pt>
                <c:pt idx="26">
                  <c:v>14</c:v>
                </c:pt>
                <c:pt idx="27">
                  <c:v>14.5</c:v>
                </c:pt>
                <c:pt idx="28">
                  <c:v>15</c:v>
                </c:pt>
                <c:pt idx="29">
                  <c:v>15.5</c:v>
                </c:pt>
                <c:pt idx="30">
                  <c:v>16</c:v>
                </c:pt>
                <c:pt idx="31">
                  <c:v>16.5</c:v>
                </c:pt>
                <c:pt idx="32">
                  <c:v>17</c:v>
                </c:pt>
                <c:pt idx="33">
                  <c:v>17.5</c:v>
                </c:pt>
                <c:pt idx="34">
                  <c:v>18</c:v>
                </c:pt>
                <c:pt idx="35">
                  <c:v>18.5</c:v>
                </c:pt>
                <c:pt idx="36">
                  <c:v>19</c:v>
                </c:pt>
                <c:pt idx="37">
                  <c:v>19.5</c:v>
                </c:pt>
                <c:pt idx="38">
                  <c:v>20</c:v>
                </c:pt>
                <c:pt idx="39">
                  <c:v>20.5</c:v>
                </c:pt>
                <c:pt idx="40">
                  <c:v>21</c:v>
                </c:pt>
                <c:pt idx="41">
                  <c:v>21.5</c:v>
                </c:pt>
                <c:pt idx="42">
                  <c:v>22</c:v>
                </c:pt>
                <c:pt idx="43">
                  <c:v>22.5</c:v>
                </c:pt>
                <c:pt idx="44">
                  <c:v>23</c:v>
                </c:pt>
                <c:pt idx="45">
                  <c:v>23.5</c:v>
                </c:pt>
                <c:pt idx="46">
                  <c:v>24</c:v>
                </c:pt>
                <c:pt idx="47">
                  <c:v>24.5</c:v>
                </c:pt>
                <c:pt idx="48">
                  <c:v>25</c:v>
                </c:pt>
                <c:pt idx="49">
                  <c:v>25.5</c:v>
                </c:pt>
                <c:pt idx="50">
                  <c:v>26</c:v>
                </c:pt>
                <c:pt idx="51">
                  <c:v>26.5</c:v>
                </c:pt>
                <c:pt idx="52">
                  <c:v>27</c:v>
                </c:pt>
                <c:pt idx="53">
                  <c:v>27.5</c:v>
                </c:pt>
                <c:pt idx="54">
                  <c:v>28</c:v>
                </c:pt>
                <c:pt idx="55">
                  <c:v>28.5</c:v>
                </c:pt>
                <c:pt idx="56">
                  <c:v>29</c:v>
                </c:pt>
                <c:pt idx="57">
                  <c:v>29.5</c:v>
                </c:pt>
                <c:pt idx="58">
                  <c:v>30</c:v>
                </c:pt>
              </c:numCache>
            </c:numRef>
          </c:cat>
          <c:val>
            <c:numRef>
              <c:f>sheet5!$G$89:$G$147</c:f>
              <c:numCache>
                <c:formatCode>0</c:formatCode>
                <c:ptCount val="59"/>
                <c:pt idx="0">
                  <c:v>2474</c:v>
                </c:pt>
                <c:pt idx="1">
                  <c:v>2298</c:v>
                </c:pt>
                <c:pt idx="2">
                  <c:v>2265</c:v>
                </c:pt>
                <c:pt idx="3">
                  <c:v>2248</c:v>
                </c:pt>
                <c:pt idx="4">
                  <c:v>2256</c:v>
                </c:pt>
                <c:pt idx="5">
                  <c:v>2252</c:v>
                </c:pt>
                <c:pt idx="6">
                  <c:v>2251</c:v>
                </c:pt>
                <c:pt idx="7">
                  <c:v>2244</c:v>
                </c:pt>
                <c:pt idx="8">
                  <c:v>2254</c:v>
                </c:pt>
                <c:pt idx="9">
                  <c:v>2256</c:v>
                </c:pt>
                <c:pt idx="10">
                  <c:v>2268</c:v>
                </c:pt>
                <c:pt idx="11">
                  <c:v>2244</c:v>
                </c:pt>
                <c:pt idx="12">
                  <c:v>2263</c:v>
                </c:pt>
                <c:pt idx="13">
                  <c:v>2265</c:v>
                </c:pt>
                <c:pt idx="14">
                  <c:v>2265</c:v>
                </c:pt>
                <c:pt idx="15">
                  <c:v>2259</c:v>
                </c:pt>
                <c:pt idx="16">
                  <c:v>2287</c:v>
                </c:pt>
                <c:pt idx="17">
                  <c:v>2285</c:v>
                </c:pt>
                <c:pt idx="18">
                  <c:v>2266</c:v>
                </c:pt>
                <c:pt idx="19">
                  <c:v>2297</c:v>
                </c:pt>
                <c:pt idx="20">
                  <c:v>2292</c:v>
                </c:pt>
                <c:pt idx="21">
                  <c:v>2286</c:v>
                </c:pt>
                <c:pt idx="22">
                  <c:v>2284</c:v>
                </c:pt>
                <c:pt idx="23">
                  <c:v>2300</c:v>
                </c:pt>
                <c:pt idx="24">
                  <c:v>2293</c:v>
                </c:pt>
                <c:pt idx="25">
                  <c:v>2290</c:v>
                </c:pt>
                <c:pt idx="26">
                  <c:v>2293</c:v>
                </c:pt>
                <c:pt idx="27">
                  <c:v>2279</c:v>
                </c:pt>
                <c:pt idx="28">
                  <c:v>2302</c:v>
                </c:pt>
                <c:pt idx="29">
                  <c:v>2304</c:v>
                </c:pt>
                <c:pt idx="30">
                  <c:v>2285</c:v>
                </c:pt>
                <c:pt idx="31">
                  <c:v>2297</c:v>
                </c:pt>
                <c:pt idx="32">
                  <c:v>2300</c:v>
                </c:pt>
                <c:pt idx="33">
                  <c:v>2297</c:v>
                </c:pt>
                <c:pt idx="34">
                  <c:v>2293</c:v>
                </c:pt>
                <c:pt idx="35">
                  <c:v>2318</c:v>
                </c:pt>
                <c:pt idx="36">
                  <c:v>2325</c:v>
                </c:pt>
                <c:pt idx="37">
                  <c:v>2329</c:v>
                </c:pt>
                <c:pt idx="38">
                  <c:v>2311</c:v>
                </c:pt>
                <c:pt idx="39">
                  <c:v>2344</c:v>
                </c:pt>
                <c:pt idx="40">
                  <c:v>2334</c:v>
                </c:pt>
                <c:pt idx="41">
                  <c:v>2314</c:v>
                </c:pt>
                <c:pt idx="42">
                  <c:v>2318</c:v>
                </c:pt>
                <c:pt idx="43">
                  <c:v>2320</c:v>
                </c:pt>
                <c:pt idx="44">
                  <c:v>2295</c:v>
                </c:pt>
                <c:pt idx="45">
                  <c:v>2327</c:v>
                </c:pt>
                <c:pt idx="46">
                  <c:v>2332</c:v>
                </c:pt>
                <c:pt idx="47">
                  <c:v>2344</c:v>
                </c:pt>
                <c:pt idx="48">
                  <c:v>2336</c:v>
                </c:pt>
                <c:pt idx="49">
                  <c:v>2335</c:v>
                </c:pt>
                <c:pt idx="50">
                  <c:v>2329</c:v>
                </c:pt>
                <c:pt idx="51">
                  <c:v>2326</c:v>
                </c:pt>
                <c:pt idx="52">
                  <c:v>2349</c:v>
                </c:pt>
                <c:pt idx="53">
                  <c:v>2389</c:v>
                </c:pt>
                <c:pt idx="54">
                  <c:v>2355</c:v>
                </c:pt>
                <c:pt idx="55">
                  <c:v>2366</c:v>
                </c:pt>
                <c:pt idx="56">
                  <c:v>2354</c:v>
                </c:pt>
                <c:pt idx="57">
                  <c:v>2352</c:v>
                </c:pt>
                <c:pt idx="58">
                  <c:v>2368</c:v>
                </c:pt>
              </c:numCache>
            </c:numRef>
          </c:val>
          <c:smooth val="0"/>
          <c:extLst>
            <c:ext xmlns:c16="http://schemas.microsoft.com/office/drawing/2014/chart" uri="{C3380CC4-5D6E-409C-BE32-E72D297353CC}">
              <c16:uniqueId val="{00000000-CC7D-4CEE-B375-F38F0C2AA85A}"/>
            </c:ext>
          </c:extLst>
        </c:ser>
        <c:dLbls>
          <c:showLegendKey val="0"/>
          <c:showVal val="0"/>
          <c:showCatName val="0"/>
          <c:showSerName val="0"/>
          <c:showPercent val="0"/>
          <c:showBubbleSize val="0"/>
        </c:dLbls>
        <c:marker val="1"/>
        <c:smooth val="0"/>
        <c:axId val="354002032"/>
        <c:axId val="354002360"/>
      </c:lineChart>
      <c:catAx>
        <c:axId val="3540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100" b="0" i="0" baseline="0">
                    <a:effectLst/>
                  </a:rPr>
                  <a:t>Параметр </a:t>
                </a:r>
                <a:r>
                  <a:rPr lang="en-US" sz="1100" b="0" i="0" baseline="0">
                    <a:effectLst/>
                  </a:rPr>
                  <a:t>R</a:t>
                </a:r>
                <a:endParaRPr lang="en-US" sz="6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02360"/>
        <c:crosses val="autoZero"/>
        <c:auto val="1"/>
        <c:lblAlgn val="ctr"/>
        <c:lblOffset val="100"/>
        <c:noMultiLvlLbl val="0"/>
      </c:catAx>
      <c:valAx>
        <c:axId val="354002360"/>
        <c:scaling>
          <c:orientation val="minMax"/>
          <c:min val="22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100" b="0" i="0" baseline="0">
                    <a:effectLst/>
                  </a:rPr>
                  <a:t>Колличество итераций</a:t>
                </a:r>
                <a:endParaRPr lang="en-US" sz="6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0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4" fmlaRange="$H$7:$H$27" noThreeD="1" sel="21" val="0"/>
</file>

<file path=xl/ctrlProps/ctrlProp2.xml><?xml version="1.0" encoding="utf-8"?>
<formControlPr xmlns="http://schemas.microsoft.com/office/spreadsheetml/2009/9/main" objectType="List" dx="16" fmlaLink="$K$4" fmlaRange="$S$4:$S$6" sel="1" val="0"/>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Drop" dropLines="11" dropStyle="combo" dx="16" fmlaLink="$S$5" fmlaRange="sheet5!$I$12:$I$22" sel="11" val="0"/>
</file>

<file path=xl/ctrlProps/ctrlProp5.xml><?xml version="1.0" encoding="utf-8"?>
<formControlPr xmlns="http://schemas.microsoft.com/office/spreadsheetml/2009/9/main" objectType="List" dx="16" fmlaLink="I5" fmlaRange="$H$4:$H$5" sel="2" val="0"/>
</file>

<file path=xl/ctrlProps/ctrlProp6.xml><?xml version="1.0" encoding="utf-8"?>
<formControlPr xmlns="http://schemas.microsoft.com/office/spreadsheetml/2009/9/main" objectType="Drop" dropLines="23" dropStyle="combo" dx="16" fmlaLink="$P$5" fmlaRange="sheet5!$J$63:$J$85" sel="1" val="0"/>
</file>

<file path=xl/ctrlProps/ctrlProp7.xml><?xml version="1.0" encoding="utf-8"?>
<formControlPr xmlns="http://schemas.microsoft.com/office/spreadsheetml/2009/9/main" objectType="Drop" dropLines="34" dropStyle="combo" dx="16" fmlaLink="$Q$5" fmlaRange="sheet5!$H$26:$H$59" sel="1" val="0"/>
</file>

<file path=xl/ctrlProps/ctrlProp8.xml><?xml version="1.0" encoding="utf-8"?>
<formControlPr xmlns="http://schemas.microsoft.com/office/spreadsheetml/2009/9/main" objectType="Drop" dropLines="33" dropStyle="combo" dx="16" fmlaLink="$R$5" fmlaRange="sheet5!$L$89:$L$147" sel="19" val="9"/>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47625</xdr:colOff>
      <xdr:row>5</xdr:row>
      <xdr:rowOff>76200</xdr:rowOff>
    </xdr:from>
    <xdr:to>
      <xdr:col>22</xdr:col>
      <xdr:colOff>85725</xdr:colOff>
      <xdr:row>30</xdr:row>
      <xdr:rowOff>47625</xdr:rowOff>
    </xdr:to>
    <xdr:graphicFrame macro="">
      <xdr:nvGraphicFramePr>
        <xdr:cNvPr id="61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47625</xdr:colOff>
      <xdr:row>5</xdr:row>
      <xdr:rowOff>76200</xdr:rowOff>
    </xdr:from>
    <xdr:to>
      <xdr:col>22</xdr:col>
      <xdr:colOff>85725</xdr:colOff>
      <xdr:row>30</xdr:row>
      <xdr:rowOff>47625</xdr:rowOff>
    </xdr:to>
    <xdr:graphicFrame macro="">
      <xdr:nvGraphicFramePr>
        <xdr:cNvPr id="512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7</xdr:row>
          <xdr:rowOff>9525</xdr:rowOff>
        </xdr:from>
        <xdr:to>
          <xdr:col>5</xdr:col>
          <xdr:colOff>9525</xdr:colOff>
          <xdr:row>23</xdr:row>
          <xdr:rowOff>57150</xdr:rowOff>
        </xdr:to>
        <xdr:sp macro="" textlink="">
          <xdr:nvSpPr>
            <xdr:cNvPr id="4097" name="List Box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600075</xdr:colOff>
          <xdr:row>5</xdr:row>
          <xdr:rowOff>0</xdr:rowOff>
        </xdr:from>
        <xdr:to>
          <xdr:col>17</xdr:col>
          <xdr:colOff>9525</xdr:colOff>
          <xdr:row>5</xdr:row>
          <xdr:rowOff>409575</xdr:rowOff>
        </xdr:to>
        <xdr:sp macro="" textlink="">
          <xdr:nvSpPr>
            <xdr:cNvPr id="4103" name="List Box 7" hidden="1">
              <a:extLst>
                <a:ext uri="{63B3BB69-23CF-44E3-9099-C40C66FF867C}">
                  <a14:compatExt spid="_x0000_s41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295275</xdr:colOff>
          <xdr:row>3</xdr:row>
          <xdr:rowOff>152400</xdr:rowOff>
        </xdr:from>
        <xdr:to>
          <xdr:col>15</xdr:col>
          <xdr:colOff>276225</xdr:colOff>
          <xdr:row>4</xdr:row>
          <xdr:rowOff>419100</xdr:rowOff>
        </xdr:to>
        <xdr:sp macro="" textlink="">
          <xdr:nvSpPr>
            <xdr:cNvPr id="4107" name="Button 11" hidden="1">
              <a:extLst>
                <a:ext uri="{63B3BB69-23CF-44E3-9099-C40C66FF867C}">
                  <a14:compatExt spid="_x0000_s41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Cyr"/>
                  <a:cs typeface="Arial Cyr"/>
                </a:rPr>
                <a:t>"Automatic Scanning the List of Sigma Values"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676275</xdr:colOff>
          <xdr:row>3</xdr:row>
          <xdr:rowOff>571500</xdr:rowOff>
        </xdr:from>
        <xdr:to>
          <xdr:col>10</xdr:col>
          <xdr:colOff>9525</xdr:colOff>
          <xdr:row>5</xdr:row>
          <xdr:rowOff>9525</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552450</xdr:colOff>
          <xdr:row>3</xdr:row>
          <xdr:rowOff>9525</xdr:rowOff>
        </xdr:from>
        <xdr:to>
          <xdr:col>9</xdr:col>
          <xdr:colOff>9525</xdr:colOff>
          <xdr:row>4</xdr:row>
          <xdr:rowOff>209550</xdr:rowOff>
        </xdr:to>
        <xdr:sp macro="" textlink="">
          <xdr:nvSpPr>
            <xdr:cNvPr id="1148" name="List Box 124" hidden="1">
              <a:extLst>
                <a:ext uri="{63B3BB69-23CF-44E3-9099-C40C66FF867C}">
                  <a14:compatExt spid="_x0000_s11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876300</xdr:colOff>
          <xdr:row>4</xdr:row>
          <xdr:rowOff>0</xdr:rowOff>
        </xdr:from>
        <xdr:to>
          <xdr:col>11</xdr:col>
          <xdr:colOff>9525</xdr:colOff>
          <xdr:row>5</xdr:row>
          <xdr:rowOff>0</xdr:rowOff>
        </xdr:to>
        <xdr:sp macro="" textlink="">
          <xdr:nvSpPr>
            <xdr:cNvPr id="1185" name="Drop Down 161" hidden="1">
              <a:extLst>
                <a:ext uri="{63B3BB69-23CF-44E3-9099-C40C66FF867C}">
                  <a14:compatExt spid="_x0000_s11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xdr:row>
          <xdr:rowOff>571500</xdr:rowOff>
        </xdr:from>
        <xdr:to>
          <xdr:col>12</xdr:col>
          <xdr:colOff>0</xdr:colOff>
          <xdr:row>4</xdr:row>
          <xdr:rowOff>209550</xdr:rowOff>
        </xdr:to>
        <xdr:sp macro="" textlink="">
          <xdr:nvSpPr>
            <xdr:cNvPr id="1186" name="Drop Down 162" hidden="1">
              <a:extLst>
                <a:ext uri="{63B3BB69-23CF-44E3-9099-C40C66FF867C}">
                  <a14:compatExt spid="_x0000_s11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xdr:row>
          <xdr:rowOff>571500</xdr:rowOff>
        </xdr:from>
        <xdr:to>
          <xdr:col>13</xdr:col>
          <xdr:colOff>0</xdr:colOff>
          <xdr:row>5</xdr:row>
          <xdr:rowOff>9525</xdr:rowOff>
        </xdr:to>
        <xdr:sp macro="" textlink="">
          <xdr:nvSpPr>
            <xdr:cNvPr id="1187" name="Drop Down 163" hidden="1">
              <a:extLst>
                <a:ext uri="{63B3BB69-23CF-44E3-9099-C40C66FF867C}">
                  <a14:compatExt spid="_x0000_s1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12</xdr:col>
      <xdr:colOff>276225</xdr:colOff>
      <xdr:row>9</xdr:row>
      <xdr:rowOff>19050</xdr:rowOff>
    </xdr:from>
    <xdr:to>
      <xdr:col>19</xdr:col>
      <xdr:colOff>581025</xdr:colOff>
      <xdr:row>22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485775</xdr:colOff>
      <xdr:row>24</xdr:row>
      <xdr:rowOff>409574</xdr:rowOff>
    </xdr:from>
    <xdr:to>
      <xdr:col>20</xdr:col>
      <xdr:colOff>180975</xdr:colOff>
      <xdr:row>44</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62</xdr:row>
      <xdr:rowOff>0</xdr:rowOff>
    </xdr:from>
    <xdr:to>
      <xdr:col>19</xdr:col>
      <xdr:colOff>581025</xdr:colOff>
      <xdr:row>83</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495300</xdr:colOff>
      <xdr:row>118</xdr:row>
      <xdr:rowOff>9525</xdr:rowOff>
    </xdr:from>
    <xdr:to>
      <xdr:col>20</xdr:col>
      <xdr:colOff>190500</xdr:colOff>
      <xdr:row>134</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5.vml"/><Relationship Id="rId7" Type="http://schemas.openxmlformats.org/officeDocument/2006/relationships/ctrlProp" Target="../ctrlProps/ctrlProp7.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9"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67"/>
  <sheetViews>
    <sheetView workbookViewId="0">
      <selection activeCell="E27" sqref="E27"/>
    </sheetView>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151" t="s">
        <v>86</v>
      </c>
    </row>
    <row r="2" spans="1:15" ht="13.5" thickBot="1">
      <c r="A2" t="s">
        <v>87</v>
      </c>
    </row>
    <row r="3" spans="1:15" ht="48" customHeight="1">
      <c r="A3" s="152" t="s">
        <v>0</v>
      </c>
      <c r="B3" s="153" t="s">
        <v>14</v>
      </c>
      <c r="C3" s="153" t="s">
        <v>15</v>
      </c>
      <c r="D3" s="153" t="s">
        <v>16</v>
      </c>
      <c r="E3" s="153" t="s">
        <v>17</v>
      </c>
      <c r="F3" s="153" t="s">
        <v>18</v>
      </c>
      <c r="G3" s="153" t="s">
        <v>57</v>
      </c>
      <c r="H3" s="153" t="s">
        <v>88</v>
      </c>
      <c r="I3" s="153" t="s">
        <v>19</v>
      </c>
      <c r="J3" s="153" t="s">
        <v>20</v>
      </c>
      <c r="K3" s="154" t="s">
        <v>3</v>
      </c>
    </row>
    <row r="4" spans="1:15">
      <c r="A4" s="122">
        <v>0</v>
      </c>
      <c r="B4" s="123">
        <v>1E+20</v>
      </c>
      <c r="C4" s="122">
        <v>0</v>
      </c>
      <c r="D4" s="122">
        <v>400</v>
      </c>
      <c r="E4" s="122">
        <v>1.1100000000000001</v>
      </c>
      <c r="F4" s="124">
        <v>1.0000000000000001E-5</v>
      </c>
      <c r="G4" s="123">
        <v>400000</v>
      </c>
      <c r="H4" s="125" t="s">
        <v>89</v>
      </c>
      <c r="I4" s="126">
        <f>2*E4*D4/(2*E4-1)</f>
        <v>727.86885245901635</v>
      </c>
      <c r="J4" s="127">
        <f t="shared" ref="J4:J67" si="0">(K4*D4/G4)^(1/(2*E4))</f>
        <v>45462954.695323914</v>
      </c>
      <c r="K4" s="128">
        <f>B4/((1+C4)^(2*E4))</f>
        <v>1E+20</v>
      </c>
    </row>
    <row r="5" spans="1:15">
      <c r="A5" s="155">
        <v>1</v>
      </c>
      <c r="B5" s="156">
        <v>1.3200635000000001E+52</v>
      </c>
      <c r="C5" s="155">
        <v>1.6240000000000001</v>
      </c>
      <c r="D5" s="155">
        <v>1620</v>
      </c>
      <c r="E5" s="155">
        <v>2.6207999999996998</v>
      </c>
      <c r="F5" s="155">
        <v>1.0000000000000001E-5</v>
      </c>
      <c r="G5" s="156">
        <v>2640000000</v>
      </c>
      <c r="H5" s="155" t="s">
        <v>90</v>
      </c>
      <c r="I5" s="157">
        <f t="shared" ref="I5:I67" si="1">2*E5*D5/(2*E5-1)</f>
        <v>2001.9313466616909</v>
      </c>
      <c r="J5" s="158">
        <f t="shared" si="0"/>
        <v>218538053.75470608</v>
      </c>
      <c r="K5" s="159">
        <f t="shared" ref="K5:K67" si="2">B5/((1+C5)^(2*E5))</f>
        <v>8.4053152720951695E+49</v>
      </c>
    </row>
    <row r="6" spans="1:15">
      <c r="A6" s="1">
        <v>2</v>
      </c>
      <c r="B6" s="2">
        <v>1.330064E+52</v>
      </c>
      <c r="C6" s="1">
        <v>1.6359999999999999</v>
      </c>
      <c r="D6" s="1">
        <v>1630</v>
      </c>
      <c r="E6" s="1">
        <v>2.6318999999996899</v>
      </c>
      <c r="F6" s="1">
        <v>1.0000000000000001E-5</v>
      </c>
      <c r="G6" s="2">
        <v>2660000000</v>
      </c>
      <c r="H6" s="1" t="s">
        <v>91</v>
      </c>
      <c r="I6" s="147">
        <f t="shared" si="1"/>
        <v>2012.2880998171202</v>
      </c>
      <c r="J6" s="148">
        <f t="shared" si="0"/>
        <v>200038882.17951778</v>
      </c>
      <c r="K6" s="129">
        <f t="shared" si="2"/>
        <v>8.0928242897250526E+49</v>
      </c>
    </row>
    <row r="7" spans="1:15">
      <c r="A7" s="1">
        <v>3</v>
      </c>
      <c r="B7" s="2">
        <v>1.3400645000000001E+52</v>
      </c>
      <c r="C7" s="1">
        <v>1.6479999999999999</v>
      </c>
      <c r="D7" s="1">
        <v>1640</v>
      </c>
      <c r="E7" s="1">
        <v>2.64299999999968</v>
      </c>
      <c r="F7" s="1">
        <v>1.0000000000000001E-5</v>
      </c>
      <c r="G7" s="2">
        <v>2680000000</v>
      </c>
      <c r="H7" s="1" t="s">
        <v>92</v>
      </c>
      <c r="I7" s="147">
        <f t="shared" si="1"/>
        <v>2022.6411572562401</v>
      </c>
      <c r="J7" s="148">
        <f t="shared" si="0"/>
        <v>183237213.80570087</v>
      </c>
      <c r="K7" s="129">
        <f t="shared" si="2"/>
        <v>7.7907856562055439E+49</v>
      </c>
    </row>
    <row r="8" spans="1:15">
      <c r="A8" s="1">
        <v>4</v>
      </c>
      <c r="B8" s="2">
        <v>1.350065E+52</v>
      </c>
      <c r="C8" s="1">
        <v>1.66</v>
      </c>
      <c r="D8" s="1">
        <v>1650</v>
      </c>
      <c r="E8" s="1">
        <v>2.6540999999996702</v>
      </c>
      <c r="F8" s="1">
        <v>1.0000000000000001E-5</v>
      </c>
      <c r="G8" s="2">
        <v>2700000000</v>
      </c>
      <c r="H8" s="1" t="s">
        <v>93</v>
      </c>
      <c r="I8" s="147">
        <f t="shared" si="1"/>
        <v>2032.9905761107311</v>
      </c>
      <c r="J8" s="148">
        <f t="shared" si="0"/>
        <v>167965856.18716684</v>
      </c>
      <c r="K8" s="129">
        <f t="shared" si="2"/>
        <v>7.4989071261342963E+49</v>
      </c>
    </row>
    <row r="9" spans="1:15">
      <c r="A9" s="1">
        <v>5</v>
      </c>
      <c r="B9" s="2">
        <v>1.3600655000000001E+52</v>
      </c>
      <c r="C9" s="1">
        <v>1.6719999999999999</v>
      </c>
      <c r="D9" s="1">
        <v>1660</v>
      </c>
      <c r="E9" s="1">
        <v>2.6651999999996598</v>
      </c>
      <c r="F9" s="1">
        <v>1.0000000000000001E-5</v>
      </c>
      <c r="G9" s="2">
        <v>2720000000</v>
      </c>
      <c r="H9" s="1" t="s">
        <v>94</v>
      </c>
      <c r="I9" s="147">
        <f t="shared" si="1"/>
        <v>2043.3364123407216</v>
      </c>
      <c r="J9" s="148">
        <f t="shared" si="0"/>
        <v>154075158.52451628</v>
      </c>
      <c r="K9" s="129">
        <f t="shared" si="2"/>
        <v>7.2169017166676157E+49</v>
      </c>
    </row>
    <row r="10" spans="1:15">
      <c r="A10" s="1">
        <v>6</v>
      </c>
      <c r="B10" s="2">
        <v>1.370066E+52</v>
      </c>
      <c r="C10" s="1">
        <v>1.6839999999999999</v>
      </c>
      <c r="D10" s="1">
        <v>1670</v>
      </c>
      <c r="E10" s="1">
        <v>2.67629999999965</v>
      </c>
      <c r="F10" s="1">
        <v>1.0000000000000001E-5</v>
      </c>
      <c r="G10" s="2">
        <v>2740000000</v>
      </c>
      <c r="H10" s="1" t="s">
        <v>95</v>
      </c>
      <c r="I10" s="147">
        <f t="shared" si="1"/>
        <v>2053.6787207646621</v>
      </c>
      <c r="J10" s="148">
        <f t="shared" si="0"/>
        <v>141431062.99647093</v>
      </c>
      <c r="K10" s="129">
        <f t="shared" si="2"/>
        <v>6.9444877767578047E+49</v>
      </c>
    </row>
    <row r="11" spans="1:15">
      <c r="A11" s="1">
        <v>7</v>
      </c>
      <c r="B11" s="2">
        <v>1.3800665000000001E+52</v>
      </c>
      <c r="C11" s="1">
        <v>1.696</v>
      </c>
      <c r="D11" s="1">
        <v>1680</v>
      </c>
      <c r="E11" s="1">
        <v>2.6873999999996401</v>
      </c>
      <c r="F11" s="1">
        <v>1.0000000000000001E-5</v>
      </c>
      <c r="G11" s="2">
        <v>2760000000</v>
      </c>
      <c r="H11" s="1" t="s">
        <v>96</v>
      </c>
      <c r="I11" s="147">
        <f t="shared" si="1"/>
        <v>2064.0175550882959</v>
      </c>
      <c r="J11" s="148">
        <f t="shared" si="0"/>
        <v>129913384.15759315</v>
      </c>
      <c r="K11" s="129">
        <f t="shared" si="2"/>
        <v>6.681389043604658E+49</v>
      </c>
    </row>
    <row r="12" spans="1:15">
      <c r="A12" s="1">
        <v>8</v>
      </c>
      <c r="B12" s="2">
        <v>1.390067E+52</v>
      </c>
      <c r="C12" s="1">
        <v>1.708</v>
      </c>
      <c r="D12" s="1">
        <v>1690</v>
      </c>
      <c r="E12" s="1">
        <v>2.6984999999996302</v>
      </c>
      <c r="F12" s="1">
        <v>1.0000000000000001E-5</v>
      </c>
      <c r="G12" s="2">
        <v>2780000000</v>
      </c>
      <c r="H12" s="1" t="s">
        <v>97</v>
      </c>
      <c r="I12" s="147">
        <f t="shared" si="1"/>
        <v>2074.3529679327462</v>
      </c>
      <c r="J12" s="148">
        <f t="shared" si="0"/>
        <v>119414288.39739411</v>
      </c>
      <c r="K12" s="129">
        <f t="shared" si="2"/>
        <v>6.4273346870814807E+49</v>
      </c>
    </row>
    <row r="13" spans="1:15">
      <c r="A13" s="1">
        <v>9</v>
      </c>
      <c r="B13" s="2">
        <v>1.4000675000000001E+52</v>
      </c>
      <c r="C13" s="1">
        <v>1.72</v>
      </c>
      <c r="D13" s="1">
        <v>1700</v>
      </c>
      <c r="E13" s="1">
        <v>2.7095999999996199</v>
      </c>
      <c r="F13" s="1">
        <v>1.0000000000000001E-5</v>
      </c>
      <c r="G13" s="2">
        <v>2800000000</v>
      </c>
      <c r="H13" s="1" t="s">
        <v>98</v>
      </c>
      <c r="I13" s="147">
        <f t="shared" si="1"/>
        <v>2084.6850108617605</v>
      </c>
      <c r="J13" s="148">
        <f t="shared" si="0"/>
        <v>109836949.05110747</v>
      </c>
      <c r="K13" s="129">
        <f t="shared" si="2"/>
        <v>6.1820593428670233E+49</v>
      </c>
    </row>
    <row r="14" spans="1:15">
      <c r="A14" s="1">
        <v>10</v>
      </c>
      <c r="B14" s="2">
        <v>1.410068E+52</v>
      </c>
      <c r="C14" s="1">
        <v>1.732</v>
      </c>
      <c r="D14" s="1">
        <v>1710</v>
      </c>
      <c r="E14" s="1">
        <v>2.72069999999961</v>
      </c>
      <c r="F14" s="1">
        <v>1.0000000000000001E-5</v>
      </c>
      <c r="G14" s="2">
        <v>2820000000</v>
      </c>
      <c r="H14" s="1" t="s">
        <v>99</v>
      </c>
      <c r="I14" s="147">
        <f t="shared" si="1"/>
        <v>2095.0137344081372</v>
      </c>
      <c r="J14" s="148">
        <f t="shared" si="0"/>
        <v>101094355.8665393</v>
      </c>
      <c r="K14" s="129">
        <f t="shared" si="2"/>
        <v>5.9453031349840186E+49</v>
      </c>
      <c r="O14" t="s">
        <v>100</v>
      </c>
    </row>
    <row r="15" spans="1:15">
      <c r="A15" s="1">
        <v>11</v>
      </c>
      <c r="B15" s="2">
        <v>1.4200685000000001E+52</v>
      </c>
      <c r="C15" s="1">
        <v>1.744</v>
      </c>
      <c r="D15" s="1">
        <v>1720</v>
      </c>
      <c r="E15" s="1">
        <v>2.7317999999996001</v>
      </c>
      <c r="F15" s="1">
        <v>1.0000000000000001E-5</v>
      </c>
      <c r="G15" s="2">
        <v>2840000000</v>
      </c>
      <c r="H15" s="1" t="s">
        <v>101</v>
      </c>
      <c r="I15" s="147">
        <f t="shared" si="1"/>
        <v>2105.3391880993613</v>
      </c>
      <c r="J15" s="148">
        <f t="shared" si="0"/>
        <v>93108260.231389597</v>
      </c>
      <c r="K15" s="129">
        <f t="shared" si="2"/>
        <v>5.716811688416956E+49</v>
      </c>
    </row>
    <row r="16" spans="1:15">
      <c r="A16" s="1">
        <v>12</v>
      </c>
      <c r="B16" s="2">
        <v>1.4300689999999999E+52</v>
      </c>
      <c r="C16" s="1">
        <v>1.756</v>
      </c>
      <c r="D16" s="1">
        <v>1730</v>
      </c>
      <c r="E16" s="1">
        <v>2.7428999999995902</v>
      </c>
      <c r="F16" s="1">
        <v>1.0000000000000001E-5</v>
      </c>
      <c r="G16" s="2">
        <v>2860000000</v>
      </c>
      <c r="H16" s="1" t="s">
        <v>102</v>
      </c>
      <c r="I16" s="147">
        <f t="shared" si="1"/>
        <v>2115.6614204824818</v>
      </c>
      <c r="J16" s="148">
        <f t="shared" si="0"/>
        <v>85808239.90851143</v>
      </c>
      <c r="K16" s="129">
        <f t="shared" si="2"/>
        <v>5.4963361324529225E+49</v>
      </c>
    </row>
    <row r="17" spans="1:11">
      <c r="A17" s="1">
        <v>13</v>
      </c>
      <c r="B17" s="2">
        <v>1.4400695000000001E+52</v>
      </c>
      <c r="C17" s="1">
        <v>1.768</v>
      </c>
      <c r="D17" s="1">
        <v>1740</v>
      </c>
      <c r="E17" s="1">
        <v>2.7539999999995799</v>
      </c>
      <c r="F17" s="1">
        <v>1.0000000000000001E-5</v>
      </c>
      <c r="G17" s="2">
        <v>2880000000</v>
      </c>
      <c r="H17" s="150"/>
      <c r="I17" s="147">
        <f t="shared" si="1"/>
        <v>2125.9804791482529</v>
      </c>
      <c r="J17" s="148">
        <f t="shared" si="0"/>
        <v>79130869.06186147</v>
      </c>
      <c r="K17" s="129">
        <f t="shared" si="2"/>
        <v>5.2836330953624458E+49</v>
      </c>
    </row>
    <row r="18" spans="1:11">
      <c r="A18" s="1">
        <v>14</v>
      </c>
      <c r="B18" s="2">
        <v>1.4500699999999999E+52</v>
      </c>
      <c r="C18" s="1">
        <v>1.78</v>
      </c>
      <c r="D18" s="1">
        <v>1750</v>
      </c>
      <c r="E18" s="1">
        <v>2.76509999999957</v>
      </c>
      <c r="F18" s="1">
        <v>1.0000000000000001E-5</v>
      </c>
      <c r="G18" s="2">
        <v>2900000000</v>
      </c>
      <c r="H18" s="150"/>
      <c r="I18" s="147">
        <f t="shared" si="1"/>
        <v>2136.2964107545654</v>
      </c>
      <c r="J18" s="148">
        <f t="shared" si="0"/>
        <v>73018981.125346139</v>
      </c>
      <c r="K18" s="129">
        <f t="shared" si="2"/>
        <v>5.0784646910099324E+49</v>
      </c>
    </row>
    <row r="19" spans="1:11">
      <c r="A19" s="1">
        <v>15</v>
      </c>
      <c r="B19" s="2">
        <v>1.4600705000000001E+52</v>
      </c>
      <c r="C19" s="1">
        <v>1.792</v>
      </c>
      <c r="D19" s="1">
        <v>1760</v>
      </c>
      <c r="E19" s="1">
        <v>2.7761999999995601</v>
      </c>
      <c r="F19" s="1">
        <v>1.0000000000000001E-5</v>
      </c>
      <c r="G19" s="2">
        <v>2920000000</v>
      </c>
      <c r="H19" s="150"/>
      <c r="I19" s="147">
        <f t="shared" si="1"/>
        <v>2146.6092610491919</v>
      </c>
      <c r="J19" s="148">
        <f t="shared" si="0"/>
        <v>67421013.606579453</v>
      </c>
      <c r="K19" s="129">
        <f t="shared" si="2"/>
        <v>4.8805984979582545E+49</v>
      </c>
    </row>
    <row r="20" spans="1:11">
      <c r="A20" s="1">
        <v>16</v>
      </c>
      <c r="B20" s="2">
        <v>1.4700709999999999E+52</v>
      </c>
      <c r="C20" s="1">
        <v>1.804</v>
      </c>
      <c r="D20" s="1">
        <v>1770</v>
      </c>
      <c r="E20" s="1">
        <v>2.7872999999995498</v>
      </c>
      <c r="F20" s="1">
        <v>1.0000000000000001E-5</v>
      </c>
      <c r="G20" s="2">
        <v>2940000000</v>
      </c>
      <c r="H20" s="150"/>
      <c r="I20" s="147">
        <f t="shared" si="1"/>
        <v>2156.91907489187</v>
      </c>
      <c r="J20" s="148">
        <f t="shared" si="0"/>
        <v>62290425.258676298</v>
      </c>
      <c r="K20" s="129">
        <f t="shared" si="2"/>
        <v>4.6898075316055839E+49</v>
      </c>
    </row>
    <row r="21" spans="1:11">
      <c r="A21" s="1">
        <v>17</v>
      </c>
      <c r="B21" s="2">
        <v>1.4800715000000001E+52</v>
      </c>
      <c r="C21" s="1">
        <v>1.8160000000000001</v>
      </c>
      <c r="D21" s="1">
        <v>1780</v>
      </c>
      <c r="E21" s="1">
        <v>2.7983999999995399</v>
      </c>
      <c r="F21" s="1">
        <v>1.0000000000000001E-5</v>
      </c>
      <c r="G21" s="2">
        <v>2960000000</v>
      </c>
      <c r="H21" s="150"/>
      <c r="I21" s="147">
        <f t="shared" si="1"/>
        <v>2167.2258962757478</v>
      </c>
      <c r="J21" s="148">
        <f t="shared" si="0"/>
        <v>57585177.222318016</v>
      </c>
      <c r="K21" s="129">
        <f t="shared" si="2"/>
        <v>4.5058702098693396E+49</v>
      </c>
    </row>
    <row r="22" spans="1:11">
      <c r="A22" s="1">
        <v>18</v>
      </c>
      <c r="B22" s="2">
        <v>1.4900719999999999E+52</v>
      </c>
      <c r="C22" s="1">
        <v>1.8280000000000001</v>
      </c>
      <c r="D22" s="1">
        <v>1790</v>
      </c>
      <c r="E22" s="1">
        <v>2.80949999999953</v>
      </c>
      <c r="F22" s="1">
        <v>1.0000000000000001E-5</v>
      </c>
      <c r="G22" s="2">
        <v>2980000000</v>
      </c>
      <c r="H22" s="150"/>
      <c r="I22" s="147">
        <f t="shared" si="1"/>
        <v>2177.5297683482063</v>
      </c>
      <c r="J22" s="148">
        <f t="shared" si="0"/>
        <v>53267270.760383531</v>
      </c>
      <c r="K22" s="129">
        <f t="shared" si="2"/>
        <v>4.3285703129072406E+49</v>
      </c>
    </row>
    <row r="23" spans="1:11">
      <c r="A23" s="1">
        <v>19</v>
      </c>
      <c r="B23" s="2">
        <v>1.5000725000000001E+52</v>
      </c>
      <c r="C23" s="1">
        <v>1.84</v>
      </c>
      <c r="D23" s="1">
        <v>1800</v>
      </c>
      <c r="E23" s="1">
        <v>2.8205999999995202</v>
      </c>
      <c r="F23" s="1">
        <v>1.0000000000000001E-5</v>
      </c>
      <c r="G23" s="2">
        <v>3000000000</v>
      </c>
      <c r="H23" s="150"/>
      <c r="I23" s="147">
        <f t="shared" si="1"/>
        <v>2187.8307334310894</v>
      </c>
      <c r="J23" s="148">
        <f t="shared" si="0"/>
        <v>49302335.098193392</v>
      </c>
      <c r="K23" s="129">
        <f t="shared" si="2"/>
        <v>4.1576969373433267E+49</v>
      </c>
    </row>
    <row r="24" spans="1:11">
      <c r="A24" s="1">
        <v>20</v>
      </c>
      <c r="B24" s="2">
        <v>1.5100729999999999E+52</v>
      </c>
      <c r="C24" s="1">
        <v>1.8520000000000001</v>
      </c>
      <c r="D24" s="1">
        <v>1810</v>
      </c>
      <c r="E24" s="1">
        <v>2.8316999999995098</v>
      </c>
      <c r="F24" s="1">
        <v>1.0000000000000001E-5</v>
      </c>
      <c r="G24" s="2">
        <v>3020000000</v>
      </c>
      <c r="H24" s="150"/>
      <c r="I24" s="147">
        <f t="shared" si="1"/>
        <v>2198.1288330403527</v>
      </c>
      <c r="J24" s="148">
        <f t="shared" si="0"/>
        <v>45659259.660966493</v>
      </c>
      <c r="K24" s="129">
        <f t="shared" si="2"/>
        <v>3.9930444454436875E+49</v>
      </c>
    </row>
    <row r="25" spans="1:11">
      <c r="A25" s="1">
        <v>21</v>
      </c>
      <c r="B25" s="2">
        <v>1.5200735E+52</v>
      </c>
      <c r="C25" s="1">
        <v>1.8640000000000001</v>
      </c>
      <c r="D25" s="1">
        <v>1820</v>
      </c>
      <c r="E25" s="1">
        <v>2.8427999999994999</v>
      </c>
      <c r="F25" s="1">
        <v>1.0000000000000001E-5</v>
      </c>
      <c r="G25" s="2">
        <v>3040000000</v>
      </c>
      <c r="H25" s="150"/>
      <c r="I25" s="147">
        <f t="shared" si="1"/>
        <v>2208.424107905154</v>
      </c>
      <c r="J25" s="148">
        <f t="shared" si="0"/>
        <v>42309865.681083828</v>
      </c>
      <c r="K25" s="129">
        <f t="shared" si="2"/>
        <v>3.8344124096657693E+49</v>
      </c>
    </row>
    <row r="26" spans="1:11">
      <c r="A26" s="1">
        <v>22</v>
      </c>
      <c r="B26" s="2">
        <v>1.5300739999999999E+52</v>
      </c>
      <c r="C26" s="1">
        <v>1.8759999999999999</v>
      </c>
      <c r="D26" s="1">
        <v>1830</v>
      </c>
      <c r="E26" s="1">
        <v>2.8538999999994901</v>
      </c>
      <c r="F26" s="1">
        <v>1.0000000000000001E-5</v>
      </c>
      <c r="G26" s="2">
        <v>3060000000</v>
      </c>
      <c r="H26" s="150"/>
      <c r="I26" s="147">
        <f t="shared" si="1"/>
        <v>2218.7165979864048</v>
      </c>
      <c r="J26" s="148">
        <f t="shared" si="0"/>
        <v>39228612.743981734</v>
      </c>
      <c r="K26" s="129">
        <f t="shared" si="2"/>
        <v>3.6816055529835847E+49</v>
      </c>
    </row>
    <row r="27" spans="1:11">
      <c r="A27" s="1">
        <v>23</v>
      </c>
      <c r="B27" s="2">
        <v>1.5400745E+52</v>
      </c>
      <c r="C27" s="1">
        <v>1.8879999999999999</v>
      </c>
      <c r="D27" s="1">
        <v>1840</v>
      </c>
      <c r="E27" s="1">
        <v>2.8649999999994802</v>
      </c>
      <c r="F27" s="1">
        <v>1.0000000000000001E-5</v>
      </c>
      <c r="G27" s="2">
        <v>3080000000</v>
      </c>
      <c r="H27" s="150"/>
      <c r="I27" s="147">
        <f t="shared" si="1"/>
        <v>2229.0063424948003</v>
      </c>
      <c r="J27" s="148">
        <f t="shared" si="0"/>
        <v>36392336.363887496</v>
      </c>
      <c r="K27" s="129">
        <f t="shared" si="2"/>
        <v>3.5344336853715457E+49</v>
      </c>
    </row>
    <row r="28" spans="1:11">
      <c r="A28" s="1">
        <v>24</v>
      </c>
      <c r="B28" s="2">
        <v>1.5500749999999999E+52</v>
      </c>
      <c r="C28" s="1">
        <v>1.9</v>
      </c>
      <c r="D28" s="1">
        <v>1850</v>
      </c>
      <c r="E28" s="1">
        <v>2.8760999999994699</v>
      </c>
      <c r="F28" s="1">
        <v>1.0000000000000001E-5</v>
      </c>
      <c r="G28" s="2">
        <v>3100000000</v>
      </c>
      <c r="H28" s="150"/>
      <c r="I28" s="147">
        <f t="shared" si="1"/>
        <v>2239.2933799083398</v>
      </c>
      <c r="J28" s="148">
        <f t="shared" si="0"/>
        <v>33780013.138709366</v>
      </c>
      <c r="K28" s="129">
        <f t="shared" si="2"/>
        <v>3.3927116368095502E+49</v>
      </c>
    </row>
    <row r="29" spans="1:11">
      <c r="A29" s="1">
        <v>25</v>
      </c>
      <c r="B29" s="2">
        <v>1.5600755E+52</v>
      </c>
      <c r="C29" s="1">
        <v>1.9119999999999999</v>
      </c>
      <c r="D29" s="1">
        <v>1860</v>
      </c>
      <c r="E29" s="1">
        <v>2.88719999999946</v>
      </c>
      <c r="F29" s="1">
        <v>1.0000000000000001E-5</v>
      </c>
      <c r="G29" s="2">
        <v>3120000000</v>
      </c>
      <c r="H29" s="150"/>
      <c r="I29" s="147">
        <f t="shared" si="1"/>
        <v>2249.5777479893645</v>
      </c>
      <c r="J29" s="148">
        <f t="shared" si="0"/>
        <v>31372550.435436945</v>
      </c>
      <c r="K29" s="129">
        <f t="shared" si="2"/>
        <v>3.2562591871536916E+49</v>
      </c>
    </row>
    <row r="30" spans="1:11">
      <c r="A30" s="1">
        <v>26</v>
      </c>
      <c r="B30" s="2">
        <v>1.5700759999999999E+52</v>
      </c>
      <c r="C30" s="1">
        <v>1.9239999999999999</v>
      </c>
      <c r="D30" s="1">
        <v>1870</v>
      </c>
      <c r="E30" s="1">
        <v>2.8982999999994501</v>
      </c>
      <c r="F30" s="1">
        <v>1.0000000000000001E-5</v>
      </c>
      <c r="G30" s="2">
        <v>3140000000</v>
      </c>
      <c r="H30" s="150"/>
      <c r="I30" s="147">
        <f t="shared" si="1"/>
        <v>2259.8594838011149</v>
      </c>
      <c r="J30" s="148">
        <f t="shared" si="0"/>
        <v>29152597.910530083</v>
      </c>
      <c r="K30" s="129">
        <f t="shared" si="2"/>
        <v>3.1249009931984106E+49</v>
      </c>
    </row>
    <row r="31" spans="1:11">
      <c r="A31" s="1">
        <v>27</v>
      </c>
      <c r="B31" s="2">
        <v>1.5800765E+52</v>
      </c>
      <c r="C31" s="1">
        <v>1.9359999999999999</v>
      </c>
      <c r="D31" s="1">
        <v>1880</v>
      </c>
      <c r="E31" s="1">
        <v>2.9093999999994402</v>
      </c>
      <c r="F31" s="1">
        <v>1.0000000000000001E-5</v>
      </c>
      <c r="G31" s="2">
        <v>3160000000</v>
      </c>
      <c r="H31" s="150"/>
      <c r="I31" s="147">
        <f t="shared" si="1"/>
        <v>2270.1386237238394</v>
      </c>
      <c r="J31" s="148">
        <f t="shared" si="0"/>
        <v>27104378.48017646</v>
      </c>
      <c r="K31" s="129">
        <f t="shared" si="2"/>
        <v>2.9984665132385585E+49</v>
      </c>
    </row>
    <row r="32" spans="1:11">
      <c r="A32" s="1">
        <v>28</v>
      </c>
      <c r="B32" s="2">
        <v>1.5900769999999999E+52</v>
      </c>
      <c r="C32" s="1">
        <v>1.94799999999999</v>
      </c>
      <c r="D32" s="1">
        <v>1890</v>
      </c>
      <c r="E32" s="1">
        <v>2.9204999999994299</v>
      </c>
      <c r="F32" s="1">
        <v>1.0000000000000001E-5</v>
      </c>
      <c r="G32" s="2">
        <v>3180000000</v>
      </c>
      <c r="H32" s="150"/>
      <c r="I32" s="147">
        <f t="shared" si="1"/>
        <v>2280.4152034704493</v>
      </c>
      <c r="J32" s="148">
        <f t="shared" si="0"/>
        <v>25213536.628367968</v>
      </c>
      <c r="K32" s="129">
        <f t="shared" si="2"/>
        <v>2.8767899294230994E+49</v>
      </c>
    </row>
    <row r="33" spans="1:11">
      <c r="A33" s="1">
        <v>29</v>
      </c>
      <c r="B33" s="2">
        <v>1.6000775E+52</v>
      </c>
      <c r="C33" s="1">
        <v>1.95999999999999</v>
      </c>
      <c r="D33" s="1">
        <v>1900</v>
      </c>
      <c r="E33" s="1">
        <v>2.93159999999942</v>
      </c>
      <c r="F33" s="1">
        <v>1.0000000000000001E-5</v>
      </c>
      <c r="G33" s="2">
        <v>3200000000</v>
      </c>
      <c r="H33" s="150"/>
      <c r="I33" s="147">
        <f t="shared" si="1"/>
        <v>2290.6892581017546</v>
      </c>
      <c r="J33" s="148">
        <f t="shared" si="0"/>
        <v>23467002.181156624</v>
      </c>
      <c r="K33" s="129">
        <f t="shared" si="2"/>
        <v>2.7597100681754561E+49</v>
      </c>
    </row>
    <row r="34" spans="1:11">
      <c r="A34" s="1">
        <v>30</v>
      </c>
      <c r="B34" s="2">
        <v>1.6100779999999999E+52</v>
      </c>
      <c r="C34" s="1">
        <v>1.97199999999999</v>
      </c>
      <c r="D34" s="1">
        <v>1910</v>
      </c>
      <c r="E34" s="1">
        <v>2.9426999999994101</v>
      </c>
      <c r="F34" s="1">
        <v>1.0000000000000001E-5</v>
      </c>
      <c r="G34" s="2">
        <v>3220000000</v>
      </c>
      <c r="H34" s="150"/>
      <c r="I34" s="147">
        <f t="shared" si="1"/>
        <v>2300.9608220412783</v>
      </c>
      <c r="J34" s="148">
        <f t="shared" si="0"/>
        <v>21852867.88726715</v>
      </c>
      <c r="K34" s="129">
        <f t="shared" si="2"/>
        <v>2.647070318941268E+49</v>
      </c>
    </row>
    <row r="35" spans="1:11">
      <c r="A35" s="1">
        <v>31</v>
      </c>
      <c r="B35" s="2">
        <v>1.6200785E+52</v>
      </c>
      <c r="C35" s="1">
        <v>1.98399999999999</v>
      </c>
      <c r="D35" s="1">
        <v>1920</v>
      </c>
      <c r="E35" s="1">
        <v>2.9537999999993998</v>
      </c>
      <c r="F35" s="1">
        <v>1.0000000000000001E-5</v>
      </c>
      <c r="G35" s="2">
        <v>3240000000</v>
      </c>
      <c r="H35" s="150"/>
      <c r="I35" s="147">
        <f t="shared" si="1"/>
        <v>2311.2299290896713</v>
      </c>
      <c r="J35" s="148">
        <f t="shared" si="0"/>
        <v>20360279.332012668</v>
      </c>
      <c r="K35" s="129">
        <f t="shared" si="2"/>
        <v>2.5387185515071114E+49</v>
      </c>
    </row>
    <row r="36" spans="1:11">
      <c r="A36" s="1">
        <v>32</v>
      </c>
      <c r="B36" s="2">
        <v>1.6300790000000001E+52</v>
      </c>
      <c r="C36" s="1">
        <v>1.99599999999999</v>
      </c>
      <c r="D36" s="1">
        <v>1930</v>
      </c>
      <c r="E36" s="1">
        <v>2.9648999999993899</v>
      </c>
      <c r="F36" s="1">
        <v>1.0000000000000001E-5</v>
      </c>
      <c r="G36" s="2">
        <v>3260000000</v>
      </c>
      <c r="H36" s="150"/>
      <c r="I36" s="147">
        <f t="shared" si="1"/>
        <v>2321.4966124387356</v>
      </c>
      <c r="J36" s="148">
        <f t="shared" si="0"/>
        <v>18979335.876271565</v>
      </c>
      <c r="K36" s="129">
        <f t="shared" si="2"/>
        <v>2.4345070321216085E+49</v>
      </c>
    </row>
    <row r="37" spans="1:11">
      <c r="A37" s="1">
        <v>33</v>
      </c>
      <c r="B37" s="2">
        <v>1.6400795E+52</v>
      </c>
      <c r="C37" s="1">
        <v>2.0079999999999898</v>
      </c>
      <c r="D37" s="1">
        <v>1940</v>
      </c>
      <c r="E37" s="1">
        <v>2.97599999999938</v>
      </c>
      <c r="F37" s="1">
        <v>1.0000000000000001E-5</v>
      </c>
      <c r="G37" s="2">
        <v>3280000000</v>
      </c>
      <c r="H37" s="150"/>
      <c r="I37" s="147">
        <f t="shared" si="1"/>
        <v>2331.7609046850739</v>
      </c>
      <c r="J37" s="148">
        <f t="shared" si="0"/>
        <v>17701001.457819954</v>
      </c>
      <c r="K37" s="129">
        <f t="shared" si="2"/>
        <v>2.3342923386351816E+49</v>
      </c>
    </row>
    <row r="38" spans="1:11">
      <c r="A38" s="1">
        <v>34</v>
      </c>
      <c r="B38" s="2">
        <v>1.6500800000000001E+52</v>
      </c>
      <c r="C38" s="1">
        <v>2.0199999999999898</v>
      </c>
      <c r="D38" s="1">
        <v>1950</v>
      </c>
      <c r="E38" s="1">
        <v>2.9870999999993701</v>
      </c>
      <c r="F38" s="1">
        <v>1.0000000000000001E-5</v>
      </c>
      <c r="G38" s="2">
        <v>3300000000</v>
      </c>
      <c r="H38" s="150"/>
      <c r="I38" s="147">
        <f t="shared" si="1"/>
        <v>2342.0228378433703</v>
      </c>
      <c r="J38" s="148">
        <f t="shared" si="0"/>
        <v>16517024.220925113</v>
      </c>
      <c r="K38" s="129">
        <f t="shared" si="2"/>
        <v>2.2379352748619018E+49</v>
      </c>
    </row>
    <row r="39" spans="1:11">
      <c r="A39" s="1">
        <v>35</v>
      </c>
      <c r="B39" s="2">
        <v>1.6600805E+52</v>
      </c>
      <c r="C39" s="1">
        <v>2.0319999999999898</v>
      </c>
      <c r="D39" s="1">
        <v>1960</v>
      </c>
      <c r="E39" s="1">
        <v>2.9981999999993598</v>
      </c>
      <c r="F39" s="1">
        <v>1.0000000000000001E-5</v>
      </c>
      <c r="G39" s="2">
        <v>3320000000</v>
      </c>
      <c r="H39" s="150"/>
      <c r="I39" s="147">
        <f t="shared" si="1"/>
        <v>2352.2824433593191</v>
      </c>
      <c r="J39" s="148">
        <f t="shared" si="0"/>
        <v>15419864.053852709</v>
      </c>
      <c r="K39" s="129">
        <f t="shared" si="2"/>
        <v>2.1453007843541565E+49</v>
      </c>
    </row>
    <row r="40" spans="1:11">
      <c r="A40" s="1">
        <v>36</v>
      </c>
      <c r="B40" s="2">
        <v>1.6700810000000001E+52</v>
      </c>
      <c r="C40" s="1">
        <v>2.0439999999999898</v>
      </c>
      <c r="D40" s="1">
        <v>1970</v>
      </c>
      <c r="E40" s="1">
        <v>3.0092999999993499</v>
      </c>
      <c r="F40" s="1">
        <v>1.0000000000000001E-5</v>
      </c>
      <c r="G40" s="2">
        <v>3340000000</v>
      </c>
      <c r="H40" s="150"/>
      <c r="I40" s="147">
        <f t="shared" si="1"/>
        <v>2362.5397521222076</v>
      </c>
      <c r="J40" s="148">
        <f t="shared" si="0"/>
        <v>14402627.214597743</v>
      </c>
      <c r="K40" s="129">
        <f t="shared" si="2"/>
        <v>2.0562578637686721E+49</v>
      </c>
    </row>
    <row r="41" spans="1:11">
      <c r="A41" s="1">
        <v>37</v>
      </c>
      <c r="B41" s="2">
        <v>1.6800815E+52</v>
      </c>
      <c r="C41" s="1">
        <v>2.0559999999999898</v>
      </c>
      <c r="D41" s="1">
        <v>1980</v>
      </c>
      <c r="E41" s="1">
        <v>3.0203999999993401</v>
      </c>
      <c r="F41" s="1">
        <v>1.0000000000000001E-5</v>
      </c>
      <c r="G41" s="2">
        <v>3360000000</v>
      </c>
      <c r="H41" s="150"/>
      <c r="I41" s="147">
        <f t="shared" si="1"/>
        <v>2372.7947944771699</v>
      </c>
      <c r="J41" s="148">
        <f t="shared" si="0"/>
        <v>13459007.314305143</v>
      </c>
      <c r="K41" s="129">
        <f t="shared" si="2"/>
        <v>1.9706794759908802E+49</v>
      </c>
    </row>
    <row r="42" spans="1:11">
      <c r="A42" s="1">
        <v>38</v>
      </c>
      <c r="B42" s="2">
        <v>1.6900820000000001E+52</v>
      </c>
      <c r="C42" s="1">
        <v>2.0679999999999898</v>
      </c>
      <c r="D42" s="1">
        <v>1990</v>
      </c>
      <c r="E42" s="1">
        <v>3.0314999999993302</v>
      </c>
      <c r="F42" s="1">
        <v>1.0000000000000001E-5</v>
      </c>
      <c r="G42" s="2">
        <v>3380000000</v>
      </c>
      <c r="H42" s="150"/>
      <c r="I42" s="147">
        <f t="shared" si="1"/>
        <v>2383.0476002371174</v>
      </c>
      <c r="J42" s="148">
        <f t="shared" si="0"/>
        <v>12583232.006852096</v>
      </c>
      <c r="K42" s="129">
        <f t="shared" si="2"/>
        <v>1.8884424631733985E+49</v>
      </c>
    </row>
    <row r="43" spans="1:11">
      <c r="A43" s="1">
        <v>39</v>
      </c>
      <c r="B43" s="2">
        <v>1.7000825E+52</v>
      </c>
      <c r="C43" s="1">
        <v>2.0799999999999899</v>
      </c>
      <c r="D43" s="1">
        <v>2000</v>
      </c>
      <c r="E43" s="1">
        <v>3.0425999999993198</v>
      </c>
      <c r="F43" s="1">
        <v>1.0000000000000001E-5</v>
      </c>
      <c r="G43" s="2">
        <v>3400000000</v>
      </c>
      <c r="H43" s="150"/>
      <c r="I43" s="147">
        <f t="shared" si="1"/>
        <v>2393.2981986943555</v>
      </c>
      <c r="J43" s="148">
        <f t="shared" si="0"/>
        <v>11770014.803142646</v>
      </c>
      <c r="K43" s="129">
        <f t="shared" si="2"/>
        <v>1.8094274598338317E+49</v>
      </c>
    </row>
    <row r="44" spans="1:11">
      <c r="A44" s="1">
        <v>40</v>
      </c>
      <c r="B44" s="2">
        <v>1.7100830000000001E+52</v>
      </c>
      <c r="C44" s="1">
        <v>2.0919999999999899</v>
      </c>
      <c r="D44" s="1">
        <v>2010</v>
      </c>
      <c r="E44" s="1">
        <v>3.05369999999931</v>
      </c>
      <c r="F44" s="1">
        <v>1.0000000000000001E-5</v>
      </c>
      <c r="G44" s="2">
        <v>3420000000</v>
      </c>
      <c r="H44" s="150"/>
      <c r="I44" s="147">
        <f t="shared" si="1"/>
        <v>2403.5466186318954</v>
      </c>
      <c r="J44" s="148">
        <f t="shared" si="0"/>
        <v>11014511.490853539</v>
      </c>
      <c r="K44" s="129">
        <f t="shared" si="2"/>
        <v>1.7335188061469371E+49</v>
      </c>
    </row>
    <row r="45" spans="1:11">
      <c r="A45" s="1">
        <v>41</v>
      </c>
      <c r="B45" s="2">
        <v>1.7200835E+52</v>
      </c>
      <c r="C45" s="1">
        <v>2.1039999999999899</v>
      </c>
      <c r="D45" s="1">
        <v>2020</v>
      </c>
      <c r="E45" s="1">
        <v>3.0647999999993001</v>
      </c>
      <c r="F45" s="1">
        <v>1.0000000000000001E-5</v>
      </c>
      <c r="G45" s="2">
        <v>3440000000</v>
      </c>
      <c r="H45" s="150"/>
      <c r="I45" s="147">
        <f t="shared" si="1"/>
        <v>2413.7928883344807</v>
      </c>
      <c r="J45" s="148">
        <f t="shared" si="0"/>
        <v>10312280.695606412</v>
      </c>
      <c r="K45" s="129">
        <f t="shared" si="2"/>
        <v>1.6606044615565596E+49</v>
      </c>
    </row>
    <row r="46" spans="1:11">
      <c r="A46" s="1">
        <v>42</v>
      </c>
      <c r="B46" s="2">
        <v>1.73008399999999E+52</v>
      </c>
      <c r="C46" s="1">
        <v>2.1159999999999899</v>
      </c>
      <c r="D46" s="1">
        <v>2030</v>
      </c>
      <c r="E46" s="1">
        <v>3.0758999999992902</v>
      </c>
      <c r="F46" s="1">
        <v>1.0000000000000001E-5</v>
      </c>
      <c r="G46" s="2">
        <v>3460000000</v>
      </c>
      <c r="H46" s="150"/>
      <c r="I46" s="147">
        <f t="shared" si="1"/>
        <v>2424.0370355993164</v>
      </c>
      <c r="J46" s="148">
        <f t="shared" si="0"/>
        <v>9659248.1686247047</v>
      </c>
      <c r="K46" s="129">
        <f t="shared" si="2"/>
        <v>1.5905759188234037E+49</v>
      </c>
    </row>
    <row r="47" spans="1:11">
      <c r="A47" s="1">
        <v>43</v>
      </c>
      <c r="B47" s="2">
        <v>1.7400844999999901E+52</v>
      </c>
      <c r="C47" s="1">
        <v>2.1279999999999899</v>
      </c>
      <c r="D47" s="1">
        <v>2040</v>
      </c>
      <c r="E47" s="1">
        <v>3.0869999999992799</v>
      </c>
      <c r="F47" s="1">
        <v>1.0000000000000001E-5</v>
      </c>
      <c r="G47" s="2">
        <v>3480000000</v>
      </c>
      <c r="H47" s="150"/>
      <c r="I47" s="147">
        <f t="shared" si="1"/>
        <v>2434.2790877465341</v>
      </c>
      <c r="J47" s="148">
        <f t="shared" si="0"/>
        <v>9051674.4295912292</v>
      </c>
      <c r="K47" s="129">
        <f t="shared" si="2"/>
        <v>1.5233281186161376E+49</v>
      </c>
    </row>
    <row r="48" spans="1:11">
      <c r="A48" s="1">
        <v>44</v>
      </c>
      <c r="B48" s="2">
        <v>1.75008499999999E+52</v>
      </c>
      <c r="C48" s="1">
        <v>2.1399999999999899</v>
      </c>
      <c r="D48" s="1">
        <v>2050</v>
      </c>
      <c r="E48" s="1">
        <v>3.09809999999927</v>
      </c>
      <c r="F48" s="1">
        <v>1.0000000000000001E-5</v>
      </c>
      <c r="G48" s="2">
        <v>3500000000</v>
      </c>
      <c r="H48" s="150"/>
      <c r="I48" s="147">
        <f t="shared" si="1"/>
        <v>2444.5190716293782</v>
      </c>
      <c r="J48" s="148">
        <f t="shared" si="0"/>
        <v>8486125.432267921</v>
      </c>
      <c r="K48" s="129">
        <f t="shared" si="2"/>
        <v>1.4587593647445696E+49</v>
      </c>
    </row>
    <row r="49" spans="1:11">
      <c r="A49" s="1">
        <v>45</v>
      </c>
      <c r="B49" s="2">
        <v>1.7600854999999901E+52</v>
      </c>
      <c r="C49" s="1">
        <v>2.1519999999999899</v>
      </c>
      <c r="D49" s="1">
        <v>2060</v>
      </c>
      <c r="E49" s="1">
        <v>3.1091999999992601</v>
      </c>
      <c r="F49" s="1">
        <v>1.0000000000000001E-5</v>
      </c>
      <c r="G49" s="2">
        <v>3520000000</v>
      </c>
      <c r="H49" s="150"/>
      <c r="I49" s="147">
        <f t="shared" si="1"/>
        <v>2454.7570136441409</v>
      </c>
      <c r="J49" s="148">
        <f t="shared" si="0"/>
        <v>7959445.95503591</v>
      </c>
      <c r="K49" s="129">
        <f t="shared" si="2"/>
        <v>1.3967712401262206E+49</v>
      </c>
    </row>
    <row r="50" spans="1:11">
      <c r="A50" s="1">
        <v>46</v>
      </c>
      <c r="B50" s="2">
        <v>1.77008599999999E+52</v>
      </c>
      <c r="C50" s="1">
        <v>2.1639999999999899</v>
      </c>
      <c r="D50" s="1">
        <v>2070</v>
      </c>
      <c r="E50" s="1">
        <v>3.1202999999992498</v>
      </c>
      <c r="F50" s="1">
        <v>1.0000000000000001E-5</v>
      </c>
      <c r="G50" s="2">
        <v>3540000000</v>
      </c>
      <c r="H50" s="150"/>
      <c r="I50" s="147">
        <f t="shared" si="1"/>
        <v>2464.9929397398378</v>
      </c>
      <c r="J50" s="148">
        <f t="shared" si="0"/>
        <v>7468735.4493389046</v>
      </c>
      <c r="K50" s="129">
        <f t="shared" si="2"/>
        <v>1.3372685235695225E+49</v>
      </c>
    </row>
    <row r="51" spans="1:11">
      <c r="A51" s="1">
        <v>47</v>
      </c>
      <c r="B51" s="2">
        <v>1.7800864999999901E+52</v>
      </c>
      <c r="C51" s="1">
        <v>2.1759999999999899</v>
      </c>
      <c r="D51" s="1">
        <v>2080</v>
      </c>
      <c r="E51" s="1">
        <v>3.1313999999992399</v>
      </c>
      <c r="F51" s="1">
        <v>1.0000000000000001E-5</v>
      </c>
      <c r="G51" s="2">
        <v>3560000000</v>
      </c>
      <c r="H51" s="150"/>
      <c r="I51" s="147">
        <f t="shared" si="1"/>
        <v>2475.2268754276433</v>
      </c>
      <c r="J51" s="148">
        <f t="shared" si="0"/>
        <v>7011326.1065022619</v>
      </c>
      <c r="K51" s="129">
        <f t="shared" si="2"/>
        <v>1.2801591074500174E+49</v>
      </c>
    </row>
    <row r="52" spans="1:11">
      <c r="A52" s="1">
        <v>48</v>
      </c>
      <c r="B52" s="2">
        <v>1.79008699999999E+52</v>
      </c>
      <c r="C52" s="1">
        <v>2.18799999999999</v>
      </c>
      <c r="D52" s="1">
        <v>2090</v>
      </c>
      <c r="E52" s="1">
        <v>3.1424999999992398</v>
      </c>
      <c r="F52" s="1">
        <v>1.0000000000000001E-5</v>
      </c>
      <c r="G52" s="2">
        <v>3580000000</v>
      </c>
      <c r="H52" s="150"/>
      <c r="I52" s="147">
        <f t="shared" si="1"/>
        <v>2485.4588457900854</v>
      </c>
      <c r="J52" s="148">
        <f t="shared" si="0"/>
        <v>6584762.927922491</v>
      </c>
      <c r="K52" s="129">
        <f t="shared" si="2"/>
        <v>1.2253539163489799E+49</v>
      </c>
    </row>
    <row r="53" spans="1:11">
      <c r="A53" s="1">
        <v>49</v>
      </c>
      <c r="B53" s="2">
        <v>1.8000874999999901E+52</v>
      </c>
      <c r="C53" s="1">
        <v>2.19999999999999</v>
      </c>
      <c r="D53" s="1">
        <v>2100</v>
      </c>
      <c r="E53" s="1">
        <v>3.1535999999992299</v>
      </c>
      <c r="F53" s="1">
        <v>1.0000000000000001E-5</v>
      </c>
      <c r="G53" s="2">
        <v>3600000000</v>
      </c>
      <c r="H53" s="150"/>
      <c r="I53" s="147">
        <f t="shared" si="1"/>
        <v>2495.6888754900151</v>
      </c>
      <c r="J53" s="148">
        <f t="shared" si="0"/>
        <v>6186785.6055223811</v>
      </c>
      <c r="K53" s="129">
        <f t="shared" si="2"/>
        <v>1.1727668267176252E+49</v>
      </c>
    </row>
    <row r="54" spans="1:11">
      <c r="A54" s="1">
        <v>50</v>
      </c>
      <c r="B54" s="2">
        <v>1.81008799999999E+52</v>
      </c>
      <c r="C54" s="1">
        <v>2.21199999999999</v>
      </c>
      <c r="D54" s="1">
        <v>2110</v>
      </c>
      <c r="E54" s="1">
        <v>3.16469999999922</v>
      </c>
      <c r="F54" s="1">
        <v>1.0000000000000001E-5</v>
      </c>
      <c r="G54" s="2">
        <v>3620000000</v>
      </c>
      <c r="H54" s="150"/>
      <c r="I54" s="147">
        <f t="shared" si="1"/>
        <v>2505.9169887793405</v>
      </c>
      <c r="J54" s="148">
        <f t="shared" si="0"/>
        <v>5815312.0389199639</v>
      </c>
      <c r="K54" s="129">
        <f t="shared" si="2"/>
        <v>1.12231458762336E+49</v>
      </c>
    </row>
    <row r="55" spans="1:11">
      <c r="A55" s="1">
        <v>51</v>
      </c>
      <c r="B55" s="2">
        <v>1.8200884999999901E+52</v>
      </c>
      <c r="C55" s="1">
        <v>2.22399999999999</v>
      </c>
      <c r="D55" s="1">
        <v>2120</v>
      </c>
      <c r="E55" s="1">
        <v>3.1757999999992101</v>
      </c>
      <c r="F55" s="1">
        <v>1.0000000000000001E-5</v>
      </c>
      <c r="G55" s="2">
        <v>3640000000</v>
      </c>
      <c r="H55" s="150"/>
      <c r="I55" s="147">
        <f t="shared" si="1"/>
        <v>2516.1432095075538</v>
      </c>
      <c r="J55" s="148">
        <f t="shared" si="0"/>
        <v>5468423.3332582563</v>
      </c>
      <c r="K55" s="129">
        <f t="shared" si="2"/>
        <v>1.0739167426297323E+49</v>
      </c>
    </row>
    <row r="56" spans="1:11">
      <c r="A56" s="1">
        <v>52</v>
      </c>
      <c r="B56" s="2">
        <v>1.8300889999999899E+52</v>
      </c>
      <c r="C56" s="1">
        <v>2.23599999999999</v>
      </c>
      <c r="D56" s="1">
        <v>2130</v>
      </c>
      <c r="E56" s="1">
        <v>3.1868999999991998</v>
      </c>
      <c r="F56" s="1">
        <v>1.0000000000000001E-5</v>
      </c>
      <c r="G56" s="2">
        <v>3660000000</v>
      </c>
      <c r="H56" s="150"/>
      <c r="I56" s="147">
        <f t="shared" si="1"/>
        <v>2526.3675611300446</v>
      </c>
      <c r="J56" s="148">
        <f t="shared" si="0"/>
        <v>5144350.1372721167</v>
      </c>
      <c r="K56" s="129">
        <f t="shared" si="2"/>
        <v>1.0274955528553009E+49</v>
      </c>
    </row>
    <row r="57" spans="1:11">
      <c r="A57" s="1">
        <v>53</v>
      </c>
      <c r="B57" s="2">
        <v>1.8400894999999901E+52</v>
      </c>
      <c r="C57" s="1">
        <v>2.24799999999999</v>
      </c>
      <c r="D57" s="1">
        <v>2140</v>
      </c>
      <c r="E57" s="1">
        <v>3.1979999999991899</v>
      </c>
      <c r="F57" s="1">
        <v>1.0000000000000001E-5</v>
      </c>
      <c r="G57" s="2">
        <v>3680000000</v>
      </c>
      <c r="H57" s="150"/>
      <c r="I57" s="147">
        <f t="shared" si="1"/>
        <v>2536.590066716205</v>
      </c>
      <c r="J57" s="148">
        <f t="shared" si="0"/>
        <v>4841460.1951743923</v>
      </c>
      <c r="K57" s="129">
        <f t="shared" si="2"/>
        <v>9.8297592125198934E+48</v>
      </c>
    </row>
    <row r="58" spans="1:11">
      <c r="A58" s="1">
        <v>54</v>
      </c>
      <c r="B58" s="2">
        <v>1.8500899999999899E+52</v>
      </c>
      <c r="C58" s="1">
        <v>2.25999999999999</v>
      </c>
      <c r="D58" s="1">
        <v>2150</v>
      </c>
      <c r="E58" s="1">
        <v>3.2090999999991801</v>
      </c>
      <c r="F58" s="1">
        <v>1.0000000000000001E-5</v>
      </c>
      <c r="G58" s="2">
        <v>3700000000</v>
      </c>
      <c r="H58" s="150"/>
      <c r="I58" s="147">
        <f t="shared" si="1"/>
        <v>2546.8107489573385</v>
      </c>
      <c r="J58" s="148">
        <f t="shared" si="0"/>
        <v>4558246.998479398</v>
      </c>
      <c r="K58" s="129">
        <f t="shared" si="2"/>
        <v>9.4028531813853093E+48</v>
      </c>
    </row>
    <row r="59" spans="1:11">
      <c r="A59" s="1">
        <v>55</v>
      </c>
      <c r="B59" s="2">
        <v>1.8600904999999901E+52</v>
      </c>
      <c r="C59" s="1">
        <v>2.27199999999999</v>
      </c>
      <c r="D59" s="1">
        <v>2160</v>
      </c>
      <c r="E59" s="1">
        <v>3.2201999999991702</v>
      </c>
      <c r="F59" s="1">
        <v>1.0000000000000001E-5</v>
      </c>
      <c r="G59" s="2">
        <v>3720000000</v>
      </c>
      <c r="H59" s="150"/>
      <c r="I59" s="147">
        <f t="shared" si="1"/>
        <v>2557.0296301743733</v>
      </c>
      <c r="J59" s="148">
        <f t="shared" si="0"/>
        <v>4293319.4351160731</v>
      </c>
      <c r="K59" s="129">
        <f t="shared" si="2"/>
        <v>8.9935370801994525E+48</v>
      </c>
    </row>
    <row r="60" spans="1:11">
      <c r="A60" s="1">
        <v>56</v>
      </c>
      <c r="B60" s="2">
        <v>1.8700909999999899E+52</v>
      </c>
      <c r="C60" s="1">
        <v>2.28399999999999</v>
      </c>
      <c r="D60" s="1">
        <v>2170</v>
      </c>
      <c r="E60" s="1">
        <v>3.2312999999991598</v>
      </c>
      <c r="F60" s="1">
        <v>1.0000000000000001E-5</v>
      </c>
      <c r="G60" s="2">
        <v>3740000000</v>
      </c>
      <c r="H60" s="150"/>
      <c r="I60" s="147">
        <f t="shared" si="1"/>
        <v>2567.2467323253886</v>
      </c>
      <c r="J60" s="148">
        <f t="shared" si="0"/>
        <v>4045392.3432572749</v>
      </c>
      <c r="K60" s="129">
        <f t="shared" si="2"/>
        <v>8.601134777196993E+48</v>
      </c>
    </row>
    <row r="61" spans="1:11">
      <c r="A61" s="1">
        <v>57</v>
      </c>
      <c r="B61" s="2">
        <v>1.8800914999999901E+52</v>
      </c>
      <c r="C61" s="1">
        <v>2.29599999999999</v>
      </c>
      <c r="D61" s="1">
        <v>2180</v>
      </c>
      <c r="E61" s="1">
        <v>3.24239999999915</v>
      </c>
      <c r="F61" s="1">
        <v>1.0000000000000001E-5</v>
      </c>
      <c r="G61" s="2">
        <v>3760000000</v>
      </c>
      <c r="H61" s="150"/>
      <c r="I61" s="147">
        <f t="shared" si="1"/>
        <v>2577.4620770129586</v>
      </c>
      <c r="J61" s="148">
        <f t="shared" si="0"/>
        <v>3813277.8863293971</v>
      </c>
      <c r="K61" s="129">
        <f t="shared" si="2"/>
        <v>8.224993658471602E+48</v>
      </c>
    </row>
    <row r="62" spans="1:11">
      <c r="A62" s="1">
        <v>58</v>
      </c>
      <c r="B62" s="2">
        <v>1.8900919999999899E+52</v>
      </c>
      <c r="C62" s="1">
        <v>2.3079999999999901</v>
      </c>
      <c r="D62" s="1">
        <v>2190</v>
      </c>
      <c r="E62" s="1">
        <v>3.2534999999991401</v>
      </c>
      <c r="F62" s="1">
        <v>1.0000000000000001E-5</v>
      </c>
      <c r="G62" s="2">
        <v>3780000000</v>
      </c>
      <c r="H62" s="150"/>
      <c r="I62" s="147">
        <f t="shared" si="1"/>
        <v>2587.6756854913169</v>
      </c>
      <c r="J62" s="148">
        <f t="shared" si="0"/>
        <v>3595877.6737794653</v>
      </c>
      <c r="K62" s="129">
        <f t="shared" si="2"/>
        <v>7.8644839361908417E+48</v>
      </c>
    </row>
    <row r="63" spans="1:11">
      <c r="A63" s="1">
        <v>59</v>
      </c>
      <c r="B63" s="2">
        <v>1.90009249999999E+52</v>
      </c>
      <c r="C63" s="1">
        <v>2.3199999999999901</v>
      </c>
      <c r="D63" s="1">
        <v>2200</v>
      </c>
      <c r="E63" s="1">
        <v>3.2645999999991302</v>
      </c>
      <c r="F63" s="1">
        <v>1.0000000000000001E-5</v>
      </c>
      <c r="G63" s="2">
        <v>3800000000</v>
      </c>
      <c r="H63" s="150"/>
      <c r="I63" s="147">
        <f t="shared" si="1"/>
        <v>2597.8875786733511</v>
      </c>
      <c r="J63" s="148">
        <f t="shared" si="0"/>
        <v>3392175.5594644416</v>
      </c>
      <c r="K63" s="129">
        <f t="shared" si="2"/>
        <v>7.5189979705032819E+48</v>
      </c>
    </row>
    <row r="64" spans="1:11">
      <c r="A64" s="1">
        <v>60</v>
      </c>
      <c r="B64" s="2">
        <v>1.9100929999999899E+52</v>
      </c>
      <c r="C64" s="1">
        <v>2.3319999999999901</v>
      </c>
      <c r="D64" s="1">
        <v>2210</v>
      </c>
      <c r="E64" s="1">
        <v>3.2756999999991199</v>
      </c>
      <c r="F64" s="1">
        <v>1.0000000000000001E-5</v>
      </c>
      <c r="G64" s="2">
        <v>3820000000</v>
      </c>
      <c r="H64" s="150"/>
      <c r="I64" s="147">
        <f t="shared" si="1"/>
        <v>2608.0977771374251</v>
      </c>
      <c r="J64" s="148">
        <f t="shared" si="0"/>
        <v>3201231.0560765942</v>
      </c>
      <c r="K64" s="129">
        <f t="shared" si="2"/>
        <v>7.1879496052561028E+48</v>
      </c>
    </row>
    <row r="65" spans="1:11">
      <c r="A65" s="1">
        <v>61</v>
      </c>
      <c r="B65" s="2">
        <v>1.92009349999999E+52</v>
      </c>
      <c r="C65" s="1">
        <v>2.3439999999999901</v>
      </c>
      <c r="D65" s="1">
        <v>2220</v>
      </c>
      <c r="E65" s="1">
        <v>3.28679999999911</v>
      </c>
      <c r="F65" s="1">
        <v>1.0000000000000001E-5</v>
      </c>
      <c r="G65" s="2">
        <v>3840000000</v>
      </c>
      <c r="H65" s="150"/>
      <c r="I65" s="147">
        <f t="shared" si="1"/>
        <v>2618.3063011340441</v>
      </c>
      <c r="J65" s="148">
        <f t="shared" si="0"/>
        <v>3022173.3099087169</v>
      </c>
      <c r="K65" s="129">
        <f t="shared" si="2"/>
        <v>6.870773517610083E+48</v>
      </c>
    </row>
    <row r="66" spans="1:11">
      <c r="A66" s="1">
        <v>62</v>
      </c>
      <c r="B66" s="2">
        <v>1.9300939999999899E+52</v>
      </c>
      <c r="C66" s="1">
        <v>2.3559999999999901</v>
      </c>
      <c r="D66" s="1">
        <v>2230</v>
      </c>
      <c r="E66" s="1">
        <v>3.2978999999991001</v>
      </c>
      <c r="F66" s="1">
        <v>1.0000000000000001E-5</v>
      </c>
      <c r="G66" s="2">
        <v>3860000000</v>
      </c>
      <c r="H66" s="150"/>
      <c r="I66" s="147">
        <f t="shared" si="1"/>
        <v>2628.5131705923582</v>
      </c>
      <c r="J66" s="148">
        <f t="shared" si="0"/>
        <v>2854195.5855615102</v>
      </c>
      <c r="K66" s="129">
        <f t="shared" si="2"/>
        <v>6.5669245816094097E+48</v>
      </c>
    </row>
    <row r="67" spans="1:11">
      <c r="A67" s="1">
        <v>63</v>
      </c>
      <c r="B67" s="2">
        <v>1.94009449999999E+52</v>
      </c>
      <c r="C67" s="1">
        <v>2.3679999999999901</v>
      </c>
      <c r="D67" s="1">
        <v>2240</v>
      </c>
      <c r="E67" s="1">
        <v>3.3089999999990898</v>
      </c>
      <c r="F67" s="1">
        <v>1.0000000000000001E-5</v>
      </c>
      <c r="G67" s="2">
        <v>3880000000</v>
      </c>
      <c r="H67" s="150"/>
      <c r="I67" s="147">
        <f t="shared" si="1"/>
        <v>2638.7184051265085</v>
      </c>
      <c r="J67" s="148">
        <f t="shared" si="0"/>
        <v>2696550.214966367</v>
      </c>
      <c r="K67" s="129">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205"/>
  <sheetViews>
    <sheetView workbookViewId="0">
      <selection activeCell="K4" sqref="K4"/>
    </sheetView>
  </sheetViews>
  <sheetFormatPr defaultRowHeight="12.75"/>
  <cols>
    <col min="1" max="1" width="4.7109375" customWidth="1"/>
    <col min="2" max="2" width="9.85546875" customWidth="1"/>
    <col min="5" max="5" width="17.85546875" customWidth="1"/>
    <col min="6" max="6" width="9.85546875" customWidth="1"/>
    <col min="7" max="7" width="11.42578125" bestFit="1" customWidth="1"/>
    <col min="8" max="8" width="8" customWidth="1"/>
    <col min="9" max="9" width="3" bestFit="1" customWidth="1"/>
    <col min="10" max="10" width="3" customWidth="1"/>
    <col min="11" max="11" width="4.85546875" customWidth="1"/>
    <col min="12" max="12" width="11.5703125" customWidth="1"/>
    <col min="16" max="16" width="12.42578125" bestFit="1" customWidth="1"/>
    <col min="17" max="17" width="12.42578125" customWidth="1"/>
    <col min="19" max="19" width="4.5703125" bestFit="1" customWidth="1"/>
    <col min="20" max="20" width="2" bestFit="1" customWidth="1"/>
    <col min="21" max="21" width="4" bestFit="1" customWidth="1"/>
  </cols>
  <sheetData>
    <row r="1" spans="1:21">
      <c r="A1" s="73" t="s">
        <v>74</v>
      </c>
    </row>
    <row r="2" spans="1:21">
      <c r="A2" s="73" t="s">
        <v>59</v>
      </c>
    </row>
    <row r="3" spans="1:21" ht="13.5" thickBot="1">
      <c r="A3" s="81" t="s">
        <v>75</v>
      </c>
      <c r="K3" s="81" t="s">
        <v>76</v>
      </c>
      <c r="L3" s="3"/>
    </row>
    <row r="4" spans="1:21" ht="38.25">
      <c r="A4" s="82" t="s">
        <v>58</v>
      </c>
      <c r="B4" s="83" t="s">
        <v>65</v>
      </c>
      <c r="C4" s="83" t="s">
        <v>66</v>
      </c>
      <c r="D4" s="83" t="s">
        <v>67</v>
      </c>
      <c r="E4" s="84" t="s">
        <v>68</v>
      </c>
      <c r="F4" s="85" t="s">
        <v>69</v>
      </c>
      <c r="G4" s="86" t="s">
        <v>18</v>
      </c>
      <c r="H4" s="87" t="s">
        <v>70</v>
      </c>
      <c r="I4" s="88" t="s">
        <v>2</v>
      </c>
      <c r="K4" s="89" t="s">
        <v>58</v>
      </c>
      <c r="L4" s="84" t="s">
        <v>71</v>
      </c>
      <c r="M4" s="84" t="s">
        <v>72</v>
      </c>
      <c r="N4" s="84" t="s">
        <v>73</v>
      </c>
      <c r="O4" s="90" t="s">
        <v>18</v>
      </c>
      <c r="P4" s="90" t="s">
        <v>60</v>
      </c>
      <c r="Q4" s="90" t="s">
        <v>64</v>
      </c>
      <c r="R4" s="90" t="s">
        <v>61</v>
      </c>
      <c r="S4" s="90" t="s">
        <v>62</v>
      </c>
      <c r="T4" s="90" t="s">
        <v>63</v>
      </c>
      <c r="U4" s="91" t="s">
        <v>1</v>
      </c>
    </row>
    <row r="5" spans="1:21" ht="13.5" thickBot="1">
      <c r="A5" s="92">
        <v>0</v>
      </c>
      <c r="B5" s="93">
        <f>S5</f>
        <v>-1</v>
      </c>
      <c r="C5" s="94">
        <f>(EXP(B5)-2-B5)^2</f>
        <v>0.39957640089372803</v>
      </c>
      <c r="D5" s="94">
        <f>H5</f>
        <v>0.2</v>
      </c>
      <c r="E5" s="95">
        <f>$R$5-C5</f>
        <v>0.60042359910627197</v>
      </c>
      <c r="F5" s="96"/>
      <c r="G5" s="97">
        <f>O5</f>
        <v>0.01</v>
      </c>
      <c r="H5" s="98">
        <v>0.2</v>
      </c>
      <c r="I5" s="60">
        <v>10</v>
      </c>
      <c r="K5" s="13">
        <v>0</v>
      </c>
      <c r="L5" s="14">
        <f>N5-$R$5</f>
        <v>-0.60042359910627197</v>
      </c>
      <c r="M5" s="99">
        <f>S5</f>
        <v>-1</v>
      </c>
      <c r="N5" s="14">
        <f>(EXP(M5)-2-M5)^2</f>
        <v>0.39957640089372803</v>
      </c>
      <c r="O5" s="100">
        <f>($T$5-$S$5)/$U$5</f>
        <v>0.01</v>
      </c>
      <c r="P5" s="101">
        <f>MIN(N5:N205)</f>
        <v>7.9365128176377642E-2</v>
      </c>
      <c r="Q5" s="101"/>
      <c r="R5" s="102">
        <f>MAX(N5:N205)</f>
        <v>1</v>
      </c>
      <c r="S5" s="100">
        <v>-1</v>
      </c>
      <c r="T5" s="103">
        <v>1</v>
      </c>
      <c r="U5" s="104">
        <v>200</v>
      </c>
    </row>
    <row r="6" spans="1:21" ht="13.5" thickBot="1">
      <c r="A6" s="105">
        <v>1</v>
      </c>
      <c r="B6" s="106">
        <f>B5+$H$5</f>
        <v>-0.8</v>
      </c>
      <c r="C6" s="107">
        <f t="shared" ref="C6:C69" si="0">(EXP(B6)-2-B6)^2</f>
        <v>0.56350700411332355</v>
      </c>
      <c r="D6" s="107">
        <f>D5</f>
        <v>0.2</v>
      </c>
      <c r="E6" s="108">
        <f t="shared" ref="E6:E69" si="1">$R$5-C6</f>
        <v>0.43649299588667645</v>
      </c>
      <c r="F6" s="109">
        <f>ABS(B6-B5)</f>
        <v>0.19999999999999996</v>
      </c>
      <c r="G6" s="110" t="s">
        <v>4</v>
      </c>
      <c r="K6" s="111">
        <v>1</v>
      </c>
      <c r="L6" s="111">
        <f t="shared" ref="L6:L69" si="2">N6-$R$5</f>
        <v>-0.59241567855363952</v>
      </c>
      <c r="M6" s="112">
        <f>M5+$O$5</f>
        <v>-0.99</v>
      </c>
      <c r="N6" s="111">
        <f t="shared" ref="N6:N69" si="3">(EXP(M6)-2-M6)^2</f>
        <v>0.40758432144636048</v>
      </c>
    </row>
    <row r="7" spans="1:21" ht="13.5" thickBot="1">
      <c r="A7" s="113">
        <v>2</v>
      </c>
      <c r="B7" s="114">
        <f>IF(C6&lt;=C5,
         IF(ABS(D6)&lt;=($G$5/$I$5),
                         B6,
                         B6+D7),
         B6+D7)</f>
        <v>-0.60000000000000009</v>
      </c>
      <c r="C7" s="113">
        <f t="shared" si="0"/>
        <v>0.72452163084892784</v>
      </c>
      <c r="D7" s="113">
        <f>IF(C6&lt;=C5,
         IF(ABS(D6)&lt;=($G$5/$I$5),
                         D6,
                         -D6/$I$5),
         D6)</f>
        <v>0.2</v>
      </c>
      <c r="E7" s="115">
        <f t="shared" si="1"/>
        <v>0.27547836915107216</v>
      </c>
      <c r="F7" s="116">
        <f>ABS(B7-B6)</f>
        <v>0.19999999999999996</v>
      </c>
      <c r="G7" s="117">
        <f>VLOOKUP(100,K5:N205,3)</f>
        <v>7.5286998857393428E-16</v>
      </c>
      <c r="K7" s="1">
        <v>2</v>
      </c>
      <c r="L7" s="1">
        <f t="shared" si="2"/>
        <v>-0.58437622073580986</v>
      </c>
      <c r="M7" s="118">
        <f t="shared" ref="M7:M70" si="4">M6+$O$5</f>
        <v>-0.98</v>
      </c>
      <c r="N7" s="1">
        <f t="shared" si="3"/>
        <v>0.41562377926419009</v>
      </c>
    </row>
    <row r="8" spans="1:21">
      <c r="A8" s="119">
        <v>3</v>
      </c>
      <c r="B8" s="114">
        <f t="shared" ref="B8:B71" si="5">IF(C7&lt;=C6,
         IF(ABS(D7)&lt;=($G$5/$I$5),
                         B7,
                         B7+D8),
         B7+D8)</f>
        <v>-0.40000000000000008</v>
      </c>
      <c r="C8" s="119">
        <f t="shared" si="0"/>
        <v>0.86430481680317595</v>
      </c>
      <c r="D8" s="113">
        <f t="shared" ref="D8:D71" si="6">IF(C7&lt;=C6,
         IF(ABS(D7)&lt;=($G$5/$I$5),
                         D7,
                         -D7/$I$5),
         D7)</f>
        <v>0.2</v>
      </c>
      <c r="E8" s="120">
        <f t="shared" si="1"/>
        <v>0.13569518319682405</v>
      </c>
      <c r="F8" s="48">
        <f>ABS(B8-B7)</f>
        <v>0.2</v>
      </c>
      <c r="K8" s="1">
        <v>3</v>
      </c>
      <c r="L8" s="1">
        <f t="shared" si="2"/>
        <v>-0.57630710871529844</v>
      </c>
      <c r="M8" s="118">
        <f t="shared" si="4"/>
        <v>-0.97</v>
      </c>
      <c r="N8" s="1">
        <f t="shared" si="3"/>
        <v>0.4236928912847015</v>
      </c>
    </row>
    <row r="9" spans="1:21">
      <c r="A9" s="119">
        <v>4</v>
      </c>
      <c r="B9" s="114">
        <f t="shared" si="5"/>
        <v>-0.20000000000000007</v>
      </c>
      <c r="C9" s="119">
        <f t="shared" si="0"/>
        <v>0.96288933495490481</v>
      </c>
      <c r="D9" s="113">
        <f t="shared" si="6"/>
        <v>0.2</v>
      </c>
      <c r="E9" s="120">
        <f t="shared" si="1"/>
        <v>3.7110665045095192E-2</v>
      </c>
      <c r="F9" s="48">
        <f t="shared" ref="F9:F72" si="7">ABS(B9-B8)</f>
        <v>0.2</v>
      </c>
      <c r="K9" s="1">
        <v>4</v>
      </c>
      <c r="L9" s="1">
        <f t="shared" si="2"/>
        <v>-0.56821024069788273</v>
      </c>
      <c r="M9" s="118">
        <f t="shared" si="4"/>
        <v>-0.96</v>
      </c>
      <c r="N9" s="1">
        <f t="shared" si="3"/>
        <v>0.43178975930211727</v>
      </c>
    </row>
    <row r="10" spans="1:21">
      <c r="A10" s="119">
        <v>5</v>
      </c>
      <c r="B10" s="114">
        <f t="shared" si="5"/>
        <v>-5.5511151231257827E-17</v>
      </c>
      <c r="C10" s="119">
        <f t="shared" si="0"/>
        <v>1</v>
      </c>
      <c r="D10" s="113">
        <f t="shared" si="6"/>
        <v>0.2</v>
      </c>
      <c r="E10" s="120">
        <f t="shared" si="1"/>
        <v>0</v>
      </c>
      <c r="F10" s="48">
        <f t="shared" si="7"/>
        <v>0.2</v>
      </c>
      <c r="K10" s="1">
        <v>5</v>
      </c>
      <c r="L10" s="1">
        <f t="shared" si="2"/>
        <v>-0.56008753003181744</v>
      </c>
      <c r="M10" s="118">
        <f t="shared" si="4"/>
        <v>-0.95</v>
      </c>
      <c r="N10" s="1">
        <f t="shared" si="3"/>
        <v>0.43991246996818256</v>
      </c>
    </row>
    <row r="11" spans="1:21">
      <c r="A11" s="119">
        <v>6</v>
      </c>
      <c r="B11" s="114">
        <f t="shared" si="5"/>
        <v>0.19999999999999996</v>
      </c>
      <c r="C11" s="119">
        <f t="shared" si="0"/>
        <v>0.95765256173652291</v>
      </c>
      <c r="D11" s="113">
        <f t="shared" si="6"/>
        <v>0.2</v>
      </c>
      <c r="E11" s="120">
        <f t="shared" si="1"/>
        <v>4.2347438263477089E-2</v>
      </c>
      <c r="F11" s="48">
        <f t="shared" si="7"/>
        <v>0.2</v>
      </c>
      <c r="K11" s="1">
        <v>6</v>
      </c>
      <c r="L11" s="1">
        <f t="shared" si="2"/>
        <v>-0.55194090520318073</v>
      </c>
      <c r="M11" s="118">
        <f t="shared" si="4"/>
        <v>-0.94</v>
      </c>
      <c r="N11" s="1">
        <f t="shared" si="3"/>
        <v>0.44805909479681921</v>
      </c>
    </row>
    <row r="12" spans="1:21">
      <c r="A12" s="119">
        <v>7</v>
      </c>
      <c r="B12" s="114">
        <f t="shared" si="5"/>
        <v>0.17999999999999997</v>
      </c>
      <c r="C12" s="119">
        <f t="shared" si="0"/>
        <v>0.96586171134924781</v>
      </c>
      <c r="D12" s="113">
        <f t="shared" si="6"/>
        <v>-0.02</v>
      </c>
      <c r="E12" s="120">
        <f t="shared" si="1"/>
        <v>3.4138288650752191E-2</v>
      </c>
      <c r="F12" s="48">
        <f t="shared" si="7"/>
        <v>1.999999999999999E-2</v>
      </c>
      <c r="K12" s="1">
        <v>7</v>
      </c>
      <c r="L12" s="1">
        <f t="shared" si="2"/>
        <v>-0.54377230982722913</v>
      </c>
      <c r="M12" s="118">
        <f t="shared" si="4"/>
        <v>-0.92999999999999994</v>
      </c>
      <c r="N12" s="1">
        <f t="shared" si="3"/>
        <v>0.45622769017277082</v>
      </c>
    </row>
    <row r="13" spans="1:21">
      <c r="A13" s="119">
        <v>8</v>
      </c>
      <c r="B13" s="114">
        <f t="shared" si="5"/>
        <v>0.15999999999999998</v>
      </c>
      <c r="C13" s="119">
        <f t="shared" si="0"/>
        <v>0.97316080165133656</v>
      </c>
      <c r="D13" s="113">
        <f t="shared" si="6"/>
        <v>-0.02</v>
      </c>
      <c r="E13" s="120">
        <f t="shared" si="1"/>
        <v>2.683919834866344E-2</v>
      </c>
      <c r="F13" s="48">
        <f t="shared" si="7"/>
        <v>1.999999999999999E-2</v>
      </c>
      <c r="K13" s="1">
        <v>8</v>
      </c>
      <c r="L13" s="1">
        <f t="shared" si="2"/>
        <v>-0.53558370263563004</v>
      </c>
      <c r="M13" s="118">
        <f t="shared" si="4"/>
        <v>-0.91999999999999993</v>
      </c>
      <c r="N13" s="1">
        <f t="shared" si="3"/>
        <v>0.46441629736437001</v>
      </c>
    </row>
    <row r="14" spans="1:21">
      <c r="A14" s="119">
        <v>9</v>
      </c>
      <c r="B14" s="114">
        <f t="shared" si="5"/>
        <v>0.13999999999999999</v>
      </c>
      <c r="C14" s="119">
        <f t="shared" si="0"/>
        <v>0.97955795322850403</v>
      </c>
      <c r="D14" s="113">
        <f t="shared" si="6"/>
        <v>-0.02</v>
      </c>
      <c r="E14" s="120">
        <f t="shared" si="1"/>
        <v>2.044204677149597E-2</v>
      </c>
      <c r="F14" s="48">
        <f t="shared" si="7"/>
        <v>1.999999999999999E-2</v>
      </c>
      <c r="K14" s="1">
        <v>9</v>
      </c>
      <c r="L14" s="1">
        <f t="shared" si="2"/>
        <v>-0.52737705745944552</v>
      </c>
      <c r="M14" s="118">
        <f t="shared" si="4"/>
        <v>-0.90999999999999992</v>
      </c>
      <c r="N14" s="1">
        <f t="shared" si="3"/>
        <v>0.47262294254055448</v>
      </c>
    </row>
    <row r="15" spans="1:21">
      <c r="A15" s="119">
        <v>10</v>
      </c>
      <c r="B15" s="114">
        <f t="shared" si="5"/>
        <v>0.11999999999999998</v>
      </c>
      <c r="C15" s="119">
        <f t="shared" si="0"/>
        <v>0.98506249962485171</v>
      </c>
      <c r="D15" s="113">
        <f t="shared" si="6"/>
        <v>-0.02</v>
      </c>
      <c r="E15" s="120">
        <f t="shared" si="1"/>
        <v>1.4937500375148294E-2</v>
      </c>
      <c r="F15" s="48">
        <f t="shared" si="7"/>
        <v>2.0000000000000004E-2</v>
      </c>
      <c r="K15" s="1">
        <v>10</v>
      </c>
      <c r="L15" s="1">
        <f t="shared" si="2"/>
        <v>-0.51915436320773156</v>
      </c>
      <c r="M15" s="118">
        <f t="shared" si="4"/>
        <v>-0.89999999999999991</v>
      </c>
      <c r="N15" s="1">
        <f t="shared" si="3"/>
        <v>0.48084563679226844</v>
      </c>
    </row>
    <row r="16" spans="1:21">
      <c r="A16" s="119">
        <v>11</v>
      </c>
      <c r="B16" s="114">
        <f t="shared" si="5"/>
        <v>9.9999999999999978E-2</v>
      </c>
      <c r="C16" s="119">
        <f t="shared" si="0"/>
        <v>0.98968490224244998</v>
      </c>
      <c r="D16" s="113">
        <f t="shared" si="6"/>
        <v>-0.02</v>
      </c>
      <c r="E16" s="120">
        <f t="shared" si="1"/>
        <v>1.0315097757550018E-2</v>
      </c>
      <c r="F16" s="48">
        <f t="shared" si="7"/>
        <v>2.0000000000000004E-2</v>
      </c>
      <c r="K16" s="1">
        <v>11</v>
      </c>
      <c r="L16" s="1">
        <f t="shared" si="2"/>
        <v>-0.51091762384161143</v>
      </c>
      <c r="M16" s="118">
        <f t="shared" si="4"/>
        <v>-0.8899999999999999</v>
      </c>
      <c r="N16" s="1">
        <f t="shared" si="3"/>
        <v>0.48908237615838857</v>
      </c>
    </row>
    <row r="17" spans="1:14">
      <c r="A17" s="119">
        <v>12</v>
      </c>
      <c r="B17" s="114">
        <f t="shared" si="5"/>
        <v>7.9999999999999974E-2</v>
      </c>
      <c r="C17" s="119">
        <f t="shared" si="0"/>
        <v>0.99343666946398246</v>
      </c>
      <c r="D17" s="113">
        <f t="shared" si="6"/>
        <v>-0.02</v>
      </c>
      <c r="E17" s="120">
        <f t="shared" si="1"/>
        <v>6.563330536017542E-3</v>
      </c>
      <c r="F17" s="48">
        <f t="shared" si="7"/>
        <v>2.0000000000000004E-2</v>
      </c>
      <c r="K17" s="1">
        <v>12</v>
      </c>
      <c r="L17" s="1">
        <f t="shared" si="2"/>
        <v>-0.50266885834369179</v>
      </c>
      <c r="M17" s="118">
        <f t="shared" si="4"/>
        <v>-0.87999999999999989</v>
      </c>
      <c r="N17" s="1">
        <f t="shared" si="3"/>
        <v>0.49733114165630815</v>
      </c>
    </row>
    <row r="18" spans="1:14">
      <c r="A18" s="119">
        <v>13</v>
      </c>
      <c r="B18" s="114">
        <f t="shared" si="5"/>
        <v>5.999999999999997E-2</v>
      </c>
      <c r="C18" s="119">
        <f t="shared" si="0"/>
        <v>0.99633027981249389</v>
      </c>
      <c r="D18" s="113">
        <f t="shared" si="6"/>
        <v>-0.02</v>
      </c>
      <c r="E18" s="120">
        <f t="shared" si="1"/>
        <v>3.6697201875061092E-3</v>
      </c>
      <c r="F18" s="48">
        <f t="shared" si="7"/>
        <v>2.0000000000000004E-2</v>
      </c>
      <c r="K18" s="1">
        <v>13</v>
      </c>
      <c r="L18" s="1">
        <f t="shared" si="2"/>
        <v>-0.49441010068266711</v>
      </c>
      <c r="M18" s="118">
        <f t="shared" si="4"/>
        <v>-0.86999999999999988</v>
      </c>
      <c r="N18" s="1">
        <f t="shared" si="3"/>
        <v>0.50558989931733289</v>
      </c>
    </row>
    <row r="19" spans="1:14">
      <c r="A19" s="119">
        <v>14</v>
      </c>
      <c r="B19" s="114">
        <f t="shared" si="5"/>
        <v>3.9999999999999966E-2</v>
      </c>
      <c r="C19" s="119">
        <f t="shared" si="0"/>
        <v>0.99837910897001447</v>
      </c>
      <c r="D19" s="113">
        <f t="shared" si="6"/>
        <v>-0.02</v>
      </c>
      <c r="E19" s="120">
        <f t="shared" si="1"/>
        <v>1.6208910299855273E-3</v>
      </c>
      <c r="F19" s="48">
        <f t="shared" si="7"/>
        <v>2.0000000000000004E-2</v>
      </c>
      <c r="K19" s="1">
        <v>14</v>
      </c>
      <c r="L19" s="1">
        <f t="shared" si="2"/>
        <v>-0.48614339977297394</v>
      </c>
      <c r="M19" s="118">
        <f t="shared" si="4"/>
        <v>-0.85999999999999988</v>
      </c>
      <c r="N19" s="1">
        <f t="shared" si="3"/>
        <v>0.51385660022702606</v>
      </c>
    </row>
    <row r="20" spans="1:14">
      <c r="A20" s="119">
        <v>15</v>
      </c>
      <c r="B20" s="114">
        <f t="shared" si="5"/>
        <v>1.9999999999999966E-2</v>
      </c>
      <c r="C20" s="119">
        <f t="shared" si="0"/>
        <v>0.99959736048429482</v>
      </c>
      <c r="D20" s="113">
        <f t="shared" si="6"/>
        <v>-0.02</v>
      </c>
      <c r="E20" s="120">
        <f t="shared" si="1"/>
        <v>4.0263951570518319E-4</v>
      </c>
      <c r="F20" s="48">
        <f t="shared" si="7"/>
        <v>0.02</v>
      </c>
      <c r="K20" s="1">
        <v>15</v>
      </c>
      <c r="L20" s="1">
        <f t="shared" si="2"/>
        <v>-0.47787081942933674</v>
      </c>
      <c r="M20" s="118">
        <f t="shared" si="4"/>
        <v>-0.84999999999999987</v>
      </c>
      <c r="N20" s="1">
        <f t="shared" si="3"/>
        <v>0.52212918057066326</v>
      </c>
    </row>
    <row r="21" spans="1:14">
      <c r="A21" s="119">
        <v>16</v>
      </c>
      <c r="B21" s="114">
        <f t="shared" si="5"/>
        <v>-3.4694469519536142E-17</v>
      </c>
      <c r="C21" s="119">
        <f t="shared" si="0"/>
        <v>1</v>
      </c>
      <c r="D21" s="113">
        <f t="shared" si="6"/>
        <v>-0.02</v>
      </c>
      <c r="E21" s="120">
        <f t="shared" si="1"/>
        <v>0</v>
      </c>
      <c r="F21" s="48">
        <f t="shared" si="7"/>
        <v>0.02</v>
      </c>
      <c r="K21" s="1">
        <v>16</v>
      </c>
      <c r="L21" s="1">
        <f t="shared" si="2"/>
        <v>-0.46959443831605474</v>
      </c>
      <c r="M21" s="118">
        <f t="shared" si="4"/>
        <v>-0.83999999999999986</v>
      </c>
      <c r="N21" s="1">
        <f t="shared" si="3"/>
        <v>0.53040556168394526</v>
      </c>
    </row>
    <row r="22" spans="1:14">
      <c r="A22" s="119">
        <v>17</v>
      </c>
      <c r="B22" s="114">
        <f t="shared" si="5"/>
        <v>-2.0000000000000035E-2</v>
      </c>
      <c r="C22" s="119">
        <f t="shared" si="0"/>
        <v>0.99960269285757208</v>
      </c>
      <c r="D22" s="113">
        <f t="shared" si="6"/>
        <v>-0.02</v>
      </c>
      <c r="E22" s="120">
        <f t="shared" si="1"/>
        <v>3.973071424279162E-4</v>
      </c>
      <c r="F22" s="48">
        <f t="shared" si="7"/>
        <v>0.02</v>
      </c>
      <c r="K22" s="1">
        <v>17</v>
      </c>
      <c r="L22" s="1">
        <f t="shared" si="2"/>
        <v>-0.46131634989087278</v>
      </c>
      <c r="M22" s="118">
        <f t="shared" si="4"/>
        <v>-0.82999999999999985</v>
      </c>
      <c r="N22" s="1">
        <f t="shared" si="3"/>
        <v>0.53868365010912722</v>
      </c>
    </row>
    <row r="23" spans="1:14">
      <c r="A23" s="119">
        <v>18</v>
      </c>
      <c r="B23" s="114">
        <f t="shared" si="5"/>
        <v>-1.8000000000000037E-2</v>
      </c>
      <c r="C23" s="119">
        <f t="shared" si="0"/>
        <v>0.99967796121481933</v>
      </c>
      <c r="D23" s="113">
        <f t="shared" si="6"/>
        <v>2E-3</v>
      </c>
      <c r="E23" s="120">
        <f t="shared" si="1"/>
        <v>3.220387851806672E-4</v>
      </c>
      <c r="F23" s="48">
        <f t="shared" si="7"/>
        <v>1.9999999999999983E-3</v>
      </c>
      <c r="K23" s="1">
        <v>18</v>
      </c>
      <c r="L23" s="1">
        <f t="shared" si="2"/>
        <v>-0.4530386623432664</v>
      </c>
      <c r="M23" s="118">
        <f t="shared" si="4"/>
        <v>-0.81999999999999984</v>
      </c>
      <c r="N23" s="1">
        <f t="shared" si="3"/>
        <v>0.5469613376567336</v>
      </c>
    </row>
    <row r="24" spans="1:14">
      <c r="A24" s="119">
        <v>19</v>
      </c>
      <c r="B24" s="114">
        <f t="shared" si="5"/>
        <v>-1.6000000000000035E-2</v>
      </c>
      <c r="C24" s="119">
        <f t="shared" si="0"/>
        <v>0.99974537609982661</v>
      </c>
      <c r="D24" s="113">
        <f t="shared" si="6"/>
        <v>2E-3</v>
      </c>
      <c r="E24" s="120">
        <f t="shared" si="1"/>
        <v>2.5462390017338965E-4</v>
      </c>
      <c r="F24" s="48">
        <f t="shared" si="7"/>
        <v>2.0000000000000018E-3</v>
      </c>
      <c r="K24" s="1">
        <v>19</v>
      </c>
      <c r="L24" s="1">
        <f t="shared" si="2"/>
        <v>-0.44476349852698527</v>
      </c>
      <c r="M24" s="118">
        <f t="shared" si="4"/>
        <v>-0.80999999999999983</v>
      </c>
      <c r="N24" s="1">
        <f t="shared" si="3"/>
        <v>0.55523650147301473</v>
      </c>
    </row>
    <row r="25" spans="1:14">
      <c r="A25" s="119">
        <v>20</v>
      </c>
      <c r="B25" s="114">
        <f t="shared" si="5"/>
        <v>-1.4000000000000035E-2</v>
      </c>
      <c r="C25" s="119">
        <f t="shared" si="0"/>
        <v>0.99980492098915941</v>
      </c>
      <c r="D25" s="113">
        <f t="shared" si="6"/>
        <v>2E-3</v>
      </c>
      <c r="E25" s="120">
        <f t="shared" si="1"/>
        <v>1.9507901084059309E-4</v>
      </c>
      <c r="F25" s="48">
        <f t="shared" si="7"/>
        <v>2E-3</v>
      </c>
      <c r="K25" s="1">
        <v>20</v>
      </c>
      <c r="L25" s="1">
        <f t="shared" si="2"/>
        <v>-0.43649299588667612</v>
      </c>
      <c r="M25" s="118">
        <f t="shared" si="4"/>
        <v>-0.79999999999999982</v>
      </c>
      <c r="N25" s="1">
        <f t="shared" si="3"/>
        <v>0.56350700411332388</v>
      </c>
    </row>
    <row r="26" spans="1:14">
      <c r="A26" s="119">
        <v>21</v>
      </c>
      <c r="B26" s="114">
        <f t="shared" si="5"/>
        <v>-1.2000000000000035E-2</v>
      </c>
      <c r="C26" s="119">
        <f t="shared" si="0"/>
        <v>0.99985657941887351</v>
      </c>
      <c r="D26" s="113">
        <f t="shared" si="6"/>
        <v>2E-3</v>
      </c>
      <c r="E26" s="120">
        <f t="shared" si="1"/>
        <v>1.4342058112648548E-4</v>
      </c>
      <c r="F26" s="48">
        <f t="shared" si="7"/>
        <v>2E-3</v>
      </c>
      <c r="K26" s="1">
        <v>21</v>
      </c>
      <c r="L26" s="1">
        <f t="shared" si="2"/>
        <v>-0.42822930637841738</v>
      </c>
      <c r="M26" s="118">
        <f t="shared" si="4"/>
        <v>-0.78999999999999981</v>
      </c>
      <c r="N26" s="1">
        <f t="shared" si="3"/>
        <v>0.57177069362158262</v>
      </c>
    </row>
    <row r="27" spans="1:14">
      <c r="A27" s="119">
        <v>22</v>
      </c>
      <c r="B27" s="114">
        <f t="shared" si="5"/>
        <v>-1.0000000000000035E-2</v>
      </c>
      <c r="C27" s="119">
        <f t="shared" si="0"/>
        <v>0.99990033498506681</v>
      </c>
      <c r="D27" s="113">
        <f t="shared" si="6"/>
        <v>2E-3</v>
      </c>
      <c r="E27" s="120">
        <f t="shared" si="1"/>
        <v>9.9665014933192353E-5</v>
      </c>
      <c r="F27" s="48">
        <f t="shared" si="7"/>
        <v>2E-3</v>
      </c>
      <c r="K27" s="1">
        <v>22</v>
      </c>
      <c r="L27" s="1">
        <f t="shared" si="2"/>
        <v>-0.41997459638398038</v>
      </c>
      <c r="M27" s="118">
        <f t="shared" si="4"/>
        <v>-0.7799999999999998</v>
      </c>
      <c r="N27" s="1">
        <f t="shared" si="3"/>
        <v>0.58002540361601962</v>
      </c>
    </row>
    <row r="28" spans="1:14">
      <c r="A28" s="119">
        <v>23</v>
      </c>
      <c r="B28" s="114">
        <f t="shared" si="5"/>
        <v>-8.0000000000000349E-3</v>
      </c>
      <c r="C28" s="119">
        <f t="shared" si="0"/>
        <v>0.99993617134443546</v>
      </c>
      <c r="D28" s="113">
        <f t="shared" si="6"/>
        <v>2E-3</v>
      </c>
      <c r="E28" s="120">
        <f t="shared" si="1"/>
        <v>6.3828655564535097E-5</v>
      </c>
      <c r="F28" s="48">
        <f t="shared" si="7"/>
        <v>2E-3</v>
      </c>
      <c r="K28" s="1">
        <v>23</v>
      </c>
      <c r="L28" s="1">
        <f t="shared" si="2"/>
        <v>-0.4117310466186429</v>
      </c>
      <c r="M28" s="118">
        <f t="shared" si="4"/>
        <v>-0.7699999999999998</v>
      </c>
      <c r="N28" s="1">
        <f t="shared" si="3"/>
        <v>0.5882689533813571</v>
      </c>
    </row>
    <row r="29" spans="1:14">
      <c r="A29" s="119">
        <v>24</v>
      </c>
      <c r="B29" s="114">
        <f t="shared" si="5"/>
        <v>-6.0000000000000348E-3</v>
      </c>
      <c r="C29" s="119">
        <f t="shared" si="0"/>
        <v>0.99996407221483663</v>
      </c>
      <c r="D29" s="113">
        <f t="shared" si="6"/>
        <v>2E-3</v>
      </c>
      <c r="E29" s="120">
        <f t="shared" si="1"/>
        <v>3.5927785163369919E-5</v>
      </c>
      <c r="F29" s="48">
        <f t="shared" si="7"/>
        <v>2E-3</v>
      </c>
      <c r="K29" s="1">
        <v>24</v>
      </c>
      <c r="L29" s="1">
        <f t="shared" si="2"/>
        <v>-0.40350085203235997</v>
      </c>
      <c r="M29" s="118">
        <f t="shared" si="4"/>
        <v>-0.75999999999999979</v>
      </c>
      <c r="N29" s="1">
        <f t="shared" si="3"/>
        <v>0.59649914796764003</v>
      </c>
    </row>
    <row r="30" spans="1:14">
      <c r="A30" s="119">
        <v>25</v>
      </c>
      <c r="B30" s="114">
        <f t="shared" si="5"/>
        <v>-4.0000000000000348E-3</v>
      </c>
      <c r="C30" s="119">
        <f t="shared" si="0"/>
        <v>0.99998402137584663</v>
      </c>
      <c r="D30" s="113">
        <f t="shared" si="6"/>
        <v>2E-3</v>
      </c>
      <c r="E30" s="120">
        <f t="shared" si="1"/>
        <v>1.5978624153367704E-5</v>
      </c>
      <c r="F30" s="48">
        <f t="shared" si="7"/>
        <v>2E-3</v>
      </c>
      <c r="K30" s="1">
        <v>25</v>
      </c>
      <c r="L30" s="1">
        <f t="shared" si="2"/>
        <v>-0.39528622170410677</v>
      </c>
      <c r="M30" s="118">
        <f t="shared" si="4"/>
        <v>-0.74999999999999978</v>
      </c>
      <c r="N30" s="1">
        <f t="shared" si="3"/>
        <v>0.60471377829589323</v>
      </c>
    </row>
    <row r="31" spans="1:14">
      <c r="A31" s="119">
        <v>26</v>
      </c>
      <c r="B31" s="114">
        <f t="shared" si="5"/>
        <v>-2.0000000000000347E-3</v>
      </c>
      <c r="C31" s="119">
        <f t="shared" si="0"/>
        <v>0.99999600266932831</v>
      </c>
      <c r="D31" s="113">
        <f t="shared" si="6"/>
        <v>2E-3</v>
      </c>
      <c r="E31" s="120">
        <f t="shared" si="1"/>
        <v>3.9973306716900581E-6</v>
      </c>
      <c r="F31" s="48">
        <f t="shared" si="7"/>
        <v>2E-3</v>
      </c>
      <c r="K31" s="1">
        <v>26</v>
      </c>
      <c r="L31" s="1">
        <f t="shared" si="2"/>
        <v>-0.38708937872919369</v>
      </c>
      <c r="M31" s="118">
        <f t="shared" si="4"/>
        <v>-0.73999999999999977</v>
      </c>
      <c r="N31" s="1">
        <f t="shared" si="3"/>
        <v>0.61291062127080631</v>
      </c>
    </row>
    <row r="32" spans="1:14">
      <c r="A32" s="119">
        <v>27</v>
      </c>
      <c r="B32" s="114">
        <f t="shared" si="5"/>
        <v>-3.4694469519536142E-17</v>
      </c>
      <c r="C32" s="119">
        <f t="shared" si="0"/>
        <v>1</v>
      </c>
      <c r="D32" s="113">
        <f t="shared" si="6"/>
        <v>2E-3</v>
      </c>
      <c r="E32" s="120">
        <f t="shared" si="1"/>
        <v>0</v>
      </c>
      <c r="F32" s="48">
        <f t="shared" si="7"/>
        <v>2E-3</v>
      </c>
      <c r="K32" s="1">
        <v>27</v>
      </c>
      <c r="L32" s="1">
        <f t="shared" si="2"/>
        <v>-0.37891256009935503</v>
      </c>
      <c r="M32" s="118">
        <f t="shared" si="4"/>
        <v>-0.72999999999999976</v>
      </c>
      <c r="N32" s="1">
        <f t="shared" si="3"/>
        <v>0.62108743990064497</v>
      </c>
    </row>
    <row r="33" spans="1:14">
      <c r="A33" s="119">
        <v>28</v>
      </c>
      <c r="B33" s="114">
        <f t="shared" si="5"/>
        <v>1.9999999999999653E-3</v>
      </c>
      <c r="C33" s="119">
        <f t="shared" si="0"/>
        <v>0.99999599733600475</v>
      </c>
      <c r="D33" s="113">
        <f t="shared" si="6"/>
        <v>2E-3</v>
      </c>
      <c r="E33" s="120">
        <f t="shared" si="1"/>
        <v>4.0026639952506216E-6</v>
      </c>
      <c r="F33" s="48">
        <f t="shared" si="7"/>
        <v>2E-3</v>
      </c>
      <c r="K33" s="1">
        <v>28</v>
      </c>
      <c r="L33" s="1">
        <f t="shared" si="2"/>
        <v>-0.37075801657540541</v>
      </c>
      <c r="M33" s="118">
        <f t="shared" si="4"/>
        <v>-0.71999999999999975</v>
      </c>
      <c r="N33" s="1">
        <f t="shared" si="3"/>
        <v>0.62924198342459459</v>
      </c>
    </row>
    <row r="34" spans="1:14">
      <c r="A34" s="119">
        <v>29</v>
      </c>
      <c r="B34" s="114">
        <f t="shared" si="5"/>
        <v>1.7999999999999653E-3</v>
      </c>
      <c r="C34" s="119">
        <f t="shared" si="0"/>
        <v>0.99999675805775257</v>
      </c>
      <c r="D34" s="113">
        <f t="shared" si="6"/>
        <v>-2.0000000000000001E-4</v>
      </c>
      <c r="E34" s="120">
        <f t="shared" si="1"/>
        <v>3.2419422474339044E-6</v>
      </c>
      <c r="F34" s="48">
        <f t="shared" si="7"/>
        <v>2.0000000000000009E-4</v>
      </c>
      <c r="K34" s="1">
        <v>29</v>
      </c>
      <c r="L34" s="1">
        <f t="shared" si="2"/>
        <v>-0.36262801255225352</v>
      </c>
      <c r="M34" s="118">
        <f t="shared" si="4"/>
        <v>-0.70999999999999974</v>
      </c>
      <c r="N34" s="1">
        <f t="shared" si="3"/>
        <v>0.63737198744774648</v>
      </c>
    </row>
    <row r="35" spans="1:14">
      <c r="A35" s="119">
        <v>30</v>
      </c>
      <c r="B35" s="114">
        <f t="shared" si="5"/>
        <v>1.5999999999999652E-3</v>
      </c>
      <c r="C35" s="119">
        <f t="shared" si="0"/>
        <v>0.99999743863576052</v>
      </c>
      <c r="D35" s="113">
        <f t="shared" si="6"/>
        <v>-2.0000000000000001E-4</v>
      </c>
      <c r="E35" s="120">
        <f t="shared" si="1"/>
        <v>2.5613642394839431E-6</v>
      </c>
      <c r="F35" s="48">
        <f t="shared" si="7"/>
        <v>2.0000000000000009E-4</v>
      </c>
      <c r="K35" s="1">
        <v>30</v>
      </c>
      <c r="L35" s="1">
        <f t="shared" si="2"/>
        <v>-0.35452482591605805</v>
      </c>
      <c r="M35" s="118">
        <f t="shared" si="4"/>
        <v>-0.69999999999999973</v>
      </c>
      <c r="N35" s="1">
        <f t="shared" si="3"/>
        <v>0.64547517408394195</v>
      </c>
    </row>
    <row r="36" spans="1:14">
      <c r="A36" s="119">
        <v>31</v>
      </c>
      <c r="B36" s="114">
        <f t="shared" si="5"/>
        <v>1.3999999999999651E-3</v>
      </c>
      <c r="C36" s="119">
        <f t="shared" si="0"/>
        <v>0.99999803908597429</v>
      </c>
      <c r="D36" s="113">
        <f t="shared" si="6"/>
        <v>-2.0000000000000001E-4</v>
      </c>
      <c r="E36" s="120">
        <f t="shared" si="1"/>
        <v>1.9609140257115243E-6</v>
      </c>
      <c r="F36" s="48">
        <f t="shared" si="7"/>
        <v>2.0000000000000009E-4</v>
      </c>
      <c r="K36" s="1">
        <v>31</v>
      </c>
      <c r="L36" s="1">
        <f t="shared" si="2"/>
        <v>-0.34645074789330854</v>
      </c>
      <c r="M36" s="118">
        <f t="shared" si="4"/>
        <v>-0.68999999999999972</v>
      </c>
      <c r="N36" s="1">
        <f t="shared" si="3"/>
        <v>0.65354925210669146</v>
      </c>
    </row>
    <row r="37" spans="1:14">
      <c r="A37" s="119">
        <v>32</v>
      </c>
      <c r="B37" s="114">
        <f t="shared" si="5"/>
        <v>1.199999999999965E-3</v>
      </c>
      <c r="C37" s="119">
        <f t="shared" si="0"/>
        <v>0.99999855942434601</v>
      </c>
      <c r="D37" s="113">
        <f t="shared" si="6"/>
        <v>-2.0000000000000001E-4</v>
      </c>
      <c r="E37" s="120">
        <f t="shared" si="1"/>
        <v>1.4405756539881409E-6</v>
      </c>
      <c r="F37" s="48">
        <f t="shared" si="7"/>
        <v>2.0000000000000009E-4</v>
      </c>
      <c r="K37" s="1">
        <v>32</v>
      </c>
      <c r="L37" s="1">
        <f t="shared" si="2"/>
        <v>-0.33840808289160063</v>
      </c>
      <c r="M37" s="118">
        <f t="shared" si="4"/>
        <v>-0.67999999999999972</v>
      </c>
      <c r="N37" s="1">
        <f t="shared" si="3"/>
        <v>0.66159191710839937</v>
      </c>
    </row>
    <row r="38" spans="1:14">
      <c r="A38" s="119">
        <v>33</v>
      </c>
      <c r="B38" s="114">
        <f t="shared" si="5"/>
        <v>9.9999999999996489E-4</v>
      </c>
      <c r="C38" s="119">
        <f t="shared" si="0"/>
        <v>0.99999899966683337</v>
      </c>
      <c r="D38" s="113">
        <f t="shared" si="6"/>
        <v>-2.0000000000000001E-4</v>
      </c>
      <c r="E38" s="120">
        <f t="shared" si="1"/>
        <v>1.0003331666341708E-6</v>
      </c>
      <c r="F38" s="48">
        <f t="shared" si="7"/>
        <v>2.0000000000000009E-4</v>
      </c>
      <c r="K38" s="1">
        <v>33</v>
      </c>
      <c r="L38" s="1">
        <f t="shared" si="2"/>
        <v>-0.33039914833187678</v>
      </c>
      <c r="M38" s="118">
        <f t="shared" si="4"/>
        <v>-0.66999999999999971</v>
      </c>
      <c r="N38" s="1">
        <f t="shared" si="3"/>
        <v>0.66960085166812322</v>
      </c>
    </row>
    <row r="39" spans="1:14">
      <c r="A39" s="119">
        <v>34</v>
      </c>
      <c r="B39" s="114">
        <f t="shared" si="5"/>
        <v>7.9999999999996491E-4</v>
      </c>
      <c r="C39" s="119">
        <f t="shared" si="0"/>
        <v>0.99999935982940158</v>
      </c>
      <c r="D39" s="113">
        <f t="shared" si="6"/>
        <v>-2.0000000000000001E-4</v>
      </c>
      <c r="E39" s="120">
        <f t="shared" si="1"/>
        <v>6.401705984204753E-7</v>
      </c>
      <c r="F39" s="48">
        <f t="shared" si="7"/>
        <v>1.9999999999999998E-4</v>
      </c>
      <c r="K39" s="1">
        <v>34</v>
      </c>
      <c r="L39" s="1">
        <f t="shared" si="2"/>
        <v>-0.32242627447190331</v>
      </c>
      <c r="M39" s="118">
        <f t="shared" si="4"/>
        <v>-0.6599999999999997</v>
      </c>
      <c r="N39" s="1">
        <f t="shared" si="3"/>
        <v>0.67757372552809669</v>
      </c>
    </row>
    <row r="40" spans="1:14">
      <c r="A40" s="119">
        <v>35</v>
      </c>
      <c r="B40" s="114">
        <f t="shared" si="5"/>
        <v>5.9999999999996493E-4</v>
      </c>
      <c r="C40" s="119">
        <f t="shared" si="0"/>
        <v>0.99999963992802154</v>
      </c>
      <c r="D40" s="113">
        <f t="shared" si="6"/>
        <v>-2.0000000000000001E-4</v>
      </c>
      <c r="E40" s="120">
        <f t="shared" si="1"/>
        <v>3.6007197845577821E-7</v>
      </c>
      <c r="F40" s="48">
        <f t="shared" si="7"/>
        <v>1.9999999999999998E-4</v>
      </c>
      <c r="K40" s="1">
        <v>35</v>
      </c>
      <c r="L40" s="1">
        <f t="shared" si="2"/>
        <v>-0.31449180422073053</v>
      </c>
      <c r="M40" s="118">
        <f t="shared" si="4"/>
        <v>-0.64999999999999969</v>
      </c>
      <c r="N40" s="1">
        <f t="shared" si="3"/>
        <v>0.68550819577926947</v>
      </c>
    </row>
    <row r="41" spans="1:14">
      <c r="A41" s="119">
        <v>36</v>
      </c>
      <c r="B41" s="114">
        <f t="shared" si="5"/>
        <v>3.9999999999996495E-4</v>
      </c>
      <c r="C41" s="119">
        <f t="shared" si="0"/>
        <v>0.99999983997867115</v>
      </c>
      <c r="D41" s="113">
        <f t="shared" si="6"/>
        <v>-2.0000000000000001E-4</v>
      </c>
      <c r="E41" s="120">
        <f t="shared" si="1"/>
        <v>1.6002132885439835E-7</v>
      </c>
      <c r="F41" s="48">
        <f t="shared" si="7"/>
        <v>1.9999999999999998E-4</v>
      </c>
      <c r="K41" s="1">
        <v>36</v>
      </c>
      <c r="L41" s="1">
        <f t="shared" si="2"/>
        <v>-0.30659809294389773</v>
      </c>
      <c r="M41" s="118">
        <f t="shared" si="4"/>
        <v>-0.63999999999999968</v>
      </c>
      <c r="N41" s="1">
        <f t="shared" si="3"/>
        <v>0.69340190705610227</v>
      </c>
    </row>
    <row r="42" spans="1:14">
      <c r="A42" s="119">
        <v>37</v>
      </c>
      <c r="B42" s="114">
        <f t="shared" si="5"/>
        <v>1.9999999999996494E-4</v>
      </c>
      <c r="C42" s="119">
        <f t="shared" si="0"/>
        <v>0.99999995999733349</v>
      </c>
      <c r="D42" s="113">
        <f t="shared" si="6"/>
        <v>-2.0000000000000001E-4</v>
      </c>
      <c r="E42" s="120">
        <f t="shared" si="1"/>
        <v>4.0002666512606311E-8</v>
      </c>
      <c r="F42" s="48">
        <f t="shared" si="7"/>
        <v>2.0000000000000001E-4</v>
      </c>
      <c r="K42" s="1">
        <v>37</v>
      </c>
      <c r="L42" s="1">
        <f t="shared" si="2"/>
        <v>-0.29874750825912755</v>
      </c>
      <c r="M42" s="118">
        <f t="shared" si="4"/>
        <v>-0.62999999999999967</v>
      </c>
      <c r="N42" s="1">
        <f t="shared" si="3"/>
        <v>0.70125249174087245</v>
      </c>
    </row>
    <row r="43" spans="1:14">
      <c r="A43" s="119">
        <v>38</v>
      </c>
      <c r="B43" s="114">
        <f t="shared" si="5"/>
        <v>-3.5073940279906068E-17</v>
      </c>
      <c r="C43" s="119">
        <f t="shared" si="0"/>
        <v>1</v>
      </c>
      <c r="D43" s="113">
        <f t="shared" si="6"/>
        <v>-2.0000000000000001E-4</v>
      </c>
      <c r="E43" s="120">
        <f t="shared" si="1"/>
        <v>0</v>
      </c>
      <c r="F43" s="48">
        <f t="shared" si="7"/>
        <v>2.0000000000000001E-4</v>
      </c>
      <c r="K43" s="1">
        <v>38</v>
      </c>
      <c r="L43" s="1">
        <f t="shared" si="2"/>
        <v>-0.29094242982225071</v>
      </c>
      <c r="M43" s="118">
        <f t="shared" si="4"/>
        <v>-0.61999999999999966</v>
      </c>
      <c r="N43" s="1">
        <f t="shared" si="3"/>
        <v>0.70905757017774929</v>
      </c>
    </row>
    <row r="44" spans="1:14">
      <c r="A44" s="119">
        <v>39</v>
      </c>
      <c r="B44" s="114">
        <f t="shared" si="5"/>
        <v>-2.0000000000003508E-4</v>
      </c>
      <c r="C44" s="119">
        <f t="shared" si="0"/>
        <v>0.99999996000266678</v>
      </c>
      <c r="D44" s="113">
        <f t="shared" si="6"/>
        <v>-2.0000000000000001E-4</v>
      </c>
      <c r="E44" s="120">
        <f t="shared" si="1"/>
        <v>3.9997333223240616E-8</v>
      </c>
      <c r="F44" s="48">
        <f t="shared" si="7"/>
        <v>2.0000000000000001E-4</v>
      </c>
      <c r="K44" s="1">
        <v>39</v>
      </c>
      <c r="L44" s="1">
        <f t="shared" si="2"/>
        <v>-0.28318524910309484</v>
      </c>
      <c r="M44" s="118">
        <f t="shared" si="4"/>
        <v>-0.60999999999999965</v>
      </c>
      <c r="N44" s="1">
        <f t="shared" si="3"/>
        <v>0.71681475089690516</v>
      </c>
    </row>
    <row r="45" spans="1:14">
      <c r="A45" s="119">
        <v>40</v>
      </c>
      <c r="B45" s="114">
        <f t="shared" si="5"/>
        <v>-2.0000000000003508E-4</v>
      </c>
      <c r="C45" s="119">
        <f t="shared" si="0"/>
        <v>0.99999996000266678</v>
      </c>
      <c r="D45" s="113">
        <f t="shared" si="6"/>
        <v>-2.0000000000000001E-4</v>
      </c>
      <c r="E45" s="120">
        <f t="shared" si="1"/>
        <v>3.9997333223240616E-8</v>
      </c>
      <c r="F45" s="48">
        <f t="shared" si="7"/>
        <v>0</v>
      </c>
      <c r="K45" s="1">
        <v>40</v>
      </c>
      <c r="L45" s="1">
        <f t="shared" si="2"/>
        <v>-0.27547836915107138</v>
      </c>
      <c r="M45" s="118">
        <f t="shared" si="4"/>
        <v>-0.59999999999999964</v>
      </c>
      <c r="N45" s="1">
        <f t="shared" si="3"/>
        <v>0.72452163084892862</v>
      </c>
    </row>
    <row r="46" spans="1:14">
      <c r="A46" s="119">
        <v>41</v>
      </c>
      <c r="B46" s="114">
        <f t="shared" si="5"/>
        <v>-2.0000000000003508E-4</v>
      </c>
      <c r="C46" s="119">
        <f t="shared" si="0"/>
        <v>0.99999996000266678</v>
      </c>
      <c r="D46" s="113">
        <f t="shared" si="6"/>
        <v>-2.0000000000000001E-4</v>
      </c>
      <c r="E46" s="120">
        <f t="shared" si="1"/>
        <v>3.9997333223240616E-8</v>
      </c>
      <c r="F46" s="48">
        <f t="shared" si="7"/>
        <v>0</v>
      </c>
      <c r="K46" s="1">
        <v>41</v>
      </c>
      <c r="L46" s="1">
        <f t="shared" si="2"/>
        <v>-0.26782420435017851</v>
      </c>
      <c r="M46" s="118">
        <f t="shared" si="4"/>
        <v>-0.58999999999999964</v>
      </c>
      <c r="N46" s="1">
        <f t="shared" si="3"/>
        <v>0.73217579564982149</v>
      </c>
    </row>
    <row r="47" spans="1:14">
      <c r="A47" s="119">
        <v>42</v>
      </c>
      <c r="B47" s="114">
        <f t="shared" si="5"/>
        <v>-2.0000000000003508E-4</v>
      </c>
      <c r="C47" s="119">
        <f t="shared" si="0"/>
        <v>0.99999996000266678</v>
      </c>
      <c r="D47" s="113">
        <f t="shared" si="6"/>
        <v>-2.0000000000000001E-4</v>
      </c>
      <c r="E47" s="120">
        <f t="shared" si="1"/>
        <v>3.9997333223240616E-8</v>
      </c>
      <c r="F47" s="48">
        <f t="shared" si="7"/>
        <v>0</v>
      </c>
      <c r="K47" s="1">
        <v>42</v>
      </c>
      <c r="L47" s="1">
        <f t="shared" si="2"/>
        <v>-0.26022518016313623</v>
      </c>
      <c r="M47" s="118">
        <f t="shared" si="4"/>
        <v>-0.57999999999999963</v>
      </c>
      <c r="N47" s="1">
        <f t="shared" si="3"/>
        <v>0.73977481983686377</v>
      </c>
    </row>
    <row r="48" spans="1:14">
      <c r="A48" s="119">
        <v>43</v>
      </c>
      <c r="B48" s="114">
        <f t="shared" si="5"/>
        <v>-2.0000000000003508E-4</v>
      </c>
      <c r="C48" s="119">
        <f t="shared" si="0"/>
        <v>0.99999996000266678</v>
      </c>
      <c r="D48" s="113">
        <f t="shared" si="6"/>
        <v>-2.0000000000000001E-4</v>
      </c>
      <c r="E48" s="120">
        <f t="shared" si="1"/>
        <v>3.9997333223240616E-8</v>
      </c>
      <c r="F48" s="48">
        <f t="shared" si="7"/>
        <v>0</v>
      </c>
      <c r="K48" s="1">
        <v>43</v>
      </c>
      <c r="L48" s="1">
        <f t="shared" si="2"/>
        <v>-0.25268373286437174</v>
      </c>
      <c r="M48" s="118">
        <f t="shared" si="4"/>
        <v>-0.56999999999999962</v>
      </c>
      <c r="N48" s="1">
        <f t="shared" si="3"/>
        <v>0.74731626713562826</v>
      </c>
    </row>
    <row r="49" spans="1:14">
      <c r="A49" s="119">
        <v>44</v>
      </c>
      <c r="B49" s="114">
        <f t="shared" si="5"/>
        <v>-2.0000000000003508E-4</v>
      </c>
      <c r="C49" s="119">
        <f t="shared" si="0"/>
        <v>0.99999996000266678</v>
      </c>
      <c r="D49" s="113">
        <f t="shared" si="6"/>
        <v>-2.0000000000000001E-4</v>
      </c>
      <c r="E49" s="120">
        <f t="shared" si="1"/>
        <v>3.9997333223240616E-8</v>
      </c>
      <c r="F49" s="48">
        <f t="shared" si="7"/>
        <v>0</v>
      </c>
      <c r="K49" s="1">
        <v>44</v>
      </c>
      <c r="L49" s="1">
        <f t="shared" si="2"/>
        <v>-0.24520230926154729</v>
      </c>
      <c r="M49" s="118">
        <f t="shared" si="4"/>
        <v>-0.55999999999999961</v>
      </c>
      <c r="N49" s="1">
        <f t="shared" si="3"/>
        <v>0.75479769073845271</v>
      </c>
    </row>
    <row r="50" spans="1:14">
      <c r="A50" s="119">
        <v>45</v>
      </c>
      <c r="B50" s="114">
        <f t="shared" si="5"/>
        <v>-2.0000000000003508E-4</v>
      </c>
      <c r="C50" s="119">
        <f t="shared" si="0"/>
        <v>0.99999996000266678</v>
      </c>
      <c r="D50" s="113">
        <f t="shared" si="6"/>
        <v>-2.0000000000000001E-4</v>
      </c>
      <c r="E50" s="120">
        <f t="shared" si="1"/>
        <v>3.9997333223240616E-8</v>
      </c>
      <c r="F50" s="48">
        <f t="shared" si="7"/>
        <v>0</v>
      </c>
      <c r="K50" s="1">
        <v>45</v>
      </c>
      <c r="L50" s="1">
        <f t="shared" si="2"/>
        <v>-0.23778336640533149</v>
      </c>
      <c r="M50" s="118">
        <f t="shared" si="4"/>
        <v>-0.5499999999999996</v>
      </c>
      <c r="N50" s="1">
        <f t="shared" si="3"/>
        <v>0.76221663359466851</v>
      </c>
    </row>
    <row r="51" spans="1:14">
      <c r="A51" s="119">
        <v>46</v>
      </c>
      <c r="B51" s="114">
        <f t="shared" si="5"/>
        <v>-2.0000000000003508E-4</v>
      </c>
      <c r="C51" s="119">
        <f t="shared" si="0"/>
        <v>0.99999996000266678</v>
      </c>
      <c r="D51" s="113">
        <f t="shared" si="6"/>
        <v>-2.0000000000000001E-4</v>
      </c>
      <c r="E51" s="120">
        <f t="shared" si="1"/>
        <v>3.9997333223240616E-8</v>
      </c>
      <c r="F51" s="48">
        <f t="shared" si="7"/>
        <v>0</v>
      </c>
      <c r="K51" s="1">
        <v>46</v>
      </c>
      <c r="L51" s="1">
        <f t="shared" si="2"/>
        <v>-0.23042937128711005</v>
      </c>
      <c r="M51" s="118">
        <f t="shared" si="4"/>
        <v>-0.53999999999999959</v>
      </c>
      <c r="N51" s="1">
        <f t="shared" si="3"/>
        <v>0.76957062871288995</v>
      </c>
    </row>
    <row r="52" spans="1:14">
      <c r="A52" s="119">
        <v>47</v>
      </c>
      <c r="B52" s="114">
        <f t="shared" si="5"/>
        <v>-2.0000000000003508E-4</v>
      </c>
      <c r="C52" s="119">
        <f t="shared" si="0"/>
        <v>0.99999996000266678</v>
      </c>
      <c r="D52" s="113">
        <f t="shared" si="6"/>
        <v>-2.0000000000000001E-4</v>
      </c>
      <c r="E52" s="120">
        <f t="shared" si="1"/>
        <v>3.9997333223240616E-8</v>
      </c>
      <c r="F52" s="48">
        <f t="shared" si="7"/>
        <v>0</v>
      </c>
      <c r="K52" s="1">
        <v>47</v>
      </c>
      <c r="L52" s="1">
        <f t="shared" si="2"/>
        <v>-0.22314280052430668</v>
      </c>
      <c r="M52" s="118">
        <f t="shared" si="4"/>
        <v>-0.52999999999999958</v>
      </c>
      <c r="N52" s="1">
        <f t="shared" si="3"/>
        <v>0.77685719947569332</v>
      </c>
    </row>
    <row r="53" spans="1:14">
      <c r="A53" s="119">
        <v>48</v>
      </c>
      <c r="B53" s="114">
        <f t="shared" si="5"/>
        <v>-2.0000000000003508E-4</v>
      </c>
      <c r="C53" s="119">
        <f t="shared" si="0"/>
        <v>0.99999996000266678</v>
      </c>
      <c r="D53" s="113">
        <f t="shared" si="6"/>
        <v>-2.0000000000000001E-4</v>
      </c>
      <c r="E53" s="120">
        <f t="shared" si="1"/>
        <v>3.9997333223240616E-8</v>
      </c>
      <c r="F53" s="48">
        <f t="shared" si="7"/>
        <v>0</v>
      </c>
      <c r="K53" s="1">
        <v>48</v>
      </c>
      <c r="L53" s="1">
        <f t="shared" si="2"/>
        <v>-0.21592614003299504</v>
      </c>
      <c r="M53" s="118">
        <f t="shared" si="4"/>
        <v>-0.51999999999999957</v>
      </c>
      <c r="N53" s="1">
        <f t="shared" si="3"/>
        <v>0.78407385996700496</v>
      </c>
    </row>
    <row r="54" spans="1:14">
      <c r="A54" s="119">
        <v>49</v>
      </c>
      <c r="B54" s="114">
        <f t="shared" si="5"/>
        <v>-2.0000000000003508E-4</v>
      </c>
      <c r="C54" s="119">
        <f t="shared" si="0"/>
        <v>0.99999996000266678</v>
      </c>
      <c r="D54" s="113">
        <f t="shared" si="6"/>
        <v>-2.0000000000000001E-4</v>
      </c>
      <c r="E54" s="120">
        <f t="shared" si="1"/>
        <v>3.9997333223240616E-8</v>
      </c>
      <c r="F54" s="48">
        <f t="shared" si="7"/>
        <v>0</v>
      </c>
      <c r="K54" s="1">
        <v>49</v>
      </c>
      <c r="L54" s="1">
        <f t="shared" si="2"/>
        <v>-0.20878188468747372</v>
      </c>
      <c r="M54" s="118">
        <f t="shared" si="4"/>
        <v>-0.50999999999999956</v>
      </c>
      <c r="N54" s="1">
        <f t="shared" si="3"/>
        <v>0.79121811531252628</v>
      </c>
    </row>
    <row r="55" spans="1:14">
      <c r="A55" s="119">
        <v>50</v>
      </c>
      <c r="B55" s="114">
        <f t="shared" si="5"/>
        <v>-2.0000000000003508E-4</v>
      </c>
      <c r="C55" s="119">
        <f t="shared" si="0"/>
        <v>0.99999996000266678</v>
      </c>
      <c r="D55" s="113">
        <f t="shared" si="6"/>
        <v>-2.0000000000000001E-4</v>
      </c>
      <c r="E55" s="120">
        <f t="shared" si="1"/>
        <v>3.9997333223240616E-8</v>
      </c>
      <c r="F55" s="48">
        <f t="shared" si="7"/>
        <v>0</v>
      </c>
      <c r="K55" s="1">
        <v>50</v>
      </c>
      <c r="L55" s="1">
        <f t="shared" si="2"/>
        <v>-0.20171253796645761</v>
      </c>
      <c r="M55" s="118">
        <f t="shared" si="4"/>
        <v>-0.49999999999999956</v>
      </c>
      <c r="N55" s="1">
        <f t="shared" si="3"/>
        <v>0.79828746203354239</v>
      </c>
    </row>
    <row r="56" spans="1:14">
      <c r="A56" s="119">
        <v>51</v>
      </c>
      <c r="B56" s="114">
        <f t="shared" si="5"/>
        <v>-2.0000000000003508E-4</v>
      </c>
      <c r="C56" s="119">
        <f t="shared" si="0"/>
        <v>0.99999996000266678</v>
      </c>
      <c r="D56" s="113">
        <f t="shared" si="6"/>
        <v>-2.0000000000000001E-4</v>
      </c>
      <c r="E56" s="120">
        <f t="shared" si="1"/>
        <v>3.9997333223240616E-8</v>
      </c>
      <c r="F56" s="48">
        <f t="shared" si="7"/>
        <v>0</v>
      </c>
      <c r="K56" s="1">
        <v>51</v>
      </c>
      <c r="L56" s="1">
        <f t="shared" si="2"/>
        <v>-0.19472061158553666</v>
      </c>
      <c r="M56" s="118">
        <f t="shared" si="4"/>
        <v>-0.48999999999999955</v>
      </c>
      <c r="N56" s="1">
        <f t="shared" si="3"/>
        <v>0.80527938841446334</v>
      </c>
    </row>
    <row r="57" spans="1:14">
      <c r="A57" s="119">
        <v>52</v>
      </c>
      <c r="B57" s="114">
        <f t="shared" si="5"/>
        <v>-2.0000000000003508E-4</v>
      </c>
      <c r="C57" s="119">
        <f t="shared" si="0"/>
        <v>0.99999996000266678</v>
      </c>
      <c r="D57" s="113">
        <f t="shared" si="6"/>
        <v>-2.0000000000000001E-4</v>
      </c>
      <c r="E57" s="120">
        <f t="shared" si="1"/>
        <v>3.9997333223240616E-8</v>
      </c>
      <c r="F57" s="48">
        <f t="shared" si="7"/>
        <v>0</v>
      </c>
      <c r="K57" s="1">
        <v>52</v>
      </c>
      <c r="L57" s="1">
        <f t="shared" si="2"/>
        <v>-0.18780862511555596</v>
      </c>
      <c r="M57" s="118">
        <f t="shared" si="4"/>
        <v>-0.47999999999999954</v>
      </c>
      <c r="N57" s="1">
        <f t="shared" si="3"/>
        <v>0.81219137488444404</v>
      </c>
    </row>
    <row r="58" spans="1:14">
      <c r="A58" s="119">
        <v>53</v>
      </c>
      <c r="B58" s="114">
        <f t="shared" si="5"/>
        <v>-2.0000000000003508E-4</v>
      </c>
      <c r="C58" s="119">
        <f t="shared" si="0"/>
        <v>0.99999996000266678</v>
      </c>
      <c r="D58" s="113">
        <f t="shared" si="6"/>
        <v>-2.0000000000000001E-4</v>
      </c>
      <c r="E58" s="120">
        <f t="shared" si="1"/>
        <v>3.9997333223240616E-8</v>
      </c>
      <c r="F58" s="48">
        <f t="shared" si="7"/>
        <v>0</v>
      </c>
      <c r="K58" s="1">
        <v>53</v>
      </c>
      <c r="L58" s="1">
        <f t="shared" si="2"/>
        <v>-0.18097910558654329</v>
      </c>
      <c r="M58" s="118">
        <f t="shared" si="4"/>
        <v>-0.46999999999999953</v>
      </c>
      <c r="N58" s="1">
        <f t="shared" si="3"/>
        <v>0.81902089441345671</v>
      </c>
    </row>
    <row r="59" spans="1:14">
      <c r="A59" s="119">
        <v>54</v>
      </c>
      <c r="B59" s="114">
        <f t="shared" si="5"/>
        <v>-2.0000000000003508E-4</v>
      </c>
      <c r="C59" s="119">
        <f t="shared" si="0"/>
        <v>0.99999996000266678</v>
      </c>
      <c r="D59" s="113">
        <f t="shared" si="6"/>
        <v>-2.0000000000000001E-4</v>
      </c>
      <c r="E59" s="120">
        <f t="shared" si="1"/>
        <v>3.9997333223240616E-8</v>
      </c>
      <c r="F59" s="48">
        <f t="shared" si="7"/>
        <v>0</v>
      </c>
      <c r="K59" s="1">
        <v>54</v>
      </c>
      <c r="L59" s="1">
        <f t="shared" si="2"/>
        <v>-0.17423458707681772</v>
      </c>
      <c r="M59" s="118">
        <f t="shared" si="4"/>
        <v>-0.45999999999999952</v>
      </c>
      <c r="N59" s="1">
        <f t="shared" si="3"/>
        <v>0.82576541292318228</v>
      </c>
    </row>
    <row r="60" spans="1:14">
      <c r="A60" s="119">
        <v>55</v>
      </c>
      <c r="B60" s="114">
        <f t="shared" si="5"/>
        <v>-2.0000000000003508E-4</v>
      </c>
      <c r="C60" s="119">
        <f t="shared" si="0"/>
        <v>0.99999996000266678</v>
      </c>
      <c r="D60" s="113">
        <f t="shared" si="6"/>
        <v>-2.0000000000000001E-4</v>
      </c>
      <c r="E60" s="120">
        <f t="shared" si="1"/>
        <v>3.9997333223240616E-8</v>
      </c>
      <c r="F60" s="48">
        <f t="shared" si="7"/>
        <v>0</v>
      </c>
      <c r="K60" s="1">
        <v>55</v>
      </c>
      <c r="L60" s="1">
        <f t="shared" si="2"/>
        <v>-0.16757761028689788</v>
      </c>
      <c r="M60" s="118">
        <f t="shared" si="4"/>
        <v>-0.44999999999999951</v>
      </c>
      <c r="N60" s="1">
        <f t="shared" si="3"/>
        <v>0.83242238971310212</v>
      </c>
    </row>
    <row r="61" spans="1:14">
      <c r="A61" s="119">
        <v>56</v>
      </c>
      <c r="B61" s="114">
        <f t="shared" si="5"/>
        <v>-2.0000000000003508E-4</v>
      </c>
      <c r="C61" s="119">
        <f t="shared" si="0"/>
        <v>0.99999996000266678</v>
      </c>
      <c r="D61" s="113">
        <f t="shared" si="6"/>
        <v>-2.0000000000000001E-4</v>
      </c>
      <c r="E61" s="120">
        <f t="shared" si="1"/>
        <v>3.9997333223240616E-8</v>
      </c>
      <c r="F61" s="48">
        <f t="shared" si="7"/>
        <v>0</v>
      </c>
      <c r="K61" s="1">
        <v>56</v>
      </c>
      <c r="L61" s="1">
        <f t="shared" si="2"/>
        <v>-0.16101072209781908</v>
      </c>
      <c r="M61" s="118">
        <f t="shared" si="4"/>
        <v>-0.4399999999999995</v>
      </c>
      <c r="N61" s="1">
        <f t="shared" si="3"/>
        <v>0.83898927790218092</v>
      </c>
    </row>
    <row r="62" spans="1:14">
      <c r="A62" s="119">
        <v>57</v>
      </c>
      <c r="B62" s="114">
        <f t="shared" si="5"/>
        <v>-2.0000000000003508E-4</v>
      </c>
      <c r="C62" s="119">
        <f t="shared" si="0"/>
        <v>0.99999996000266678</v>
      </c>
      <c r="D62" s="113">
        <f t="shared" si="6"/>
        <v>-2.0000000000000001E-4</v>
      </c>
      <c r="E62" s="120">
        <f t="shared" si="1"/>
        <v>3.9997333223240616E-8</v>
      </c>
      <c r="F62" s="48">
        <f t="shared" si="7"/>
        <v>0</v>
      </c>
      <c r="K62" s="1">
        <v>57</v>
      </c>
      <c r="L62" s="1">
        <f t="shared" si="2"/>
        <v>-0.15453647511346458</v>
      </c>
      <c r="M62" s="118">
        <f t="shared" si="4"/>
        <v>-0.42999999999999949</v>
      </c>
      <c r="N62" s="1">
        <f t="shared" si="3"/>
        <v>0.84546352488653542</v>
      </c>
    </row>
    <row r="63" spans="1:14">
      <c r="A63" s="119">
        <v>58</v>
      </c>
      <c r="B63" s="114">
        <f t="shared" si="5"/>
        <v>-2.0000000000003508E-4</v>
      </c>
      <c r="C63" s="119">
        <f t="shared" si="0"/>
        <v>0.99999996000266678</v>
      </c>
      <c r="D63" s="113">
        <f t="shared" si="6"/>
        <v>-2.0000000000000001E-4</v>
      </c>
      <c r="E63" s="120">
        <f t="shared" si="1"/>
        <v>3.9997333223240616E-8</v>
      </c>
      <c r="F63" s="48">
        <f t="shared" si="7"/>
        <v>0</v>
      </c>
      <c r="K63" s="1">
        <v>58</v>
      </c>
      <c r="L63" s="1">
        <f t="shared" si="2"/>
        <v>-0.14815742718649916</v>
      </c>
      <c r="M63" s="118">
        <f t="shared" si="4"/>
        <v>-0.41999999999999948</v>
      </c>
      <c r="N63" s="1">
        <f t="shared" si="3"/>
        <v>0.85184257281350084</v>
      </c>
    </row>
    <row r="64" spans="1:14">
      <c r="A64" s="119">
        <v>59</v>
      </c>
      <c r="B64" s="114">
        <f t="shared" si="5"/>
        <v>-2.0000000000003508E-4</v>
      </c>
      <c r="C64" s="119">
        <f t="shared" si="0"/>
        <v>0.99999996000266678</v>
      </c>
      <c r="D64" s="113">
        <f t="shared" si="6"/>
        <v>-2.0000000000000001E-4</v>
      </c>
      <c r="E64" s="120">
        <f t="shared" si="1"/>
        <v>3.9997333223240616E-8</v>
      </c>
      <c r="F64" s="48">
        <f t="shared" si="7"/>
        <v>0</v>
      </c>
      <c r="K64" s="1">
        <v>59</v>
      </c>
      <c r="L64" s="1">
        <f t="shared" si="2"/>
        <v>-0.14187614092749601</v>
      </c>
      <c r="M64" s="118">
        <f t="shared" si="4"/>
        <v>-0.40999999999999948</v>
      </c>
      <c r="N64" s="1">
        <f t="shared" si="3"/>
        <v>0.85812385907250399</v>
      </c>
    </row>
    <row r="65" spans="1:14">
      <c r="A65" s="119">
        <v>60</v>
      </c>
      <c r="B65" s="114">
        <f t="shared" si="5"/>
        <v>-2.0000000000003508E-4</v>
      </c>
      <c r="C65" s="119">
        <f t="shared" si="0"/>
        <v>0.99999996000266678</v>
      </c>
      <c r="D65" s="113">
        <f t="shared" si="6"/>
        <v>-2.0000000000000001E-4</v>
      </c>
      <c r="E65" s="120">
        <f t="shared" si="1"/>
        <v>3.9997333223240616E-8</v>
      </c>
      <c r="F65" s="48">
        <f t="shared" si="7"/>
        <v>0</v>
      </c>
      <c r="K65" s="1">
        <v>60</v>
      </c>
      <c r="L65" s="1">
        <f t="shared" si="2"/>
        <v>-0.13569518319682361</v>
      </c>
      <c r="M65" s="118">
        <f t="shared" si="4"/>
        <v>-0.39999999999999947</v>
      </c>
      <c r="N65" s="1">
        <f t="shared" si="3"/>
        <v>0.86430481680317639</v>
      </c>
    </row>
    <row r="66" spans="1:14">
      <c r="A66" s="119">
        <v>61</v>
      </c>
      <c r="B66" s="114">
        <f t="shared" si="5"/>
        <v>-2.0000000000003508E-4</v>
      </c>
      <c r="C66" s="119">
        <f t="shared" si="0"/>
        <v>0.99999996000266678</v>
      </c>
      <c r="D66" s="113">
        <f t="shared" si="6"/>
        <v>-2.0000000000000001E-4</v>
      </c>
      <c r="E66" s="120">
        <f t="shared" si="1"/>
        <v>3.9997333223240616E-8</v>
      </c>
      <c r="F66" s="48">
        <f t="shared" si="7"/>
        <v>0</v>
      </c>
      <c r="K66" s="1">
        <v>61</v>
      </c>
      <c r="L66" s="1">
        <f t="shared" si="2"/>
        <v>-0.12961712457886654</v>
      </c>
      <c r="M66" s="118">
        <f t="shared" si="4"/>
        <v>-0.38999999999999946</v>
      </c>
      <c r="N66" s="1">
        <f t="shared" si="3"/>
        <v>0.87038287542113346</v>
      </c>
    </row>
    <row r="67" spans="1:14">
      <c r="A67" s="119">
        <v>62</v>
      </c>
      <c r="B67" s="114">
        <f t="shared" si="5"/>
        <v>-2.0000000000003508E-4</v>
      </c>
      <c r="C67" s="119">
        <f t="shared" si="0"/>
        <v>0.99999996000266678</v>
      </c>
      <c r="D67" s="113">
        <f t="shared" si="6"/>
        <v>-2.0000000000000001E-4</v>
      </c>
      <c r="E67" s="120">
        <f t="shared" si="1"/>
        <v>3.9997333223240616E-8</v>
      </c>
      <c r="F67" s="48">
        <f t="shared" si="7"/>
        <v>0</v>
      </c>
      <c r="K67" s="1">
        <v>62</v>
      </c>
      <c r="L67" s="1">
        <f t="shared" si="2"/>
        <v>-0.12364453883812354</v>
      </c>
      <c r="M67" s="118">
        <f t="shared" si="4"/>
        <v>-0.37999999999999945</v>
      </c>
      <c r="N67" s="1">
        <f t="shared" si="3"/>
        <v>0.87635546116187646</v>
      </c>
    </row>
    <row r="68" spans="1:14">
      <c r="A68" s="119">
        <v>63</v>
      </c>
      <c r="B68" s="114">
        <f t="shared" si="5"/>
        <v>-2.0000000000003508E-4</v>
      </c>
      <c r="C68" s="119">
        <f t="shared" si="0"/>
        <v>0.99999996000266678</v>
      </c>
      <c r="D68" s="113">
        <f t="shared" si="6"/>
        <v>-2.0000000000000001E-4</v>
      </c>
      <c r="E68" s="120">
        <f t="shared" si="1"/>
        <v>3.9997333223240616E-8</v>
      </c>
      <c r="F68" s="48">
        <f t="shared" si="7"/>
        <v>0</v>
      </c>
      <c r="K68" s="1">
        <v>63</v>
      </c>
      <c r="L68" s="1">
        <f t="shared" si="2"/>
        <v>-0.11778000235674135</v>
      </c>
      <c r="M68" s="118">
        <f t="shared" si="4"/>
        <v>-0.36999999999999944</v>
      </c>
      <c r="N68" s="1">
        <f t="shared" si="3"/>
        <v>0.88221999764325865</v>
      </c>
    </row>
    <row r="69" spans="1:14">
      <c r="A69" s="119">
        <v>64</v>
      </c>
      <c r="B69" s="114">
        <f t="shared" si="5"/>
        <v>-2.0000000000003508E-4</v>
      </c>
      <c r="C69" s="119">
        <f t="shared" si="0"/>
        <v>0.99999996000266678</v>
      </c>
      <c r="D69" s="113">
        <f t="shared" si="6"/>
        <v>-2.0000000000000001E-4</v>
      </c>
      <c r="E69" s="120">
        <f t="shared" si="1"/>
        <v>3.9997333223240616E-8</v>
      </c>
      <c r="F69" s="48">
        <f t="shared" si="7"/>
        <v>0</v>
      </c>
      <c r="K69" s="1">
        <v>64</v>
      </c>
      <c r="L69" s="1">
        <f t="shared" si="2"/>
        <v>-0.11202609355300996</v>
      </c>
      <c r="M69" s="118">
        <f t="shared" si="4"/>
        <v>-0.35999999999999943</v>
      </c>
      <c r="N69" s="1">
        <f t="shared" si="3"/>
        <v>0.88797390644699004</v>
      </c>
    </row>
    <row r="70" spans="1:14">
      <c r="A70" s="119">
        <v>65</v>
      </c>
      <c r="B70" s="114">
        <f t="shared" si="5"/>
        <v>-2.0000000000003508E-4</v>
      </c>
      <c r="C70" s="119">
        <f t="shared" ref="C70:C133" si="8">(EXP(B70)-2-B70)^2</f>
        <v>0.99999996000266678</v>
      </c>
      <c r="D70" s="113">
        <f t="shared" si="6"/>
        <v>-2.0000000000000001E-4</v>
      </c>
      <c r="E70" s="120">
        <f t="shared" ref="E70:E133" si="9">$R$5-C70</f>
        <v>3.9997333223240616E-8</v>
      </c>
      <c r="F70" s="48">
        <f t="shared" si="7"/>
        <v>0</v>
      </c>
      <c r="K70" s="1">
        <v>65</v>
      </c>
      <c r="L70" s="1">
        <f t="shared" ref="L70:L133" si="10">N70-$R$5</f>
        <v>-0.10638539228034438</v>
      </c>
      <c r="M70" s="118">
        <f t="shared" si="4"/>
        <v>-0.34999999999999942</v>
      </c>
      <c r="N70" s="1">
        <f t="shared" ref="N70:N133" si="11">(EXP(M70)-2-M70)^2</f>
        <v>0.89361460771965562</v>
      </c>
    </row>
    <row r="71" spans="1:14">
      <c r="A71" s="119">
        <v>66</v>
      </c>
      <c r="B71" s="114">
        <f t="shared" si="5"/>
        <v>-2.0000000000003508E-4</v>
      </c>
      <c r="C71" s="119">
        <f t="shared" si="8"/>
        <v>0.99999996000266678</v>
      </c>
      <c r="D71" s="113">
        <f t="shared" si="6"/>
        <v>-2.0000000000000001E-4</v>
      </c>
      <c r="E71" s="120">
        <f t="shared" si="9"/>
        <v>3.9997333223240616E-8</v>
      </c>
      <c r="F71" s="48">
        <f t="shared" si="7"/>
        <v>0</v>
      </c>
      <c r="K71" s="1">
        <v>66</v>
      </c>
      <c r="L71" s="1">
        <f t="shared" si="10"/>
        <v>-0.10086047920627406</v>
      </c>
      <c r="M71" s="118">
        <f t="shared" ref="M71:M134" si="12">M70+$O$5</f>
        <v>-0.33999999999999941</v>
      </c>
      <c r="N71" s="1">
        <f t="shared" si="11"/>
        <v>0.89913952079372594</v>
      </c>
    </row>
    <row r="72" spans="1:14">
      <c r="A72" s="119">
        <v>67</v>
      </c>
      <c r="B72" s="114">
        <f t="shared" ref="B72:B135" si="13">IF(C71&lt;=C70,
         IF(ABS(D71)&lt;=($G$5/$I$5),
                         B71,
                         B71+D72),
         B71+D72)</f>
        <v>-2.0000000000003508E-4</v>
      </c>
      <c r="C72" s="119">
        <f t="shared" si="8"/>
        <v>0.99999996000266678</v>
      </c>
      <c r="D72" s="113">
        <f t="shared" ref="D72:D135" si="14">IF(C71&lt;=C70,
         IF(ABS(D71)&lt;=($G$5/$I$5),
                         D71,
                         -D71/$I$5),
         D71)</f>
        <v>-2.0000000000000001E-4</v>
      </c>
      <c r="E72" s="120">
        <f t="shared" si="9"/>
        <v>3.9997333223240616E-8</v>
      </c>
      <c r="F72" s="48">
        <f t="shared" si="7"/>
        <v>0</v>
      </c>
      <c r="K72" s="1">
        <v>67</v>
      </c>
      <c r="L72" s="1">
        <f t="shared" si="10"/>
        <v>-9.5453935170933701E-2</v>
      </c>
      <c r="M72" s="118">
        <f t="shared" si="12"/>
        <v>-0.3299999999999994</v>
      </c>
      <c r="N72" s="1">
        <f t="shared" si="11"/>
        <v>0.9045460648290663</v>
      </c>
    </row>
    <row r="73" spans="1:14">
      <c r="A73" s="119">
        <v>68</v>
      </c>
      <c r="B73" s="114">
        <f t="shared" si="13"/>
        <v>-2.0000000000003508E-4</v>
      </c>
      <c r="C73" s="119">
        <f t="shared" si="8"/>
        <v>0.99999996000266678</v>
      </c>
      <c r="D73" s="113">
        <f t="shared" si="14"/>
        <v>-2.0000000000000001E-4</v>
      </c>
      <c r="E73" s="120">
        <f t="shared" si="9"/>
        <v>3.9997333223240616E-8</v>
      </c>
      <c r="F73" s="48">
        <f t="shared" ref="F73:F136" si="15">ABS(B73-B72)</f>
        <v>0</v>
      </c>
      <c r="K73" s="1">
        <v>68</v>
      </c>
      <c r="L73" s="1">
        <f t="shared" si="10"/>
        <v>-9.0168340524552693E-2</v>
      </c>
      <c r="M73" s="118">
        <f t="shared" si="12"/>
        <v>-0.3199999999999994</v>
      </c>
      <c r="N73" s="1">
        <f t="shared" si="11"/>
        <v>0.90983165947544731</v>
      </c>
    </row>
    <row r="74" spans="1:14">
      <c r="A74" s="119">
        <v>69</v>
      </c>
      <c r="B74" s="114">
        <f t="shared" si="13"/>
        <v>-2.0000000000003508E-4</v>
      </c>
      <c r="C74" s="119">
        <f t="shared" si="8"/>
        <v>0.99999996000266678</v>
      </c>
      <c r="D74" s="113">
        <f t="shared" si="14"/>
        <v>-2.0000000000000001E-4</v>
      </c>
      <c r="E74" s="120">
        <f t="shared" si="9"/>
        <v>3.9997333223240616E-8</v>
      </c>
      <c r="F74" s="48">
        <f t="shared" si="15"/>
        <v>0</v>
      </c>
      <c r="K74" s="1">
        <v>69</v>
      </c>
      <c r="L74" s="1">
        <f t="shared" si="10"/>
        <v>-8.5006274443423013E-2</v>
      </c>
      <c r="M74" s="118">
        <f t="shared" si="12"/>
        <v>-0.30999999999999939</v>
      </c>
      <c r="N74" s="1">
        <f t="shared" si="11"/>
        <v>0.91499372555657699</v>
      </c>
    </row>
    <row r="75" spans="1:14">
      <c r="A75" s="119">
        <v>70</v>
      </c>
      <c r="B75" s="114">
        <f t="shared" si="13"/>
        <v>-2.0000000000003508E-4</v>
      </c>
      <c r="C75" s="119">
        <f t="shared" si="8"/>
        <v>0.99999996000266678</v>
      </c>
      <c r="D75" s="113">
        <f t="shared" si="14"/>
        <v>-2.0000000000000001E-4</v>
      </c>
      <c r="E75" s="120">
        <f t="shared" si="9"/>
        <v>3.9997333223240616E-8</v>
      </c>
      <c r="F75" s="48">
        <f t="shared" si="15"/>
        <v>0</v>
      </c>
      <c r="K75" s="1">
        <v>70</v>
      </c>
      <c r="L75" s="1">
        <f t="shared" si="10"/>
        <v>-7.9970314223813732E-2</v>
      </c>
      <c r="M75" s="118">
        <f t="shared" si="12"/>
        <v>-0.29999999999999938</v>
      </c>
      <c r="N75" s="1">
        <f t="shared" si="11"/>
        <v>0.92002968577618627</v>
      </c>
    </row>
    <row r="76" spans="1:14">
      <c r="A76" s="119">
        <v>71</v>
      </c>
      <c r="B76" s="114">
        <f t="shared" si="13"/>
        <v>-2.0000000000003508E-4</v>
      </c>
      <c r="C76" s="119">
        <f t="shared" si="8"/>
        <v>0.99999996000266678</v>
      </c>
      <c r="D76" s="113">
        <f t="shared" si="14"/>
        <v>-2.0000000000000001E-4</v>
      </c>
      <c r="E76" s="120">
        <f t="shared" si="9"/>
        <v>3.9997333223240616E-8</v>
      </c>
      <c r="F76" s="48">
        <f t="shared" si="15"/>
        <v>0</v>
      </c>
      <c r="K76" s="1">
        <v>71</v>
      </c>
      <c r="L76" s="1">
        <f t="shared" si="10"/>
        <v>-7.5063034553290553E-2</v>
      </c>
      <c r="M76" s="118">
        <f t="shared" si="12"/>
        <v>-0.28999999999999937</v>
      </c>
      <c r="N76" s="1">
        <f t="shared" si="11"/>
        <v>0.92493696544670945</v>
      </c>
    </row>
    <row r="77" spans="1:14">
      <c r="A77" s="119">
        <v>72</v>
      </c>
      <c r="B77" s="114">
        <f t="shared" si="13"/>
        <v>-2.0000000000003508E-4</v>
      </c>
      <c r="C77" s="119">
        <f t="shared" si="8"/>
        <v>0.99999996000266678</v>
      </c>
      <c r="D77" s="113">
        <f t="shared" si="14"/>
        <v>-2.0000000000000001E-4</v>
      </c>
      <c r="E77" s="120">
        <f t="shared" si="9"/>
        <v>3.9997333223240616E-8</v>
      </c>
      <c r="F77" s="48">
        <f t="shared" si="15"/>
        <v>0</v>
      </c>
      <c r="K77" s="1">
        <v>72</v>
      </c>
      <c r="L77" s="1">
        <f t="shared" si="10"/>
        <v>-7.0287006758880111E-2</v>
      </c>
      <c r="M77" s="118">
        <f t="shared" si="12"/>
        <v>-0.27999999999999936</v>
      </c>
      <c r="N77" s="1">
        <f t="shared" si="11"/>
        <v>0.92971299324111989</v>
      </c>
    </row>
    <row r="78" spans="1:14">
      <c r="A78" s="119">
        <v>73</v>
      </c>
      <c r="B78" s="114">
        <f t="shared" si="13"/>
        <v>-2.0000000000003508E-4</v>
      </c>
      <c r="C78" s="119">
        <f t="shared" si="8"/>
        <v>0.99999996000266678</v>
      </c>
      <c r="D78" s="113">
        <f t="shared" si="14"/>
        <v>-2.0000000000000001E-4</v>
      </c>
      <c r="E78" s="120">
        <f t="shared" si="9"/>
        <v>3.9997333223240616E-8</v>
      </c>
      <c r="F78" s="48">
        <f t="shared" si="15"/>
        <v>0</v>
      </c>
      <c r="K78" s="1">
        <v>73</v>
      </c>
      <c r="L78" s="1">
        <f t="shared" si="10"/>
        <v>-6.5644798031522122E-2</v>
      </c>
      <c r="M78" s="118">
        <f t="shared" si="12"/>
        <v>-0.26999999999999935</v>
      </c>
      <c r="N78" s="1">
        <f t="shared" si="11"/>
        <v>0.93435520196847788</v>
      </c>
    </row>
    <row r="79" spans="1:14">
      <c r="A79" s="119">
        <v>74</v>
      </c>
      <c r="B79" s="114">
        <f t="shared" si="13"/>
        <v>-2.0000000000003508E-4</v>
      </c>
      <c r="C79" s="119">
        <f t="shared" si="8"/>
        <v>0.99999996000266678</v>
      </c>
      <c r="D79" s="113">
        <f t="shared" si="14"/>
        <v>-2.0000000000000001E-4</v>
      </c>
      <c r="E79" s="120">
        <f t="shared" si="9"/>
        <v>3.9997333223240616E-8</v>
      </c>
      <c r="F79" s="48">
        <f t="shared" si="15"/>
        <v>0</v>
      </c>
      <c r="K79" s="1">
        <v>74</v>
      </c>
      <c r="L79" s="1">
        <f t="shared" si="10"/>
        <v>-6.1138970626216316E-2</v>
      </c>
      <c r="M79" s="118">
        <f t="shared" si="12"/>
        <v>-0.25999999999999934</v>
      </c>
      <c r="N79" s="1">
        <f t="shared" si="11"/>
        <v>0.93886102937378368</v>
      </c>
    </row>
    <row r="80" spans="1:14">
      <c r="A80" s="119">
        <v>75</v>
      </c>
      <c r="B80" s="114">
        <f t="shared" si="13"/>
        <v>-2.0000000000003508E-4</v>
      </c>
      <c r="C80" s="119">
        <f t="shared" si="8"/>
        <v>0.99999996000266678</v>
      </c>
      <c r="D80" s="113">
        <f t="shared" si="14"/>
        <v>-2.0000000000000001E-4</v>
      </c>
      <c r="E80" s="120">
        <f t="shared" si="9"/>
        <v>3.9997333223240616E-8</v>
      </c>
      <c r="F80" s="48">
        <f t="shared" si="15"/>
        <v>0</v>
      </c>
      <c r="K80" s="1">
        <v>75</v>
      </c>
      <c r="L80" s="1">
        <f t="shared" si="10"/>
        <v>-5.6772081037283373E-2</v>
      </c>
      <c r="M80" s="118">
        <f t="shared" si="12"/>
        <v>-0.24999999999999933</v>
      </c>
      <c r="N80" s="1">
        <f t="shared" si="11"/>
        <v>0.94322791896271663</v>
      </c>
    </row>
    <row r="81" spans="1:14">
      <c r="A81" s="119">
        <v>76</v>
      </c>
      <c r="B81" s="114">
        <f t="shared" si="13"/>
        <v>-2.0000000000003508E-4</v>
      </c>
      <c r="C81" s="119">
        <f t="shared" si="8"/>
        <v>0.99999996000266678</v>
      </c>
      <c r="D81" s="113">
        <f t="shared" si="14"/>
        <v>-2.0000000000000001E-4</v>
      </c>
      <c r="E81" s="120">
        <f t="shared" si="9"/>
        <v>3.9997333223240616E-8</v>
      </c>
      <c r="F81" s="48">
        <f t="shared" si="15"/>
        <v>0</v>
      </c>
      <c r="K81" s="1">
        <v>76</v>
      </c>
      <c r="L81" s="1">
        <f t="shared" si="10"/>
        <v>-5.2546679148126607E-2</v>
      </c>
      <c r="M81" s="118">
        <f t="shared" si="12"/>
        <v>-0.23999999999999932</v>
      </c>
      <c r="N81" s="1">
        <f t="shared" si="11"/>
        <v>0.94745332085187339</v>
      </c>
    </row>
    <row r="82" spans="1:14">
      <c r="A82" s="119">
        <v>77</v>
      </c>
      <c r="B82" s="114">
        <f t="shared" si="13"/>
        <v>-2.0000000000003508E-4</v>
      </c>
      <c r="C82" s="119">
        <f t="shared" si="8"/>
        <v>0.99999996000266678</v>
      </c>
      <c r="D82" s="113">
        <f t="shared" si="14"/>
        <v>-2.0000000000000001E-4</v>
      </c>
      <c r="E82" s="120">
        <f t="shared" si="9"/>
        <v>3.9997333223240616E-8</v>
      </c>
      <c r="F82" s="48">
        <f t="shared" si="15"/>
        <v>0</v>
      </c>
      <c r="K82" s="1">
        <v>77</v>
      </c>
      <c r="L82" s="1">
        <f t="shared" si="10"/>
        <v>-4.8465307354876419E-2</v>
      </c>
      <c r="M82" s="118">
        <f t="shared" si="12"/>
        <v>-0.22999999999999932</v>
      </c>
      <c r="N82" s="1">
        <f t="shared" si="11"/>
        <v>0.95153469264512358</v>
      </c>
    </row>
    <row r="83" spans="1:14">
      <c r="A83" s="119">
        <v>78</v>
      </c>
      <c r="B83" s="114">
        <f t="shared" si="13"/>
        <v>-2.0000000000003508E-4</v>
      </c>
      <c r="C83" s="119">
        <f t="shared" si="8"/>
        <v>0.99999996000266678</v>
      </c>
      <c r="D83" s="113">
        <f t="shared" si="14"/>
        <v>-2.0000000000000001E-4</v>
      </c>
      <c r="E83" s="120">
        <f t="shared" si="9"/>
        <v>3.9997333223240616E-8</v>
      </c>
      <c r="F83" s="48">
        <f t="shared" si="15"/>
        <v>0</v>
      </c>
      <c r="K83" s="1">
        <v>78</v>
      </c>
      <c r="L83" s="1">
        <f t="shared" si="10"/>
        <v>-4.453049966328182E-2</v>
      </c>
      <c r="M83" s="118">
        <f t="shared" si="12"/>
        <v>-0.21999999999999931</v>
      </c>
      <c r="N83" s="1">
        <f t="shared" si="11"/>
        <v>0.95546950033671818</v>
      </c>
    </row>
    <row r="84" spans="1:14">
      <c r="A84" s="119">
        <v>79</v>
      </c>
      <c r="B84" s="114">
        <f t="shared" si="13"/>
        <v>-2.0000000000003508E-4</v>
      </c>
      <c r="C84" s="119">
        <f t="shared" si="8"/>
        <v>0.99999996000266678</v>
      </c>
      <c r="D84" s="113">
        <f t="shared" si="14"/>
        <v>-2.0000000000000001E-4</v>
      </c>
      <c r="E84" s="120">
        <f t="shared" si="9"/>
        <v>3.9997333223240616E-8</v>
      </c>
      <c r="F84" s="48">
        <f t="shared" si="15"/>
        <v>0</v>
      </c>
      <c r="K84" s="1">
        <v>79</v>
      </c>
      <c r="L84" s="1">
        <f t="shared" si="10"/>
        <v>-4.0744780758212973E-2</v>
      </c>
      <c r="M84" s="118">
        <f t="shared" si="12"/>
        <v>-0.2099999999999993</v>
      </c>
      <c r="N84" s="1">
        <f t="shared" si="11"/>
        <v>0.95925521924178703</v>
      </c>
    </row>
    <row r="85" spans="1:14">
      <c r="A85" s="119">
        <v>80</v>
      </c>
      <c r="B85" s="114">
        <f t="shared" si="13"/>
        <v>-2.0000000000003508E-4</v>
      </c>
      <c r="C85" s="119">
        <f t="shared" si="8"/>
        <v>0.99999996000266678</v>
      </c>
      <c r="D85" s="113">
        <f t="shared" si="14"/>
        <v>-2.0000000000000001E-4</v>
      </c>
      <c r="E85" s="120">
        <f t="shared" si="9"/>
        <v>3.9997333223240616E-8</v>
      </c>
      <c r="F85" s="48">
        <f t="shared" si="15"/>
        <v>0</v>
      </c>
      <c r="K85" s="1">
        <v>80</v>
      </c>
      <c r="L85" s="1">
        <f t="shared" si="10"/>
        <v>-3.7110665045095415E-2</v>
      </c>
      <c r="M85" s="118">
        <f t="shared" si="12"/>
        <v>-0.19999999999999929</v>
      </c>
      <c r="N85" s="1">
        <f t="shared" si="11"/>
        <v>0.96288933495490459</v>
      </c>
    </row>
    <row r="86" spans="1:14">
      <c r="A86" s="119">
        <v>81</v>
      </c>
      <c r="B86" s="114">
        <f t="shared" si="13"/>
        <v>-2.0000000000003508E-4</v>
      </c>
      <c r="C86" s="119">
        <f t="shared" si="8"/>
        <v>0.99999996000266678</v>
      </c>
      <c r="D86" s="113">
        <f t="shared" si="14"/>
        <v>-2.0000000000000001E-4</v>
      </c>
      <c r="E86" s="120">
        <f t="shared" si="9"/>
        <v>3.9997333223240616E-8</v>
      </c>
      <c r="F86" s="48">
        <f t="shared" si="15"/>
        <v>0</v>
      </c>
      <c r="K86" s="1">
        <v>81</v>
      </c>
      <c r="L86" s="1">
        <f t="shared" si="10"/>
        <v>-3.3630655662615805E-2</v>
      </c>
      <c r="M86" s="118">
        <f t="shared" si="12"/>
        <v>-0.18999999999999928</v>
      </c>
      <c r="N86" s="1">
        <f t="shared" si="11"/>
        <v>0.9663693443373842</v>
      </c>
    </row>
    <row r="87" spans="1:14">
      <c r="A87" s="119">
        <v>82</v>
      </c>
      <c r="B87" s="114">
        <f t="shared" si="13"/>
        <v>-2.0000000000003508E-4</v>
      </c>
      <c r="C87" s="119">
        <f t="shared" si="8"/>
        <v>0.99999996000266678</v>
      </c>
      <c r="D87" s="113">
        <f t="shared" si="14"/>
        <v>-2.0000000000000001E-4</v>
      </c>
      <c r="E87" s="120">
        <f t="shared" si="9"/>
        <v>3.9997333223240616E-8</v>
      </c>
      <c r="F87" s="48">
        <f t="shared" si="15"/>
        <v>0</v>
      </c>
      <c r="K87" s="1">
        <v>82</v>
      </c>
      <c r="L87" s="1">
        <f t="shared" si="10"/>
        <v>-3.030724346599889E-2</v>
      </c>
      <c r="M87" s="118">
        <f t="shared" si="12"/>
        <v>-0.17999999999999927</v>
      </c>
      <c r="N87" s="1">
        <f t="shared" si="11"/>
        <v>0.96969275653400111</v>
      </c>
    </row>
    <row r="88" spans="1:14">
      <c r="A88" s="119">
        <v>83</v>
      </c>
      <c r="B88" s="114">
        <f t="shared" si="13"/>
        <v>-2.0000000000003508E-4</v>
      </c>
      <c r="C88" s="119">
        <f t="shared" si="8"/>
        <v>0.99999996000266678</v>
      </c>
      <c r="D88" s="113">
        <f t="shared" si="14"/>
        <v>-2.0000000000000001E-4</v>
      </c>
      <c r="E88" s="120">
        <f t="shared" si="9"/>
        <v>3.9997333223240616E-8</v>
      </c>
      <c r="F88" s="48">
        <f t="shared" si="15"/>
        <v>0</v>
      </c>
      <c r="K88" s="1">
        <v>83</v>
      </c>
      <c r="L88" s="1">
        <f t="shared" si="10"/>
        <v>-2.7142905980154231E-2</v>
      </c>
      <c r="M88" s="118">
        <f t="shared" si="12"/>
        <v>-0.16999999999999926</v>
      </c>
      <c r="N88" s="1">
        <f t="shared" si="11"/>
        <v>0.97285709401984577</v>
      </c>
    </row>
    <row r="89" spans="1:14">
      <c r="A89" s="119">
        <v>84</v>
      </c>
      <c r="B89" s="114">
        <f t="shared" si="13"/>
        <v>-2.0000000000003508E-4</v>
      </c>
      <c r="C89" s="119">
        <f t="shared" si="8"/>
        <v>0.99999996000266678</v>
      </c>
      <c r="D89" s="113">
        <f t="shared" si="14"/>
        <v>-2.0000000000000001E-4</v>
      </c>
      <c r="E89" s="120">
        <f t="shared" si="9"/>
        <v>3.9997333223240616E-8</v>
      </c>
      <c r="F89" s="48">
        <f t="shared" si="15"/>
        <v>0</v>
      </c>
      <c r="K89" s="1">
        <v>84</v>
      </c>
      <c r="L89" s="1">
        <f t="shared" si="10"/>
        <v>-2.4140106321966615E-2</v>
      </c>
      <c r="M89" s="118">
        <f t="shared" si="12"/>
        <v>-0.15999999999999925</v>
      </c>
      <c r="N89" s="1">
        <f t="shared" si="11"/>
        <v>0.97585989367803339</v>
      </c>
    </row>
    <row r="90" spans="1:14">
      <c r="A90" s="119">
        <v>85</v>
      </c>
      <c r="B90" s="114">
        <f t="shared" si="13"/>
        <v>-2.0000000000003508E-4</v>
      </c>
      <c r="C90" s="119">
        <f t="shared" si="8"/>
        <v>0.99999996000266678</v>
      </c>
      <c r="D90" s="113">
        <f t="shared" si="14"/>
        <v>-2.0000000000000001E-4</v>
      </c>
      <c r="E90" s="120">
        <f t="shared" si="9"/>
        <v>3.9997333223240616E-8</v>
      </c>
      <c r="F90" s="48">
        <f t="shared" si="15"/>
        <v>0</v>
      </c>
      <c r="K90" s="1">
        <v>85</v>
      </c>
      <c r="L90" s="1">
        <f t="shared" si="10"/>
        <v>-2.1301292090995849E-2</v>
      </c>
      <c r="M90" s="118">
        <f t="shared" si="12"/>
        <v>-0.14999999999999925</v>
      </c>
      <c r="N90" s="1">
        <f t="shared" si="11"/>
        <v>0.97869870790900415</v>
      </c>
    </row>
    <row r="91" spans="1:14">
      <c r="A91" s="119">
        <v>86</v>
      </c>
      <c r="B91" s="114">
        <f t="shared" si="13"/>
        <v>-2.0000000000003508E-4</v>
      </c>
      <c r="C91" s="119">
        <f t="shared" si="8"/>
        <v>0.99999996000266678</v>
      </c>
      <c r="D91" s="113">
        <f t="shared" si="14"/>
        <v>-2.0000000000000001E-4</v>
      </c>
      <c r="E91" s="120">
        <f t="shared" si="9"/>
        <v>3.9997333223240616E-8</v>
      </c>
      <c r="F91" s="48">
        <f t="shared" si="15"/>
        <v>0</v>
      </c>
      <c r="K91" s="1">
        <v>86</v>
      </c>
      <c r="L91" s="1">
        <f t="shared" si="10"/>
        <v>-1.8628894227832093E-2</v>
      </c>
      <c r="M91" s="118">
        <f t="shared" si="12"/>
        <v>-0.13999999999999924</v>
      </c>
      <c r="N91" s="1">
        <f t="shared" si="11"/>
        <v>0.98137110577216791</v>
      </c>
    </row>
    <row r="92" spans="1:14">
      <c r="A92" s="119">
        <v>87</v>
      </c>
      <c r="B92" s="114">
        <f t="shared" si="13"/>
        <v>-2.0000000000003508E-4</v>
      </c>
      <c r="C92" s="119">
        <f t="shared" si="8"/>
        <v>0.99999996000266678</v>
      </c>
      <c r="D92" s="113">
        <f t="shared" si="14"/>
        <v>-2.0000000000000001E-4</v>
      </c>
      <c r="E92" s="120">
        <f t="shared" si="9"/>
        <v>3.9997333223240616E-8</v>
      </c>
      <c r="F92" s="48">
        <f t="shared" si="15"/>
        <v>0</v>
      </c>
      <c r="K92" s="1">
        <v>87</v>
      </c>
      <c r="L92" s="1">
        <f t="shared" si="10"/>
        <v>-1.6125325839332794E-2</v>
      </c>
      <c r="M92" s="118">
        <f t="shared" si="12"/>
        <v>-0.12999999999999923</v>
      </c>
      <c r="N92" s="1">
        <f t="shared" si="11"/>
        <v>0.98387467416066721</v>
      </c>
    </row>
    <row r="93" spans="1:14">
      <c r="A93" s="119">
        <v>88</v>
      </c>
      <c r="B93" s="114">
        <f t="shared" si="13"/>
        <v>-2.0000000000003508E-4</v>
      </c>
      <c r="C93" s="119">
        <f t="shared" si="8"/>
        <v>0.99999996000266678</v>
      </c>
      <c r="D93" s="113">
        <f t="shared" si="14"/>
        <v>-2.0000000000000001E-4</v>
      </c>
      <c r="E93" s="120">
        <f t="shared" si="9"/>
        <v>3.9997333223240616E-8</v>
      </c>
      <c r="F93" s="48">
        <f t="shared" si="15"/>
        <v>0</v>
      </c>
      <c r="K93" s="1">
        <v>88</v>
      </c>
      <c r="L93" s="1">
        <f t="shared" si="10"/>
        <v>-1.3792980989958514E-2</v>
      </c>
      <c r="M93" s="118">
        <f t="shared" si="12"/>
        <v>-0.11999999999999923</v>
      </c>
      <c r="N93" s="1">
        <f t="shared" si="11"/>
        <v>0.98620701901004149</v>
      </c>
    </row>
    <row r="94" spans="1:14">
      <c r="A94" s="119">
        <v>89</v>
      </c>
      <c r="B94" s="114">
        <f t="shared" si="13"/>
        <v>-2.0000000000003508E-4</v>
      </c>
      <c r="C94" s="119">
        <f t="shared" si="8"/>
        <v>0.99999996000266678</v>
      </c>
      <c r="D94" s="113">
        <f t="shared" si="14"/>
        <v>-2.0000000000000001E-4</v>
      </c>
      <c r="E94" s="120">
        <f t="shared" si="9"/>
        <v>3.9997333223240616E-8</v>
      </c>
      <c r="F94" s="48">
        <f t="shared" si="15"/>
        <v>0</v>
      </c>
      <c r="K94" s="1">
        <v>89</v>
      </c>
      <c r="L94" s="1">
        <f t="shared" si="10"/>
        <v>-1.163423345839798E-2</v>
      </c>
      <c r="M94" s="118">
        <f t="shared" si="12"/>
        <v>-0.10999999999999924</v>
      </c>
      <c r="N94" s="1">
        <f t="shared" si="11"/>
        <v>0.98836576654160202</v>
      </c>
    </row>
    <row r="95" spans="1:14">
      <c r="A95" s="119">
        <v>90</v>
      </c>
      <c r="B95" s="114">
        <f t="shared" si="13"/>
        <v>-2.0000000000003508E-4</v>
      </c>
      <c r="C95" s="119">
        <f t="shared" si="8"/>
        <v>0.99999996000266678</v>
      </c>
      <c r="D95" s="113">
        <f t="shared" si="14"/>
        <v>-2.0000000000000001E-4</v>
      </c>
      <c r="E95" s="120">
        <f t="shared" si="9"/>
        <v>3.9997333223240616E-8</v>
      </c>
      <c r="F95" s="48">
        <f t="shared" si="15"/>
        <v>0</v>
      </c>
      <c r="K95" s="1">
        <v>90</v>
      </c>
      <c r="L95" s="1">
        <f t="shared" si="10"/>
        <v>-9.6514354586640927E-3</v>
      </c>
      <c r="M95" s="118">
        <f t="shared" si="12"/>
        <v>-9.9999999999999242E-2</v>
      </c>
      <c r="N95" s="1">
        <f t="shared" si="11"/>
        <v>0.99034856454133591</v>
      </c>
    </row>
    <row r="96" spans="1:14">
      <c r="A96" s="119">
        <v>91</v>
      </c>
      <c r="B96" s="114">
        <f t="shared" si="13"/>
        <v>-2.0000000000003508E-4</v>
      </c>
      <c r="C96" s="119">
        <f t="shared" si="8"/>
        <v>0.99999996000266678</v>
      </c>
      <c r="D96" s="113">
        <f t="shared" si="14"/>
        <v>-2.0000000000000001E-4</v>
      </c>
      <c r="E96" s="120">
        <f t="shared" si="9"/>
        <v>3.9997333223240616E-8</v>
      </c>
      <c r="F96" s="48">
        <f t="shared" si="15"/>
        <v>0</v>
      </c>
      <c r="K96" s="1">
        <v>91</v>
      </c>
      <c r="L96" s="1">
        <f t="shared" si="10"/>
        <v>-7.8469163248193752E-3</v>
      </c>
      <c r="M96" s="118">
        <f t="shared" si="12"/>
        <v>-8.9999999999999247E-2</v>
      </c>
      <c r="N96" s="1">
        <f t="shared" si="11"/>
        <v>0.99215308367518062</v>
      </c>
    </row>
    <row r="97" spans="1:14">
      <c r="A97" s="119">
        <v>92</v>
      </c>
      <c r="B97" s="114">
        <f t="shared" si="13"/>
        <v>-2.0000000000003508E-4</v>
      </c>
      <c r="C97" s="119">
        <f t="shared" si="8"/>
        <v>0.99999996000266678</v>
      </c>
      <c r="D97" s="113">
        <f t="shared" si="14"/>
        <v>-2.0000000000000001E-4</v>
      </c>
      <c r="E97" s="120">
        <f t="shared" si="9"/>
        <v>3.9997333223240616E-8</v>
      </c>
      <c r="F97" s="48">
        <f t="shared" si="15"/>
        <v>0</v>
      </c>
      <c r="K97" s="1">
        <v>92</v>
      </c>
      <c r="L97" s="1">
        <f t="shared" si="10"/>
        <v>-6.2229811584701977E-3</v>
      </c>
      <c r="M97" s="118">
        <f t="shared" si="12"/>
        <v>-7.9999999999999252E-2</v>
      </c>
      <c r="N97" s="1">
        <f t="shared" si="11"/>
        <v>0.9937770188415298</v>
      </c>
    </row>
    <row r="98" spans="1:14">
      <c r="A98" s="119">
        <v>93</v>
      </c>
      <c r="B98" s="114">
        <f t="shared" si="13"/>
        <v>-2.0000000000003508E-4</v>
      </c>
      <c r="C98" s="119">
        <f t="shared" si="8"/>
        <v>0.99999996000266678</v>
      </c>
      <c r="D98" s="113">
        <f t="shared" si="14"/>
        <v>-2.0000000000000001E-4</v>
      </c>
      <c r="E98" s="120">
        <f t="shared" si="9"/>
        <v>3.9997333223240616E-8</v>
      </c>
      <c r="F98" s="48">
        <f t="shared" si="15"/>
        <v>0</v>
      </c>
      <c r="K98" s="1">
        <v>93</v>
      </c>
      <c r="L98" s="1">
        <f t="shared" si="10"/>
        <v>-4.7819094381543747E-3</v>
      </c>
      <c r="M98" s="118">
        <f t="shared" si="12"/>
        <v>-6.9999999999999257E-2</v>
      </c>
      <c r="N98" s="1">
        <f t="shared" si="11"/>
        <v>0.99521809056184563</v>
      </c>
    </row>
    <row r="99" spans="1:14">
      <c r="A99" s="119">
        <v>94</v>
      </c>
      <c r="B99" s="114">
        <f t="shared" si="13"/>
        <v>-2.0000000000003508E-4</v>
      </c>
      <c r="C99" s="119">
        <f t="shared" si="8"/>
        <v>0.99999996000266678</v>
      </c>
      <c r="D99" s="113">
        <f t="shared" si="14"/>
        <v>-2.0000000000000001E-4</v>
      </c>
      <c r="E99" s="120">
        <f t="shared" si="9"/>
        <v>3.9997333223240616E-8</v>
      </c>
      <c r="F99" s="48">
        <f t="shared" si="15"/>
        <v>0</v>
      </c>
      <c r="K99" s="1">
        <v>94</v>
      </c>
      <c r="L99" s="1">
        <f t="shared" si="10"/>
        <v>-3.5259535897271821E-3</v>
      </c>
      <c r="M99" s="118">
        <f t="shared" si="12"/>
        <v>-5.9999999999999255E-2</v>
      </c>
      <c r="N99" s="1">
        <f t="shared" si="11"/>
        <v>0.99647404641027282</v>
      </c>
    </row>
    <row r="100" spans="1:14">
      <c r="A100" s="119">
        <v>95</v>
      </c>
      <c r="B100" s="114">
        <f t="shared" si="13"/>
        <v>-2.0000000000003508E-4</v>
      </c>
      <c r="C100" s="119">
        <f t="shared" si="8"/>
        <v>0.99999996000266678</v>
      </c>
      <c r="D100" s="113">
        <f t="shared" si="14"/>
        <v>-2.0000000000000001E-4</v>
      </c>
      <c r="E100" s="120">
        <f t="shared" si="9"/>
        <v>3.9997333223240616E-8</v>
      </c>
      <c r="F100" s="48">
        <f t="shared" si="15"/>
        <v>0</v>
      </c>
      <c r="K100" s="1">
        <v>95</v>
      </c>
      <c r="L100" s="1">
        <f t="shared" si="10"/>
        <v>-2.4573375168249756E-3</v>
      </c>
      <c r="M100" s="118">
        <f t="shared" si="12"/>
        <v>-4.9999999999999253E-2</v>
      </c>
      <c r="N100" s="1">
        <f t="shared" si="11"/>
        <v>0.99754266248317502</v>
      </c>
    </row>
    <row r="101" spans="1:14">
      <c r="A101" s="119">
        <v>96</v>
      </c>
      <c r="B101" s="114">
        <f t="shared" si="13"/>
        <v>-2.0000000000003508E-4</v>
      </c>
      <c r="C101" s="119">
        <f t="shared" si="8"/>
        <v>0.99999996000266678</v>
      </c>
      <c r="D101" s="113">
        <f t="shared" si="14"/>
        <v>-2.0000000000000001E-4</v>
      </c>
      <c r="E101" s="120">
        <f t="shared" si="9"/>
        <v>3.9997333223240616E-8</v>
      </c>
      <c r="F101" s="48">
        <f t="shared" si="15"/>
        <v>0</v>
      </c>
      <c r="K101" s="1">
        <v>96</v>
      </c>
      <c r="L101" s="1">
        <f t="shared" si="10"/>
        <v>-1.578255090471159E-3</v>
      </c>
      <c r="M101" s="118">
        <f t="shared" si="12"/>
        <v>-3.9999999999999251E-2</v>
      </c>
      <c r="N101" s="1">
        <f t="shared" si="11"/>
        <v>0.99842174490952884</v>
      </c>
    </row>
    <row r="102" spans="1:14">
      <c r="A102" s="119">
        <v>97</v>
      </c>
      <c r="B102" s="114">
        <f t="shared" si="13"/>
        <v>-2.0000000000003508E-4</v>
      </c>
      <c r="C102" s="119">
        <f t="shared" si="8"/>
        <v>0.99999996000266678</v>
      </c>
      <c r="D102" s="113">
        <f t="shared" si="14"/>
        <v>-2.0000000000000001E-4</v>
      </c>
      <c r="E102" s="120">
        <f t="shared" si="9"/>
        <v>3.9997333223240616E-8</v>
      </c>
      <c r="F102" s="48">
        <f t="shared" si="15"/>
        <v>0</v>
      </c>
      <c r="K102" s="1">
        <v>97</v>
      </c>
      <c r="L102" s="1">
        <f t="shared" si="10"/>
        <v>-8.9086859687348419E-4</v>
      </c>
      <c r="M102" s="118">
        <f t="shared" si="12"/>
        <v>-2.9999999999999249E-2</v>
      </c>
      <c r="N102" s="1">
        <f t="shared" si="11"/>
        <v>0.99910913140312652</v>
      </c>
    </row>
    <row r="103" spans="1:14">
      <c r="A103" s="119">
        <v>98</v>
      </c>
      <c r="B103" s="114">
        <f t="shared" si="13"/>
        <v>-2.0000000000003508E-4</v>
      </c>
      <c r="C103" s="119">
        <f t="shared" si="8"/>
        <v>0.99999996000266678</v>
      </c>
      <c r="D103" s="113">
        <f t="shared" si="14"/>
        <v>-2.0000000000000001E-4</v>
      </c>
      <c r="E103" s="120">
        <f t="shared" si="9"/>
        <v>3.9997333223240616E-8</v>
      </c>
      <c r="F103" s="48">
        <f t="shared" si="15"/>
        <v>0</v>
      </c>
      <c r="K103" s="1">
        <v>98</v>
      </c>
      <c r="L103" s="1">
        <f t="shared" si="10"/>
        <v>-3.9730714242769416E-4</v>
      </c>
      <c r="M103" s="118">
        <f t="shared" si="12"/>
        <v>-1.9999999999999248E-2</v>
      </c>
      <c r="N103" s="1">
        <f t="shared" si="11"/>
        <v>0.99960269285757231</v>
      </c>
    </row>
    <row r="104" spans="1:14">
      <c r="A104" s="119">
        <v>99</v>
      </c>
      <c r="B104" s="114">
        <f t="shared" si="13"/>
        <v>-2.0000000000003508E-4</v>
      </c>
      <c r="C104" s="119">
        <f t="shared" si="8"/>
        <v>0.99999996000266678</v>
      </c>
      <c r="D104" s="113">
        <f t="shared" si="14"/>
        <v>-2.0000000000000001E-4</v>
      </c>
      <c r="E104" s="120">
        <f t="shared" si="9"/>
        <v>3.9997333223240616E-8</v>
      </c>
      <c r="F104" s="48">
        <f t="shared" si="15"/>
        <v>0</v>
      </c>
      <c r="K104" s="1">
        <v>99</v>
      </c>
      <c r="L104" s="1">
        <f t="shared" si="10"/>
        <v>-9.9665014933414398E-5</v>
      </c>
      <c r="M104" s="118">
        <f t="shared" si="12"/>
        <v>-9.9999999999992473E-3</v>
      </c>
      <c r="N104" s="1">
        <f t="shared" si="11"/>
        <v>0.99990033498506659</v>
      </c>
    </row>
    <row r="105" spans="1:14">
      <c r="A105" s="119">
        <v>100</v>
      </c>
      <c r="B105" s="114">
        <f t="shared" si="13"/>
        <v>-2.0000000000003508E-4</v>
      </c>
      <c r="C105" s="119">
        <f t="shared" si="8"/>
        <v>0.99999996000266678</v>
      </c>
      <c r="D105" s="113">
        <f t="shared" si="14"/>
        <v>-2.0000000000000001E-4</v>
      </c>
      <c r="E105" s="120">
        <f t="shared" si="9"/>
        <v>3.9997333223240616E-8</v>
      </c>
      <c r="F105" s="48">
        <f t="shared" si="15"/>
        <v>0</v>
      </c>
      <c r="K105" s="1">
        <v>100</v>
      </c>
      <c r="L105" s="1">
        <f t="shared" si="10"/>
        <v>0</v>
      </c>
      <c r="M105" s="118">
        <f t="shared" si="12"/>
        <v>7.5286998857393428E-16</v>
      </c>
      <c r="N105" s="1">
        <f t="shared" si="11"/>
        <v>1</v>
      </c>
    </row>
    <row r="106" spans="1:14">
      <c r="A106" s="119">
        <v>101</v>
      </c>
      <c r="B106" s="114">
        <f t="shared" si="13"/>
        <v>-2.0000000000003508E-4</v>
      </c>
      <c r="C106" s="119">
        <f t="shared" si="8"/>
        <v>0.99999996000266678</v>
      </c>
      <c r="D106" s="113">
        <f t="shared" si="14"/>
        <v>-2.0000000000000001E-4</v>
      </c>
      <c r="E106" s="120">
        <f t="shared" si="9"/>
        <v>3.9997333223240616E-8</v>
      </c>
      <c r="F106" s="48">
        <f t="shared" si="15"/>
        <v>0</v>
      </c>
      <c r="K106" s="1">
        <v>101</v>
      </c>
      <c r="L106" s="1">
        <f t="shared" si="10"/>
        <v>-1.0033165159972768E-4</v>
      </c>
      <c r="M106" s="118">
        <f t="shared" si="12"/>
        <v>1.0000000000000753E-2</v>
      </c>
      <c r="N106" s="1">
        <f t="shared" si="11"/>
        <v>0.99989966834840027</v>
      </c>
    </row>
    <row r="107" spans="1:14">
      <c r="A107" s="119">
        <v>102</v>
      </c>
      <c r="B107" s="114">
        <f t="shared" si="13"/>
        <v>-2.0000000000003508E-4</v>
      </c>
      <c r="C107" s="119">
        <f t="shared" si="8"/>
        <v>0.99999996000266678</v>
      </c>
      <c r="D107" s="113">
        <f t="shared" si="14"/>
        <v>-2.0000000000000001E-4</v>
      </c>
      <c r="E107" s="120">
        <f t="shared" si="9"/>
        <v>3.9997333223240616E-8</v>
      </c>
      <c r="F107" s="48">
        <f t="shared" si="15"/>
        <v>0</v>
      </c>
      <c r="K107" s="1">
        <v>102</v>
      </c>
      <c r="L107" s="1">
        <f t="shared" si="10"/>
        <v>-4.0263951570540524E-4</v>
      </c>
      <c r="M107" s="118">
        <f t="shared" si="12"/>
        <v>2.0000000000000753E-2</v>
      </c>
      <c r="N107" s="1">
        <f t="shared" si="11"/>
        <v>0.99959736048429459</v>
      </c>
    </row>
    <row r="108" spans="1:14">
      <c r="A108" s="119">
        <v>103</v>
      </c>
      <c r="B108" s="114">
        <f t="shared" si="13"/>
        <v>-2.0000000000003508E-4</v>
      </c>
      <c r="C108" s="119">
        <f t="shared" si="8"/>
        <v>0.99999996000266678</v>
      </c>
      <c r="D108" s="113">
        <f t="shared" si="14"/>
        <v>-2.0000000000000001E-4</v>
      </c>
      <c r="E108" s="120">
        <f t="shared" si="9"/>
        <v>3.9997333223240616E-8</v>
      </c>
      <c r="F108" s="48">
        <f t="shared" si="15"/>
        <v>0</v>
      </c>
      <c r="K108" s="1">
        <v>103</v>
      </c>
      <c r="L108" s="1">
        <f t="shared" si="10"/>
        <v>-9.0886130591871783E-4</v>
      </c>
      <c r="M108" s="118">
        <f t="shared" si="12"/>
        <v>3.0000000000000755E-2</v>
      </c>
      <c r="N108" s="1">
        <f t="shared" si="11"/>
        <v>0.99909113869408128</v>
      </c>
    </row>
    <row r="109" spans="1:14">
      <c r="A109" s="119">
        <v>104</v>
      </c>
      <c r="B109" s="114">
        <f t="shared" si="13"/>
        <v>-2.0000000000003508E-4</v>
      </c>
      <c r="C109" s="119">
        <f t="shared" si="8"/>
        <v>0.99999996000266678</v>
      </c>
      <c r="D109" s="113">
        <f t="shared" si="14"/>
        <v>-2.0000000000000001E-4</v>
      </c>
      <c r="E109" s="120">
        <f t="shared" si="9"/>
        <v>3.9997333223240616E-8</v>
      </c>
      <c r="F109" s="48">
        <f t="shared" si="15"/>
        <v>0</v>
      </c>
      <c r="K109" s="1">
        <v>104</v>
      </c>
      <c r="L109" s="1">
        <f t="shared" si="10"/>
        <v>-1.6208910299857493E-3</v>
      </c>
      <c r="M109" s="118">
        <f t="shared" si="12"/>
        <v>4.0000000000000757E-2</v>
      </c>
      <c r="N109" s="1">
        <f t="shared" si="11"/>
        <v>0.99837910897001425</v>
      </c>
    </row>
    <row r="110" spans="1:14">
      <c r="A110" s="119">
        <v>105</v>
      </c>
      <c r="B110" s="114">
        <f t="shared" si="13"/>
        <v>-2.0000000000003508E-4</v>
      </c>
      <c r="C110" s="119">
        <f t="shared" si="8"/>
        <v>0.99999996000266678</v>
      </c>
      <c r="D110" s="113">
        <f t="shared" si="14"/>
        <v>-2.0000000000000001E-4</v>
      </c>
      <c r="E110" s="120">
        <f t="shared" si="9"/>
        <v>3.9997333223240616E-8</v>
      </c>
      <c r="F110" s="48">
        <f t="shared" si="15"/>
        <v>0</v>
      </c>
      <c r="K110" s="1">
        <v>105</v>
      </c>
      <c r="L110" s="1">
        <f t="shared" si="10"/>
        <v>-2.5405770660510418E-3</v>
      </c>
      <c r="M110" s="118">
        <f t="shared" si="12"/>
        <v>5.0000000000000759E-2</v>
      </c>
      <c r="N110" s="1">
        <f t="shared" si="11"/>
        <v>0.99745942293394896</v>
      </c>
    </row>
    <row r="111" spans="1:14">
      <c r="A111" s="119">
        <v>106</v>
      </c>
      <c r="B111" s="114">
        <f t="shared" si="13"/>
        <v>-2.0000000000003508E-4</v>
      </c>
      <c r="C111" s="119">
        <f t="shared" si="8"/>
        <v>0.99999996000266678</v>
      </c>
      <c r="D111" s="113">
        <f t="shared" si="14"/>
        <v>-2.0000000000000001E-4</v>
      </c>
      <c r="E111" s="120">
        <f t="shared" si="9"/>
        <v>3.9997333223240616E-8</v>
      </c>
      <c r="F111" s="48">
        <f t="shared" si="15"/>
        <v>0</v>
      </c>
      <c r="K111" s="1">
        <v>106</v>
      </c>
      <c r="L111" s="1">
        <f t="shared" si="10"/>
        <v>-3.6697201875063312E-3</v>
      </c>
      <c r="M111" s="118">
        <f t="shared" si="12"/>
        <v>6.0000000000000761E-2</v>
      </c>
      <c r="N111" s="1">
        <f t="shared" si="11"/>
        <v>0.99633027981249367</v>
      </c>
    </row>
    <row r="112" spans="1:14">
      <c r="A112" s="119">
        <v>107</v>
      </c>
      <c r="B112" s="114">
        <f t="shared" si="13"/>
        <v>-2.0000000000003508E-4</v>
      </c>
      <c r="C112" s="119">
        <f t="shared" si="8"/>
        <v>0.99999996000266678</v>
      </c>
      <c r="D112" s="113">
        <f t="shared" si="14"/>
        <v>-2.0000000000000001E-4</v>
      </c>
      <c r="E112" s="120">
        <f t="shared" si="9"/>
        <v>3.9997333223240616E-8</v>
      </c>
      <c r="F112" s="48">
        <f t="shared" si="15"/>
        <v>0</v>
      </c>
      <c r="K112" s="1">
        <v>107</v>
      </c>
      <c r="L112" s="1">
        <f t="shared" si="10"/>
        <v>-5.0100715352289216E-3</v>
      </c>
      <c r="M112" s="118">
        <f t="shared" si="12"/>
        <v>7.0000000000000756E-2</v>
      </c>
      <c r="N112" s="1">
        <f t="shared" si="11"/>
        <v>0.99498992846477108</v>
      </c>
    </row>
    <row r="113" spans="1:14">
      <c r="A113" s="119">
        <v>108</v>
      </c>
      <c r="B113" s="114">
        <f t="shared" si="13"/>
        <v>-2.0000000000003508E-4</v>
      </c>
      <c r="C113" s="119">
        <f t="shared" si="8"/>
        <v>0.99999996000266678</v>
      </c>
      <c r="D113" s="113">
        <f t="shared" si="14"/>
        <v>-2.0000000000000001E-4</v>
      </c>
      <c r="E113" s="120">
        <f t="shared" si="9"/>
        <v>3.9997333223240616E-8</v>
      </c>
      <c r="F113" s="48">
        <f t="shared" si="15"/>
        <v>0</v>
      </c>
      <c r="K113" s="1">
        <v>108</v>
      </c>
      <c r="L113" s="1">
        <f t="shared" si="10"/>
        <v>-6.56333053601732E-3</v>
      </c>
      <c r="M113" s="118">
        <f t="shared" si="12"/>
        <v>8.0000000000000751E-2</v>
      </c>
      <c r="N113" s="1">
        <f t="shared" si="11"/>
        <v>0.99343666946398268</v>
      </c>
    </row>
    <row r="114" spans="1:14">
      <c r="A114" s="119">
        <v>109</v>
      </c>
      <c r="B114" s="114">
        <f t="shared" si="13"/>
        <v>-2.0000000000003508E-4</v>
      </c>
      <c r="C114" s="119">
        <f t="shared" si="8"/>
        <v>0.99999996000266678</v>
      </c>
      <c r="D114" s="113">
        <f t="shared" si="14"/>
        <v>-2.0000000000000001E-4</v>
      </c>
      <c r="E114" s="120">
        <f t="shared" si="9"/>
        <v>3.9997333223240616E-8</v>
      </c>
      <c r="F114" s="48">
        <f t="shared" si="15"/>
        <v>0</v>
      </c>
      <c r="K114" s="1">
        <v>109</v>
      </c>
      <c r="L114" s="1">
        <f t="shared" si="10"/>
        <v>-8.3311427659691351E-3</v>
      </c>
      <c r="M114" s="118">
        <f t="shared" si="12"/>
        <v>9.0000000000000746E-2</v>
      </c>
      <c r="N114" s="1">
        <f t="shared" si="11"/>
        <v>0.99166885723403086</v>
      </c>
    </row>
    <row r="115" spans="1:14">
      <c r="A115" s="119">
        <v>110</v>
      </c>
      <c r="B115" s="114">
        <f t="shared" si="13"/>
        <v>-2.0000000000003508E-4</v>
      </c>
      <c r="C115" s="119">
        <f t="shared" si="8"/>
        <v>0.99999996000266678</v>
      </c>
      <c r="D115" s="113">
        <f t="shared" si="14"/>
        <v>-2.0000000000000001E-4</v>
      </c>
      <c r="E115" s="120">
        <f t="shared" si="9"/>
        <v>3.9997333223240616E-8</v>
      </c>
      <c r="F115" s="48">
        <f t="shared" si="15"/>
        <v>0</v>
      </c>
      <c r="K115" s="1">
        <v>110</v>
      </c>
      <c r="L115" s="1">
        <f t="shared" si="10"/>
        <v>-1.031509775755024E-2</v>
      </c>
      <c r="M115" s="118">
        <f t="shared" si="12"/>
        <v>0.10000000000000074</v>
      </c>
      <c r="N115" s="1">
        <f t="shared" si="11"/>
        <v>0.98968490224244976</v>
      </c>
    </row>
    <row r="116" spans="1:14">
      <c r="A116" s="119">
        <v>111</v>
      </c>
      <c r="B116" s="114">
        <f t="shared" si="13"/>
        <v>-2.0000000000003508E-4</v>
      </c>
      <c r="C116" s="119">
        <f t="shared" si="8"/>
        <v>0.99999996000266678</v>
      </c>
      <c r="D116" s="113">
        <f t="shared" si="14"/>
        <v>-2.0000000000000001E-4</v>
      </c>
      <c r="E116" s="120">
        <f t="shared" si="9"/>
        <v>3.9997333223240616E-8</v>
      </c>
      <c r="F116" s="48">
        <f t="shared" si="15"/>
        <v>0</v>
      </c>
      <c r="K116" s="1">
        <v>111</v>
      </c>
      <c r="L116" s="1">
        <f t="shared" si="10"/>
        <v>-1.2516726749056239E-2</v>
      </c>
      <c r="M116" s="118">
        <f t="shared" si="12"/>
        <v>0.11000000000000074</v>
      </c>
      <c r="N116" s="1">
        <f t="shared" si="11"/>
        <v>0.98748327325094376</v>
      </c>
    </row>
    <row r="117" spans="1:14">
      <c r="A117" s="119">
        <v>112</v>
      </c>
      <c r="B117" s="114">
        <f t="shared" si="13"/>
        <v>-2.0000000000003508E-4</v>
      </c>
      <c r="C117" s="119">
        <f t="shared" si="8"/>
        <v>0.99999996000266678</v>
      </c>
      <c r="D117" s="113">
        <f t="shared" si="14"/>
        <v>-2.0000000000000001E-4</v>
      </c>
      <c r="E117" s="120">
        <f t="shared" si="9"/>
        <v>3.9997333223240616E-8</v>
      </c>
      <c r="F117" s="48">
        <f t="shared" si="15"/>
        <v>0</v>
      </c>
      <c r="K117" s="1">
        <v>112</v>
      </c>
      <c r="L117" s="1">
        <f t="shared" si="10"/>
        <v>-1.4937500375148072E-2</v>
      </c>
      <c r="M117" s="118">
        <f t="shared" si="12"/>
        <v>0.12000000000000073</v>
      </c>
      <c r="N117" s="1">
        <f t="shared" si="11"/>
        <v>0.98506249962485193</v>
      </c>
    </row>
    <row r="118" spans="1:14">
      <c r="A118" s="119">
        <v>113</v>
      </c>
      <c r="B118" s="114">
        <f t="shared" si="13"/>
        <v>-2.0000000000003508E-4</v>
      </c>
      <c r="C118" s="119">
        <f t="shared" si="8"/>
        <v>0.99999996000266678</v>
      </c>
      <c r="D118" s="113">
        <f t="shared" si="14"/>
        <v>-2.0000000000000001E-4</v>
      </c>
      <c r="E118" s="120">
        <f t="shared" si="9"/>
        <v>3.9997333223240616E-8</v>
      </c>
      <c r="F118" s="48">
        <f t="shared" si="15"/>
        <v>0</v>
      </c>
      <c r="K118" s="1">
        <v>113</v>
      </c>
      <c r="L118" s="1">
        <f t="shared" si="10"/>
        <v>-1.7578826297117267E-2</v>
      </c>
      <c r="M118" s="118">
        <f t="shared" si="12"/>
        <v>0.13000000000000073</v>
      </c>
      <c r="N118" s="1">
        <f t="shared" si="11"/>
        <v>0.98242117370288273</v>
      </c>
    </row>
    <row r="119" spans="1:14">
      <c r="A119" s="119">
        <v>114</v>
      </c>
      <c r="B119" s="114">
        <f t="shared" si="13"/>
        <v>-2.0000000000003508E-4</v>
      </c>
      <c r="C119" s="119">
        <f t="shared" si="8"/>
        <v>0.99999996000266678</v>
      </c>
      <c r="D119" s="113">
        <f t="shared" si="14"/>
        <v>-2.0000000000000001E-4</v>
      </c>
      <c r="E119" s="120">
        <f t="shared" si="9"/>
        <v>3.9997333223240616E-8</v>
      </c>
      <c r="F119" s="48">
        <f t="shared" si="15"/>
        <v>0</v>
      </c>
      <c r="K119" s="1">
        <v>114</v>
      </c>
      <c r="L119" s="1">
        <f t="shared" si="10"/>
        <v>-2.0442046771495748E-2</v>
      </c>
      <c r="M119" s="118">
        <f t="shared" si="12"/>
        <v>0.14000000000000073</v>
      </c>
      <c r="N119" s="1">
        <f t="shared" si="11"/>
        <v>0.97955795322850425</v>
      </c>
    </row>
    <row r="120" spans="1:14">
      <c r="A120" s="119">
        <v>115</v>
      </c>
      <c r="B120" s="114">
        <f t="shared" si="13"/>
        <v>-2.0000000000003508E-4</v>
      </c>
      <c r="C120" s="119">
        <f t="shared" si="8"/>
        <v>0.99999996000266678</v>
      </c>
      <c r="D120" s="113">
        <f t="shared" si="14"/>
        <v>-2.0000000000000001E-4</v>
      </c>
      <c r="E120" s="120">
        <f t="shared" si="9"/>
        <v>3.9997333223240616E-8</v>
      </c>
      <c r="F120" s="48">
        <f t="shared" si="15"/>
        <v>0</v>
      </c>
      <c r="K120" s="1">
        <v>115</v>
      </c>
      <c r="L120" s="1">
        <f t="shared" si="10"/>
        <v>-2.3528436155614396E-2</v>
      </c>
      <c r="M120" s="118">
        <f t="shared" si="12"/>
        <v>0.15000000000000074</v>
      </c>
      <c r="N120" s="1">
        <f t="shared" si="11"/>
        <v>0.9764715638443856</v>
      </c>
    </row>
    <row r="121" spans="1:14">
      <c r="A121" s="119">
        <v>116</v>
      </c>
      <c r="B121" s="114">
        <f t="shared" si="13"/>
        <v>-2.0000000000003508E-4</v>
      </c>
      <c r="C121" s="119">
        <f t="shared" si="8"/>
        <v>0.99999996000266678</v>
      </c>
      <c r="D121" s="113">
        <f t="shared" si="14"/>
        <v>-2.0000000000000001E-4</v>
      </c>
      <c r="E121" s="120">
        <f t="shared" si="9"/>
        <v>3.9997333223240616E-8</v>
      </c>
      <c r="F121" s="48">
        <f t="shared" si="15"/>
        <v>0</v>
      </c>
      <c r="K121" s="1">
        <v>116</v>
      </c>
      <c r="L121" s="1">
        <f t="shared" si="10"/>
        <v>-2.683919834866344E-2</v>
      </c>
      <c r="M121" s="118">
        <f t="shared" si="12"/>
        <v>0.16000000000000075</v>
      </c>
      <c r="N121" s="1">
        <f t="shared" si="11"/>
        <v>0.97316080165133656</v>
      </c>
    </row>
    <row r="122" spans="1:14">
      <c r="A122" s="119">
        <v>117</v>
      </c>
      <c r="B122" s="114">
        <f t="shared" si="13"/>
        <v>-2.0000000000003508E-4</v>
      </c>
      <c r="C122" s="119">
        <f t="shared" si="8"/>
        <v>0.99999996000266678</v>
      </c>
      <c r="D122" s="113">
        <f t="shared" si="14"/>
        <v>-2.0000000000000001E-4</v>
      </c>
      <c r="E122" s="120">
        <f t="shared" si="9"/>
        <v>3.9997333223240616E-8</v>
      </c>
      <c r="F122" s="48">
        <f t="shared" si="15"/>
        <v>0</v>
      </c>
      <c r="K122" s="1">
        <v>117</v>
      </c>
      <c r="L122" s="1">
        <f t="shared" si="10"/>
        <v>-3.0375464166792598E-2</v>
      </c>
      <c r="M122" s="118">
        <f t="shared" si="12"/>
        <v>0.17000000000000076</v>
      </c>
      <c r="N122" s="1">
        <f t="shared" si="11"/>
        <v>0.9696245358332074</v>
      </c>
    </row>
    <row r="123" spans="1:14">
      <c r="A123" s="119">
        <v>118</v>
      </c>
      <c r="B123" s="114">
        <f t="shared" si="13"/>
        <v>-2.0000000000003508E-4</v>
      </c>
      <c r="C123" s="119">
        <f t="shared" si="8"/>
        <v>0.99999996000266678</v>
      </c>
      <c r="D123" s="113">
        <f t="shared" si="14"/>
        <v>-2.0000000000000001E-4</v>
      </c>
      <c r="E123" s="120">
        <f t="shared" si="9"/>
        <v>3.9997333223240616E-8</v>
      </c>
      <c r="F123" s="48">
        <f t="shared" si="15"/>
        <v>0</v>
      </c>
      <c r="K123" s="1">
        <v>118</v>
      </c>
      <c r="L123" s="1">
        <f t="shared" si="10"/>
        <v>-3.4138288650752191E-2</v>
      </c>
      <c r="M123" s="118">
        <f t="shared" si="12"/>
        <v>0.18000000000000077</v>
      </c>
      <c r="N123" s="1">
        <f t="shared" si="11"/>
        <v>0.96586171134924781</v>
      </c>
    </row>
    <row r="124" spans="1:14">
      <c r="A124" s="119">
        <v>119</v>
      </c>
      <c r="B124" s="114">
        <f t="shared" si="13"/>
        <v>-2.0000000000003508E-4</v>
      </c>
      <c r="C124" s="119">
        <f t="shared" si="8"/>
        <v>0.99999996000266678</v>
      </c>
      <c r="D124" s="113">
        <f t="shared" si="14"/>
        <v>-2.0000000000000001E-4</v>
      </c>
      <c r="E124" s="120">
        <f t="shared" si="9"/>
        <v>3.9997333223240616E-8</v>
      </c>
      <c r="F124" s="48">
        <f t="shared" si="15"/>
        <v>0</v>
      </c>
      <c r="K124" s="1">
        <v>119</v>
      </c>
      <c r="L124" s="1">
        <f t="shared" si="10"/>
        <v>-3.8128648304536994E-2</v>
      </c>
      <c r="M124" s="118">
        <f t="shared" si="12"/>
        <v>0.19000000000000078</v>
      </c>
      <c r="N124" s="1">
        <f t="shared" si="11"/>
        <v>0.96187135169546301</v>
      </c>
    </row>
    <row r="125" spans="1:14">
      <c r="A125" s="119">
        <v>120</v>
      </c>
      <c r="B125" s="114">
        <f t="shared" si="13"/>
        <v>-2.0000000000003508E-4</v>
      </c>
      <c r="C125" s="119">
        <f t="shared" si="8"/>
        <v>0.99999996000266678</v>
      </c>
      <c r="D125" s="113">
        <f t="shared" si="14"/>
        <v>-2.0000000000000001E-4</v>
      </c>
      <c r="E125" s="120">
        <f t="shared" si="9"/>
        <v>3.9997333223240616E-8</v>
      </c>
      <c r="F125" s="48">
        <f t="shared" si="15"/>
        <v>0</v>
      </c>
      <c r="K125" s="1">
        <v>120</v>
      </c>
      <c r="L125" s="1">
        <f t="shared" si="10"/>
        <v>-4.2347438263477089E-2</v>
      </c>
      <c r="M125" s="118">
        <f t="shared" si="12"/>
        <v>0.20000000000000079</v>
      </c>
      <c r="N125" s="1">
        <f t="shared" si="11"/>
        <v>0.95765256173652291</v>
      </c>
    </row>
    <row r="126" spans="1:14">
      <c r="A126" s="119">
        <v>121</v>
      </c>
      <c r="B126" s="114">
        <f t="shared" si="13"/>
        <v>-2.0000000000003508E-4</v>
      </c>
      <c r="C126" s="119">
        <f t="shared" si="8"/>
        <v>0.99999996000266678</v>
      </c>
      <c r="D126" s="113">
        <f t="shared" si="14"/>
        <v>-2.0000000000000001E-4</v>
      </c>
      <c r="E126" s="120">
        <f t="shared" si="9"/>
        <v>3.9997333223240616E-8</v>
      </c>
      <c r="F126" s="48">
        <f t="shared" si="15"/>
        <v>0</v>
      </c>
      <c r="K126" s="1">
        <v>121</v>
      </c>
      <c r="L126" s="1">
        <f t="shared" si="10"/>
        <v>-4.6795469390171762E-2</v>
      </c>
      <c r="M126" s="118">
        <f t="shared" si="12"/>
        <v>0.2100000000000008</v>
      </c>
      <c r="N126" s="1">
        <f t="shared" si="11"/>
        <v>0.95320453060982824</v>
      </c>
    </row>
    <row r="127" spans="1:14">
      <c r="A127" s="119">
        <v>122</v>
      </c>
      <c r="B127" s="114">
        <f t="shared" si="13"/>
        <v>-2.0000000000003508E-4</v>
      </c>
      <c r="C127" s="119">
        <f t="shared" si="8"/>
        <v>0.99999996000266678</v>
      </c>
      <c r="D127" s="113">
        <f t="shared" si="14"/>
        <v>-2.0000000000000001E-4</v>
      </c>
      <c r="E127" s="120">
        <f t="shared" si="9"/>
        <v>3.9997333223240616E-8</v>
      </c>
      <c r="F127" s="48">
        <f t="shared" si="15"/>
        <v>0</v>
      </c>
      <c r="K127" s="1">
        <v>122</v>
      </c>
      <c r="L127" s="1">
        <f t="shared" si="10"/>
        <v>-5.1473465296635212E-2</v>
      </c>
      <c r="M127" s="118">
        <f t="shared" si="12"/>
        <v>0.22000000000000081</v>
      </c>
      <c r="N127" s="1">
        <f t="shared" si="11"/>
        <v>0.94852653470336479</v>
      </c>
    </row>
    <row r="128" spans="1:14">
      <c r="A128" s="119">
        <v>123</v>
      </c>
      <c r="B128" s="114">
        <f t="shared" si="13"/>
        <v>-2.0000000000003508E-4</v>
      </c>
      <c r="C128" s="119">
        <f t="shared" si="8"/>
        <v>0.99999996000266678</v>
      </c>
      <c r="D128" s="113">
        <f t="shared" si="14"/>
        <v>-2.0000000000000001E-4</v>
      </c>
      <c r="E128" s="120">
        <f t="shared" si="9"/>
        <v>3.9997333223240616E-8</v>
      </c>
      <c r="F128" s="48">
        <f t="shared" si="15"/>
        <v>0</v>
      </c>
      <c r="K128" s="1">
        <v>123</v>
      </c>
      <c r="L128" s="1">
        <f t="shared" si="10"/>
        <v>-5.6382059290989939E-2</v>
      </c>
      <c r="M128" s="118">
        <f t="shared" si="12"/>
        <v>0.23000000000000081</v>
      </c>
      <c r="N128" s="1">
        <f t="shared" si="11"/>
        <v>0.94361794070901006</v>
      </c>
    </row>
    <row r="129" spans="1:14">
      <c r="A129" s="119">
        <v>124</v>
      </c>
      <c r="B129" s="114">
        <f t="shared" si="13"/>
        <v>-2.0000000000003508E-4</v>
      </c>
      <c r="C129" s="119">
        <f t="shared" si="8"/>
        <v>0.99999996000266678</v>
      </c>
      <c r="D129" s="113">
        <f t="shared" si="14"/>
        <v>-2.0000000000000001E-4</v>
      </c>
      <c r="E129" s="120">
        <f t="shared" si="9"/>
        <v>3.9997333223240616E-8</v>
      </c>
      <c r="F129" s="48">
        <f t="shared" si="15"/>
        <v>0</v>
      </c>
      <c r="K129" s="1">
        <v>124</v>
      </c>
      <c r="L129" s="1">
        <f t="shared" si="10"/>
        <v>-6.152179124700019E-2</v>
      </c>
      <c r="M129" s="118">
        <f t="shared" si="12"/>
        <v>0.24000000000000082</v>
      </c>
      <c r="N129" s="1">
        <f t="shared" si="11"/>
        <v>0.93847820875299981</v>
      </c>
    </row>
    <row r="130" spans="1:14">
      <c r="A130" s="119">
        <v>125</v>
      </c>
      <c r="B130" s="114">
        <f t="shared" si="13"/>
        <v>-2.0000000000003508E-4</v>
      </c>
      <c r="C130" s="119">
        <f t="shared" si="8"/>
        <v>0.99999996000266678</v>
      </c>
      <c r="D130" s="113">
        <f t="shared" si="14"/>
        <v>-2.0000000000000001E-4</v>
      </c>
      <c r="E130" s="120">
        <f t="shared" si="9"/>
        <v>3.9997333223240616E-8</v>
      </c>
      <c r="F130" s="48">
        <f t="shared" si="15"/>
        <v>0</v>
      </c>
      <c r="K130" s="1">
        <v>125</v>
      </c>
      <c r="L130" s="1">
        <f t="shared" si="10"/>
        <v>-6.6893104394708747E-2</v>
      </c>
      <c r="M130" s="118">
        <f t="shared" si="12"/>
        <v>0.25000000000000083</v>
      </c>
      <c r="N130" s="1">
        <f t="shared" si="11"/>
        <v>0.93310689560529125</v>
      </c>
    </row>
    <row r="131" spans="1:14">
      <c r="A131" s="119">
        <v>126</v>
      </c>
      <c r="B131" s="114">
        <f t="shared" si="13"/>
        <v>-2.0000000000003508E-4</v>
      </c>
      <c r="C131" s="119">
        <f t="shared" si="8"/>
        <v>0.99999996000266678</v>
      </c>
      <c r="D131" s="113">
        <f t="shared" si="14"/>
        <v>-2.0000000000000001E-4</v>
      </c>
      <c r="E131" s="120">
        <f t="shared" si="9"/>
        <v>3.9997333223240616E-8</v>
      </c>
      <c r="F131" s="48">
        <f t="shared" si="15"/>
        <v>0</v>
      </c>
      <c r="K131" s="1">
        <v>126</v>
      </c>
      <c r="L131" s="1">
        <f t="shared" si="10"/>
        <v>-7.2496342030402561E-2</v>
      </c>
      <c r="M131" s="118">
        <f t="shared" si="12"/>
        <v>0.26000000000000084</v>
      </c>
      <c r="N131" s="1">
        <f t="shared" si="11"/>
        <v>0.92750365796959744</v>
      </c>
    </row>
    <row r="132" spans="1:14">
      <c r="A132" s="119">
        <v>127</v>
      </c>
      <c r="B132" s="114">
        <f t="shared" si="13"/>
        <v>-2.0000000000003508E-4</v>
      </c>
      <c r="C132" s="119">
        <f t="shared" si="8"/>
        <v>0.99999996000266678</v>
      </c>
      <c r="D132" s="113">
        <f t="shared" si="14"/>
        <v>-2.0000000000000001E-4</v>
      </c>
      <c r="E132" s="120">
        <f t="shared" si="9"/>
        <v>3.9997333223240616E-8</v>
      </c>
      <c r="F132" s="48">
        <f t="shared" si="15"/>
        <v>0</v>
      </c>
      <c r="K132" s="1">
        <v>127</v>
      </c>
      <c r="L132" s="1">
        <f t="shared" si="10"/>
        <v>-7.8331744144084836E-2</v>
      </c>
      <c r="M132" s="118">
        <f t="shared" si="12"/>
        <v>0.27000000000000085</v>
      </c>
      <c r="N132" s="1">
        <f t="shared" si="11"/>
        <v>0.92166825585591516</v>
      </c>
    </row>
    <row r="133" spans="1:14">
      <c r="A133" s="119">
        <v>128</v>
      </c>
      <c r="B133" s="114">
        <f t="shared" si="13"/>
        <v>-2.0000000000003508E-4</v>
      </c>
      <c r="C133" s="119">
        <f t="shared" si="8"/>
        <v>0.99999996000266678</v>
      </c>
      <c r="D133" s="113">
        <f t="shared" si="14"/>
        <v>-2.0000000000000001E-4</v>
      </c>
      <c r="E133" s="120">
        <f t="shared" si="9"/>
        <v>3.9997333223240616E-8</v>
      </c>
      <c r="F133" s="48">
        <f t="shared" si="15"/>
        <v>0</v>
      </c>
      <c r="K133" s="1">
        <v>128</v>
      </c>
      <c r="L133" s="1">
        <f t="shared" si="10"/>
        <v>-8.4399443962611564E-2</v>
      </c>
      <c r="M133" s="118">
        <f t="shared" si="12"/>
        <v>0.28000000000000086</v>
      </c>
      <c r="N133" s="1">
        <f t="shared" si="11"/>
        <v>0.91560055603738844</v>
      </c>
    </row>
    <row r="134" spans="1:14">
      <c r="A134" s="119">
        <v>129</v>
      </c>
      <c r="B134" s="114">
        <f t="shared" si="13"/>
        <v>-2.0000000000003508E-4</v>
      </c>
      <c r="C134" s="119">
        <f t="shared" ref="C134:C197" si="16">(EXP(B134)-2-B134)^2</f>
        <v>0.99999996000266678</v>
      </c>
      <c r="D134" s="113">
        <f t="shared" si="14"/>
        <v>-2.0000000000000001E-4</v>
      </c>
      <c r="E134" s="120">
        <f t="shared" ref="E134:E197" si="17">$R$5-C134</f>
        <v>3.9997333223240616E-8</v>
      </c>
      <c r="F134" s="48">
        <f t="shared" si="15"/>
        <v>0</v>
      </c>
      <c r="K134" s="1">
        <v>129</v>
      </c>
      <c r="L134" s="1">
        <f t="shared" ref="L134:L197" si="18">N134-$R$5</f>
        <v>-9.0699464406589159E-2</v>
      </c>
      <c r="M134" s="118">
        <f t="shared" si="12"/>
        <v>0.29000000000000087</v>
      </c>
      <c r="N134" s="1">
        <f t="shared" ref="N134:N197" si="19">(EXP(M134)-2-M134)^2</f>
        <v>0.90930053559341084</v>
      </c>
    </row>
    <row r="135" spans="1:14">
      <c r="A135" s="119">
        <v>130</v>
      </c>
      <c r="B135" s="114">
        <f t="shared" si="13"/>
        <v>-2.0000000000003508E-4</v>
      </c>
      <c r="C135" s="119">
        <f t="shared" si="16"/>
        <v>0.99999996000266678</v>
      </c>
      <c r="D135" s="113">
        <f t="shared" si="14"/>
        <v>-2.0000000000000001E-4</v>
      </c>
      <c r="E135" s="120">
        <f t="shared" si="17"/>
        <v>3.9997333223240616E-8</v>
      </c>
      <c r="F135" s="48">
        <f t="shared" si="15"/>
        <v>0</v>
      </c>
      <c r="K135" s="1">
        <v>130</v>
      </c>
      <c r="L135" s="1">
        <f t="shared" si="18"/>
        <v>-9.7231714459105834E-2</v>
      </c>
      <c r="M135" s="118">
        <f t="shared" ref="M135:M198" si="20">M134+$O$5</f>
        <v>0.30000000000000088</v>
      </c>
      <c r="N135" s="1">
        <f t="shared" si="19"/>
        <v>0.90276828554089417</v>
      </c>
    </row>
    <row r="136" spans="1:14">
      <c r="A136" s="119">
        <v>131</v>
      </c>
      <c r="B136" s="114">
        <f t="shared" ref="B136:B199" si="21">IF(C135&lt;=C134,
         IF(ABS(D135)&lt;=($G$5/$I$5),
                         B135,
                         B135+D136),
         B135+D136)</f>
        <v>-2.0000000000003508E-4</v>
      </c>
      <c r="C136" s="119">
        <f t="shared" si="16"/>
        <v>0.99999996000266678</v>
      </c>
      <c r="D136" s="113">
        <f t="shared" ref="D136:D199" si="22">IF(C135&lt;=C134,
         IF(ABS(D135)&lt;=($G$5/$I$5),
                         D135,
                         -D135/$I$5),
         D135)</f>
        <v>-2.0000000000000001E-4</v>
      </c>
      <c r="E136" s="120">
        <f t="shared" si="17"/>
        <v>3.9997333223240616E-8</v>
      </c>
      <c r="F136" s="48">
        <f t="shared" si="15"/>
        <v>0</v>
      </c>
      <c r="K136" s="1">
        <v>131</v>
      </c>
      <c r="L136" s="1">
        <f t="shared" si="18"/>
        <v>-0.10399598544431976</v>
      </c>
      <c r="M136" s="118">
        <f t="shared" si="20"/>
        <v>0.31000000000000089</v>
      </c>
      <c r="N136" s="1">
        <f t="shared" si="19"/>
        <v>0.89600401455568024</v>
      </c>
    </row>
    <row r="137" spans="1:14">
      <c r="A137" s="119">
        <v>132</v>
      </c>
      <c r="B137" s="114">
        <f t="shared" si="21"/>
        <v>-2.0000000000003508E-4</v>
      </c>
      <c r="C137" s="119">
        <f t="shared" si="16"/>
        <v>0.99999996000266678</v>
      </c>
      <c r="D137" s="113">
        <f t="shared" si="22"/>
        <v>-2.0000000000000001E-4</v>
      </c>
      <c r="E137" s="120">
        <f t="shared" si="17"/>
        <v>3.9997333223240616E-8</v>
      </c>
      <c r="F137" s="48">
        <f t="shared" ref="F137:F200" si="23">ABS(B137-B136)</f>
        <v>0</v>
      </c>
      <c r="K137" s="1">
        <v>132</v>
      </c>
      <c r="L137" s="1">
        <f t="shared" si="18"/>
        <v>-0.11099194721389005</v>
      </c>
      <c r="M137" s="118">
        <f t="shared" si="20"/>
        <v>0.32000000000000089</v>
      </c>
      <c r="N137" s="1">
        <f t="shared" si="19"/>
        <v>0.88900805278610995</v>
      </c>
    </row>
    <row r="138" spans="1:14">
      <c r="A138" s="119">
        <v>133</v>
      </c>
      <c r="B138" s="114">
        <f t="shared" si="21"/>
        <v>-2.0000000000003508E-4</v>
      </c>
      <c r="C138" s="119">
        <f t="shared" si="16"/>
        <v>0.99999996000266678</v>
      </c>
      <c r="D138" s="113">
        <f t="shared" si="22"/>
        <v>-2.0000000000000001E-4</v>
      </c>
      <c r="E138" s="120">
        <f t="shared" si="17"/>
        <v>3.9997333223240616E-8</v>
      </c>
      <c r="F138" s="48">
        <f t="shared" si="23"/>
        <v>0</v>
      </c>
      <c r="K138" s="1">
        <v>133</v>
      </c>
      <c r="L138" s="1">
        <f t="shared" si="18"/>
        <v>-0.11821914423918523</v>
      </c>
      <c r="M138" s="118">
        <f t="shared" si="20"/>
        <v>0.3300000000000009</v>
      </c>
      <c r="N138" s="1">
        <f t="shared" si="19"/>
        <v>0.88178085576081477</v>
      </c>
    </row>
    <row r="139" spans="1:14">
      <c r="A139" s="119">
        <v>134</v>
      </c>
      <c r="B139" s="114">
        <f t="shared" si="21"/>
        <v>-2.0000000000003508E-4</v>
      </c>
      <c r="C139" s="119">
        <f t="shared" si="16"/>
        <v>0.99999996000266678</v>
      </c>
      <c r="D139" s="113">
        <f t="shared" si="22"/>
        <v>-2.0000000000000001E-4</v>
      </c>
      <c r="E139" s="120">
        <f t="shared" si="17"/>
        <v>3.9997333223240616E-8</v>
      </c>
      <c r="F139" s="48">
        <f t="shared" si="23"/>
        <v>0</v>
      </c>
      <c r="K139" s="1">
        <v>134</v>
      </c>
      <c r="L139" s="1">
        <f t="shared" si="18"/>
        <v>-0.12567699160717194</v>
      </c>
      <c r="M139" s="118">
        <f t="shared" si="20"/>
        <v>0.34000000000000091</v>
      </c>
      <c r="N139" s="1">
        <f t="shared" si="19"/>
        <v>0.87432300839282806</v>
      </c>
    </row>
    <row r="140" spans="1:14">
      <c r="A140" s="119">
        <v>135</v>
      </c>
      <c r="B140" s="114">
        <f t="shared" si="21"/>
        <v>-2.0000000000003508E-4</v>
      </c>
      <c r="C140" s="119">
        <f t="shared" si="16"/>
        <v>0.99999996000266678</v>
      </c>
      <c r="D140" s="113">
        <f t="shared" si="22"/>
        <v>-2.0000000000000001E-4</v>
      </c>
      <c r="E140" s="120">
        <f t="shared" si="17"/>
        <v>3.9997333223240616E-8</v>
      </c>
      <c r="F140" s="48">
        <f t="shared" si="23"/>
        <v>0</v>
      </c>
      <c r="K140" s="1">
        <v>135</v>
      </c>
      <c r="L140" s="1">
        <f t="shared" si="18"/>
        <v>-0.13336477091783294</v>
      </c>
      <c r="M140" s="118">
        <f t="shared" si="20"/>
        <v>0.35000000000000092</v>
      </c>
      <c r="N140" s="1">
        <f t="shared" si="19"/>
        <v>0.86663522908216706</v>
      </c>
    </row>
    <row r="141" spans="1:14">
      <c r="A141" s="119">
        <v>136</v>
      </c>
      <c r="B141" s="114">
        <f t="shared" si="21"/>
        <v>-2.0000000000003508E-4</v>
      </c>
      <c r="C141" s="119">
        <f t="shared" si="16"/>
        <v>0.99999996000266678</v>
      </c>
      <c r="D141" s="113">
        <f t="shared" si="22"/>
        <v>-2.0000000000000001E-4</v>
      </c>
      <c r="E141" s="120">
        <f t="shared" si="17"/>
        <v>3.9997333223240616E-8</v>
      </c>
      <c r="F141" s="48">
        <f t="shared" si="23"/>
        <v>0</v>
      </c>
      <c r="K141" s="1">
        <v>136</v>
      </c>
      <c r="L141" s="1">
        <f t="shared" si="18"/>
        <v>-0.1412816260809191</v>
      </c>
      <c r="M141" s="118">
        <f t="shared" si="20"/>
        <v>0.36000000000000093</v>
      </c>
      <c r="N141" s="1">
        <f t="shared" si="19"/>
        <v>0.8587183739190809</v>
      </c>
    </row>
    <row r="142" spans="1:14">
      <c r="A142" s="119">
        <v>137</v>
      </c>
      <c r="B142" s="114">
        <f t="shared" si="21"/>
        <v>-2.0000000000003508E-4</v>
      </c>
      <c r="C142" s="119">
        <f t="shared" si="16"/>
        <v>0.99999996000266678</v>
      </c>
      <c r="D142" s="113">
        <f t="shared" si="22"/>
        <v>-2.0000000000000001E-4</v>
      </c>
      <c r="E142" s="120">
        <f t="shared" si="17"/>
        <v>3.9997333223240616E-8</v>
      </c>
      <c r="F142" s="48">
        <f t="shared" si="23"/>
        <v>0</v>
      </c>
      <c r="K142" s="1">
        <v>137</v>
      </c>
      <c r="L142" s="1">
        <f t="shared" si="18"/>
        <v>-0.14942655900979418</v>
      </c>
      <c r="M142" s="118">
        <f t="shared" si="20"/>
        <v>0.37000000000000094</v>
      </c>
      <c r="N142" s="1">
        <f t="shared" si="19"/>
        <v>0.85057344099020582</v>
      </c>
    </row>
    <row r="143" spans="1:14">
      <c r="A143" s="119">
        <v>138</v>
      </c>
      <c r="B143" s="114">
        <f t="shared" si="21"/>
        <v>-2.0000000000003508E-4</v>
      </c>
      <c r="C143" s="119">
        <f t="shared" si="16"/>
        <v>0.99999996000266678</v>
      </c>
      <c r="D143" s="113">
        <f t="shared" si="22"/>
        <v>-2.0000000000000001E-4</v>
      </c>
      <c r="E143" s="120">
        <f t="shared" si="17"/>
        <v>3.9997333223240616E-8</v>
      </c>
      <c r="F143" s="48">
        <f t="shared" si="23"/>
        <v>0</v>
      </c>
      <c r="K143" s="1">
        <v>138</v>
      </c>
      <c r="L143" s="1">
        <f t="shared" si="18"/>
        <v>-0.15779842521009102</v>
      </c>
      <c r="M143" s="118">
        <f t="shared" si="20"/>
        <v>0.38000000000000095</v>
      </c>
      <c r="N143" s="1">
        <f t="shared" si="19"/>
        <v>0.84220157478990898</v>
      </c>
    </row>
    <row r="144" spans="1:14">
      <c r="A144" s="119">
        <v>139</v>
      </c>
      <c r="B144" s="114">
        <f t="shared" si="21"/>
        <v>-2.0000000000003508E-4</v>
      </c>
      <c r="C144" s="119">
        <f t="shared" si="16"/>
        <v>0.99999996000266678</v>
      </c>
      <c r="D144" s="113">
        <f t="shared" si="22"/>
        <v>-2.0000000000000001E-4</v>
      </c>
      <c r="E144" s="120">
        <f t="shared" si="17"/>
        <v>3.9997333223240616E-8</v>
      </c>
      <c r="F144" s="48">
        <f t="shared" si="23"/>
        <v>0</v>
      </c>
      <c r="K144" s="1">
        <v>139</v>
      </c>
      <c r="L144" s="1">
        <f t="shared" si="18"/>
        <v>-0.16639592926083124</v>
      </c>
      <c r="M144" s="118">
        <f t="shared" si="20"/>
        <v>0.39000000000000096</v>
      </c>
      <c r="N144" s="1">
        <f t="shared" si="19"/>
        <v>0.83360407073916876</v>
      </c>
    </row>
    <row r="145" spans="1:14">
      <c r="A145" s="119">
        <v>140</v>
      </c>
      <c r="B145" s="114">
        <f t="shared" si="21"/>
        <v>-2.0000000000003508E-4</v>
      </c>
      <c r="C145" s="119">
        <f t="shared" si="16"/>
        <v>0.99999996000266678</v>
      </c>
      <c r="D145" s="113">
        <f t="shared" si="22"/>
        <v>-2.0000000000000001E-4</v>
      </c>
      <c r="E145" s="120">
        <f t="shared" si="17"/>
        <v>3.9997333223240616E-8</v>
      </c>
      <c r="F145" s="48">
        <f t="shared" si="23"/>
        <v>0</v>
      </c>
      <c r="K145" s="1">
        <v>140</v>
      </c>
      <c r="L145" s="1">
        <f t="shared" si="18"/>
        <v>-0.17521762018563058</v>
      </c>
      <c r="M145" s="118">
        <f t="shared" si="20"/>
        <v>0.40000000000000097</v>
      </c>
      <c r="N145" s="1">
        <f t="shared" si="19"/>
        <v>0.82478237981436942</v>
      </c>
    </row>
    <row r="146" spans="1:14">
      <c r="A146" s="119">
        <v>141</v>
      </c>
      <c r="B146" s="114">
        <f t="shared" si="21"/>
        <v>-2.0000000000003508E-4</v>
      </c>
      <c r="C146" s="119">
        <f t="shared" si="16"/>
        <v>0.99999996000266678</v>
      </c>
      <c r="D146" s="113">
        <f t="shared" si="22"/>
        <v>-2.0000000000000001E-4</v>
      </c>
      <c r="E146" s="120">
        <f t="shared" si="17"/>
        <v>3.9997333223240616E-8</v>
      </c>
      <c r="F146" s="48">
        <f t="shared" si="23"/>
        <v>0</v>
      </c>
      <c r="K146" s="1">
        <v>141</v>
      </c>
      <c r="L146" s="1">
        <f t="shared" si="18"/>
        <v>-0.18426188671154919</v>
      </c>
      <c r="M146" s="118">
        <f t="shared" si="20"/>
        <v>0.41000000000000097</v>
      </c>
      <c r="N146" s="1">
        <f t="shared" si="19"/>
        <v>0.81573811328845081</v>
      </c>
    </row>
    <row r="147" spans="1:14">
      <c r="A147" s="119">
        <v>142</v>
      </c>
      <c r="B147" s="114">
        <f t="shared" si="21"/>
        <v>-2.0000000000003508E-4</v>
      </c>
      <c r="C147" s="119">
        <f t="shared" si="16"/>
        <v>0.99999996000266678</v>
      </c>
      <c r="D147" s="113">
        <f t="shared" si="22"/>
        <v>-2.0000000000000001E-4</v>
      </c>
      <c r="E147" s="120">
        <f t="shared" si="17"/>
        <v>3.9997333223240616E-8</v>
      </c>
      <c r="F147" s="48">
        <f t="shared" si="23"/>
        <v>0</v>
      </c>
      <c r="K147" s="1">
        <v>142</v>
      </c>
      <c r="L147" s="1">
        <f t="shared" si="18"/>
        <v>-0.19352695241309648</v>
      </c>
      <c r="M147" s="118">
        <f t="shared" si="20"/>
        <v>0.42000000000000098</v>
      </c>
      <c r="N147" s="1">
        <f t="shared" si="19"/>
        <v>0.80647304758690352</v>
      </c>
    </row>
    <row r="148" spans="1:14">
      <c r="A148" s="119">
        <v>143</v>
      </c>
      <c r="B148" s="114">
        <f t="shared" si="21"/>
        <v>-2.0000000000003508E-4</v>
      </c>
      <c r="C148" s="119">
        <f t="shared" si="16"/>
        <v>0.99999996000266678</v>
      </c>
      <c r="D148" s="113">
        <f t="shared" si="22"/>
        <v>-2.0000000000000001E-4</v>
      </c>
      <c r="E148" s="120">
        <f t="shared" si="17"/>
        <v>3.9997333223240616E-8</v>
      </c>
      <c r="F148" s="48">
        <f t="shared" si="23"/>
        <v>0</v>
      </c>
      <c r="K148" s="1">
        <v>143</v>
      </c>
      <c r="L148" s="1">
        <f t="shared" si="18"/>
        <v>-0.20301087073885338</v>
      </c>
      <c r="M148" s="118">
        <f t="shared" si="20"/>
        <v>0.43000000000000099</v>
      </c>
      <c r="N148" s="1">
        <f t="shared" si="19"/>
        <v>0.79698912926114662</v>
      </c>
    </row>
    <row r="149" spans="1:14">
      <c r="A149" s="119">
        <v>144</v>
      </c>
      <c r="B149" s="114">
        <f t="shared" si="21"/>
        <v>-2.0000000000003508E-4</v>
      </c>
      <c r="C149" s="119">
        <f t="shared" si="16"/>
        <v>0.99999996000266678</v>
      </c>
      <c r="D149" s="113">
        <f t="shared" si="22"/>
        <v>-2.0000000000000001E-4</v>
      </c>
      <c r="E149" s="120">
        <f t="shared" si="17"/>
        <v>3.9997333223240616E-8</v>
      </c>
      <c r="F149" s="48">
        <f t="shared" si="23"/>
        <v>0</v>
      </c>
      <c r="K149" s="1">
        <v>144</v>
      </c>
      <c r="L149" s="1">
        <f t="shared" si="18"/>
        <v>-0.21271151991811077</v>
      </c>
      <c r="M149" s="118">
        <f t="shared" si="20"/>
        <v>0.440000000000001</v>
      </c>
      <c r="N149" s="1">
        <f t="shared" si="19"/>
        <v>0.78728848008188923</v>
      </c>
    </row>
    <row r="150" spans="1:14">
      <c r="A150" s="119">
        <v>145</v>
      </c>
      <c r="B150" s="114">
        <f t="shared" si="21"/>
        <v>-2.0000000000003508E-4</v>
      </c>
      <c r="C150" s="119">
        <f t="shared" si="16"/>
        <v>0.99999996000266678</v>
      </c>
      <c r="D150" s="113">
        <f t="shared" si="22"/>
        <v>-2.0000000000000001E-4</v>
      </c>
      <c r="E150" s="120">
        <f t="shared" si="17"/>
        <v>3.9997333223240616E-8</v>
      </c>
      <c r="F150" s="48">
        <f t="shared" si="23"/>
        <v>0</v>
      </c>
      <c r="K150" s="1">
        <v>145</v>
      </c>
      <c r="L150" s="1">
        <f t="shared" si="18"/>
        <v>-0.22262659774487858</v>
      </c>
      <c r="M150" s="118">
        <f t="shared" si="20"/>
        <v>0.45000000000000101</v>
      </c>
      <c r="N150" s="1">
        <f t="shared" si="19"/>
        <v>0.77737340225512142</v>
      </c>
    </row>
    <row r="151" spans="1:14">
      <c r="A151" s="119">
        <v>146</v>
      </c>
      <c r="B151" s="114">
        <f t="shared" si="21"/>
        <v>-2.0000000000003508E-4</v>
      </c>
      <c r="C151" s="119">
        <f t="shared" si="16"/>
        <v>0.99999996000266678</v>
      </c>
      <c r="D151" s="113">
        <f t="shared" si="22"/>
        <v>-2.0000000000000001E-4</v>
      </c>
      <c r="E151" s="120">
        <f t="shared" si="17"/>
        <v>3.9997333223240616E-8</v>
      </c>
      <c r="F151" s="48">
        <f t="shared" si="23"/>
        <v>0</v>
      </c>
      <c r="K151" s="1">
        <v>146</v>
      </c>
      <c r="L151" s="1">
        <f t="shared" si="18"/>
        <v>-0.23275361623655355</v>
      </c>
      <c r="M151" s="118">
        <f t="shared" si="20"/>
        <v>0.46000000000000102</v>
      </c>
      <c r="N151" s="1">
        <f t="shared" si="19"/>
        <v>0.76724638376344645</v>
      </c>
    </row>
    <row r="152" spans="1:14">
      <c r="A152" s="119">
        <v>147</v>
      </c>
      <c r="B152" s="114">
        <f t="shared" si="21"/>
        <v>-2.0000000000003508E-4</v>
      </c>
      <c r="C152" s="119">
        <f t="shared" si="16"/>
        <v>0.99999996000266678</v>
      </c>
      <c r="D152" s="113">
        <f t="shared" si="22"/>
        <v>-2.0000000000000001E-4</v>
      </c>
      <c r="E152" s="120">
        <f t="shared" si="17"/>
        <v>3.9997333223240616E-8</v>
      </c>
      <c r="F152" s="48">
        <f t="shared" si="23"/>
        <v>0</v>
      </c>
      <c r="K152" s="1">
        <v>147</v>
      </c>
      <c r="L152" s="1">
        <f t="shared" si="18"/>
        <v>-0.24308989616448895</v>
      </c>
      <c r="M152" s="118">
        <f t="shared" si="20"/>
        <v>0.47000000000000103</v>
      </c>
      <c r="N152" s="1">
        <f t="shared" si="19"/>
        <v>0.75691010383551105</v>
      </c>
    </row>
    <row r="153" spans="1:14">
      <c r="A153" s="119">
        <v>148</v>
      </c>
      <c r="B153" s="114">
        <f t="shared" si="21"/>
        <v>-2.0000000000003508E-4</v>
      </c>
      <c r="C153" s="119">
        <f t="shared" si="16"/>
        <v>0.99999996000266678</v>
      </c>
      <c r="D153" s="113">
        <f t="shared" si="22"/>
        <v>-2.0000000000000001E-4</v>
      </c>
      <c r="E153" s="120">
        <f t="shared" si="17"/>
        <v>3.9997333223240616E-8</v>
      </c>
      <c r="F153" s="48">
        <f t="shared" si="23"/>
        <v>0</v>
      </c>
      <c r="K153" s="1">
        <v>148</v>
      </c>
      <c r="L153" s="1">
        <f t="shared" si="18"/>
        <v>-0.25363256145363433</v>
      </c>
      <c r="M153" s="118">
        <f t="shared" si="20"/>
        <v>0.48000000000000104</v>
      </c>
      <c r="N153" s="1">
        <f t="shared" si="19"/>
        <v>0.74636743854636567</v>
      </c>
    </row>
    <row r="154" spans="1:14">
      <c r="A154" s="119">
        <v>149</v>
      </c>
      <c r="B154" s="114">
        <f t="shared" si="21"/>
        <v>-2.0000000000003508E-4</v>
      </c>
      <c r="C154" s="119">
        <f t="shared" si="16"/>
        <v>0.99999996000266678</v>
      </c>
      <c r="D154" s="113">
        <f t="shared" si="22"/>
        <v>-2.0000000000000001E-4</v>
      </c>
      <c r="E154" s="120">
        <f t="shared" si="17"/>
        <v>3.9997333223240616E-8</v>
      </c>
      <c r="F154" s="48">
        <f t="shared" si="23"/>
        <v>0</v>
      </c>
      <c r="K154" s="1">
        <v>149</v>
      </c>
      <c r="L154" s="1">
        <f t="shared" si="18"/>
        <v>-0.26437853344837114</v>
      </c>
      <c r="M154" s="118">
        <f t="shared" si="20"/>
        <v>0.49000000000000105</v>
      </c>
      <c r="N154" s="1">
        <f t="shared" si="19"/>
        <v>0.73562146655162886</v>
      </c>
    </row>
    <row r="155" spans="1:14">
      <c r="A155" s="119">
        <v>150</v>
      </c>
      <c r="B155" s="114">
        <f t="shared" si="21"/>
        <v>-2.0000000000003508E-4</v>
      </c>
      <c r="C155" s="119">
        <f t="shared" si="16"/>
        <v>0.99999996000266678</v>
      </c>
      <c r="D155" s="113">
        <f t="shared" si="22"/>
        <v>-2.0000000000000001E-4</v>
      </c>
      <c r="E155" s="120">
        <f t="shared" si="17"/>
        <v>3.9997333223240616E-8</v>
      </c>
      <c r="F155" s="48">
        <f t="shared" si="23"/>
        <v>0</v>
      </c>
      <c r="K155" s="1">
        <v>150</v>
      </c>
      <c r="L155" s="1">
        <f t="shared" si="18"/>
        <v>-0.27532452504159655</v>
      </c>
      <c r="M155" s="118">
        <f t="shared" si="20"/>
        <v>0.500000000000001</v>
      </c>
      <c r="N155" s="1">
        <f t="shared" si="19"/>
        <v>0.72467547495840345</v>
      </c>
    </row>
    <row r="156" spans="1:14">
      <c r="A156" s="119">
        <v>151</v>
      </c>
      <c r="B156" s="114">
        <f t="shared" si="21"/>
        <v>-2.0000000000003508E-4</v>
      </c>
      <c r="C156" s="119">
        <f t="shared" si="16"/>
        <v>0.99999996000266678</v>
      </c>
      <c r="D156" s="113">
        <f t="shared" si="22"/>
        <v>-2.0000000000000001E-4</v>
      </c>
      <c r="E156" s="120">
        <f t="shared" si="17"/>
        <v>3.9997333223240616E-8</v>
      </c>
      <c r="F156" s="48">
        <f t="shared" si="23"/>
        <v>0</v>
      </c>
      <c r="K156" s="1">
        <v>151</v>
      </c>
      <c r="L156" s="1">
        <f t="shared" si="18"/>
        <v>-0.28646703466405243</v>
      </c>
      <c r="M156" s="118">
        <f t="shared" si="20"/>
        <v>0.51000000000000101</v>
      </c>
      <c r="N156" s="1">
        <f t="shared" si="19"/>
        <v>0.71353296533594757</v>
      </c>
    </row>
    <row r="157" spans="1:14">
      <c r="A157" s="119">
        <v>152</v>
      </c>
      <c r="B157" s="114">
        <f t="shared" si="21"/>
        <v>-2.0000000000003508E-4</v>
      </c>
      <c r="C157" s="119">
        <f t="shared" si="16"/>
        <v>0.99999996000266678</v>
      </c>
      <c r="D157" s="113">
        <f t="shared" si="22"/>
        <v>-2.0000000000000001E-4</v>
      </c>
      <c r="E157" s="120">
        <f t="shared" si="17"/>
        <v>3.9997333223240616E-8</v>
      </c>
      <c r="F157" s="48">
        <f t="shared" si="23"/>
        <v>0</v>
      </c>
      <c r="K157" s="1">
        <v>152</v>
      </c>
      <c r="L157" s="1">
        <f t="shared" si="18"/>
        <v>-0.29780234013082862</v>
      </c>
      <c r="M157" s="118">
        <f t="shared" si="20"/>
        <v>0.52000000000000102</v>
      </c>
      <c r="N157" s="1">
        <f t="shared" si="19"/>
        <v>0.70219765986917138</v>
      </c>
    </row>
    <row r="158" spans="1:14">
      <c r="A158" s="119">
        <v>153</v>
      </c>
      <c r="B158" s="114">
        <f t="shared" si="21"/>
        <v>-2.0000000000003508E-4</v>
      </c>
      <c r="C158" s="119">
        <f t="shared" si="16"/>
        <v>0.99999996000266678</v>
      </c>
      <c r="D158" s="113">
        <f t="shared" si="22"/>
        <v>-2.0000000000000001E-4</v>
      </c>
      <c r="E158" s="120">
        <f t="shared" si="17"/>
        <v>3.9997333223240616E-8</v>
      </c>
      <c r="F158" s="48">
        <f t="shared" si="23"/>
        <v>0</v>
      </c>
      <c r="K158" s="1">
        <v>153</v>
      </c>
      <c r="L158" s="1">
        <f t="shared" si="18"/>
        <v>-0.30932649234190923</v>
      </c>
      <c r="M158" s="118">
        <f t="shared" si="20"/>
        <v>0.53000000000000103</v>
      </c>
      <c r="N158" s="1">
        <f t="shared" si="19"/>
        <v>0.69067350765809077</v>
      </c>
    </row>
    <row r="159" spans="1:14">
      <c r="A159" s="119">
        <v>154</v>
      </c>
      <c r="B159" s="114">
        <f t="shared" si="21"/>
        <v>-2.0000000000003508E-4</v>
      </c>
      <c r="C159" s="119">
        <f t="shared" si="16"/>
        <v>0.99999996000266678</v>
      </c>
      <c r="D159" s="113">
        <f t="shared" si="22"/>
        <v>-2.0000000000000001E-4</v>
      </c>
      <c r="E159" s="120">
        <f t="shared" si="17"/>
        <v>3.9997333223240616E-8</v>
      </c>
      <c r="F159" s="48">
        <f t="shared" si="23"/>
        <v>0</v>
      </c>
      <c r="K159" s="1">
        <v>154</v>
      </c>
      <c r="L159" s="1">
        <f t="shared" si="18"/>
        <v>-0.32103530883355846</v>
      </c>
      <c r="M159" s="118">
        <f t="shared" si="20"/>
        <v>0.54000000000000103</v>
      </c>
      <c r="N159" s="1">
        <f t="shared" si="19"/>
        <v>0.67896469116644154</v>
      </c>
    </row>
    <row r="160" spans="1:14">
      <c r="A160" s="119">
        <v>155</v>
      </c>
      <c r="B160" s="114">
        <f t="shared" si="21"/>
        <v>-2.0000000000003508E-4</v>
      </c>
      <c r="C160" s="119">
        <f t="shared" si="16"/>
        <v>0.99999996000266678</v>
      </c>
      <c r="D160" s="113">
        <f t="shared" si="22"/>
        <v>-2.0000000000000001E-4</v>
      </c>
      <c r="E160" s="120">
        <f t="shared" si="17"/>
        <v>3.9997333223240616E-8</v>
      </c>
      <c r="F160" s="48">
        <f t="shared" si="23"/>
        <v>0</v>
      </c>
      <c r="K160" s="1">
        <v>155</v>
      </c>
      <c r="L160" s="1">
        <f t="shared" si="18"/>
        <v>-0.3329243671772838</v>
      </c>
      <c r="M160" s="118">
        <f t="shared" si="20"/>
        <v>0.55000000000000104</v>
      </c>
      <c r="N160" s="1">
        <f t="shared" si="19"/>
        <v>0.6670756328227162</v>
      </c>
    </row>
    <row r="161" spans="1:14">
      <c r="A161" s="119">
        <v>156</v>
      </c>
      <c r="B161" s="114">
        <f t="shared" si="21"/>
        <v>-2.0000000000003508E-4</v>
      </c>
      <c r="C161" s="119">
        <f t="shared" si="16"/>
        <v>0.99999996000266678</v>
      </c>
      <c r="D161" s="113">
        <f t="shared" si="22"/>
        <v>-2.0000000000000001E-4</v>
      </c>
      <c r="E161" s="120">
        <f t="shared" si="17"/>
        <v>3.9997333223240616E-8</v>
      </c>
      <c r="F161" s="48">
        <f t="shared" si="23"/>
        <v>0</v>
      </c>
      <c r="K161" s="1">
        <v>156</v>
      </c>
      <c r="L161" s="1">
        <f t="shared" si="18"/>
        <v>-0.34498899822303686</v>
      </c>
      <c r="M161" s="118">
        <f t="shared" si="20"/>
        <v>0.56000000000000105</v>
      </c>
      <c r="N161" s="1">
        <f t="shared" si="19"/>
        <v>0.65501100177696314</v>
      </c>
    </row>
    <row r="162" spans="1:14">
      <c r="A162" s="119">
        <v>157</v>
      </c>
      <c r="B162" s="114">
        <f t="shared" si="21"/>
        <v>-2.0000000000003508E-4</v>
      </c>
      <c r="C162" s="119">
        <f t="shared" si="16"/>
        <v>0.99999996000266678</v>
      </c>
      <c r="D162" s="113">
        <f t="shared" si="22"/>
        <v>-2.0000000000000001E-4</v>
      </c>
      <c r="E162" s="120">
        <f t="shared" si="17"/>
        <v>3.9997333223240616E-8</v>
      </c>
      <c r="F162" s="48">
        <f t="shared" si="23"/>
        <v>0</v>
      </c>
      <c r="K162" s="1">
        <v>157</v>
      </c>
      <c r="L162" s="1">
        <f t="shared" si="18"/>
        <v>-0.35722427918324429</v>
      </c>
      <c r="M162" s="118">
        <f t="shared" si="20"/>
        <v>0.57000000000000106</v>
      </c>
      <c r="N162" s="1">
        <f t="shared" si="19"/>
        <v>0.64277572081675571</v>
      </c>
    </row>
    <row r="163" spans="1:14">
      <c r="A163" s="119">
        <v>158</v>
      </c>
      <c r="B163" s="114">
        <f t="shared" si="21"/>
        <v>-2.0000000000003508E-4</v>
      </c>
      <c r="C163" s="119">
        <f t="shared" si="16"/>
        <v>0.99999996000266678</v>
      </c>
      <c r="D163" s="113">
        <f t="shared" si="22"/>
        <v>-2.0000000000000001E-4</v>
      </c>
      <c r="E163" s="120">
        <f t="shared" si="17"/>
        <v>3.9997333223240616E-8</v>
      </c>
      <c r="F163" s="48">
        <f t="shared" si="23"/>
        <v>0</v>
      </c>
      <c r="K163" s="1">
        <v>158</v>
      </c>
      <c r="L163" s="1">
        <f t="shared" si="18"/>
        <v>-0.36962502655419549</v>
      </c>
      <c r="M163" s="118">
        <f t="shared" si="20"/>
        <v>0.58000000000000107</v>
      </c>
      <c r="N163" s="1">
        <f t="shared" si="19"/>
        <v>0.63037497344580451</v>
      </c>
    </row>
    <row r="164" spans="1:14">
      <c r="A164" s="119">
        <v>159</v>
      </c>
      <c r="B164" s="114">
        <f t="shared" si="21"/>
        <v>-2.0000000000003508E-4</v>
      </c>
      <c r="C164" s="119">
        <f t="shared" si="16"/>
        <v>0.99999996000266678</v>
      </c>
      <c r="D164" s="113">
        <f t="shared" si="22"/>
        <v>-2.0000000000000001E-4</v>
      </c>
      <c r="E164" s="120">
        <f t="shared" si="17"/>
        <v>3.9997333223240616E-8</v>
      </c>
      <c r="F164" s="48">
        <f t="shared" si="23"/>
        <v>0</v>
      </c>
      <c r="K164" s="1">
        <v>159</v>
      </c>
      <c r="L164" s="1">
        <f t="shared" si="18"/>
        <v>-0.38218578887122956</v>
      </c>
      <c r="M164" s="118">
        <f t="shared" si="20"/>
        <v>0.59000000000000108</v>
      </c>
      <c r="N164" s="1">
        <f t="shared" si="19"/>
        <v>0.61781421112877044</v>
      </c>
    </row>
    <row r="165" spans="1:14">
      <c r="A165" s="119">
        <v>160</v>
      </c>
      <c r="B165" s="114">
        <f t="shared" si="21"/>
        <v>-2.0000000000003508E-4</v>
      </c>
      <c r="C165" s="119">
        <f t="shared" si="16"/>
        <v>0.99999996000266678</v>
      </c>
      <c r="D165" s="113">
        <f t="shared" si="22"/>
        <v>-2.0000000000000001E-4</v>
      </c>
      <c r="E165" s="120">
        <f t="shared" si="17"/>
        <v>3.9997333223240616E-8</v>
      </c>
      <c r="F165" s="48">
        <f t="shared" si="23"/>
        <v>0</v>
      </c>
      <c r="K165" s="1">
        <v>160</v>
      </c>
      <c r="L165" s="1">
        <f t="shared" si="18"/>
        <v>-0.39490083929410047</v>
      </c>
      <c r="M165" s="118">
        <f t="shared" si="20"/>
        <v>0.60000000000000109</v>
      </c>
      <c r="N165" s="1">
        <f t="shared" si="19"/>
        <v>0.60509916070589953</v>
      </c>
    </row>
    <row r="166" spans="1:14">
      <c r="A166" s="119">
        <v>161</v>
      </c>
      <c r="B166" s="114">
        <f t="shared" si="21"/>
        <v>-2.0000000000003508E-4</v>
      </c>
      <c r="C166" s="119">
        <f t="shared" si="16"/>
        <v>0.99999996000266678</v>
      </c>
      <c r="D166" s="113">
        <f t="shared" si="22"/>
        <v>-2.0000000000000001E-4</v>
      </c>
      <c r="E166" s="120">
        <f t="shared" si="17"/>
        <v>3.9997333223240616E-8</v>
      </c>
      <c r="F166" s="48">
        <f t="shared" si="23"/>
        <v>0</v>
      </c>
      <c r="K166" s="1">
        <v>161</v>
      </c>
      <c r="L166" s="1">
        <f t="shared" si="18"/>
        <v>-0.40776416801881421</v>
      </c>
      <c r="M166" s="118">
        <f t="shared" si="20"/>
        <v>0.6100000000000011</v>
      </c>
      <c r="N166" s="1">
        <f t="shared" si="19"/>
        <v>0.59223583198118579</v>
      </c>
    </row>
    <row r="167" spans="1:14">
      <c r="A167" s="119">
        <v>162</v>
      </c>
      <c r="B167" s="114">
        <f t="shared" si="21"/>
        <v>-2.0000000000003508E-4</v>
      </c>
      <c r="C167" s="119">
        <f t="shared" si="16"/>
        <v>0.99999996000266678</v>
      </c>
      <c r="D167" s="113">
        <f t="shared" si="22"/>
        <v>-2.0000000000000001E-4</v>
      </c>
      <c r="E167" s="120">
        <f t="shared" si="17"/>
        <v>3.9997333223240616E-8</v>
      </c>
      <c r="F167" s="48">
        <f t="shared" si="23"/>
        <v>0</v>
      </c>
      <c r="K167" s="1">
        <v>162</v>
      </c>
      <c r="L167" s="1">
        <f t="shared" si="18"/>
        <v>-0.42076947451215818</v>
      </c>
      <c r="M167" s="118">
        <f t="shared" si="20"/>
        <v>0.62000000000000111</v>
      </c>
      <c r="N167" s="1">
        <f t="shared" si="19"/>
        <v>0.57923052548784182</v>
      </c>
    </row>
    <row r="168" spans="1:14">
      <c r="A168" s="119">
        <v>163</v>
      </c>
      <c r="B168" s="114">
        <f t="shared" si="21"/>
        <v>-2.0000000000003508E-4</v>
      </c>
      <c r="C168" s="119">
        <f t="shared" si="16"/>
        <v>0.99999996000266678</v>
      </c>
      <c r="D168" s="113">
        <f t="shared" si="22"/>
        <v>-2.0000000000000001E-4</v>
      </c>
      <c r="E168" s="120">
        <f t="shared" si="17"/>
        <v>3.9997333223240616E-8</v>
      </c>
      <c r="F168" s="48">
        <f t="shared" si="23"/>
        <v>0</v>
      </c>
      <c r="K168" s="1">
        <v>163</v>
      </c>
      <c r="L168" s="1">
        <f t="shared" si="18"/>
        <v>-0.43391015956506407</v>
      </c>
      <c r="M168" s="118">
        <f t="shared" si="20"/>
        <v>0.63000000000000111</v>
      </c>
      <c r="N168" s="1">
        <f t="shared" si="19"/>
        <v>0.56608984043493593</v>
      </c>
    </row>
    <row r="169" spans="1:14">
      <c r="A169" s="119">
        <v>164</v>
      </c>
      <c r="B169" s="114">
        <f t="shared" si="21"/>
        <v>-2.0000000000003508E-4</v>
      </c>
      <c r="C169" s="119">
        <f t="shared" si="16"/>
        <v>0.99999996000266678</v>
      </c>
      <c r="D169" s="113">
        <f t="shared" si="22"/>
        <v>-2.0000000000000001E-4</v>
      </c>
      <c r="E169" s="120">
        <f t="shared" si="17"/>
        <v>3.9997333223240616E-8</v>
      </c>
      <c r="F169" s="48">
        <f t="shared" si="23"/>
        <v>0</v>
      </c>
      <c r="K169" s="1">
        <v>164</v>
      </c>
      <c r="L169" s="1">
        <f t="shared" si="18"/>
        <v>-0.44717931716086312</v>
      </c>
      <c r="M169" s="118">
        <f t="shared" si="20"/>
        <v>0.64000000000000112</v>
      </c>
      <c r="N169" s="1">
        <f t="shared" si="19"/>
        <v>0.55282068283913688</v>
      </c>
    </row>
    <row r="170" spans="1:14">
      <c r="A170" s="119">
        <v>165</v>
      </c>
      <c r="B170" s="114">
        <f t="shared" si="21"/>
        <v>-2.0000000000003508E-4</v>
      </c>
      <c r="C170" s="119">
        <f t="shared" si="16"/>
        <v>0.99999996000266678</v>
      </c>
      <c r="D170" s="113">
        <f t="shared" si="22"/>
        <v>-2.0000000000000001E-4</v>
      </c>
      <c r="E170" s="120">
        <f t="shared" si="17"/>
        <v>3.9997333223240616E-8</v>
      </c>
      <c r="F170" s="48">
        <f t="shared" si="23"/>
        <v>0</v>
      </c>
      <c r="K170" s="1">
        <v>165</v>
      </c>
      <c r="L170" s="1">
        <f t="shared" si="18"/>
        <v>-0.46056972615440639</v>
      </c>
      <c r="M170" s="118">
        <f t="shared" si="20"/>
        <v>0.65000000000000113</v>
      </c>
      <c r="N170" s="1">
        <f t="shared" si="19"/>
        <v>0.53943027384559361</v>
      </c>
    </row>
    <row r="171" spans="1:14">
      <c r="A171" s="119">
        <v>166</v>
      </c>
      <c r="B171" s="114">
        <f t="shared" si="21"/>
        <v>-2.0000000000003508E-4</v>
      </c>
      <c r="C171" s="119">
        <f t="shared" si="16"/>
        <v>0.99999996000266678</v>
      </c>
      <c r="D171" s="113">
        <f t="shared" si="22"/>
        <v>-2.0000000000000001E-4</v>
      </c>
      <c r="E171" s="120">
        <f t="shared" si="17"/>
        <v>3.9997333223240616E-8</v>
      </c>
      <c r="F171" s="48">
        <f t="shared" si="23"/>
        <v>0</v>
      </c>
      <c r="K171" s="1">
        <v>166</v>
      </c>
      <c r="L171" s="1">
        <f t="shared" si="18"/>
        <v>-0.47407384175794665</v>
      </c>
      <c r="M171" s="118">
        <f t="shared" si="20"/>
        <v>0.66000000000000114</v>
      </c>
      <c r="N171" s="1">
        <f t="shared" si="19"/>
        <v>0.52592615824205335</v>
      </c>
    </row>
    <row r="172" spans="1:14">
      <c r="A172" s="119">
        <v>167</v>
      </c>
      <c r="B172" s="114">
        <f t="shared" si="21"/>
        <v>-2.0000000000003508E-4</v>
      </c>
      <c r="C172" s="119">
        <f t="shared" si="16"/>
        <v>0.99999996000266678</v>
      </c>
      <c r="D172" s="113">
        <f t="shared" si="22"/>
        <v>-2.0000000000000001E-4</v>
      </c>
      <c r="E172" s="120">
        <f t="shared" si="17"/>
        <v>3.9997333223240616E-8</v>
      </c>
      <c r="F172" s="48">
        <f t="shared" si="23"/>
        <v>0</v>
      </c>
      <c r="K172" s="1">
        <v>167</v>
      </c>
      <c r="L172" s="1">
        <f t="shared" si="18"/>
        <v>-0.4876837868295828</v>
      </c>
      <c r="M172" s="118">
        <f t="shared" si="20"/>
        <v>0.67000000000000115</v>
      </c>
      <c r="N172" s="1">
        <f t="shared" si="19"/>
        <v>0.5123162131704172</v>
      </c>
    </row>
    <row r="173" spans="1:14">
      <c r="A173" s="119">
        <v>168</v>
      </c>
      <c r="B173" s="114">
        <f t="shared" si="21"/>
        <v>-2.0000000000003508E-4</v>
      </c>
      <c r="C173" s="119">
        <f t="shared" si="16"/>
        <v>0.99999996000266678</v>
      </c>
      <c r="D173" s="113">
        <f t="shared" si="22"/>
        <v>-2.0000000000000001E-4</v>
      </c>
      <c r="E173" s="120">
        <f t="shared" si="17"/>
        <v>3.9997333223240616E-8</v>
      </c>
      <c r="F173" s="48">
        <f t="shared" si="23"/>
        <v>0</v>
      </c>
      <c r="K173" s="1">
        <v>168</v>
      </c>
      <c r="L173" s="1">
        <f t="shared" si="18"/>
        <v>-0.50139134295998622</v>
      </c>
      <c r="M173" s="118">
        <f t="shared" si="20"/>
        <v>0.68000000000000116</v>
      </c>
      <c r="N173" s="1">
        <f t="shared" si="19"/>
        <v>0.49860865704001378</v>
      </c>
    </row>
    <row r="174" spans="1:14">
      <c r="A174" s="119">
        <v>169</v>
      </c>
      <c r="B174" s="114">
        <f t="shared" si="21"/>
        <v>-2.0000000000003508E-4</v>
      </c>
      <c r="C174" s="119">
        <f t="shared" si="16"/>
        <v>0.99999996000266678</v>
      </c>
      <c r="D174" s="113">
        <f t="shared" si="22"/>
        <v>-2.0000000000000001E-4</v>
      </c>
      <c r="E174" s="120">
        <f t="shared" si="17"/>
        <v>3.9997333223240616E-8</v>
      </c>
      <c r="F174" s="48">
        <f t="shared" si="23"/>
        <v>0</v>
      </c>
      <c r="K174" s="1">
        <v>169</v>
      </c>
      <c r="L174" s="1">
        <f t="shared" si="18"/>
        <v>-0.51518794135303647</v>
      </c>
      <c r="M174" s="118">
        <f t="shared" si="20"/>
        <v>0.69000000000000117</v>
      </c>
      <c r="N174" s="1">
        <f t="shared" si="19"/>
        <v>0.48481205864696353</v>
      </c>
    </row>
    <row r="175" spans="1:14">
      <c r="A175" s="119">
        <v>170</v>
      </c>
      <c r="B175" s="114">
        <f t="shared" si="21"/>
        <v>-2.0000000000003508E-4</v>
      </c>
      <c r="C175" s="119">
        <f t="shared" si="16"/>
        <v>0.99999996000266678</v>
      </c>
      <c r="D175" s="113">
        <f t="shared" si="22"/>
        <v>-2.0000000000000001E-4</v>
      </c>
      <c r="E175" s="120">
        <f t="shared" si="17"/>
        <v>3.9997333223240616E-8</v>
      </c>
      <c r="F175" s="48">
        <f t="shared" si="23"/>
        <v>0</v>
      </c>
      <c r="K175" s="1">
        <v>170</v>
      </c>
      <c r="L175" s="1">
        <f t="shared" si="18"/>
        <v>-0.52906465349590026</v>
      </c>
      <c r="M175" s="118">
        <f t="shared" si="20"/>
        <v>0.70000000000000118</v>
      </c>
      <c r="N175" s="1">
        <f t="shared" si="19"/>
        <v>0.47093534650409979</v>
      </c>
    </row>
    <row r="176" spans="1:14">
      <c r="A176" s="119">
        <v>171</v>
      </c>
      <c r="B176" s="114">
        <f t="shared" si="21"/>
        <v>-2.0000000000003508E-4</v>
      </c>
      <c r="C176" s="119">
        <f t="shared" si="16"/>
        <v>0.99999996000266678</v>
      </c>
      <c r="D176" s="113">
        <f t="shared" si="22"/>
        <v>-2.0000000000000001E-4</v>
      </c>
      <c r="E176" s="120">
        <f t="shared" si="17"/>
        <v>3.9997333223240616E-8</v>
      </c>
      <c r="F176" s="48">
        <f t="shared" si="23"/>
        <v>0</v>
      </c>
      <c r="K176" s="1">
        <v>171</v>
      </c>
      <c r="L176" s="1">
        <f t="shared" si="18"/>
        <v>-0.54301218161399745</v>
      </c>
      <c r="M176" s="118">
        <f t="shared" si="20"/>
        <v>0.71000000000000119</v>
      </c>
      <c r="N176" s="1">
        <f t="shared" si="19"/>
        <v>0.4569878183860025</v>
      </c>
    </row>
    <row r="177" spans="1:14">
      <c r="A177" s="119">
        <v>172</v>
      </c>
      <c r="B177" s="114">
        <f t="shared" si="21"/>
        <v>-2.0000000000003508E-4</v>
      </c>
      <c r="C177" s="119">
        <f t="shared" si="16"/>
        <v>0.99999996000266678</v>
      </c>
      <c r="D177" s="113">
        <f t="shared" si="22"/>
        <v>-2.0000000000000001E-4</v>
      </c>
      <c r="E177" s="120">
        <f t="shared" si="17"/>
        <v>3.9997333223240616E-8</v>
      </c>
      <c r="F177" s="48">
        <f t="shared" si="23"/>
        <v>0</v>
      </c>
      <c r="K177" s="1">
        <v>172</v>
      </c>
      <c r="L177" s="1">
        <f t="shared" si="18"/>
        <v>-0.5570208489061983</v>
      </c>
      <c r="M177" s="118">
        <f t="shared" si="20"/>
        <v>0.72000000000000119</v>
      </c>
      <c r="N177" s="1">
        <f t="shared" si="19"/>
        <v>0.4429791510938017</v>
      </c>
    </row>
    <row r="178" spans="1:14">
      <c r="A178" s="119">
        <v>173</v>
      </c>
      <c r="B178" s="114">
        <f t="shared" si="21"/>
        <v>-2.0000000000003508E-4</v>
      </c>
      <c r="C178" s="119">
        <f t="shared" si="16"/>
        <v>0.99999996000266678</v>
      </c>
      <c r="D178" s="113">
        <f t="shared" si="22"/>
        <v>-2.0000000000000001E-4</v>
      </c>
      <c r="E178" s="120">
        <f t="shared" si="17"/>
        <v>3.9997333223240616E-8</v>
      </c>
      <c r="F178" s="48">
        <f t="shared" si="23"/>
        <v>0</v>
      </c>
      <c r="K178" s="1">
        <v>173</v>
      </c>
      <c r="L178" s="1">
        <f t="shared" si="18"/>
        <v>-0.57108058955550511</v>
      </c>
      <c r="M178" s="118">
        <f t="shared" si="20"/>
        <v>0.7300000000000012</v>
      </c>
      <c r="N178" s="1">
        <f t="shared" si="19"/>
        <v>0.42891941044449489</v>
      </c>
    </row>
    <row r="179" spans="1:14">
      <c r="A179" s="119">
        <v>174</v>
      </c>
      <c r="B179" s="114">
        <f t="shared" si="21"/>
        <v>-2.0000000000003508E-4</v>
      </c>
      <c r="C179" s="119">
        <f t="shared" si="16"/>
        <v>0.99999996000266678</v>
      </c>
      <c r="D179" s="113">
        <f t="shared" si="22"/>
        <v>-2.0000000000000001E-4</v>
      </c>
      <c r="E179" s="120">
        <f t="shared" si="17"/>
        <v>3.9997333223240616E-8</v>
      </c>
      <c r="F179" s="48">
        <f t="shared" si="23"/>
        <v>0</v>
      </c>
      <c r="K179" s="1">
        <v>174</v>
      </c>
      <c r="L179" s="1">
        <f t="shared" si="18"/>
        <v>-0.58518093851036268</v>
      </c>
      <c r="M179" s="118">
        <f t="shared" si="20"/>
        <v>0.74000000000000121</v>
      </c>
      <c r="N179" s="1">
        <f t="shared" si="19"/>
        <v>0.41481906148963732</v>
      </c>
    </row>
    <row r="180" spans="1:14">
      <c r="A180" s="119">
        <v>175</v>
      </c>
      <c r="B180" s="114">
        <f t="shared" si="21"/>
        <v>-2.0000000000003508E-4</v>
      </c>
      <c r="C180" s="119">
        <f t="shared" si="16"/>
        <v>0.99999996000266678</v>
      </c>
      <c r="D180" s="113">
        <f t="shared" si="22"/>
        <v>-2.0000000000000001E-4</v>
      </c>
      <c r="E180" s="120">
        <f t="shared" si="17"/>
        <v>3.9997333223240616E-8</v>
      </c>
      <c r="F180" s="48">
        <f t="shared" si="23"/>
        <v>0</v>
      </c>
      <c r="K180" s="1">
        <v>175</v>
      </c>
      <c r="L180" s="1">
        <f t="shared" si="18"/>
        <v>-0.59931102103164791</v>
      </c>
      <c r="M180" s="118">
        <f t="shared" si="20"/>
        <v>0.75000000000000122</v>
      </c>
      <c r="N180" s="1">
        <f t="shared" si="19"/>
        <v>0.40068897896835215</v>
      </c>
    </row>
    <row r="181" spans="1:14">
      <c r="A181" s="119">
        <v>176</v>
      </c>
      <c r="B181" s="114">
        <f t="shared" si="21"/>
        <v>-2.0000000000003508E-4</v>
      </c>
      <c r="C181" s="119">
        <f t="shared" si="16"/>
        <v>0.99999996000266678</v>
      </c>
      <c r="D181" s="113">
        <f t="shared" si="22"/>
        <v>-2.0000000000000001E-4</v>
      </c>
      <c r="E181" s="120">
        <f t="shared" si="17"/>
        <v>3.9997333223240616E-8</v>
      </c>
      <c r="F181" s="48">
        <f t="shared" si="23"/>
        <v>0</v>
      </c>
      <c r="K181" s="1">
        <v>176</v>
      </c>
      <c r="L181" s="1">
        <f t="shared" si="18"/>
        <v>-0.61345954200028108</v>
      </c>
      <c r="M181" s="118">
        <f t="shared" si="20"/>
        <v>0.76000000000000123</v>
      </c>
      <c r="N181" s="1">
        <f t="shared" si="19"/>
        <v>0.38654045799971898</v>
      </c>
    </row>
    <row r="182" spans="1:14">
      <c r="A182" s="119">
        <v>177</v>
      </c>
      <c r="B182" s="114">
        <f t="shared" si="21"/>
        <v>-2.0000000000003508E-4</v>
      </c>
      <c r="C182" s="119">
        <f t="shared" si="16"/>
        <v>0.99999996000266678</v>
      </c>
      <c r="D182" s="113">
        <f t="shared" si="22"/>
        <v>-2.0000000000000001E-4</v>
      </c>
      <c r="E182" s="120">
        <f t="shared" si="17"/>
        <v>3.9997333223240616E-8</v>
      </c>
      <c r="F182" s="48">
        <f t="shared" si="23"/>
        <v>0</v>
      </c>
      <c r="K182" s="1">
        <v>177</v>
      </c>
      <c r="L182" s="1">
        <f t="shared" si="18"/>
        <v>-0.62761477498030516</v>
      </c>
      <c r="M182" s="118">
        <f t="shared" si="20"/>
        <v>0.77000000000000124</v>
      </c>
      <c r="N182" s="1">
        <f t="shared" si="19"/>
        <v>0.37238522501969484</v>
      </c>
    </row>
    <row r="183" spans="1:14">
      <c r="A183" s="119">
        <v>178</v>
      </c>
      <c r="B183" s="114">
        <f t="shared" si="21"/>
        <v>-2.0000000000003508E-4</v>
      </c>
      <c r="C183" s="119">
        <f t="shared" si="16"/>
        <v>0.99999996000266678</v>
      </c>
      <c r="D183" s="113">
        <f t="shared" si="22"/>
        <v>-2.0000000000000001E-4</v>
      </c>
      <c r="E183" s="120">
        <f t="shared" si="17"/>
        <v>3.9997333223240616E-8</v>
      </c>
      <c r="F183" s="48">
        <f t="shared" si="23"/>
        <v>0</v>
      </c>
      <c r="K183" s="1">
        <v>178</v>
      </c>
      <c r="L183" s="1">
        <f t="shared" si="18"/>
        <v>-0.64176455103214569</v>
      </c>
      <c r="M183" s="118">
        <f t="shared" si="20"/>
        <v>0.78000000000000125</v>
      </c>
      <c r="N183" s="1">
        <f t="shared" si="19"/>
        <v>0.35823544896785425</v>
      </c>
    </row>
    <row r="184" spans="1:14">
      <c r="A184" s="119">
        <v>179</v>
      </c>
      <c r="B184" s="114">
        <f t="shared" si="21"/>
        <v>-2.0000000000003508E-4</v>
      </c>
      <c r="C184" s="119">
        <f t="shared" si="16"/>
        <v>0.99999996000266678</v>
      </c>
      <c r="D184" s="113">
        <f t="shared" si="22"/>
        <v>-2.0000000000000001E-4</v>
      </c>
      <c r="E184" s="120">
        <f t="shared" si="17"/>
        <v>3.9997333223240616E-8</v>
      </c>
      <c r="F184" s="48">
        <f t="shared" si="23"/>
        <v>0</v>
      </c>
      <c r="K184" s="1">
        <v>179</v>
      </c>
      <c r="L184" s="1">
        <f t="shared" si="18"/>
        <v>-0.65589624727069518</v>
      </c>
      <c r="M184" s="118">
        <f t="shared" si="20"/>
        <v>0.79000000000000126</v>
      </c>
      <c r="N184" s="1">
        <f t="shared" si="19"/>
        <v>0.34410375272930482</v>
      </c>
    </row>
    <row r="185" spans="1:14">
      <c r="A185" s="119">
        <v>180</v>
      </c>
      <c r="B185" s="114">
        <f t="shared" si="21"/>
        <v>-2.0000000000003508E-4</v>
      </c>
      <c r="C185" s="119">
        <f t="shared" si="16"/>
        <v>0.99999996000266678</v>
      </c>
      <c r="D185" s="113">
        <f t="shared" si="22"/>
        <v>-2.0000000000000001E-4</v>
      </c>
      <c r="E185" s="120">
        <f t="shared" si="17"/>
        <v>3.9997333223240616E-8</v>
      </c>
      <c r="F185" s="48">
        <f t="shared" si="23"/>
        <v>0</v>
      </c>
      <c r="K185" s="1">
        <v>180</v>
      </c>
      <c r="L185" s="1">
        <f t="shared" si="18"/>
        <v>-0.66999677516270562</v>
      </c>
      <c r="M185" s="118">
        <f t="shared" si="20"/>
        <v>0.80000000000000127</v>
      </c>
      <c r="N185" s="1">
        <f t="shared" si="19"/>
        <v>0.33000322483729433</v>
      </c>
    </row>
    <row r="186" spans="1:14">
      <c r="A186" s="119">
        <v>181</v>
      </c>
      <c r="B186" s="114">
        <f t="shared" si="21"/>
        <v>-2.0000000000003508E-4</v>
      </c>
      <c r="C186" s="119">
        <f t="shared" si="16"/>
        <v>0.99999996000266678</v>
      </c>
      <c r="D186" s="113">
        <f t="shared" si="22"/>
        <v>-2.0000000000000001E-4</v>
      </c>
      <c r="E186" s="120">
        <f t="shared" si="17"/>
        <v>3.9997333223240616E-8</v>
      </c>
      <c r="F186" s="48">
        <f t="shared" si="23"/>
        <v>0</v>
      </c>
      <c r="K186" s="1">
        <v>181</v>
      </c>
      <c r="L186" s="1">
        <f t="shared" si="18"/>
        <v>-0.68405256855790408</v>
      </c>
      <c r="M186" s="118">
        <f t="shared" si="20"/>
        <v>0.81000000000000127</v>
      </c>
      <c r="N186" s="1">
        <f t="shared" si="19"/>
        <v>0.31594743144209592</v>
      </c>
    </row>
    <row r="187" spans="1:14">
      <c r="A187" s="119">
        <v>182</v>
      </c>
      <c r="B187" s="114">
        <f t="shared" si="21"/>
        <v>-2.0000000000003508E-4</v>
      </c>
      <c r="C187" s="119">
        <f t="shared" si="16"/>
        <v>0.99999996000266678</v>
      </c>
      <c r="D187" s="113">
        <f t="shared" si="22"/>
        <v>-2.0000000000000001E-4</v>
      </c>
      <c r="E187" s="120">
        <f t="shared" si="17"/>
        <v>3.9997333223240616E-8</v>
      </c>
      <c r="F187" s="48">
        <f t="shared" si="23"/>
        <v>0</v>
      </c>
      <c r="K187" s="1">
        <v>182</v>
      </c>
      <c r="L187" s="1">
        <f t="shared" si="18"/>
        <v>-0.69804957144808943</v>
      </c>
      <c r="M187" s="118">
        <f t="shared" si="20"/>
        <v>0.82000000000000128</v>
      </c>
      <c r="N187" s="1">
        <f t="shared" si="19"/>
        <v>0.30195042855191051</v>
      </c>
    </row>
    <row r="188" spans="1:14">
      <c r="A188" s="119">
        <v>183</v>
      </c>
      <c r="B188" s="114">
        <f t="shared" si="21"/>
        <v>-2.0000000000003508E-4</v>
      </c>
      <c r="C188" s="119">
        <f t="shared" si="16"/>
        <v>0.99999996000266678</v>
      </c>
      <c r="D188" s="113">
        <f t="shared" si="22"/>
        <v>-2.0000000000000001E-4</v>
      </c>
      <c r="E188" s="120">
        <f t="shared" si="17"/>
        <v>3.9997333223240616E-8</v>
      </c>
      <c r="F188" s="48">
        <f t="shared" si="23"/>
        <v>0</v>
      </c>
      <c r="K188" s="1">
        <v>183</v>
      </c>
      <c r="L188" s="1">
        <f t="shared" si="18"/>
        <v>-0.71197322544837804</v>
      </c>
      <c r="M188" s="118">
        <f t="shared" si="20"/>
        <v>0.83000000000000129</v>
      </c>
      <c r="N188" s="1">
        <f t="shared" si="19"/>
        <v>0.28802677455162196</v>
      </c>
    </row>
    <row r="189" spans="1:14">
      <c r="A189" s="119">
        <v>184</v>
      </c>
      <c r="B189" s="114">
        <f t="shared" si="21"/>
        <v>-2.0000000000003508E-4</v>
      </c>
      <c r="C189" s="119">
        <f t="shared" si="16"/>
        <v>0.99999996000266678</v>
      </c>
      <c r="D189" s="113">
        <f t="shared" si="22"/>
        <v>-2.0000000000000001E-4</v>
      </c>
      <c r="E189" s="120">
        <f t="shared" si="17"/>
        <v>3.9997333223240616E-8</v>
      </c>
      <c r="F189" s="48">
        <f t="shared" si="23"/>
        <v>0</v>
      </c>
      <c r="K189" s="1">
        <v>184</v>
      </c>
      <c r="L189" s="1">
        <f t="shared" si="18"/>
        <v>-0.72580845699462793</v>
      </c>
      <c r="M189" s="118">
        <f t="shared" si="20"/>
        <v>0.8400000000000013</v>
      </c>
      <c r="N189" s="1">
        <f t="shared" si="19"/>
        <v>0.27419154300537207</v>
      </c>
    </row>
    <row r="190" spans="1:14">
      <c r="A190" s="119">
        <v>185</v>
      </c>
      <c r="B190" s="114">
        <f t="shared" si="21"/>
        <v>-2.0000000000003508E-4</v>
      </c>
      <c r="C190" s="119">
        <f t="shared" si="16"/>
        <v>0.99999996000266678</v>
      </c>
      <c r="D190" s="113">
        <f t="shared" si="22"/>
        <v>-2.0000000000000001E-4</v>
      </c>
      <c r="E190" s="120">
        <f t="shared" si="17"/>
        <v>3.9997333223240616E-8</v>
      </c>
      <c r="F190" s="48">
        <f t="shared" si="23"/>
        <v>0</v>
      </c>
      <c r="K190" s="1">
        <v>185</v>
      </c>
      <c r="L190" s="1">
        <f t="shared" si="18"/>
        <v>-0.73953966425095019</v>
      </c>
      <c r="M190" s="118">
        <f t="shared" si="20"/>
        <v>0.85000000000000131</v>
      </c>
      <c r="N190" s="1">
        <f t="shared" si="19"/>
        <v>0.26046033574904975</v>
      </c>
    </row>
    <row r="191" spans="1:14">
      <c r="A191" s="119">
        <v>186</v>
      </c>
      <c r="B191" s="114">
        <f t="shared" si="21"/>
        <v>-2.0000000000003508E-4</v>
      </c>
      <c r="C191" s="119">
        <f t="shared" si="16"/>
        <v>0.99999996000266678</v>
      </c>
      <c r="D191" s="113">
        <f t="shared" si="22"/>
        <v>-2.0000000000000001E-4</v>
      </c>
      <c r="E191" s="120">
        <f t="shared" si="17"/>
        <v>3.9997333223240616E-8</v>
      </c>
      <c r="F191" s="48">
        <f t="shared" si="23"/>
        <v>0</v>
      </c>
      <c r="K191" s="1">
        <v>186</v>
      </c>
      <c r="L191" s="1">
        <f t="shared" si="18"/>
        <v>-0.75315070372109472</v>
      </c>
      <c r="M191" s="118">
        <f t="shared" si="20"/>
        <v>0.86000000000000132</v>
      </c>
      <c r="N191" s="1">
        <f t="shared" si="19"/>
        <v>0.24684929627890534</v>
      </c>
    </row>
    <row r="192" spans="1:14">
      <c r="A192" s="119">
        <v>187</v>
      </c>
      <c r="B192" s="114">
        <f t="shared" si="21"/>
        <v>-2.0000000000003508E-4</v>
      </c>
      <c r="C192" s="119">
        <f t="shared" si="16"/>
        <v>0.99999996000266678</v>
      </c>
      <c r="D192" s="113">
        <f t="shared" si="22"/>
        <v>-2.0000000000000001E-4</v>
      </c>
      <c r="E192" s="120">
        <f t="shared" si="17"/>
        <v>3.9997333223240616E-8</v>
      </c>
      <c r="F192" s="48">
        <f t="shared" si="23"/>
        <v>0</v>
      </c>
      <c r="K192" s="1">
        <v>187</v>
      </c>
      <c r="L192" s="1">
        <f t="shared" si="18"/>
        <v>-0.76662487655735911</v>
      </c>
      <c r="M192" s="118">
        <f t="shared" si="20"/>
        <v>0.87000000000000133</v>
      </c>
      <c r="N192" s="1">
        <f t="shared" si="19"/>
        <v>0.23337512344264094</v>
      </c>
    </row>
    <row r="193" spans="1:14">
      <c r="A193" s="119">
        <v>188</v>
      </c>
      <c r="B193" s="114">
        <f t="shared" si="21"/>
        <v>-2.0000000000003508E-4</v>
      </c>
      <c r="C193" s="119">
        <f t="shared" si="16"/>
        <v>0.99999996000266678</v>
      </c>
      <c r="D193" s="113">
        <f t="shared" si="22"/>
        <v>-2.0000000000000001E-4</v>
      </c>
      <c r="E193" s="120">
        <f t="shared" si="17"/>
        <v>3.9997333223240616E-8</v>
      </c>
      <c r="F193" s="48">
        <f t="shared" si="23"/>
        <v>0</v>
      </c>
      <c r="K193" s="1">
        <v>188</v>
      </c>
      <c r="L193" s="1">
        <f t="shared" si="18"/>
        <v>-0.77994491456054205</v>
      </c>
      <c r="M193" s="118">
        <f t="shared" si="20"/>
        <v>0.88000000000000134</v>
      </c>
      <c r="N193" s="1">
        <f t="shared" si="19"/>
        <v>0.22005508543945793</v>
      </c>
    </row>
    <row r="194" spans="1:14">
      <c r="A194" s="119">
        <v>189</v>
      </c>
      <c r="B194" s="114">
        <f t="shared" si="21"/>
        <v>-2.0000000000003508E-4</v>
      </c>
      <c r="C194" s="119">
        <f t="shared" si="16"/>
        <v>0.99999996000266678</v>
      </c>
      <c r="D194" s="113">
        <f t="shared" si="22"/>
        <v>-2.0000000000000001E-4</v>
      </c>
      <c r="E194" s="120">
        <f t="shared" si="17"/>
        <v>3.9997333223240616E-8</v>
      </c>
      <c r="F194" s="48">
        <f t="shared" si="23"/>
        <v>0</v>
      </c>
      <c r="K194" s="1">
        <v>189</v>
      </c>
      <c r="L194" s="1">
        <f t="shared" si="18"/>
        <v>-0.79309296586433065</v>
      </c>
      <c r="M194" s="118">
        <f t="shared" si="20"/>
        <v>0.89000000000000135</v>
      </c>
      <c r="N194" s="1">
        <f t="shared" si="19"/>
        <v>0.2069070341356693</v>
      </c>
    </row>
    <row r="195" spans="1:14">
      <c r="A195" s="119">
        <v>190</v>
      </c>
      <c r="B195" s="114">
        <f t="shared" si="21"/>
        <v>-2.0000000000003508E-4</v>
      </c>
      <c r="C195" s="119">
        <f t="shared" si="16"/>
        <v>0.99999996000266678</v>
      </c>
      <c r="D195" s="113">
        <f t="shared" si="22"/>
        <v>-2.0000000000000001E-4</v>
      </c>
      <c r="E195" s="120">
        <f t="shared" si="17"/>
        <v>3.9997333223240616E-8</v>
      </c>
      <c r="F195" s="48">
        <f t="shared" si="23"/>
        <v>0</v>
      </c>
      <c r="K195" s="1">
        <v>190</v>
      </c>
      <c r="L195" s="1">
        <f t="shared" si="18"/>
        <v>-0.80605058029736365</v>
      </c>
      <c r="M195" s="118">
        <f t="shared" si="20"/>
        <v>0.90000000000000135</v>
      </c>
      <c r="N195" s="1">
        <f t="shared" si="19"/>
        <v>0.19394941970263632</v>
      </c>
    </row>
    <row r="196" spans="1:14">
      <c r="A196" s="119">
        <v>191</v>
      </c>
      <c r="B196" s="114">
        <f t="shared" si="21"/>
        <v>-2.0000000000003508E-4</v>
      </c>
      <c r="C196" s="119">
        <f t="shared" si="16"/>
        <v>0.99999996000266678</v>
      </c>
      <c r="D196" s="113">
        <f t="shared" si="22"/>
        <v>-2.0000000000000001E-4</v>
      </c>
      <c r="E196" s="120">
        <f t="shared" si="17"/>
        <v>3.9997333223240616E-8</v>
      </c>
      <c r="F196" s="48">
        <f t="shared" si="23"/>
        <v>0</v>
      </c>
      <c r="K196" s="1">
        <v>191</v>
      </c>
      <c r="L196" s="1">
        <f t="shared" si="18"/>
        <v>-0.81879869441608122</v>
      </c>
      <c r="M196" s="118">
        <f t="shared" si="20"/>
        <v>0.91000000000000136</v>
      </c>
      <c r="N196" s="1">
        <f t="shared" si="19"/>
        <v>0.18120130558391884</v>
      </c>
    </row>
    <row r="197" spans="1:14">
      <c r="A197" s="119">
        <v>192</v>
      </c>
      <c r="B197" s="114">
        <f t="shared" si="21"/>
        <v>-2.0000000000003508E-4</v>
      </c>
      <c r="C197" s="119">
        <f t="shared" si="16"/>
        <v>0.99999996000266678</v>
      </c>
      <c r="D197" s="113">
        <f t="shared" si="22"/>
        <v>-2.0000000000000001E-4</v>
      </c>
      <c r="E197" s="120">
        <f t="shared" si="17"/>
        <v>3.9997333223240616E-8</v>
      </c>
      <c r="F197" s="48">
        <f t="shared" si="23"/>
        <v>0</v>
      </c>
      <c r="K197" s="1">
        <v>192</v>
      </c>
      <c r="L197" s="1">
        <f t="shared" si="18"/>
        <v>-0.83131761620132316</v>
      </c>
      <c r="M197" s="118">
        <f t="shared" si="20"/>
        <v>0.92000000000000137</v>
      </c>
      <c r="N197" s="1">
        <f t="shared" si="19"/>
        <v>0.16868238379867678</v>
      </c>
    </row>
    <row r="198" spans="1:14">
      <c r="A198" s="119">
        <v>193</v>
      </c>
      <c r="B198" s="114">
        <f t="shared" si="21"/>
        <v>-2.0000000000003508E-4</v>
      </c>
      <c r="C198" s="119">
        <f t="shared" ref="C198:C205" si="24">(EXP(B198)-2-B198)^2</f>
        <v>0.99999996000266678</v>
      </c>
      <c r="D198" s="113">
        <f t="shared" si="22"/>
        <v>-2.0000000000000001E-4</v>
      </c>
      <c r="E198" s="120">
        <f t="shared" ref="E198:E205" si="25">$R$5-C198</f>
        <v>3.9997333223240616E-8</v>
      </c>
      <c r="F198" s="48">
        <f t="shared" si="23"/>
        <v>0</v>
      </c>
      <c r="K198" s="1">
        <v>193</v>
      </c>
      <c r="L198" s="1">
        <f t="shared" ref="L198:L205" si="26">N198-$R$5</f>
        <v>-0.843587009411496</v>
      </c>
      <c r="M198" s="118">
        <f t="shared" si="20"/>
        <v>0.93000000000000138</v>
      </c>
      <c r="N198" s="1">
        <f t="shared" ref="N198:N205" si="27">(EXP(M198)-2-M198)^2</f>
        <v>0.156412990588504</v>
      </c>
    </row>
    <row r="199" spans="1:14">
      <c r="A199" s="119">
        <v>194</v>
      </c>
      <c r="B199" s="114">
        <f t="shared" si="21"/>
        <v>-2.0000000000003508E-4</v>
      </c>
      <c r="C199" s="119">
        <f t="shared" si="24"/>
        <v>0.99999996000266678</v>
      </c>
      <c r="D199" s="113">
        <f t="shared" si="22"/>
        <v>-2.0000000000000001E-4</v>
      </c>
      <c r="E199" s="120">
        <f t="shared" si="25"/>
        <v>3.9997333223240616E-8</v>
      </c>
      <c r="F199" s="48">
        <f t="shared" si="23"/>
        <v>0</v>
      </c>
      <c r="K199" s="1">
        <v>194</v>
      </c>
      <c r="L199" s="1">
        <f t="shared" si="26"/>
        <v>-0.8555858775849694</v>
      </c>
      <c r="M199" s="118">
        <f t="shared" ref="M199:M205" si="28">M198+$O$5</f>
        <v>0.94000000000000139</v>
      </c>
      <c r="N199" s="1">
        <f t="shared" si="27"/>
        <v>0.14441412241503065</v>
      </c>
    </row>
    <row r="200" spans="1:14">
      <c r="A200" s="119">
        <v>195</v>
      </c>
      <c r="B200" s="114">
        <f t="shared" ref="B200:B205" si="29">IF(C199&lt;=C198,
         IF(ABS(D199)&lt;=($G$5/$I$5),
                         B199,
                         B199+D200),
         B199+D200)</f>
        <v>-2.0000000000003508E-4</v>
      </c>
      <c r="C200" s="119">
        <f t="shared" si="24"/>
        <v>0.99999996000266678</v>
      </c>
      <c r="D200" s="113">
        <f t="shared" ref="D200:D205" si="30">IF(C199&lt;=C198,
         IF(ABS(D199)&lt;=($G$5/$I$5),
                         D199,
                         -D199/$I$5),
         D199)</f>
        <v>-2.0000000000000001E-4</v>
      </c>
      <c r="E200" s="120">
        <f t="shared" si="25"/>
        <v>3.9997333223240616E-8</v>
      </c>
      <c r="F200" s="48">
        <f t="shared" si="23"/>
        <v>0</v>
      </c>
      <c r="K200" s="1">
        <v>195</v>
      </c>
      <c r="L200" s="1">
        <f t="shared" si="26"/>
        <v>-0.86729254768422481</v>
      </c>
      <c r="M200" s="118">
        <f t="shared" si="28"/>
        <v>0.9500000000000014</v>
      </c>
      <c r="N200" s="1">
        <f t="shared" si="27"/>
        <v>0.13270745231577513</v>
      </c>
    </row>
    <row r="201" spans="1:14">
      <c r="A201" s="119">
        <v>196</v>
      </c>
      <c r="B201" s="114">
        <f t="shared" si="29"/>
        <v>-2.0000000000003508E-4</v>
      </c>
      <c r="C201" s="119">
        <f t="shared" si="24"/>
        <v>0.99999996000266678</v>
      </c>
      <c r="D201" s="113">
        <f t="shared" si="30"/>
        <v>-2.0000000000000001E-4</v>
      </c>
      <c r="E201" s="120">
        <f t="shared" si="25"/>
        <v>3.9997333223240616E-8</v>
      </c>
      <c r="F201" s="48">
        <f>ABS(B201-B200)</f>
        <v>0</v>
      </c>
      <c r="K201" s="1">
        <v>196</v>
      </c>
      <c r="L201" s="1">
        <f t="shared" si="26"/>
        <v>-0.87868465337410862</v>
      </c>
      <c r="M201" s="118">
        <f t="shared" si="28"/>
        <v>0.96000000000000141</v>
      </c>
      <c r="N201" s="1">
        <f t="shared" si="27"/>
        <v>0.12131534662589137</v>
      </c>
    </row>
    <row r="202" spans="1:14">
      <c r="A202" s="119">
        <v>197</v>
      </c>
      <c r="B202" s="114">
        <f t="shared" si="29"/>
        <v>-2.0000000000003508E-4</v>
      </c>
      <c r="C202" s="119">
        <f t="shared" si="24"/>
        <v>0.99999996000266678</v>
      </c>
      <c r="D202" s="113">
        <f t="shared" si="30"/>
        <v>-2.0000000000000001E-4</v>
      </c>
      <c r="E202" s="120">
        <f t="shared" si="25"/>
        <v>3.9997333223240616E-8</v>
      </c>
      <c r="F202" s="48">
        <f>ABS(B202-B201)</f>
        <v>0</v>
      </c>
      <c r="K202" s="1">
        <v>197</v>
      </c>
      <c r="L202" s="1">
        <f t="shared" si="26"/>
        <v>-0.88973911792639537</v>
      </c>
      <c r="M202" s="118">
        <f t="shared" si="28"/>
        <v>0.97000000000000142</v>
      </c>
      <c r="N202" s="1">
        <f t="shared" si="27"/>
        <v>0.11026088207360463</v>
      </c>
    </row>
    <row r="203" spans="1:14">
      <c r="A203" s="119">
        <v>198</v>
      </c>
      <c r="B203" s="114">
        <f t="shared" si="29"/>
        <v>-2.0000000000003508E-4</v>
      </c>
      <c r="C203" s="119">
        <f t="shared" si="24"/>
        <v>0.99999996000266678</v>
      </c>
      <c r="D203" s="113">
        <f t="shared" si="30"/>
        <v>-2.0000000000000001E-4</v>
      </c>
      <c r="E203" s="120">
        <f t="shared" si="25"/>
        <v>3.9997333223240616E-8</v>
      </c>
      <c r="F203" s="48">
        <f>ABS(B203-B202)</f>
        <v>0</v>
      </c>
      <c r="K203" s="1">
        <v>198</v>
      </c>
      <c r="L203" s="1">
        <f t="shared" si="26"/>
        <v>-0.90043213674269496</v>
      </c>
      <c r="M203" s="118">
        <f t="shared" si="28"/>
        <v>0.98000000000000143</v>
      </c>
      <c r="N203" s="1">
        <f t="shared" si="27"/>
        <v>9.9567863257305073E-2</v>
      </c>
    </row>
    <row r="204" spans="1:14">
      <c r="A204" s="119">
        <v>199</v>
      </c>
      <c r="B204" s="114">
        <f t="shared" si="29"/>
        <v>-2.0000000000003508E-4</v>
      </c>
      <c r="C204" s="119">
        <f t="shared" si="24"/>
        <v>0.99999996000266678</v>
      </c>
      <c r="D204" s="113">
        <f t="shared" si="30"/>
        <v>-2.0000000000000001E-4</v>
      </c>
      <c r="E204" s="120">
        <f t="shared" si="25"/>
        <v>3.9997333223240616E-8</v>
      </c>
      <c r="F204" s="48">
        <f>ABS(B204-B203)</f>
        <v>0</v>
      </c>
      <c r="K204" s="1">
        <v>199</v>
      </c>
      <c r="L204" s="1">
        <f t="shared" si="26"/>
        <v>-0.91073915948757767</v>
      </c>
      <c r="M204" s="118">
        <f t="shared" si="28"/>
        <v>0.99000000000000143</v>
      </c>
      <c r="N204" s="1">
        <f t="shared" si="27"/>
        <v>8.9260840512422335E-2</v>
      </c>
    </row>
    <row r="205" spans="1:14">
      <c r="A205" s="119">
        <v>200</v>
      </c>
      <c r="B205" s="114">
        <f t="shared" si="29"/>
        <v>-2.0000000000003508E-4</v>
      </c>
      <c r="C205" s="119">
        <f t="shared" si="24"/>
        <v>0.99999996000266678</v>
      </c>
      <c r="D205" s="113">
        <f t="shared" si="30"/>
        <v>-2.0000000000000001E-4</v>
      </c>
      <c r="E205" s="120">
        <f t="shared" si="25"/>
        <v>3.9997333223240616E-8</v>
      </c>
      <c r="F205" s="48">
        <f>ABS(B205-B204)</f>
        <v>0</v>
      </c>
      <c r="K205" s="1">
        <v>200</v>
      </c>
      <c r="L205" s="1">
        <f t="shared" si="26"/>
        <v>-0.92063487182362236</v>
      </c>
      <c r="M205" s="118">
        <f t="shared" si="28"/>
        <v>1.0000000000000013</v>
      </c>
      <c r="N205" s="1">
        <f t="shared" si="27"/>
        <v>7.9365128176377642E-2</v>
      </c>
    </row>
  </sheetData>
  <phoneticPr fontId="2" type="noConversion"/>
  <conditionalFormatting sqref="K5:N205">
    <cfRule type="expression" dxfId="10" priority="1" stopIfTrue="1">
      <formula>$N5=$R$5</formula>
    </cfRule>
  </conditionalFormatting>
  <conditionalFormatting sqref="A5:F205">
    <cfRule type="expression" dxfId="9" priority="2" stopIfTrue="1">
      <formula>$F5=0</formula>
    </cfRule>
  </conditionalFormatting>
  <pageMargins left="0.75" right="0.75" top="1" bottom="1" header="0.5" footer="0.5"/>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05"/>
  <sheetViews>
    <sheetView workbookViewId="0">
      <selection activeCell="K4" sqref="K4"/>
    </sheetView>
  </sheetViews>
  <sheetFormatPr defaultRowHeight="12.75"/>
  <cols>
    <col min="1" max="1" width="4.7109375" customWidth="1"/>
    <col min="2" max="2" width="9.85546875" customWidth="1"/>
    <col min="5" max="5" width="17.85546875" customWidth="1"/>
    <col min="6" max="6" width="9.85546875" customWidth="1"/>
    <col min="7" max="7" width="11.42578125" bestFit="1" customWidth="1"/>
    <col min="8" max="8" width="8" customWidth="1"/>
    <col min="9" max="9" width="3" bestFit="1" customWidth="1"/>
    <col min="10" max="10" width="3" customWidth="1"/>
    <col min="11" max="11" width="4.85546875" customWidth="1"/>
    <col min="12" max="12" width="11.5703125" customWidth="1"/>
    <col min="16" max="16" width="12.42578125" bestFit="1" customWidth="1"/>
    <col min="17" max="17" width="12.42578125" customWidth="1"/>
    <col min="19" max="19" width="4.5703125" bestFit="1" customWidth="1"/>
    <col min="20" max="20" width="2" bestFit="1" customWidth="1"/>
    <col min="21" max="21" width="4" bestFit="1" customWidth="1"/>
  </cols>
  <sheetData>
    <row r="1" spans="1:21">
      <c r="A1" s="73" t="s">
        <v>77</v>
      </c>
    </row>
    <row r="2" spans="1:21">
      <c r="A2" s="73" t="s">
        <v>59</v>
      </c>
    </row>
    <row r="3" spans="1:21" ht="13.5" thickBot="1">
      <c r="A3" s="81" t="s">
        <v>78</v>
      </c>
      <c r="K3" s="81" t="s">
        <v>76</v>
      </c>
      <c r="L3" s="3"/>
    </row>
    <row r="4" spans="1:21" ht="38.25">
      <c r="A4" s="82" t="s">
        <v>58</v>
      </c>
      <c r="B4" s="83" t="s">
        <v>65</v>
      </c>
      <c r="C4" s="83" t="s">
        <v>66</v>
      </c>
      <c r="D4" s="83" t="s">
        <v>67</v>
      </c>
      <c r="E4" s="84" t="s">
        <v>68</v>
      </c>
      <c r="F4" s="85" t="s">
        <v>69</v>
      </c>
      <c r="G4" s="86" t="s">
        <v>18</v>
      </c>
      <c r="H4" s="87" t="s">
        <v>70</v>
      </c>
      <c r="I4" s="88" t="s">
        <v>2</v>
      </c>
      <c r="K4" s="89" t="s">
        <v>58</v>
      </c>
      <c r="L4" s="84" t="s">
        <v>71</v>
      </c>
      <c r="M4" s="84" t="s">
        <v>72</v>
      </c>
      <c r="N4" s="84" t="s">
        <v>73</v>
      </c>
      <c r="O4" s="90" t="s">
        <v>18</v>
      </c>
      <c r="P4" s="90" t="s">
        <v>60</v>
      </c>
      <c r="Q4" s="90" t="s">
        <v>64</v>
      </c>
      <c r="R4" s="90" t="s">
        <v>61</v>
      </c>
      <c r="S4" s="90" t="s">
        <v>62</v>
      </c>
      <c r="T4" s="90" t="s">
        <v>63</v>
      </c>
      <c r="U4" s="91" t="s">
        <v>1</v>
      </c>
    </row>
    <row r="5" spans="1:21" ht="13.5" thickBot="1">
      <c r="A5" s="92">
        <v>0</v>
      </c>
      <c r="B5" s="93">
        <f>S5</f>
        <v>-2.5</v>
      </c>
      <c r="C5" s="94">
        <f>(EXP(B5)-2-B5)^2</f>
        <v>0.33882294562298421</v>
      </c>
      <c r="D5" s="94">
        <f>H5</f>
        <v>0.2</v>
      </c>
      <c r="E5" s="95">
        <f>$R$5-C5</f>
        <v>0.66117705437701557</v>
      </c>
      <c r="F5" s="96"/>
      <c r="G5" s="97">
        <f>O5</f>
        <v>1.2500000000000001E-2</v>
      </c>
      <c r="H5" s="98">
        <v>0.2</v>
      </c>
      <c r="I5" s="60">
        <v>10</v>
      </c>
      <c r="K5" s="13">
        <v>0</v>
      </c>
      <c r="L5" s="14">
        <f>N5-$R$5</f>
        <v>-0.66117705437701557</v>
      </c>
      <c r="M5" s="99">
        <f>S5</f>
        <v>-2.5</v>
      </c>
      <c r="N5" s="14">
        <f>(EXP(M5)-2-M5)^2</f>
        <v>0.33882294562298421</v>
      </c>
      <c r="O5" s="100">
        <f>($T$5-$S$5)/$U$5</f>
        <v>1.2500000000000001E-2</v>
      </c>
      <c r="P5" s="101">
        <f>MIN(N5:N205)</f>
        <v>1.0791445815644157E-5</v>
      </c>
      <c r="Q5" s="101"/>
      <c r="R5" s="102">
        <f>MAX(N5:N205)</f>
        <v>0.99999999999999978</v>
      </c>
      <c r="S5" s="100">
        <v>-2.5</v>
      </c>
      <c r="T5" s="103">
        <v>0</v>
      </c>
      <c r="U5" s="104">
        <v>200</v>
      </c>
    </row>
    <row r="6" spans="1:21" ht="13.5" thickBot="1">
      <c r="A6" s="105">
        <v>1</v>
      </c>
      <c r="B6" s="106">
        <f>B5+$H$5</f>
        <v>-2.2999999999999998</v>
      </c>
      <c r="C6" s="107">
        <f t="shared" ref="C6:C69" si="0">(EXP(B6)-2-B6)^2</f>
        <v>0.16020714197831573</v>
      </c>
      <c r="D6" s="107">
        <f>D5</f>
        <v>0.2</v>
      </c>
      <c r="E6" s="108">
        <f t="shared" ref="E6:E69" si="1">$R$5-C6</f>
        <v>0.83979285802168402</v>
      </c>
      <c r="F6" s="109">
        <f>ABS(B6-B5)</f>
        <v>0.20000000000000018</v>
      </c>
      <c r="G6" s="110" t="s">
        <v>4</v>
      </c>
      <c r="K6" s="111">
        <v>1</v>
      </c>
      <c r="L6" s="111">
        <f t="shared" ref="L6:L69" si="2">N6-$R$5</f>
        <v>-0.67439566777927551</v>
      </c>
      <c r="M6" s="112">
        <f>M5+$O$5</f>
        <v>-2.4874999999999998</v>
      </c>
      <c r="N6" s="111">
        <f t="shared" ref="N6:N69" si="3">(EXP(M6)-2-M6)^2</f>
        <v>0.32560433222072432</v>
      </c>
    </row>
    <row r="7" spans="1:21" ht="13.5" thickBot="1">
      <c r="A7" s="113">
        <v>2</v>
      </c>
      <c r="B7" s="114">
        <f>IF(C6&gt;=C5,
         IF(ABS(D6)&lt;=($G$5/$I$5),
                         B6,
                         B6+D7),
         B6+D7)</f>
        <v>-2.0999999999999996</v>
      </c>
      <c r="C7" s="113">
        <f t="shared" si="0"/>
        <v>4.9486862471073909E-2</v>
      </c>
      <c r="D7" s="113">
        <f>IF(C6&gt;=C5,
         IF(ABS(D6)&lt;=($G$5/$I$5),
                         D6,
                         -D6/$I$5),
         D6)</f>
        <v>0.2</v>
      </c>
      <c r="E7" s="115">
        <f t="shared" si="1"/>
        <v>0.95051313752892586</v>
      </c>
      <c r="F7" s="116">
        <f>ABS(B7-B6)</f>
        <v>0.20000000000000018</v>
      </c>
      <c r="G7" s="117">
        <f>VLOOKUP(53,K5:N205,3)</f>
        <v>-1.8374999999999937</v>
      </c>
      <c r="K7" s="1">
        <v>2</v>
      </c>
      <c r="L7" s="1">
        <f t="shared" si="2"/>
        <v>-0.6873367503265031</v>
      </c>
      <c r="M7" s="118">
        <f t="shared" ref="M7:M70" si="4">M6+$O$5</f>
        <v>-2.4749999999999996</v>
      </c>
      <c r="N7" s="1">
        <f t="shared" si="3"/>
        <v>0.31266324967349668</v>
      </c>
    </row>
    <row r="8" spans="1:21">
      <c r="A8" s="119">
        <v>3</v>
      </c>
      <c r="B8" s="114">
        <f t="shared" ref="B8:B71" si="5">IF(C7&gt;=C6,
         IF(ABS(D7)&lt;=($G$5/$I$5),
                         B7,
                         B7+D8),
         B7+D8)</f>
        <v>-1.8999999999999997</v>
      </c>
      <c r="C8" s="119">
        <f t="shared" si="0"/>
        <v>2.457048011638558E-3</v>
      </c>
      <c r="D8" s="113">
        <f t="shared" ref="D8:D71" si="6">IF(C7&gt;=C6,
         IF(ABS(D7)&lt;=($G$5/$I$5),
                         D7,
                         -D7/$I$5),
         D7)</f>
        <v>0.2</v>
      </c>
      <c r="E8" s="120">
        <f t="shared" si="1"/>
        <v>0.99754295198836118</v>
      </c>
      <c r="F8" s="48">
        <f>ABS(B8-B7)</f>
        <v>0.19999999999999996</v>
      </c>
      <c r="K8" s="1">
        <v>3</v>
      </c>
      <c r="L8" s="1">
        <f t="shared" si="2"/>
        <v>-0.700001015644792</v>
      </c>
      <c r="M8" s="118">
        <f t="shared" si="4"/>
        <v>-2.4624999999999995</v>
      </c>
      <c r="N8" s="1">
        <f t="shared" si="3"/>
        <v>0.29999898435520783</v>
      </c>
    </row>
    <row r="9" spans="1:21">
      <c r="A9" s="119">
        <v>4</v>
      </c>
      <c r="B9" s="114">
        <f t="shared" si="5"/>
        <v>-1.6999999999999997</v>
      </c>
      <c r="C9" s="119">
        <f t="shared" si="0"/>
        <v>1.3763155528685343E-2</v>
      </c>
      <c r="D9" s="113">
        <f t="shared" si="6"/>
        <v>0.2</v>
      </c>
      <c r="E9" s="120">
        <f t="shared" si="1"/>
        <v>0.98623684447131443</v>
      </c>
      <c r="F9" s="48">
        <f t="shared" ref="F9:F72" si="7">ABS(B9-B8)</f>
        <v>0.19999999999999996</v>
      </c>
      <c r="K9" s="1">
        <v>4</v>
      </c>
      <c r="L9" s="1">
        <f t="shared" si="2"/>
        <v>-0.71238918907964266</v>
      </c>
      <c r="M9" s="118">
        <f t="shared" si="4"/>
        <v>-2.4499999999999993</v>
      </c>
      <c r="N9" s="1">
        <f t="shared" si="3"/>
        <v>0.28761081092035712</v>
      </c>
    </row>
    <row r="10" spans="1:21">
      <c r="A10" s="119">
        <v>5</v>
      </c>
      <c r="B10" s="114">
        <f t="shared" si="5"/>
        <v>-1.7199999999999998</v>
      </c>
      <c r="C10" s="119">
        <f t="shared" si="0"/>
        <v>1.0187642497424614E-2</v>
      </c>
      <c r="D10" s="113">
        <f t="shared" si="6"/>
        <v>-0.02</v>
      </c>
      <c r="E10" s="120">
        <f t="shared" si="1"/>
        <v>0.98981235750257512</v>
      </c>
      <c r="F10" s="48">
        <f t="shared" si="7"/>
        <v>2.0000000000000018E-2</v>
      </c>
      <c r="K10" s="1">
        <v>5</v>
      </c>
      <c r="L10" s="1">
        <f t="shared" si="2"/>
        <v>-0.72450200786014785</v>
      </c>
      <c r="M10" s="118">
        <f t="shared" si="4"/>
        <v>-2.4374999999999991</v>
      </c>
      <c r="N10" s="1">
        <f t="shared" si="3"/>
        <v>0.27549799213985188</v>
      </c>
    </row>
    <row r="11" spans="1:21">
      <c r="A11" s="119">
        <v>6</v>
      </c>
      <c r="B11" s="114">
        <f t="shared" si="5"/>
        <v>-1.7399999999999998</v>
      </c>
      <c r="C11" s="119">
        <f t="shared" si="0"/>
        <v>7.1368027119127148E-3</v>
      </c>
      <c r="D11" s="113">
        <f t="shared" si="6"/>
        <v>-0.02</v>
      </c>
      <c r="E11" s="120">
        <f t="shared" si="1"/>
        <v>0.99286319728808703</v>
      </c>
      <c r="F11" s="48">
        <f t="shared" si="7"/>
        <v>2.0000000000000018E-2</v>
      </c>
      <c r="K11" s="1">
        <v>6</v>
      </c>
      <c r="L11" s="1">
        <f t="shared" si="2"/>
        <v>-0.73634022126500076</v>
      </c>
      <c r="M11" s="118">
        <f t="shared" si="4"/>
        <v>-2.4249999999999989</v>
      </c>
      <c r="N11" s="1">
        <f t="shared" si="3"/>
        <v>0.26365977873499896</v>
      </c>
    </row>
    <row r="12" spans="1:21">
      <c r="A12" s="119">
        <v>7</v>
      </c>
      <c r="B12" s="114">
        <f t="shared" si="5"/>
        <v>-1.7599999999999998</v>
      </c>
      <c r="C12" s="119">
        <f t="shared" si="0"/>
        <v>4.6179005328277787E-3</v>
      </c>
      <c r="D12" s="113">
        <f t="shared" si="6"/>
        <v>-0.02</v>
      </c>
      <c r="E12" s="120">
        <f t="shared" si="1"/>
        <v>0.99538209946717204</v>
      </c>
      <c r="F12" s="48">
        <f t="shared" si="7"/>
        <v>2.0000000000000018E-2</v>
      </c>
      <c r="K12" s="1">
        <v>7</v>
      </c>
      <c r="L12" s="1">
        <f t="shared" si="2"/>
        <v>-0.74790459079034255</v>
      </c>
      <c r="M12" s="118">
        <f t="shared" si="4"/>
        <v>-2.4124999999999988</v>
      </c>
      <c r="N12" s="1">
        <f t="shared" si="3"/>
        <v>0.25209540920965728</v>
      </c>
    </row>
    <row r="13" spans="1:21">
      <c r="A13" s="119">
        <v>8</v>
      </c>
      <c r="B13" s="114">
        <f t="shared" si="5"/>
        <v>-1.7799999999999998</v>
      </c>
      <c r="C13" s="119">
        <f t="shared" si="0"/>
        <v>2.638039916002493E-3</v>
      </c>
      <c r="D13" s="113">
        <f t="shared" si="6"/>
        <v>-0.02</v>
      </c>
      <c r="E13" s="120">
        <f t="shared" si="1"/>
        <v>0.99736196008399725</v>
      </c>
      <c r="F13" s="48">
        <f t="shared" si="7"/>
        <v>2.0000000000000018E-2</v>
      </c>
      <c r="K13" s="1">
        <v>8</v>
      </c>
      <c r="L13" s="1">
        <f t="shared" si="2"/>
        <v>-0.75919589031945101</v>
      </c>
      <c r="M13" s="118">
        <f t="shared" si="4"/>
        <v>-2.3999999999999986</v>
      </c>
      <c r="N13" s="1">
        <f t="shared" si="3"/>
        <v>0.2408041096805488</v>
      </c>
    </row>
    <row r="14" spans="1:21">
      <c r="A14" s="119">
        <v>9</v>
      </c>
      <c r="B14" s="114">
        <f t="shared" si="5"/>
        <v>-1.7999999999999998</v>
      </c>
      <c r="C14" s="119">
        <f t="shared" si="0"/>
        <v>1.2041671586579641E-3</v>
      </c>
      <c r="D14" s="113">
        <f t="shared" si="6"/>
        <v>-0.02</v>
      </c>
      <c r="E14" s="120">
        <f t="shared" si="1"/>
        <v>0.99879583284134177</v>
      </c>
      <c r="F14" s="48">
        <f t="shared" si="7"/>
        <v>2.0000000000000018E-2</v>
      </c>
      <c r="K14" s="1">
        <v>9</v>
      </c>
      <c r="L14" s="1">
        <f t="shared" si="2"/>
        <v>-0.77021490629428468</v>
      </c>
      <c r="M14" s="118">
        <f t="shared" si="4"/>
        <v>-2.3874999999999984</v>
      </c>
      <c r="N14" s="1">
        <f t="shared" si="3"/>
        <v>0.22978509370571507</v>
      </c>
    </row>
    <row r="15" spans="1:21">
      <c r="A15" s="119">
        <v>10</v>
      </c>
      <c r="B15" s="114">
        <f t="shared" si="5"/>
        <v>-1.8199999999999998</v>
      </c>
      <c r="C15" s="119">
        <f t="shared" si="0"/>
        <v>3.2307362949089561E-4</v>
      </c>
      <c r="D15" s="113">
        <f t="shared" si="6"/>
        <v>-0.02</v>
      </c>
      <c r="E15" s="120">
        <f t="shared" si="1"/>
        <v>0.99967692637050887</v>
      </c>
      <c r="F15" s="48">
        <f t="shared" si="7"/>
        <v>2.0000000000000018E-2</v>
      </c>
      <c r="G15" s="121"/>
      <c r="K15" s="1">
        <v>10</v>
      </c>
      <c r="L15" s="1">
        <f t="shared" si="2"/>
        <v>-0.78096243788888298</v>
      </c>
      <c r="M15" s="118">
        <f t="shared" si="4"/>
        <v>-2.3749999999999982</v>
      </c>
      <c r="N15" s="1">
        <f t="shared" si="3"/>
        <v>0.21903756211111677</v>
      </c>
    </row>
    <row r="16" spans="1:21">
      <c r="A16" s="119">
        <v>11</v>
      </c>
      <c r="B16" s="114">
        <f t="shared" si="5"/>
        <v>-1.8399999999999999</v>
      </c>
      <c r="C16" s="119">
        <f t="shared" si="0"/>
        <v>1.3984810125932504E-6</v>
      </c>
      <c r="D16" s="113">
        <f t="shared" si="6"/>
        <v>-0.02</v>
      </c>
      <c r="E16" s="120">
        <f t="shared" si="1"/>
        <v>0.99999860151898723</v>
      </c>
      <c r="F16" s="48">
        <f t="shared" si="7"/>
        <v>2.0000000000000018E-2</v>
      </c>
      <c r="K16" s="1">
        <v>11</v>
      </c>
      <c r="L16" s="1">
        <f t="shared" si="2"/>
        <v>-0.79143929718463513</v>
      </c>
      <c r="M16" s="118">
        <f t="shared" si="4"/>
        <v>-2.362499999999998</v>
      </c>
      <c r="N16" s="1">
        <f t="shared" si="3"/>
        <v>0.20856070281536468</v>
      </c>
    </row>
    <row r="17" spans="1:14">
      <c r="A17" s="119">
        <v>12</v>
      </c>
      <c r="B17" s="114">
        <f t="shared" si="5"/>
        <v>-1.8599999999999999</v>
      </c>
      <c r="C17" s="119">
        <f t="shared" si="0"/>
        <v>2.4563134265187005E-4</v>
      </c>
      <c r="D17" s="113">
        <f t="shared" si="6"/>
        <v>-0.02</v>
      </c>
      <c r="E17" s="120">
        <f t="shared" si="1"/>
        <v>0.9997543686573479</v>
      </c>
      <c r="F17" s="48">
        <f t="shared" si="7"/>
        <v>2.0000000000000018E-2</v>
      </c>
      <c r="K17" s="1">
        <v>12</v>
      </c>
      <c r="L17" s="1">
        <f t="shared" si="2"/>
        <v>-0.80164630934742087</v>
      </c>
      <c r="M17" s="118">
        <f t="shared" si="4"/>
        <v>-2.3499999999999979</v>
      </c>
      <c r="N17" s="1">
        <f t="shared" si="3"/>
        <v>0.19835369065257891</v>
      </c>
    </row>
    <row r="18" spans="1:14">
      <c r="A18" s="119">
        <v>13</v>
      </c>
      <c r="B18" s="114">
        <f t="shared" si="5"/>
        <v>-1.8579999999999999</v>
      </c>
      <c r="C18" s="119">
        <f t="shared" si="0"/>
        <v>1.9556028797917756E-4</v>
      </c>
      <c r="D18" s="113">
        <f t="shared" si="6"/>
        <v>2E-3</v>
      </c>
      <c r="E18" s="120">
        <f t="shared" si="1"/>
        <v>0.9998044397120206</v>
      </c>
      <c r="F18" s="48">
        <f t="shared" si="7"/>
        <v>2.0000000000000018E-3</v>
      </c>
      <c r="K18" s="1">
        <v>13</v>
      </c>
      <c r="L18" s="1">
        <f t="shared" si="2"/>
        <v>-0.8115843128066329</v>
      </c>
      <c r="M18" s="118">
        <f t="shared" si="4"/>
        <v>-2.3374999999999977</v>
      </c>
      <c r="N18" s="1">
        <f t="shared" si="3"/>
        <v>0.18841568719336688</v>
      </c>
    </row>
    <row r="19" spans="1:14">
      <c r="A19" s="119">
        <v>14</v>
      </c>
      <c r="B19" s="114">
        <f t="shared" si="5"/>
        <v>-1.8559999999999999</v>
      </c>
      <c r="C19" s="119">
        <f t="shared" si="0"/>
        <v>1.5120558292306522E-4</v>
      </c>
      <c r="D19" s="113">
        <f t="shared" si="6"/>
        <v>2E-3</v>
      </c>
      <c r="E19" s="120">
        <f t="shared" si="1"/>
        <v>0.99984879441707675</v>
      </c>
      <c r="F19" s="48">
        <f t="shared" si="7"/>
        <v>2.0000000000000018E-3</v>
      </c>
      <c r="K19" s="1">
        <v>14</v>
      </c>
      <c r="L19" s="1">
        <f t="shared" si="2"/>
        <v>-0.8212541594360806</v>
      </c>
      <c r="M19" s="118">
        <f t="shared" si="4"/>
        <v>-2.3249999999999975</v>
      </c>
      <c r="N19" s="1">
        <f t="shared" si="3"/>
        <v>0.17874584056391915</v>
      </c>
    </row>
    <row r="20" spans="1:14">
      <c r="A20" s="119">
        <v>15</v>
      </c>
      <c r="B20" s="114">
        <f t="shared" si="5"/>
        <v>-1.8539999999999999</v>
      </c>
      <c r="C20" s="119">
        <f t="shared" si="0"/>
        <v>1.1256093580209503E-4</v>
      </c>
      <c r="D20" s="113">
        <f t="shared" si="6"/>
        <v>2E-3</v>
      </c>
      <c r="E20" s="120">
        <f t="shared" si="1"/>
        <v>0.99988743906419764</v>
      </c>
      <c r="F20" s="48">
        <f t="shared" si="7"/>
        <v>2.0000000000000018E-3</v>
      </c>
      <c r="K20" s="1">
        <v>15</v>
      </c>
      <c r="L20" s="1">
        <f t="shared" si="2"/>
        <v>-0.83065671473678848</v>
      </c>
      <c r="M20" s="118">
        <f t="shared" si="4"/>
        <v>-2.3124999999999973</v>
      </c>
      <c r="N20" s="1">
        <f t="shared" si="3"/>
        <v>0.16934328526321127</v>
      </c>
    </row>
    <row r="21" spans="1:14">
      <c r="A21" s="119">
        <v>16</v>
      </c>
      <c r="B21" s="114">
        <f t="shared" si="5"/>
        <v>-1.8519999999999999</v>
      </c>
      <c r="C21" s="119">
        <f t="shared" si="0"/>
        <v>7.9620040462373862E-5</v>
      </c>
      <c r="D21" s="113">
        <f t="shared" si="6"/>
        <v>2E-3</v>
      </c>
      <c r="E21" s="120">
        <f t="shared" si="1"/>
        <v>0.99992037995953742</v>
      </c>
      <c r="F21" s="48">
        <f t="shared" si="7"/>
        <v>2.0000000000000018E-3</v>
      </c>
      <c r="K21" s="1">
        <v>16</v>
      </c>
      <c r="L21" s="1">
        <f t="shared" si="2"/>
        <v>-0.83979285802168602</v>
      </c>
      <c r="M21" s="118">
        <f t="shared" si="4"/>
        <v>-2.2999999999999972</v>
      </c>
      <c r="N21" s="1">
        <f t="shared" si="3"/>
        <v>0.16020714197831379</v>
      </c>
    </row>
    <row r="22" spans="1:14">
      <c r="A22" s="119">
        <v>17</v>
      </c>
      <c r="B22" s="114">
        <f t="shared" si="5"/>
        <v>-1.8499999999999999</v>
      </c>
      <c r="C22" s="119">
        <f t="shared" si="0"/>
        <v>5.237657625110429E-5</v>
      </c>
      <c r="D22" s="113">
        <f t="shared" si="6"/>
        <v>2E-3</v>
      </c>
      <c r="E22" s="120">
        <f t="shared" si="1"/>
        <v>0.99994762342374865</v>
      </c>
      <c r="F22" s="48">
        <f t="shared" si="7"/>
        <v>2.0000000000000018E-3</v>
      </c>
      <c r="K22" s="1">
        <v>17</v>
      </c>
      <c r="L22" s="1">
        <f t="shared" si="2"/>
        <v>-0.84866348260219882</v>
      </c>
      <c r="M22" s="118">
        <f t="shared" si="4"/>
        <v>-2.287499999999997</v>
      </c>
      <c r="N22" s="1">
        <f t="shared" si="3"/>
        <v>0.15133651739780102</v>
      </c>
    </row>
    <row r="23" spans="1:14">
      <c r="A23" s="119">
        <v>18</v>
      </c>
      <c r="B23" s="114">
        <f t="shared" si="5"/>
        <v>-1.8479999999999999</v>
      </c>
      <c r="C23" s="119">
        <f t="shared" si="0"/>
        <v>3.08242079901108E-5</v>
      </c>
      <c r="D23" s="113">
        <f t="shared" si="6"/>
        <v>2E-3</v>
      </c>
      <c r="E23" s="120">
        <f t="shared" si="1"/>
        <v>0.99996917579200961</v>
      </c>
      <c r="F23" s="48">
        <f t="shared" si="7"/>
        <v>2.0000000000000018E-3</v>
      </c>
      <c r="K23" s="1">
        <v>18</v>
      </c>
      <c r="L23" s="1">
        <f t="shared" si="2"/>
        <v>-0.85726949597674185</v>
      </c>
      <c r="M23" s="118">
        <f t="shared" si="4"/>
        <v>-2.2749999999999968</v>
      </c>
      <c r="N23" s="1">
        <f t="shared" si="3"/>
        <v>0.14273050402325796</v>
      </c>
    </row>
    <row r="24" spans="1:14">
      <c r="A24" s="119">
        <v>19</v>
      </c>
      <c r="B24" s="114">
        <f t="shared" si="5"/>
        <v>-1.8459999999999999</v>
      </c>
      <c r="C24" s="119">
        <f t="shared" si="0"/>
        <v>1.4956585949337891E-5</v>
      </c>
      <c r="D24" s="113">
        <f t="shared" si="6"/>
        <v>2E-3</v>
      </c>
      <c r="E24" s="120">
        <f t="shared" si="1"/>
        <v>0.99998504341405048</v>
      </c>
      <c r="F24" s="48">
        <f t="shared" si="7"/>
        <v>2.0000000000000018E-3</v>
      </c>
      <c r="K24" s="1">
        <v>19</v>
      </c>
      <c r="L24" s="1">
        <f t="shared" si="2"/>
        <v>-0.86561182002111825</v>
      </c>
      <c r="M24" s="118">
        <f t="shared" si="4"/>
        <v>-2.2624999999999966</v>
      </c>
      <c r="N24" s="1">
        <f t="shared" si="3"/>
        <v>0.1343881799788815</v>
      </c>
    </row>
    <row r="25" spans="1:14">
      <c r="A25" s="119">
        <v>20</v>
      </c>
      <c r="B25" s="114">
        <f t="shared" si="5"/>
        <v>-1.8439999999999999</v>
      </c>
      <c r="C25" s="119">
        <f t="shared" si="0"/>
        <v>4.7673458203368826E-6</v>
      </c>
      <c r="D25" s="113">
        <f t="shared" si="6"/>
        <v>2E-3</v>
      </c>
      <c r="E25" s="120">
        <f t="shared" si="1"/>
        <v>0.99999523265417944</v>
      </c>
      <c r="F25" s="48">
        <f t="shared" si="7"/>
        <v>2.0000000000000018E-3</v>
      </c>
      <c r="K25" s="1">
        <v>20</v>
      </c>
      <c r="L25" s="1">
        <f t="shared" si="2"/>
        <v>-0.87369139118082761</v>
      </c>
      <c r="M25" s="118">
        <f t="shared" si="4"/>
        <v>-2.2499999999999964</v>
      </c>
      <c r="N25" s="1">
        <f t="shared" si="3"/>
        <v>0.12630860881917219</v>
      </c>
    </row>
    <row r="26" spans="1:14">
      <c r="A26" s="119">
        <v>21</v>
      </c>
      <c r="B26" s="114">
        <f t="shared" si="5"/>
        <v>-1.8419999999999999</v>
      </c>
      <c r="C26" s="119">
        <f t="shared" si="0"/>
        <v>2.501086897190609E-7</v>
      </c>
      <c r="D26" s="113">
        <f t="shared" si="6"/>
        <v>2E-3</v>
      </c>
      <c r="E26" s="120">
        <f t="shared" si="1"/>
        <v>0.99999974989131002</v>
      </c>
      <c r="F26" s="48">
        <f t="shared" si="7"/>
        <v>2.0000000000000018E-3</v>
      </c>
      <c r="K26" s="1">
        <v>21</v>
      </c>
      <c r="L26" s="1">
        <f t="shared" si="2"/>
        <v>-0.88150916066528162</v>
      </c>
      <c r="M26" s="118">
        <f t="shared" si="4"/>
        <v>-2.2374999999999963</v>
      </c>
      <c r="N26" s="1">
        <f t="shared" si="3"/>
        <v>0.11849083933471818</v>
      </c>
    </row>
    <row r="27" spans="1:14">
      <c r="A27" s="119">
        <v>22</v>
      </c>
      <c r="B27" s="114">
        <f t="shared" si="5"/>
        <v>-1.8399999999999999</v>
      </c>
      <c r="C27" s="119">
        <f t="shared" si="0"/>
        <v>1.3984810125932504E-6</v>
      </c>
      <c r="D27" s="113">
        <f t="shared" si="6"/>
        <v>2E-3</v>
      </c>
      <c r="E27" s="120">
        <f t="shared" si="1"/>
        <v>0.99999860151898723</v>
      </c>
      <c r="F27" s="48">
        <f t="shared" si="7"/>
        <v>2.0000000000000018E-3</v>
      </c>
      <c r="K27" s="1">
        <v>22</v>
      </c>
      <c r="L27" s="1">
        <f t="shared" si="2"/>
        <v>-0.88906609464393349</v>
      </c>
      <c r="M27" s="118">
        <f t="shared" si="4"/>
        <v>-2.2249999999999961</v>
      </c>
      <c r="N27" s="1">
        <f t="shared" si="3"/>
        <v>0.11093390535606623</v>
      </c>
    </row>
    <row r="28" spans="1:14">
      <c r="A28" s="119">
        <v>23</v>
      </c>
      <c r="B28" s="114">
        <f t="shared" si="5"/>
        <v>-1.8401999999999998</v>
      </c>
      <c r="C28" s="119">
        <f t="shared" si="0"/>
        <v>1.0288738736797056E-6</v>
      </c>
      <c r="D28" s="113">
        <f t="shared" si="6"/>
        <v>-2.0000000000000001E-4</v>
      </c>
      <c r="E28" s="120">
        <f t="shared" si="1"/>
        <v>0.99999897112612612</v>
      </c>
      <c r="F28" s="48">
        <f t="shared" si="7"/>
        <v>1.9999999999997797E-4</v>
      </c>
      <c r="K28" s="1">
        <v>23</v>
      </c>
      <c r="L28" s="1">
        <f t="shared" si="2"/>
        <v>-0.89636317444431768</v>
      </c>
      <c r="M28" s="118">
        <f t="shared" si="4"/>
        <v>-2.2124999999999959</v>
      </c>
      <c r="N28" s="1">
        <f t="shared" si="3"/>
        <v>0.10363682555568204</v>
      </c>
    </row>
    <row r="29" spans="1:14">
      <c r="A29" s="119">
        <v>24</v>
      </c>
      <c r="B29" s="114">
        <f t="shared" si="5"/>
        <v>-1.8403999999999998</v>
      </c>
      <c r="C29" s="119">
        <f t="shared" si="0"/>
        <v>7.1586517419099776E-7</v>
      </c>
      <c r="D29" s="113">
        <f t="shared" si="6"/>
        <v>-2.0000000000000001E-4</v>
      </c>
      <c r="E29" s="120">
        <f t="shared" si="1"/>
        <v>0.99999928413482564</v>
      </c>
      <c r="F29" s="48">
        <f t="shared" si="7"/>
        <v>1.9999999999997797E-4</v>
      </c>
      <c r="K29" s="1">
        <v>24</v>
      </c>
      <c r="L29" s="1">
        <f t="shared" si="2"/>
        <v>-0.90340139675200015</v>
      </c>
      <c r="M29" s="118">
        <f t="shared" si="4"/>
        <v>-2.1999999999999957</v>
      </c>
      <c r="N29" s="1">
        <f t="shared" si="3"/>
        <v>9.6598603247999626E-2</v>
      </c>
    </row>
    <row r="30" spans="1:14">
      <c r="A30" s="119">
        <v>25</v>
      </c>
      <c r="B30" s="114">
        <f t="shared" si="5"/>
        <v>-1.8405999999999998</v>
      </c>
      <c r="C30" s="119">
        <f t="shared" si="0"/>
        <v>4.5946132746288488E-7</v>
      </c>
      <c r="D30" s="113">
        <f t="shared" si="6"/>
        <v>-2.0000000000000001E-4</v>
      </c>
      <c r="E30" s="120">
        <f t="shared" si="1"/>
        <v>0.99999954053867235</v>
      </c>
      <c r="F30" s="48">
        <f t="shared" si="7"/>
        <v>1.9999999999997797E-4</v>
      </c>
      <c r="K30" s="1">
        <v>25</v>
      </c>
      <c r="L30" s="1">
        <f t="shared" si="2"/>
        <v>-0.91018177381243914</v>
      </c>
      <c r="M30" s="118">
        <f t="shared" si="4"/>
        <v>-2.1874999999999956</v>
      </c>
      <c r="N30" s="1">
        <f t="shared" si="3"/>
        <v>8.9818226187560579E-2</v>
      </c>
    </row>
    <row r="31" spans="1:14">
      <c r="A31" s="119">
        <v>26</v>
      </c>
      <c r="B31" s="114">
        <f t="shared" si="5"/>
        <v>-1.8407999999999998</v>
      </c>
      <c r="C31" s="119">
        <f t="shared" si="0"/>
        <v>2.5966874536428277E-7</v>
      </c>
      <c r="D31" s="113">
        <f t="shared" si="6"/>
        <v>-2.0000000000000001E-4</v>
      </c>
      <c r="E31" s="120">
        <f t="shared" si="1"/>
        <v>0.99999974033125438</v>
      </c>
      <c r="F31" s="48">
        <f t="shared" si="7"/>
        <v>1.9999999999997797E-4</v>
      </c>
      <c r="K31" s="1">
        <v>26</v>
      </c>
      <c r="L31" s="1">
        <f t="shared" si="2"/>
        <v>-0.91670533363475493</v>
      </c>
      <c r="M31" s="118">
        <f t="shared" si="4"/>
        <v>-2.1749999999999954</v>
      </c>
      <c r="N31" s="1">
        <f t="shared" si="3"/>
        <v>8.329466636524481E-2</v>
      </c>
    </row>
    <row r="32" spans="1:14">
      <c r="A32" s="119">
        <v>27</v>
      </c>
      <c r="B32" s="114">
        <f t="shared" si="5"/>
        <v>-1.8409999999999997</v>
      </c>
      <c r="C32" s="119">
        <f t="shared" si="0"/>
        <v>1.164938382952963E-7</v>
      </c>
      <c r="D32" s="113">
        <f t="shared" si="6"/>
        <v>-2.0000000000000001E-4</v>
      </c>
      <c r="E32" s="120">
        <f t="shared" si="1"/>
        <v>0.99999988350616154</v>
      </c>
      <c r="F32" s="48">
        <f t="shared" si="7"/>
        <v>1.9999999999997797E-4</v>
      </c>
      <c r="K32" s="1">
        <v>27</v>
      </c>
      <c r="L32" s="1">
        <f t="shared" si="2"/>
        <v>-0.92297312019740319</v>
      </c>
      <c r="M32" s="118">
        <f t="shared" si="4"/>
        <v>-2.1624999999999952</v>
      </c>
      <c r="N32" s="1">
        <f t="shared" si="3"/>
        <v>7.7026879802596593E-2</v>
      </c>
    </row>
    <row r="33" spans="1:14">
      <c r="A33" s="119">
        <v>28</v>
      </c>
      <c r="B33" s="114">
        <f t="shared" si="5"/>
        <v>-1.8411999999999997</v>
      </c>
      <c r="C33" s="119">
        <f t="shared" si="0"/>
        <v>2.9943015189387032E-8</v>
      </c>
      <c r="D33" s="113">
        <f t="shared" si="6"/>
        <v>-2.0000000000000001E-4</v>
      </c>
      <c r="E33" s="120">
        <f t="shared" si="1"/>
        <v>0.9999999700569846</v>
      </c>
      <c r="F33" s="48">
        <f t="shared" si="7"/>
        <v>1.9999999999997797E-4</v>
      </c>
      <c r="K33" s="1">
        <v>28</v>
      </c>
      <c r="L33" s="1">
        <f t="shared" si="2"/>
        <v>-0.92898619365575208</v>
      </c>
      <c r="M33" s="118">
        <f t="shared" si="4"/>
        <v>-2.149999999999995</v>
      </c>
      <c r="N33" s="1">
        <f t="shared" si="3"/>
        <v>7.1013806344247726E-2</v>
      </c>
    </row>
    <row r="34" spans="1:14">
      <c r="A34" s="119">
        <v>29</v>
      </c>
      <c r="B34" s="114">
        <f t="shared" si="5"/>
        <v>-1.8413999999999997</v>
      </c>
      <c r="C34" s="119">
        <f t="shared" si="0"/>
        <v>2.2683512836393955E-11</v>
      </c>
      <c r="D34" s="113">
        <f t="shared" si="6"/>
        <v>-2.0000000000000001E-4</v>
      </c>
      <c r="E34" s="120">
        <f t="shared" si="1"/>
        <v>0.99999999997731626</v>
      </c>
      <c r="F34" s="48">
        <f t="shared" si="7"/>
        <v>1.9999999999997797E-4</v>
      </c>
      <c r="K34" s="1">
        <v>29</v>
      </c>
      <c r="L34" s="1">
        <f t="shared" si="2"/>
        <v>-0.93474563055155635</v>
      </c>
      <c r="M34" s="118">
        <f t="shared" si="4"/>
        <v>-2.1374999999999948</v>
      </c>
      <c r="N34" s="1">
        <f t="shared" si="3"/>
        <v>6.5254369448443469E-2</v>
      </c>
    </row>
    <row r="35" spans="1:14">
      <c r="A35" s="119">
        <v>30</v>
      </c>
      <c r="B35" s="114">
        <f t="shared" si="5"/>
        <v>-1.8415999999999997</v>
      </c>
      <c r="C35" s="119">
        <f t="shared" si="0"/>
        <v>2.6739249264875043E-8</v>
      </c>
      <c r="D35" s="113">
        <f t="shared" si="6"/>
        <v>-2.0000000000000001E-4</v>
      </c>
      <c r="E35" s="120">
        <f t="shared" si="1"/>
        <v>0.99999997326075052</v>
      </c>
      <c r="F35" s="48">
        <f t="shared" si="7"/>
        <v>1.9999999999997797E-4</v>
      </c>
      <c r="K35" s="1">
        <v>30</v>
      </c>
      <c r="L35" s="1">
        <f t="shared" si="2"/>
        <v>-0.94025252402432291</v>
      </c>
      <c r="M35" s="118">
        <f t="shared" si="4"/>
        <v>-2.1249999999999947</v>
      </c>
      <c r="N35" s="1">
        <f t="shared" si="3"/>
        <v>5.9747475975676909E-2</v>
      </c>
    </row>
    <row r="36" spans="1:14">
      <c r="A36" s="119">
        <v>31</v>
      </c>
      <c r="B36" s="114">
        <f t="shared" si="5"/>
        <v>-1.8415999999999997</v>
      </c>
      <c r="C36" s="119">
        <f t="shared" si="0"/>
        <v>2.6739249264875043E-8</v>
      </c>
      <c r="D36" s="113">
        <f t="shared" si="6"/>
        <v>-2.0000000000000001E-4</v>
      </c>
      <c r="E36" s="120">
        <f t="shared" si="1"/>
        <v>0.99999997326075052</v>
      </c>
      <c r="F36" s="48">
        <f t="shared" si="7"/>
        <v>0</v>
      </c>
      <c r="K36" s="1">
        <v>31</v>
      </c>
      <c r="L36" s="1">
        <f t="shared" si="2"/>
        <v>-0.94550798402456415</v>
      </c>
      <c r="M36" s="118">
        <f t="shared" si="4"/>
        <v>-2.1124999999999945</v>
      </c>
      <c r="N36" s="1">
        <f t="shared" si="3"/>
        <v>5.4492015975435681E-2</v>
      </c>
    </row>
    <row r="37" spans="1:14">
      <c r="A37" s="119">
        <v>32</v>
      </c>
      <c r="B37" s="114">
        <f t="shared" si="5"/>
        <v>-1.8415999999999997</v>
      </c>
      <c r="C37" s="119">
        <f t="shared" si="0"/>
        <v>2.6739249264875043E-8</v>
      </c>
      <c r="D37" s="113">
        <f t="shared" si="6"/>
        <v>-2.0000000000000001E-4</v>
      </c>
      <c r="E37" s="120">
        <f t="shared" si="1"/>
        <v>0.99999997326075052</v>
      </c>
      <c r="F37" s="48">
        <f t="shared" si="7"/>
        <v>0</v>
      </c>
      <c r="K37" s="1">
        <v>32</v>
      </c>
      <c r="L37" s="1">
        <f t="shared" si="2"/>
        <v>-0.95051313752892796</v>
      </c>
      <c r="M37" s="118">
        <f t="shared" si="4"/>
        <v>-2.0999999999999943</v>
      </c>
      <c r="N37" s="1">
        <f t="shared" si="3"/>
        <v>4.9486862471071834E-2</v>
      </c>
    </row>
    <row r="38" spans="1:14">
      <c r="A38" s="119">
        <v>33</v>
      </c>
      <c r="B38" s="114">
        <f t="shared" si="5"/>
        <v>-1.8415999999999997</v>
      </c>
      <c r="C38" s="119">
        <f t="shared" si="0"/>
        <v>2.6739249264875043E-8</v>
      </c>
      <c r="D38" s="113">
        <f t="shared" si="6"/>
        <v>-2.0000000000000001E-4</v>
      </c>
      <c r="E38" s="120">
        <f t="shared" si="1"/>
        <v>0.99999997326075052</v>
      </c>
      <c r="F38" s="48">
        <f t="shared" si="7"/>
        <v>0</v>
      </c>
      <c r="K38" s="1">
        <v>33</v>
      </c>
      <c r="L38" s="1">
        <f t="shared" si="2"/>
        <v>-0.95526912875720027</v>
      </c>
      <c r="M38" s="118">
        <f t="shared" si="4"/>
        <v>-2.0874999999999941</v>
      </c>
      <c r="N38" s="1">
        <f t="shared" si="3"/>
        <v>4.4730871242799508E-2</v>
      </c>
    </row>
    <row r="39" spans="1:14">
      <c r="A39" s="119">
        <v>34</v>
      </c>
      <c r="B39" s="114">
        <f t="shared" si="5"/>
        <v>-1.8415999999999997</v>
      </c>
      <c r="C39" s="119">
        <f t="shared" si="0"/>
        <v>2.6739249264875043E-8</v>
      </c>
      <c r="D39" s="113">
        <f t="shared" si="6"/>
        <v>-2.0000000000000001E-4</v>
      </c>
      <c r="E39" s="120">
        <f t="shared" si="1"/>
        <v>0.99999997326075052</v>
      </c>
      <c r="F39" s="48">
        <f t="shared" si="7"/>
        <v>0</v>
      </c>
      <c r="K39" s="1">
        <v>34</v>
      </c>
      <c r="L39" s="1">
        <f t="shared" si="2"/>
        <v>-0.95977711939116783</v>
      </c>
      <c r="M39" s="118">
        <f t="shared" si="4"/>
        <v>-2.074999999999994</v>
      </c>
      <c r="N39" s="1">
        <f t="shared" si="3"/>
        <v>4.0222880608831946E-2</v>
      </c>
    </row>
    <row r="40" spans="1:14">
      <c r="A40" s="119">
        <v>35</v>
      </c>
      <c r="B40" s="114">
        <f t="shared" si="5"/>
        <v>-1.8415999999999997</v>
      </c>
      <c r="C40" s="119">
        <f t="shared" si="0"/>
        <v>2.6739249264875043E-8</v>
      </c>
      <c r="D40" s="113">
        <f t="shared" si="6"/>
        <v>-2.0000000000000001E-4</v>
      </c>
      <c r="E40" s="120">
        <f t="shared" si="1"/>
        <v>0.99999997326075052</v>
      </c>
      <c r="F40" s="48">
        <f t="shared" si="7"/>
        <v>0</v>
      </c>
      <c r="K40" s="1">
        <v>35</v>
      </c>
      <c r="L40" s="1">
        <f t="shared" si="2"/>
        <v>-0.96403828879533149</v>
      </c>
      <c r="M40" s="118">
        <f t="shared" si="4"/>
        <v>-2.0624999999999938</v>
      </c>
      <c r="N40" s="1">
        <f t="shared" si="3"/>
        <v>3.5961711204668276E-2</v>
      </c>
    </row>
    <row r="41" spans="1:14">
      <c r="A41" s="119">
        <v>36</v>
      </c>
      <c r="B41" s="114">
        <f t="shared" si="5"/>
        <v>-1.8415999999999997</v>
      </c>
      <c r="C41" s="119">
        <f t="shared" si="0"/>
        <v>2.6739249264875043E-8</v>
      </c>
      <c r="D41" s="113">
        <f t="shared" si="6"/>
        <v>-2.0000000000000001E-4</v>
      </c>
      <c r="E41" s="120">
        <f t="shared" si="1"/>
        <v>0.99999997326075052</v>
      </c>
      <c r="F41" s="48">
        <f t="shared" si="7"/>
        <v>0</v>
      </c>
      <c r="K41" s="1">
        <v>36</v>
      </c>
      <c r="L41" s="1">
        <f t="shared" si="2"/>
        <v>-0.96805383423946001</v>
      </c>
      <c r="M41" s="118">
        <f t="shared" si="4"/>
        <v>-2.0499999999999936</v>
      </c>
      <c r="N41" s="1">
        <f t="shared" si="3"/>
        <v>3.1946165760539713E-2</v>
      </c>
    </row>
    <row r="42" spans="1:14">
      <c r="A42" s="119">
        <v>37</v>
      </c>
      <c r="B42" s="114">
        <f t="shared" si="5"/>
        <v>-1.8415999999999997</v>
      </c>
      <c r="C42" s="119">
        <f t="shared" si="0"/>
        <v>2.6739249264875043E-8</v>
      </c>
      <c r="D42" s="113">
        <f t="shared" si="6"/>
        <v>-2.0000000000000001E-4</v>
      </c>
      <c r="E42" s="120">
        <f t="shared" si="1"/>
        <v>0.99999997326075052</v>
      </c>
      <c r="F42" s="48">
        <f t="shared" si="7"/>
        <v>0</v>
      </c>
      <c r="K42" s="1">
        <v>37</v>
      </c>
      <c r="L42" s="1">
        <f t="shared" si="2"/>
        <v>-0.97182497112296984</v>
      </c>
      <c r="M42" s="118">
        <f t="shared" si="4"/>
        <v>-2.0374999999999934</v>
      </c>
      <c r="N42" s="1">
        <f t="shared" si="3"/>
        <v>2.8175028877029995E-2</v>
      </c>
    </row>
    <row r="43" spans="1:14">
      <c r="A43" s="119">
        <v>38</v>
      </c>
      <c r="B43" s="114">
        <f t="shared" si="5"/>
        <v>-1.8415999999999997</v>
      </c>
      <c r="C43" s="119">
        <f t="shared" si="0"/>
        <v>2.6739249264875043E-8</v>
      </c>
      <c r="D43" s="113">
        <f t="shared" si="6"/>
        <v>-2.0000000000000001E-4</v>
      </c>
      <c r="E43" s="120">
        <f t="shared" si="1"/>
        <v>0.99999997326075052</v>
      </c>
      <c r="F43" s="48">
        <f t="shared" si="7"/>
        <v>0</v>
      </c>
      <c r="K43" s="1">
        <v>38</v>
      </c>
      <c r="L43" s="1">
        <f t="shared" si="2"/>
        <v>-0.9753529332011166</v>
      </c>
      <c r="M43" s="118">
        <f t="shared" si="4"/>
        <v>-2.0249999999999932</v>
      </c>
      <c r="N43" s="1">
        <f t="shared" si="3"/>
        <v>2.4647066798883194E-2</v>
      </c>
    </row>
    <row r="44" spans="1:14">
      <c r="A44" s="119">
        <v>39</v>
      </c>
      <c r="B44" s="114">
        <f t="shared" si="5"/>
        <v>-1.8415999999999997</v>
      </c>
      <c r="C44" s="119">
        <f t="shared" si="0"/>
        <v>2.6739249264875043E-8</v>
      </c>
      <c r="D44" s="113">
        <f t="shared" si="6"/>
        <v>-2.0000000000000001E-4</v>
      </c>
      <c r="E44" s="120">
        <f t="shared" si="1"/>
        <v>0.99999997326075052</v>
      </c>
      <c r="F44" s="48">
        <f t="shared" si="7"/>
        <v>0</v>
      </c>
      <c r="K44" s="1">
        <v>39</v>
      </c>
      <c r="L44" s="1">
        <f t="shared" si="2"/>
        <v>-0.97863897281298673</v>
      </c>
      <c r="M44" s="118">
        <f t="shared" si="4"/>
        <v>-2.0124999999999931</v>
      </c>
      <c r="N44" s="1">
        <f t="shared" si="3"/>
        <v>2.1361027187013045E-2</v>
      </c>
    </row>
    <row r="45" spans="1:14">
      <c r="A45" s="119">
        <v>40</v>
      </c>
      <c r="B45" s="114">
        <f t="shared" si="5"/>
        <v>-1.8415999999999997</v>
      </c>
      <c r="C45" s="119">
        <f t="shared" si="0"/>
        <v>2.6739249264875043E-8</v>
      </c>
      <c r="D45" s="113">
        <f t="shared" si="6"/>
        <v>-2.0000000000000001E-4</v>
      </c>
      <c r="E45" s="120">
        <f t="shared" si="1"/>
        <v>0.99999997326075052</v>
      </c>
      <c r="F45" s="48">
        <f t="shared" si="7"/>
        <v>0</v>
      </c>
      <c r="K45" s="1">
        <v>40</v>
      </c>
      <c r="L45" s="1">
        <f t="shared" si="2"/>
        <v>-0.98168436111126722</v>
      </c>
      <c r="M45" s="118">
        <f t="shared" si="4"/>
        <v>-1.9999999999999931</v>
      </c>
      <c r="N45" s="1">
        <f t="shared" si="3"/>
        <v>1.831563888873259E-2</v>
      </c>
    </row>
    <row r="46" spans="1:14">
      <c r="A46" s="119">
        <v>41</v>
      </c>
      <c r="B46" s="114">
        <f t="shared" si="5"/>
        <v>-1.8415999999999997</v>
      </c>
      <c r="C46" s="119">
        <f t="shared" si="0"/>
        <v>2.6739249264875043E-8</v>
      </c>
      <c r="D46" s="113">
        <f t="shared" si="6"/>
        <v>-2.0000000000000001E-4</v>
      </c>
      <c r="E46" s="120">
        <f t="shared" si="1"/>
        <v>0.99999997326075052</v>
      </c>
      <c r="F46" s="48">
        <f t="shared" si="7"/>
        <v>0</v>
      </c>
      <c r="K46" s="1">
        <v>41</v>
      </c>
      <c r="L46" s="1">
        <f t="shared" si="2"/>
        <v>-0.98449038829378044</v>
      </c>
      <c r="M46" s="118">
        <f t="shared" si="4"/>
        <v>-1.9874999999999932</v>
      </c>
      <c r="N46" s="1">
        <f t="shared" si="3"/>
        <v>1.5509611706219357E-2</v>
      </c>
    </row>
    <row r="47" spans="1:14">
      <c r="A47" s="119">
        <v>42</v>
      </c>
      <c r="B47" s="114">
        <f t="shared" si="5"/>
        <v>-1.8415999999999997</v>
      </c>
      <c r="C47" s="119">
        <f t="shared" si="0"/>
        <v>2.6739249264875043E-8</v>
      </c>
      <c r="D47" s="113">
        <f t="shared" si="6"/>
        <v>-2.0000000000000001E-4</v>
      </c>
      <c r="E47" s="120">
        <f t="shared" si="1"/>
        <v>0.99999997326075052</v>
      </c>
      <c r="F47" s="48">
        <f t="shared" si="7"/>
        <v>0</v>
      </c>
      <c r="K47" s="1">
        <v>42</v>
      </c>
      <c r="L47" s="1">
        <f t="shared" si="2"/>
        <v>-0.98705836383676193</v>
      </c>
      <c r="M47" s="118">
        <f t="shared" si="4"/>
        <v>-1.9749999999999932</v>
      </c>
      <c r="N47" s="1">
        <f t="shared" si="3"/>
        <v>1.2941636163237851E-2</v>
      </c>
    </row>
    <row r="48" spans="1:14">
      <c r="A48" s="119">
        <v>43</v>
      </c>
      <c r="B48" s="114">
        <f t="shared" si="5"/>
        <v>-1.8415999999999997</v>
      </c>
      <c r="C48" s="119">
        <f t="shared" si="0"/>
        <v>2.6739249264875043E-8</v>
      </c>
      <c r="D48" s="113">
        <f t="shared" si="6"/>
        <v>-2.0000000000000001E-4</v>
      </c>
      <c r="E48" s="120">
        <f t="shared" si="1"/>
        <v>0.99999997326075052</v>
      </c>
      <c r="F48" s="48">
        <f t="shared" si="7"/>
        <v>0</v>
      </c>
      <c r="K48" s="1">
        <v>43</v>
      </c>
      <c r="L48" s="1">
        <f t="shared" si="2"/>
        <v>-0.98938961672986203</v>
      </c>
      <c r="M48" s="118">
        <f t="shared" si="4"/>
        <v>-1.9624999999999932</v>
      </c>
      <c r="N48" s="1">
        <f t="shared" si="3"/>
        <v>1.061038327013771E-2</v>
      </c>
    </row>
    <row r="49" spans="1:14">
      <c r="A49" s="119">
        <v>44</v>
      </c>
      <c r="B49" s="114">
        <f t="shared" si="5"/>
        <v>-1.8415999999999997</v>
      </c>
      <c r="C49" s="119">
        <f t="shared" si="0"/>
        <v>2.6739249264875043E-8</v>
      </c>
      <c r="D49" s="113">
        <f t="shared" si="6"/>
        <v>-2.0000000000000001E-4</v>
      </c>
      <c r="E49" s="120">
        <f t="shared" si="1"/>
        <v>0.99999997326075052</v>
      </c>
      <c r="F49" s="48">
        <f t="shared" si="7"/>
        <v>0</v>
      </c>
      <c r="K49" s="1">
        <v>44</v>
      </c>
      <c r="L49" s="1">
        <f t="shared" si="2"/>
        <v>-0.99148549571284783</v>
      </c>
      <c r="M49" s="118">
        <f t="shared" si="4"/>
        <v>-1.9499999999999933</v>
      </c>
      <c r="N49" s="1">
        <f t="shared" si="3"/>
        <v>8.5145042871519663E-3</v>
      </c>
    </row>
    <row r="50" spans="1:14">
      <c r="A50" s="119">
        <v>45</v>
      </c>
      <c r="B50" s="114">
        <f t="shared" si="5"/>
        <v>-1.8415999999999997</v>
      </c>
      <c r="C50" s="119">
        <f t="shared" si="0"/>
        <v>2.6739249264875043E-8</v>
      </c>
      <c r="D50" s="113">
        <f t="shared" si="6"/>
        <v>-2.0000000000000001E-4</v>
      </c>
      <c r="E50" s="120">
        <f t="shared" si="1"/>
        <v>0.99999997326075052</v>
      </c>
      <c r="F50" s="48">
        <f t="shared" si="7"/>
        <v>0</v>
      </c>
      <c r="K50" s="1">
        <v>45</v>
      </c>
      <c r="L50" s="1">
        <f t="shared" si="2"/>
        <v>-0.99334736951398261</v>
      </c>
      <c r="M50" s="118">
        <f t="shared" si="4"/>
        <v>-1.9374999999999933</v>
      </c>
      <c r="N50" s="1">
        <f t="shared" si="3"/>
        <v>6.6526304860171715E-3</v>
      </c>
    </row>
    <row r="51" spans="1:14">
      <c r="A51" s="119">
        <v>46</v>
      </c>
      <c r="B51" s="114">
        <f t="shared" si="5"/>
        <v>-1.8415999999999997</v>
      </c>
      <c r="C51" s="119">
        <f t="shared" si="0"/>
        <v>2.6739249264875043E-8</v>
      </c>
      <c r="D51" s="113">
        <f t="shared" si="6"/>
        <v>-2.0000000000000001E-4</v>
      </c>
      <c r="E51" s="120">
        <f t="shared" si="1"/>
        <v>0.99999997326075052</v>
      </c>
      <c r="F51" s="48">
        <f t="shared" si="7"/>
        <v>0</v>
      </c>
      <c r="K51" s="1">
        <v>46</v>
      </c>
      <c r="L51" s="1">
        <f t="shared" si="2"/>
        <v>-0.99497662709005752</v>
      </c>
      <c r="M51" s="118">
        <f t="shared" si="4"/>
        <v>-1.9249999999999934</v>
      </c>
      <c r="N51" s="1">
        <f t="shared" si="3"/>
        <v>5.0233729099422595E-3</v>
      </c>
    </row>
    <row r="52" spans="1:14">
      <c r="A52" s="119">
        <v>47</v>
      </c>
      <c r="B52" s="114">
        <f t="shared" si="5"/>
        <v>-1.8415999999999997</v>
      </c>
      <c r="C52" s="119">
        <f t="shared" si="0"/>
        <v>2.6739249264875043E-8</v>
      </c>
      <c r="D52" s="113">
        <f t="shared" si="6"/>
        <v>-2.0000000000000001E-4</v>
      </c>
      <c r="E52" s="120">
        <f t="shared" si="1"/>
        <v>0.99999997326075052</v>
      </c>
      <c r="F52" s="48">
        <f t="shared" si="7"/>
        <v>0</v>
      </c>
      <c r="K52" s="1">
        <v>47</v>
      </c>
      <c r="L52" s="1">
        <f t="shared" si="2"/>
        <v>-0.99637467786804712</v>
      </c>
      <c r="M52" s="118">
        <f t="shared" si="4"/>
        <v>-1.9124999999999934</v>
      </c>
      <c r="N52" s="1">
        <f t="shared" si="3"/>
        <v>3.6253221319526604E-3</v>
      </c>
    </row>
    <row r="53" spans="1:14">
      <c r="A53" s="119">
        <v>48</v>
      </c>
      <c r="B53" s="114">
        <f t="shared" si="5"/>
        <v>-1.8415999999999997</v>
      </c>
      <c r="C53" s="119">
        <f t="shared" si="0"/>
        <v>2.6739249264875043E-8</v>
      </c>
      <c r="D53" s="113">
        <f t="shared" si="6"/>
        <v>-2.0000000000000001E-4</v>
      </c>
      <c r="E53" s="120">
        <f t="shared" si="1"/>
        <v>0.99999997326075052</v>
      </c>
      <c r="F53" s="48">
        <f t="shared" si="7"/>
        <v>0</v>
      </c>
      <c r="K53" s="1">
        <v>48</v>
      </c>
      <c r="L53" s="1">
        <f t="shared" si="2"/>
        <v>-0.99754295198836174</v>
      </c>
      <c r="M53" s="118">
        <f t="shared" si="4"/>
        <v>-1.8999999999999935</v>
      </c>
      <c r="N53" s="1">
        <f t="shared" si="3"/>
        <v>2.4570480116380298E-3</v>
      </c>
    </row>
    <row r="54" spans="1:14">
      <c r="A54" s="119">
        <v>49</v>
      </c>
      <c r="B54" s="114">
        <f t="shared" si="5"/>
        <v>-1.8415999999999997</v>
      </c>
      <c r="C54" s="119">
        <f t="shared" si="0"/>
        <v>2.6739249264875043E-8</v>
      </c>
      <c r="D54" s="113">
        <f t="shared" si="6"/>
        <v>-2.0000000000000001E-4</v>
      </c>
      <c r="E54" s="120">
        <f t="shared" si="1"/>
        <v>0.99999997326075052</v>
      </c>
      <c r="F54" s="48">
        <f t="shared" si="7"/>
        <v>0</v>
      </c>
      <c r="K54" s="1">
        <v>49</v>
      </c>
      <c r="L54" s="1">
        <f t="shared" si="2"/>
        <v>-0.99848290054966471</v>
      </c>
      <c r="M54" s="118">
        <f t="shared" si="4"/>
        <v>-1.8874999999999935</v>
      </c>
      <c r="N54" s="1">
        <f t="shared" si="3"/>
        <v>1.5170994503350291E-3</v>
      </c>
    </row>
    <row r="55" spans="1:14">
      <c r="A55" s="119">
        <v>50</v>
      </c>
      <c r="B55" s="114">
        <f t="shared" si="5"/>
        <v>-1.8415999999999997</v>
      </c>
      <c r="C55" s="119">
        <f t="shared" si="0"/>
        <v>2.6739249264875043E-8</v>
      </c>
      <c r="D55" s="113">
        <f t="shared" si="6"/>
        <v>-2.0000000000000001E-4</v>
      </c>
      <c r="E55" s="120">
        <f t="shared" si="1"/>
        <v>0.99999997326075052</v>
      </c>
      <c r="F55" s="48">
        <f t="shared" si="7"/>
        <v>0</v>
      </c>
      <c r="K55" s="1">
        <v>50</v>
      </c>
      <c r="L55" s="1">
        <f t="shared" si="2"/>
        <v>-0.99919599585522312</v>
      </c>
      <c r="M55" s="118">
        <f t="shared" si="4"/>
        <v>-1.8749999999999936</v>
      </c>
      <c r="N55" s="1">
        <f t="shared" si="3"/>
        <v>8.040041447766827E-4</v>
      </c>
    </row>
    <row r="56" spans="1:14">
      <c r="A56" s="119">
        <v>51</v>
      </c>
      <c r="B56" s="114">
        <f t="shared" si="5"/>
        <v>-1.8415999999999997</v>
      </c>
      <c r="C56" s="119">
        <f t="shared" si="0"/>
        <v>2.6739249264875043E-8</v>
      </c>
      <c r="D56" s="113">
        <f t="shared" si="6"/>
        <v>-2.0000000000000001E-4</v>
      </c>
      <c r="E56" s="120">
        <f t="shared" si="1"/>
        <v>0.99999997326075052</v>
      </c>
      <c r="F56" s="48">
        <f t="shared" si="7"/>
        <v>0</v>
      </c>
      <c r="K56" s="1">
        <v>51</v>
      </c>
      <c r="L56" s="1">
        <f t="shared" si="2"/>
        <v>-0.99968373166075641</v>
      </c>
      <c r="M56" s="118">
        <f t="shared" si="4"/>
        <v>-1.8624999999999936</v>
      </c>
      <c r="N56" s="1">
        <f t="shared" si="3"/>
        <v>3.1626833924334937E-4</v>
      </c>
    </row>
    <row r="57" spans="1:14">
      <c r="A57" s="119">
        <v>52</v>
      </c>
      <c r="B57" s="114">
        <f t="shared" si="5"/>
        <v>-1.8415999999999997</v>
      </c>
      <c r="C57" s="119">
        <f t="shared" si="0"/>
        <v>2.6739249264875043E-8</v>
      </c>
      <c r="D57" s="113">
        <f t="shared" si="6"/>
        <v>-2.0000000000000001E-4</v>
      </c>
      <c r="E57" s="120">
        <f t="shared" si="1"/>
        <v>0.99999997326075052</v>
      </c>
      <c r="F57" s="48">
        <f t="shared" si="7"/>
        <v>0</v>
      </c>
      <c r="K57" s="1">
        <v>52</v>
      </c>
      <c r="L57" s="1">
        <f t="shared" si="2"/>
        <v>-0.99994762342374877</v>
      </c>
      <c r="M57" s="118">
        <f t="shared" si="4"/>
        <v>-1.8499999999999936</v>
      </c>
      <c r="N57" s="1">
        <f t="shared" si="3"/>
        <v>5.2376576251027155E-5</v>
      </c>
    </row>
    <row r="58" spans="1:14">
      <c r="A58" s="119">
        <v>53</v>
      </c>
      <c r="B58" s="114">
        <f t="shared" si="5"/>
        <v>-1.8415999999999997</v>
      </c>
      <c r="C58" s="119">
        <f t="shared" si="0"/>
        <v>2.6739249264875043E-8</v>
      </c>
      <c r="D58" s="113">
        <f t="shared" si="6"/>
        <v>-2.0000000000000001E-4</v>
      </c>
      <c r="E58" s="120">
        <f t="shared" si="1"/>
        <v>0.99999997326075052</v>
      </c>
      <c r="F58" s="48">
        <f t="shared" si="7"/>
        <v>0</v>
      </c>
      <c r="K58" s="1">
        <v>53</v>
      </c>
      <c r="L58" s="1">
        <f t="shared" si="2"/>
        <v>-0.99998920855418416</v>
      </c>
      <c r="M58" s="118">
        <f t="shared" si="4"/>
        <v>-1.8374999999999937</v>
      </c>
      <c r="N58" s="1">
        <f t="shared" si="3"/>
        <v>1.0791445815644157E-5</v>
      </c>
    </row>
    <row r="59" spans="1:14">
      <c r="A59" s="119">
        <v>54</v>
      </c>
      <c r="B59" s="114">
        <f t="shared" si="5"/>
        <v>-1.8415999999999997</v>
      </c>
      <c r="C59" s="119">
        <f t="shared" si="0"/>
        <v>2.6739249264875043E-8</v>
      </c>
      <c r="D59" s="113">
        <f t="shared" si="6"/>
        <v>-2.0000000000000001E-4</v>
      </c>
      <c r="E59" s="120">
        <f t="shared" si="1"/>
        <v>0.99999997326075052</v>
      </c>
      <c r="F59" s="48">
        <f t="shared" si="7"/>
        <v>0</v>
      </c>
      <c r="K59" s="1">
        <v>54</v>
      </c>
      <c r="L59" s="1">
        <f t="shared" si="2"/>
        <v>-0.99981004666666617</v>
      </c>
      <c r="M59" s="118">
        <f t="shared" si="4"/>
        <v>-1.8249999999999937</v>
      </c>
      <c r="N59" s="1">
        <f t="shared" si="3"/>
        <v>1.8995333333362419E-4</v>
      </c>
    </row>
    <row r="60" spans="1:14">
      <c r="A60" s="119">
        <v>55</v>
      </c>
      <c r="B60" s="114">
        <f t="shared" si="5"/>
        <v>-1.8415999999999997</v>
      </c>
      <c r="C60" s="119">
        <f t="shared" si="0"/>
        <v>2.6739249264875043E-8</v>
      </c>
      <c r="D60" s="113">
        <f t="shared" si="6"/>
        <v>-2.0000000000000001E-4</v>
      </c>
      <c r="E60" s="120">
        <f t="shared" si="1"/>
        <v>0.99999997326075052</v>
      </c>
      <c r="F60" s="48">
        <f t="shared" si="7"/>
        <v>0</v>
      </c>
      <c r="K60" s="1">
        <v>55</v>
      </c>
      <c r="L60" s="1">
        <f t="shared" si="2"/>
        <v>-0.99941171983387844</v>
      </c>
      <c r="M60" s="118">
        <f t="shared" si="4"/>
        <v>-1.8124999999999938</v>
      </c>
      <c r="N60" s="1">
        <f t="shared" si="3"/>
        <v>5.8828016612134254E-4</v>
      </c>
    </row>
    <row r="61" spans="1:14">
      <c r="A61" s="119">
        <v>56</v>
      </c>
      <c r="B61" s="114">
        <f t="shared" si="5"/>
        <v>-1.8415999999999997</v>
      </c>
      <c r="C61" s="119">
        <f t="shared" si="0"/>
        <v>2.6739249264875043E-8</v>
      </c>
      <c r="D61" s="113">
        <f t="shared" si="6"/>
        <v>-2.0000000000000001E-4</v>
      </c>
      <c r="E61" s="120">
        <f t="shared" si="1"/>
        <v>0.99999997326075052</v>
      </c>
      <c r="F61" s="48">
        <f t="shared" si="7"/>
        <v>0</v>
      </c>
      <c r="K61" s="1">
        <v>56</v>
      </c>
      <c r="L61" s="1">
        <f t="shared" si="2"/>
        <v>-0.99879583284134144</v>
      </c>
      <c r="M61" s="118">
        <f t="shared" si="4"/>
        <v>-1.7999999999999938</v>
      </c>
      <c r="N61" s="1">
        <f t="shared" si="3"/>
        <v>1.204167158658303E-3</v>
      </c>
    </row>
    <row r="62" spans="1:14">
      <c r="A62" s="119">
        <v>57</v>
      </c>
      <c r="B62" s="114">
        <f t="shared" si="5"/>
        <v>-1.8415999999999997</v>
      </c>
      <c r="C62" s="119">
        <f t="shared" si="0"/>
        <v>2.6739249264875043E-8</v>
      </c>
      <c r="D62" s="113">
        <f t="shared" si="6"/>
        <v>-2.0000000000000001E-4</v>
      </c>
      <c r="E62" s="120">
        <f t="shared" si="1"/>
        <v>0.99999997326075052</v>
      </c>
      <c r="F62" s="48">
        <f t="shared" si="7"/>
        <v>0</v>
      </c>
      <c r="K62" s="1">
        <v>57</v>
      </c>
      <c r="L62" s="1">
        <f t="shared" si="2"/>
        <v>-0.99796401344341856</v>
      </c>
      <c r="M62" s="118">
        <f t="shared" si="4"/>
        <v>-1.7874999999999939</v>
      </c>
      <c r="N62" s="1">
        <f t="shared" si="3"/>
        <v>2.0359865565812078E-3</v>
      </c>
    </row>
    <row r="63" spans="1:14">
      <c r="A63" s="119">
        <v>58</v>
      </c>
      <c r="B63" s="114">
        <f t="shared" si="5"/>
        <v>-1.8415999999999997</v>
      </c>
      <c r="C63" s="119">
        <f t="shared" si="0"/>
        <v>2.6739249264875043E-8</v>
      </c>
      <c r="D63" s="113">
        <f t="shared" si="6"/>
        <v>-2.0000000000000001E-4</v>
      </c>
      <c r="E63" s="120">
        <f t="shared" si="1"/>
        <v>0.99999997326075052</v>
      </c>
      <c r="F63" s="48">
        <f t="shared" si="7"/>
        <v>0</v>
      </c>
      <c r="K63" s="1">
        <v>58</v>
      </c>
      <c r="L63" s="1">
        <f t="shared" si="2"/>
        <v>-0.99691791262052132</v>
      </c>
      <c r="M63" s="118">
        <f t="shared" si="4"/>
        <v>-1.7749999999999939</v>
      </c>
      <c r="N63" s="1">
        <f t="shared" si="3"/>
        <v>3.0820873794784594E-3</v>
      </c>
    </row>
    <row r="64" spans="1:14">
      <c r="A64" s="119">
        <v>59</v>
      </c>
      <c r="B64" s="114">
        <f t="shared" si="5"/>
        <v>-1.8415999999999997</v>
      </c>
      <c r="C64" s="119">
        <f t="shared" si="0"/>
        <v>2.6739249264875043E-8</v>
      </c>
      <c r="D64" s="113">
        <f t="shared" si="6"/>
        <v>-2.0000000000000001E-4</v>
      </c>
      <c r="E64" s="120">
        <f t="shared" si="1"/>
        <v>0.99999997326075052</v>
      </c>
      <c r="F64" s="48">
        <f t="shared" si="7"/>
        <v>0</v>
      </c>
      <c r="K64" s="1">
        <v>59</v>
      </c>
      <c r="L64" s="1">
        <f t="shared" si="2"/>
        <v>-0.99565920483746273</v>
      </c>
      <c r="M64" s="118">
        <f t="shared" si="4"/>
        <v>-1.762499999999994</v>
      </c>
      <c r="N64" s="1">
        <f t="shared" si="3"/>
        <v>4.3407951625370617E-3</v>
      </c>
    </row>
    <row r="65" spans="1:14">
      <c r="A65" s="119">
        <v>60</v>
      </c>
      <c r="B65" s="114">
        <f t="shared" si="5"/>
        <v>-1.8415999999999997</v>
      </c>
      <c r="C65" s="119">
        <f t="shared" si="0"/>
        <v>2.6739249264875043E-8</v>
      </c>
      <c r="D65" s="113">
        <f t="shared" si="6"/>
        <v>-2.0000000000000001E-4</v>
      </c>
      <c r="E65" s="120">
        <f t="shared" si="1"/>
        <v>0.99999997326075052</v>
      </c>
      <c r="F65" s="48">
        <f t="shared" si="7"/>
        <v>0</v>
      </c>
      <c r="K65" s="1">
        <v>60</v>
      </c>
      <c r="L65" s="1">
        <f t="shared" si="2"/>
        <v>-0.99418958830290305</v>
      </c>
      <c r="M65" s="118">
        <f t="shared" si="4"/>
        <v>-1.749999999999994</v>
      </c>
      <c r="N65" s="1">
        <f t="shared" si="3"/>
        <v>5.8104116970966926E-3</v>
      </c>
    </row>
    <row r="66" spans="1:14">
      <c r="A66" s="119">
        <v>61</v>
      </c>
      <c r="B66" s="114">
        <f t="shared" si="5"/>
        <v>-1.8415999999999997</v>
      </c>
      <c r="C66" s="119">
        <f t="shared" si="0"/>
        <v>2.6739249264875043E-8</v>
      </c>
      <c r="D66" s="113">
        <f t="shared" si="6"/>
        <v>-2.0000000000000001E-4</v>
      </c>
      <c r="E66" s="120">
        <f t="shared" si="1"/>
        <v>0.99999997326075052</v>
      </c>
      <c r="F66" s="48">
        <f t="shared" si="7"/>
        <v>0</v>
      </c>
      <c r="K66" s="1">
        <v>61</v>
      </c>
      <c r="L66" s="1">
        <f t="shared" si="2"/>
        <v>-0.99251078522983183</v>
      </c>
      <c r="M66" s="118">
        <f t="shared" si="4"/>
        <v>-1.737499999999994</v>
      </c>
      <c r="N66" s="1">
        <f t="shared" si="3"/>
        <v>7.4892147701679356E-3</v>
      </c>
    </row>
    <row r="67" spans="1:14">
      <c r="A67" s="119">
        <v>62</v>
      </c>
      <c r="B67" s="114">
        <f t="shared" si="5"/>
        <v>-1.8415999999999997</v>
      </c>
      <c r="C67" s="119">
        <f t="shared" si="0"/>
        <v>2.6739249264875043E-8</v>
      </c>
      <c r="D67" s="113">
        <f t="shared" si="6"/>
        <v>-2.0000000000000001E-4</v>
      </c>
      <c r="E67" s="120">
        <f t="shared" si="1"/>
        <v>0.99999997326075052</v>
      </c>
      <c r="F67" s="48">
        <f t="shared" si="7"/>
        <v>0</v>
      </c>
      <c r="K67" s="1">
        <v>62</v>
      </c>
      <c r="L67" s="1">
        <f t="shared" si="2"/>
        <v>-0.990624542097025</v>
      </c>
      <c r="M67" s="118">
        <f t="shared" si="4"/>
        <v>-1.7249999999999941</v>
      </c>
      <c r="N67" s="1">
        <f t="shared" si="3"/>
        <v>9.375457902974756E-3</v>
      </c>
    </row>
    <row r="68" spans="1:14">
      <c r="A68" s="119">
        <v>63</v>
      </c>
      <c r="B68" s="114">
        <f t="shared" si="5"/>
        <v>-1.8415999999999997</v>
      </c>
      <c r="C68" s="119">
        <f t="shared" si="0"/>
        <v>2.6739249264875043E-8</v>
      </c>
      <c r="D68" s="113">
        <f t="shared" si="6"/>
        <v>-2.0000000000000001E-4</v>
      </c>
      <c r="E68" s="120">
        <f t="shared" si="1"/>
        <v>0.99999997326075052</v>
      </c>
      <c r="F68" s="48">
        <f t="shared" si="7"/>
        <v>0</v>
      </c>
      <c r="K68" s="1">
        <v>63</v>
      </c>
      <c r="L68" s="1">
        <f t="shared" si="2"/>
        <v>-0.98853262991141599</v>
      </c>
      <c r="M68" s="118">
        <f t="shared" si="4"/>
        <v>-1.7124999999999941</v>
      </c>
      <c r="N68" s="1">
        <f t="shared" si="3"/>
        <v>1.1467370088583749E-2</v>
      </c>
    </row>
    <row r="69" spans="1:14">
      <c r="A69" s="119">
        <v>64</v>
      </c>
      <c r="B69" s="114">
        <f t="shared" si="5"/>
        <v>-1.8415999999999997</v>
      </c>
      <c r="C69" s="119">
        <f t="shared" si="0"/>
        <v>2.6739249264875043E-8</v>
      </c>
      <c r="D69" s="113">
        <f t="shared" si="6"/>
        <v>-2.0000000000000001E-4</v>
      </c>
      <c r="E69" s="120">
        <f t="shared" si="1"/>
        <v>0.99999997326075052</v>
      </c>
      <c r="F69" s="48">
        <f t="shared" si="7"/>
        <v>0</v>
      </c>
      <c r="K69" s="1">
        <v>64</v>
      </c>
      <c r="L69" s="1">
        <f t="shared" si="2"/>
        <v>-0.98623684447131343</v>
      </c>
      <c r="M69" s="118">
        <f t="shared" si="4"/>
        <v>-1.6999999999999942</v>
      </c>
      <c r="N69" s="1">
        <f t="shared" si="3"/>
        <v>1.3763155528686384E-2</v>
      </c>
    </row>
    <row r="70" spans="1:14">
      <c r="A70" s="119">
        <v>65</v>
      </c>
      <c r="B70" s="114">
        <f t="shared" si="5"/>
        <v>-1.8415999999999997</v>
      </c>
      <c r="C70" s="119">
        <f t="shared" ref="C70:C133" si="8">(EXP(B70)-2-B70)^2</f>
        <v>2.6739249264875043E-8</v>
      </c>
      <c r="D70" s="113">
        <f t="shared" si="6"/>
        <v>-2.0000000000000001E-4</v>
      </c>
      <c r="E70" s="120">
        <f t="shared" ref="E70:E133" si="9">$R$5-C70</f>
        <v>0.99999997326075052</v>
      </c>
      <c r="F70" s="48">
        <f t="shared" si="7"/>
        <v>0</v>
      </c>
      <c r="K70" s="1">
        <v>65</v>
      </c>
      <c r="L70" s="1">
        <f t="shared" ref="L70:L133" si="10">N70-$R$5</f>
        <v>-0.98373900663039771</v>
      </c>
      <c r="M70" s="118">
        <f t="shared" si="4"/>
        <v>-1.6874999999999942</v>
      </c>
      <c r="N70" s="1">
        <f t="shared" ref="N70:N133" si="11">(EXP(M70)-2-M70)^2</f>
        <v>1.6260993369602062E-2</v>
      </c>
    </row>
    <row r="71" spans="1:14">
      <c r="A71" s="119">
        <v>66</v>
      </c>
      <c r="B71" s="114">
        <f t="shared" si="5"/>
        <v>-1.8415999999999997</v>
      </c>
      <c r="C71" s="119">
        <f t="shared" si="8"/>
        <v>2.6739249264875043E-8</v>
      </c>
      <c r="D71" s="113">
        <f t="shared" si="6"/>
        <v>-2.0000000000000001E-4</v>
      </c>
      <c r="E71" s="120">
        <f t="shared" si="9"/>
        <v>0.99999997326075052</v>
      </c>
      <c r="F71" s="48">
        <f t="shared" si="7"/>
        <v>0</v>
      </c>
      <c r="K71" s="1">
        <v>66</v>
      </c>
      <c r="L71" s="1">
        <f t="shared" si="10"/>
        <v>-0.98104096256242546</v>
      </c>
      <c r="M71" s="118">
        <f t="shared" ref="M71:M134" si="12">M70+$O$5</f>
        <v>-1.6749999999999943</v>
      </c>
      <c r="N71" s="1">
        <f t="shared" si="11"/>
        <v>1.895903743757427E-2</v>
      </c>
    </row>
    <row r="72" spans="1:14">
      <c r="A72" s="119">
        <v>67</v>
      </c>
      <c r="B72" s="114">
        <f t="shared" ref="B72:B135" si="13">IF(C71&gt;=C70,
         IF(ABS(D71)&lt;=($G$5/$I$5),
                         B71,
                         B71+D72),
         B71+D72)</f>
        <v>-1.8415999999999997</v>
      </c>
      <c r="C72" s="119">
        <f t="shared" si="8"/>
        <v>2.6739249264875043E-8</v>
      </c>
      <c r="D72" s="113">
        <f t="shared" ref="D72:D135" si="14">IF(C71&gt;=C70,
         IF(ABS(D71)&lt;=($G$5/$I$5),
                         D71,
                         -D71/$I$5),
         D71)</f>
        <v>-2.0000000000000001E-4</v>
      </c>
      <c r="E72" s="120">
        <f t="shared" si="9"/>
        <v>0.99999997326075052</v>
      </c>
      <c r="F72" s="48">
        <f t="shared" si="7"/>
        <v>0</v>
      </c>
      <c r="K72" s="1">
        <v>67</v>
      </c>
      <c r="L72" s="1">
        <f t="shared" si="10"/>
        <v>-0.97814458402656512</v>
      </c>
      <c r="M72" s="118">
        <f t="shared" si="12"/>
        <v>-1.6624999999999943</v>
      </c>
      <c r="N72" s="1">
        <f t="shared" si="11"/>
        <v>2.185541597343469E-2</v>
      </c>
    </row>
    <row r="73" spans="1:14">
      <c r="A73" s="119">
        <v>68</v>
      </c>
      <c r="B73" s="114">
        <f t="shared" si="13"/>
        <v>-1.8415999999999997</v>
      </c>
      <c r="C73" s="119">
        <f t="shared" si="8"/>
        <v>2.6739249264875043E-8</v>
      </c>
      <c r="D73" s="113">
        <f t="shared" si="14"/>
        <v>-2.0000000000000001E-4</v>
      </c>
      <c r="E73" s="120">
        <f t="shared" si="9"/>
        <v>0.99999997326075052</v>
      </c>
      <c r="F73" s="48">
        <f t="shared" ref="F73:F136" si="15">ABS(B73-B72)</f>
        <v>0</v>
      </c>
      <c r="K73" s="1">
        <v>68</v>
      </c>
      <c r="L73" s="1">
        <f t="shared" si="10"/>
        <v>-0.97505176863328624</v>
      </c>
      <c r="M73" s="118">
        <f t="shared" si="12"/>
        <v>-1.6499999999999944</v>
      </c>
      <c r="N73" s="1">
        <f t="shared" si="11"/>
        <v>2.494823136671356E-2</v>
      </c>
    </row>
    <row r="74" spans="1:14">
      <c r="A74" s="119">
        <v>69</v>
      </c>
      <c r="B74" s="114">
        <f t="shared" si="13"/>
        <v>-1.8415999999999997</v>
      </c>
      <c r="C74" s="119">
        <f t="shared" si="8"/>
        <v>2.6739249264875043E-8</v>
      </c>
      <c r="D74" s="113">
        <f t="shared" si="14"/>
        <v>-2.0000000000000001E-4</v>
      </c>
      <c r="E74" s="120">
        <f t="shared" si="9"/>
        <v>0.99999997326075052</v>
      </c>
      <c r="F74" s="48">
        <f t="shared" si="15"/>
        <v>0</v>
      </c>
      <c r="K74" s="1">
        <v>69</v>
      </c>
      <c r="L74" s="1">
        <f t="shared" si="10"/>
        <v>-0.97176444011072272</v>
      </c>
      <c r="M74" s="118">
        <f t="shared" si="12"/>
        <v>-1.6374999999999944</v>
      </c>
      <c r="N74" s="1">
        <f t="shared" si="11"/>
        <v>2.8235559889277041E-2</v>
      </c>
    </row>
    <row r="75" spans="1:14">
      <c r="A75" s="119">
        <v>70</v>
      </c>
      <c r="B75" s="114">
        <f t="shared" si="13"/>
        <v>-1.8415999999999997</v>
      </c>
      <c r="C75" s="119">
        <f t="shared" si="8"/>
        <v>2.6739249264875043E-8</v>
      </c>
      <c r="D75" s="113">
        <f t="shared" si="14"/>
        <v>-2.0000000000000001E-4</v>
      </c>
      <c r="E75" s="120">
        <f t="shared" si="9"/>
        <v>0.99999997326075052</v>
      </c>
      <c r="F75" s="48">
        <f t="shared" si="15"/>
        <v>0</v>
      </c>
      <c r="K75" s="1">
        <v>70</v>
      </c>
      <c r="L75" s="1">
        <f t="shared" si="10"/>
        <v>-0.96828454857142165</v>
      </c>
      <c r="M75" s="118">
        <f t="shared" si="12"/>
        <v>-1.6249999999999944</v>
      </c>
      <c r="N75" s="1">
        <f t="shared" si="11"/>
        <v>3.1715451428578088E-2</v>
      </c>
    </row>
    <row r="76" spans="1:14">
      <c r="A76" s="119">
        <v>71</v>
      </c>
      <c r="B76" s="114">
        <f t="shared" si="13"/>
        <v>-1.8415999999999997</v>
      </c>
      <c r="C76" s="119">
        <f t="shared" si="8"/>
        <v>2.6739249264875043E-8</v>
      </c>
      <c r="D76" s="113">
        <f t="shared" si="14"/>
        <v>-2.0000000000000001E-4</v>
      </c>
      <c r="E76" s="120">
        <f t="shared" si="9"/>
        <v>0.99999997326075052</v>
      </c>
      <c r="F76" s="48">
        <f t="shared" si="15"/>
        <v>0</v>
      </c>
      <c r="K76" s="1">
        <v>71</v>
      </c>
      <c r="L76" s="1">
        <f t="shared" si="10"/>
        <v>-0.96461407077939154</v>
      </c>
      <c r="M76" s="118">
        <f t="shared" si="12"/>
        <v>-1.6124999999999945</v>
      </c>
      <c r="N76" s="1">
        <f t="shared" si="11"/>
        <v>3.5385929220608216E-2</v>
      </c>
    </row>
    <row r="77" spans="1:14">
      <c r="A77" s="119">
        <v>72</v>
      </c>
      <c r="B77" s="114">
        <f t="shared" si="13"/>
        <v>-1.8415999999999997</v>
      </c>
      <c r="C77" s="119">
        <f t="shared" si="8"/>
        <v>2.6739249264875043E-8</v>
      </c>
      <c r="D77" s="113">
        <f t="shared" si="14"/>
        <v>-2.0000000000000001E-4</v>
      </c>
      <c r="E77" s="120">
        <f t="shared" si="9"/>
        <v>0.99999997326075052</v>
      </c>
      <c r="F77" s="48">
        <f t="shared" si="15"/>
        <v>0</v>
      </c>
      <c r="K77" s="1">
        <v>72</v>
      </c>
      <c r="L77" s="1">
        <f t="shared" si="10"/>
        <v>-0.96075501041735623</v>
      </c>
      <c r="M77" s="118">
        <f t="shared" si="12"/>
        <v>-1.5999999999999945</v>
      </c>
      <c r="N77" s="1">
        <f t="shared" si="11"/>
        <v>3.9244989582643587E-2</v>
      </c>
    </row>
    <row r="78" spans="1:14">
      <c r="A78" s="119">
        <v>73</v>
      </c>
      <c r="B78" s="114">
        <f t="shared" si="13"/>
        <v>-1.8415999999999997</v>
      </c>
      <c r="C78" s="119">
        <f t="shared" si="8"/>
        <v>2.6739249264875043E-8</v>
      </c>
      <c r="D78" s="113">
        <f t="shared" si="14"/>
        <v>-2.0000000000000001E-4</v>
      </c>
      <c r="E78" s="120">
        <f t="shared" si="9"/>
        <v>0.99999997326075052</v>
      </c>
      <c r="F78" s="48">
        <f t="shared" si="15"/>
        <v>0</v>
      </c>
      <c r="K78" s="1">
        <v>73</v>
      </c>
      <c r="L78" s="1">
        <f t="shared" si="10"/>
        <v>-0.95670939835411917</v>
      </c>
      <c r="M78" s="118">
        <f t="shared" si="12"/>
        <v>-1.5874999999999946</v>
      </c>
      <c r="N78" s="1">
        <f t="shared" si="11"/>
        <v>4.3290601645880646E-2</v>
      </c>
    </row>
    <row r="79" spans="1:14">
      <c r="A79" s="119">
        <v>74</v>
      </c>
      <c r="B79" s="114">
        <f t="shared" si="13"/>
        <v>-1.8415999999999997</v>
      </c>
      <c r="C79" s="119">
        <f t="shared" si="8"/>
        <v>2.6739249264875043E-8</v>
      </c>
      <c r="D79" s="113">
        <f t="shared" si="14"/>
        <v>-2.0000000000000001E-4</v>
      </c>
      <c r="E79" s="120">
        <f t="shared" si="9"/>
        <v>0.99999997326075052</v>
      </c>
      <c r="F79" s="48">
        <f t="shared" si="15"/>
        <v>0</v>
      </c>
      <c r="K79" s="1">
        <v>74</v>
      </c>
      <c r="L79" s="1">
        <f t="shared" si="10"/>
        <v>-0.95247929291193745</v>
      </c>
      <c r="M79" s="118">
        <f t="shared" si="12"/>
        <v>-1.5749999999999946</v>
      </c>
      <c r="N79" s="1">
        <f t="shared" si="11"/>
        <v>4.7520707088062338E-2</v>
      </c>
    </row>
    <row r="80" spans="1:14">
      <c r="A80" s="119">
        <v>75</v>
      </c>
      <c r="B80" s="114">
        <f t="shared" si="13"/>
        <v>-1.8415999999999997</v>
      </c>
      <c r="C80" s="119">
        <f t="shared" si="8"/>
        <v>2.6739249264875043E-8</v>
      </c>
      <c r="D80" s="113">
        <f t="shared" si="14"/>
        <v>-2.0000000000000001E-4</v>
      </c>
      <c r="E80" s="120">
        <f t="shared" si="9"/>
        <v>0.99999997326075052</v>
      </c>
      <c r="F80" s="48">
        <f t="shared" si="15"/>
        <v>0</v>
      </c>
      <c r="K80" s="1">
        <v>75</v>
      </c>
      <c r="L80" s="1">
        <f t="shared" si="10"/>
        <v>-0.94806678013380108</v>
      </c>
      <c r="M80" s="118">
        <f t="shared" si="12"/>
        <v>-1.5624999999999947</v>
      </c>
      <c r="N80" s="1">
        <f t="shared" si="11"/>
        <v>5.193321986619874E-2</v>
      </c>
    </row>
    <row r="81" spans="1:14">
      <c r="A81" s="119">
        <v>76</v>
      </c>
      <c r="B81" s="114">
        <f t="shared" si="13"/>
        <v>-1.8415999999999997</v>
      </c>
      <c r="C81" s="119">
        <f t="shared" si="8"/>
        <v>2.6739249264875043E-8</v>
      </c>
      <c r="D81" s="113">
        <f t="shared" si="14"/>
        <v>-2.0000000000000001E-4</v>
      </c>
      <c r="E81" s="120">
        <f t="shared" si="9"/>
        <v>0.99999997326075052</v>
      </c>
      <c r="F81" s="48">
        <f t="shared" si="15"/>
        <v>0</v>
      </c>
      <c r="K81" s="1">
        <v>76</v>
      </c>
      <c r="L81" s="1">
        <f t="shared" si="10"/>
        <v>-0.9434739740505087</v>
      </c>
      <c r="M81" s="118">
        <f t="shared" si="12"/>
        <v>-1.5499999999999947</v>
      </c>
      <c r="N81" s="1">
        <f t="shared" si="11"/>
        <v>5.6526025949491021E-2</v>
      </c>
    </row>
    <row r="82" spans="1:14">
      <c r="A82" s="119">
        <v>77</v>
      </c>
      <c r="B82" s="114">
        <f t="shared" si="13"/>
        <v>-1.8415999999999997</v>
      </c>
      <c r="C82" s="119">
        <f t="shared" si="8"/>
        <v>2.6739249264875043E-8</v>
      </c>
      <c r="D82" s="113">
        <f t="shared" si="14"/>
        <v>-2.0000000000000001E-4</v>
      </c>
      <c r="E82" s="120">
        <f t="shared" si="9"/>
        <v>0.99999997326075052</v>
      </c>
      <c r="F82" s="48">
        <f t="shared" si="15"/>
        <v>0</v>
      </c>
      <c r="K82" s="1">
        <v>77</v>
      </c>
      <c r="L82" s="1">
        <f t="shared" si="10"/>
        <v>-0.93870301694742919</v>
      </c>
      <c r="M82" s="118">
        <f t="shared" si="12"/>
        <v>-1.5374999999999948</v>
      </c>
      <c r="N82" s="1">
        <f t="shared" si="11"/>
        <v>6.1296983052570607E-2</v>
      </c>
    </row>
    <row r="83" spans="1:14">
      <c r="A83" s="119">
        <v>78</v>
      </c>
      <c r="B83" s="114">
        <f t="shared" si="13"/>
        <v>-1.8415999999999997</v>
      </c>
      <c r="C83" s="119">
        <f t="shared" si="8"/>
        <v>2.6739249264875043E-8</v>
      </c>
      <c r="D83" s="113">
        <f t="shared" si="14"/>
        <v>-2.0000000000000001E-4</v>
      </c>
      <c r="E83" s="120">
        <f t="shared" si="9"/>
        <v>0.99999997326075052</v>
      </c>
      <c r="F83" s="48">
        <f t="shared" si="15"/>
        <v>0</v>
      </c>
      <c r="K83" s="1">
        <v>78</v>
      </c>
      <c r="L83" s="1">
        <f t="shared" si="10"/>
        <v>-0.93375607963082796</v>
      </c>
      <c r="M83" s="118">
        <f t="shared" si="12"/>
        <v>-1.5249999999999948</v>
      </c>
      <c r="N83" s="1">
        <f t="shared" si="11"/>
        <v>6.624392036917183E-2</v>
      </c>
    </row>
    <row r="84" spans="1:14">
      <c r="A84" s="119">
        <v>79</v>
      </c>
      <c r="B84" s="114">
        <f t="shared" si="13"/>
        <v>-1.8415999999999997</v>
      </c>
      <c r="C84" s="119">
        <f t="shared" si="8"/>
        <v>2.6739249264875043E-8</v>
      </c>
      <c r="D84" s="113">
        <f t="shared" si="14"/>
        <v>-2.0000000000000001E-4</v>
      </c>
      <c r="E84" s="120">
        <f t="shared" si="9"/>
        <v>0.99999997326075052</v>
      </c>
      <c r="F84" s="48">
        <f t="shared" si="15"/>
        <v>0</v>
      </c>
      <c r="K84" s="1">
        <v>79</v>
      </c>
      <c r="L84" s="1">
        <f t="shared" si="10"/>
        <v>-0.92863536169364058</v>
      </c>
      <c r="M84" s="118">
        <f t="shared" si="12"/>
        <v>-1.5124999999999948</v>
      </c>
      <c r="N84" s="1">
        <f t="shared" si="11"/>
        <v>7.1364638306359168E-2</v>
      </c>
    </row>
    <row r="85" spans="1:14">
      <c r="A85" s="119">
        <v>80</v>
      </c>
      <c r="B85" s="114">
        <f t="shared" si="13"/>
        <v>-1.8415999999999997</v>
      </c>
      <c r="C85" s="119">
        <f t="shared" si="8"/>
        <v>2.6739249264875043E-8</v>
      </c>
      <c r="D85" s="113">
        <f t="shared" si="14"/>
        <v>-2.0000000000000001E-4</v>
      </c>
      <c r="E85" s="120">
        <f t="shared" si="9"/>
        <v>0.99999997326075052</v>
      </c>
      <c r="F85" s="48">
        <f t="shared" si="15"/>
        <v>0</v>
      </c>
      <c r="K85" s="1">
        <v>80</v>
      </c>
      <c r="L85" s="1">
        <f t="shared" si="10"/>
        <v>-0.92334309178056351</v>
      </c>
      <c r="M85" s="118">
        <f t="shared" si="12"/>
        <v>-1.4999999999999949</v>
      </c>
      <c r="N85" s="1">
        <f t="shared" si="11"/>
        <v>7.6656908219436284E-2</v>
      </c>
    </row>
    <row r="86" spans="1:14">
      <c r="A86" s="119">
        <v>81</v>
      </c>
      <c r="B86" s="114">
        <f t="shared" si="13"/>
        <v>-1.8415999999999997</v>
      </c>
      <c r="C86" s="119">
        <f t="shared" si="8"/>
        <v>2.6739249264875043E-8</v>
      </c>
      <c r="D86" s="113">
        <f t="shared" si="14"/>
        <v>-2.0000000000000001E-4</v>
      </c>
      <c r="E86" s="120">
        <f t="shared" si="9"/>
        <v>0.99999997326075052</v>
      </c>
      <c r="F86" s="48">
        <f t="shared" si="15"/>
        <v>0</v>
      </c>
      <c r="K86" s="1">
        <v>81</v>
      </c>
      <c r="L86" s="1">
        <f t="shared" si="10"/>
        <v>-0.91788152785233179</v>
      </c>
      <c r="M86" s="118">
        <f t="shared" si="12"/>
        <v>-1.4874999999999949</v>
      </c>
      <c r="N86" s="1">
        <f t="shared" si="11"/>
        <v>8.2118472147667973E-2</v>
      </c>
    </row>
    <row r="87" spans="1:14">
      <c r="A87" s="119">
        <v>82</v>
      </c>
      <c r="B87" s="114">
        <f t="shared" si="13"/>
        <v>-1.8415999999999997</v>
      </c>
      <c r="C87" s="119">
        <f t="shared" si="8"/>
        <v>2.6739249264875043E-8</v>
      </c>
      <c r="D87" s="113">
        <f t="shared" si="14"/>
        <v>-2.0000000000000001E-4</v>
      </c>
      <c r="E87" s="120">
        <f t="shared" si="9"/>
        <v>0.99999997326075052</v>
      </c>
      <c r="F87" s="48">
        <f t="shared" si="15"/>
        <v>0</v>
      </c>
      <c r="K87" s="1">
        <v>82</v>
      </c>
      <c r="L87" s="1">
        <f t="shared" si="10"/>
        <v>-0.91225295744904855</v>
      </c>
      <c r="M87" s="118">
        <f t="shared" si="12"/>
        <v>-1.474999999999995</v>
      </c>
      <c r="N87" s="1">
        <f t="shared" si="11"/>
        <v>8.7747042550951171E-2</v>
      </c>
    </row>
    <row r="88" spans="1:14">
      <c r="A88" s="119">
        <v>83</v>
      </c>
      <c r="B88" s="114">
        <f t="shared" si="13"/>
        <v>-1.8415999999999997</v>
      </c>
      <c r="C88" s="119">
        <f t="shared" si="8"/>
        <v>2.6739249264875043E-8</v>
      </c>
      <c r="D88" s="113">
        <f t="shared" si="14"/>
        <v>-2.0000000000000001E-4</v>
      </c>
      <c r="E88" s="120">
        <f t="shared" si="9"/>
        <v>0.99999997326075052</v>
      </c>
      <c r="F88" s="48">
        <f t="shared" si="15"/>
        <v>0</v>
      </c>
      <c r="K88" s="1">
        <v>83</v>
      </c>
      <c r="L88" s="1">
        <f t="shared" si="10"/>
        <v>-0.90645969795242276</v>
      </c>
      <c r="M88" s="118">
        <f t="shared" si="12"/>
        <v>-1.462499999999995</v>
      </c>
      <c r="N88" s="1">
        <f t="shared" si="11"/>
        <v>9.3540302047576976E-2</v>
      </c>
    </row>
    <row r="89" spans="1:14">
      <c r="A89" s="119">
        <v>84</v>
      </c>
      <c r="B89" s="114">
        <f t="shared" si="13"/>
        <v>-1.8415999999999997</v>
      </c>
      <c r="C89" s="119">
        <f t="shared" si="8"/>
        <v>2.6739249264875043E-8</v>
      </c>
      <c r="D89" s="113">
        <f t="shared" si="14"/>
        <v>-2.0000000000000001E-4</v>
      </c>
      <c r="E89" s="120">
        <f t="shared" si="9"/>
        <v>0.99999997326075052</v>
      </c>
      <c r="F89" s="48">
        <f t="shared" si="15"/>
        <v>0</v>
      </c>
      <c r="K89" s="1">
        <v>84</v>
      </c>
      <c r="L89" s="1">
        <f t="shared" si="10"/>
        <v>-0.90050409684676758</v>
      </c>
      <c r="M89" s="118">
        <f t="shared" si="12"/>
        <v>-1.4499999999999951</v>
      </c>
      <c r="N89" s="1">
        <f t="shared" si="11"/>
        <v>9.9495903153232215E-2</v>
      </c>
    </row>
    <row r="90" spans="1:14">
      <c r="A90" s="119">
        <v>85</v>
      </c>
      <c r="B90" s="114">
        <f t="shared" si="13"/>
        <v>-1.8415999999999997</v>
      </c>
      <c r="C90" s="119">
        <f t="shared" si="8"/>
        <v>2.6739249264875043E-8</v>
      </c>
      <c r="D90" s="113">
        <f t="shared" si="14"/>
        <v>-2.0000000000000001E-4</v>
      </c>
      <c r="E90" s="120">
        <f t="shared" si="9"/>
        <v>0.99999997326075052</v>
      </c>
      <c r="F90" s="48">
        <f t="shared" si="15"/>
        <v>0</v>
      </c>
      <c r="K90" s="1">
        <v>85</v>
      </c>
      <c r="L90" s="1">
        <f t="shared" si="10"/>
        <v>-0.89438853197861046</v>
      </c>
      <c r="M90" s="118">
        <f t="shared" si="12"/>
        <v>-1.4374999999999951</v>
      </c>
      <c r="N90" s="1">
        <f t="shared" si="11"/>
        <v>0.10561146802138929</v>
      </c>
    </row>
    <row r="91" spans="1:14">
      <c r="A91" s="119">
        <v>86</v>
      </c>
      <c r="B91" s="114">
        <f t="shared" si="13"/>
        <v>-1.8415999999999997</v>
      </c>
      <c r="C91" s="119">
        <f t="shared" si="8"/>
        <v>2.6739249264875043E-8</v>
      </c>
      <c r="D91" s="113">
        <f t="shared" si="14"/>
        <v>-2.0000000000000001E-4</v>
      </c>
      <c r="E91" s="120">
        <f t="shared" si="9"/>
        <v>0.99999997326075052</v>
      </c>
      <c r="F91" s="48">
        <f t="shared" si="15"/>
        <v>0</v>
      </c>
      <c r="K91" s="1">
        <v>86</v>
      </c>
      <c r="L91" s="1">
        <f t="shared" si="10"/>
        <v>-0.8881154118147524</v>
      </c>
      <c r="M91" s="118">
        <f t="shared" si="12"/>
        <v>-1.4249999999999952</v>
      </c>
      <c r="N91" s="1">
        <f t="shared" si="11"/>
        <v>0.11188458818524739</v>
      </c>
    </row>
    <row r="92" spans="1:14">
      <c r="A92" s="119">
        <v>87</v>
      </c>
      <c r="B92" s="114">
        <f t="shared" si="13"/>
        <v>-1.8415999999999997</v>
      </c>
      <c r="C92" s="119">
        <f t="shared" si="8"/>
        <v>2.6739249264875043E-8</v>
      </c>
      <c r="D92" s="113">
        <f t="shared" si="14"/>
        <v>-2.0000000000000001E-4</v>
      </c>
      <c r="E92" s="120">
        <f t="shared" si="9"/>
        <v>0.99999997326075052</v>
      </c>
      <c r="F92" s="48">
        <f t="shared" si="15"/>
        <v>0</v>
      </c>
      <c r="K92" s="1">
        <v>87</v>
      </c>
      <c r="L92" s="1">
        <f t="shared" si="10"/>
        <v>-0.88168717569861543</v>
      </c>
      <c r="M92" s="118">
        <f t="shared" si="12"/>
        <v>-1.4124999999999952</v>
      </c>
      <c r="N92" s="1">
        <f t="shared" si="11"/>
        <v>0.11831282430138437</v>
      </c>
    </row>
    <row r="93" spans="1:14">
      <c r="A93" s="119">
        <v>88</v>
      </c>
      <c r="B93" s="114">
        <f t="shared" si="13"/>
        <v>-1.8415999999999997</v>
      </c>
      <c r="C93" s="119">
        <f t="shared" si="8"/>
        <v>2.6739249264875043E-8</v>
      </c>
      <c r="D93" s="113">
        <f t="shared" si="14"/>
        <v>-2.0000000000000001E-4</v>
      </c>
      <c r="E93" s="120">
        <f t="shared" si="9"/>
        <v>0.99999997326075052</v>
      </c>
      <c r="F93" s="48">
        <f t="shared" si="15"/>
        <v>0</v>
      </c>
      <c r="K93" s="1">
        <v>88</v>
      </c>
      <c r="L93" s="1">
        <f t="shared" si="10"/>
        <v>-0.87510629410470708</v>
      </c>
      <c r="M93" s="118">
        <f t="shared" si="12"/>
        <v>-1.3999999999999952</v>
      </c>
      <c r="N93" s="1">
        <f t="shared" si="11"/>
        <v>0.12489370589529269</v>
      </c>
    </row>
    <row r="94" spans="1:14">
      <c r="A94" s="119">
        <v>89</v>
      </c>
      <c r="B94" s="114">
        <f t="shared" si="13"/>
        <v>-1.8415999999999997</v>
      </c>
      <c r="C94" s="119">
        <f t="shared" si="8"/>
        <v>2.6739249264875043E-8</v>
      </c>
      <c r="D94" s="113">
        <f t="shared" si="14"/>
        <v>-2.0000000000000001E-4</v>
      </c>
      <c r="E94" s="120">
        <f t="shared" si="9"/>
        <v>0.99999997326075052</v>
      </c>
      <c r="F94" s="48">
        <f t="shared" si="15"/>
        <v>0</v>
      </c>
      <c r="K94" s="1">
        <v>89</v>
      </c>
      <c r="L94" s="1">
        <f t="shared" si="10"/>
        <v>-0.86837526889102534</v>
      </c>
      <c r="M94" s="118">
        <f t="shared" si="12"/>
        <v>-1.3874999999999953</v>
      </c>
      <c r="N94" s="1">
        <f t="shared" si="11"/>
        <v>0.13162473110897441</v>
      </c>
    </row>
    <row r="95" spans="1:14">
      <c r="A95" s="119">
        <v>90</v>
      </c>
      <c r="B95" s="114">
        <f t="shared" si="13"/>
        <v>-1.8415999999999997</v>
      </c>
      <c r="C95" s="119">
        <f t="shared" si="8"/>
        <v>2.6739249264875043E-8</v>
      </c>
      <c r="D95" s="113">
        <f t="shared" si="14"/>
        <v>-2.0000000000000001E-4</v>
      </c>
      <c r="E95" s="120">
        <f t="shared" si="9"/>
        <v>0.99999997326075052</v>
      </c>
      <c r="F95" s="48">
        <f t="shared" si="15"/>
        <v>0</v>
      </c>
      <c r="K95" s="1">
        <v>90</v>
      </c>
      <c r="L95" s="1">
        <f t="shared" si="10"/>
        <v>-0.86149663354922268</v>
      </c>
      <c r="M95" s="118">
        <f t="shared" si="12"/>
        <v>-1.3749999999999953</v>
      </c>
      <c r="N95" s="1">
        <f t="shared" si="11"/>
        <v>0.13850336645077713</v>
      </c>
    </row>
    <row r="96" spans="1:14">
      <c r="A96" s="119">
        <v>91</v>
      </c>
      <c r="B96" s="114">
        <f t="shared" si="13"/>
        <v>-1.8415999999999997</v>
      </c>
      <c r="C96" s="119">
        <f t="shared" si="8"/>
        <v>2.6739249264875043E-8</v>
      </c>
      <c r="D96" s="113">
        <f t="shared" si="14"/>
        <v>-2.0000000000000001E-4</v>
      </c>
      <c r="E96" s="120">
        <f t="shared" si="9"/>
        <v>0.99999997326075052</v>
      </c>
      <c r="F96" s="48">
        <f t="shared" si="15"/>
        <v>0</v>
      </c>
      <c r="K96" s="1">
        <v>91</v>
      </c>
      <c r="L96" s="1">
        <f t="shared" si="10"/>
        <v>-0.85447295345233876</v>
      </c>
      <c r="M96" s="118">
        <f t="shared" si="12"/>
        <v>-1.3624999999999954</v>
      </c>
      <c r="N96" s="1">
        <f t="shared" si="11"/>
        <v>0.14552704654766108</v>
      </c>
    </row>
    <row r="97" spans="1:14">
      <c r="A97" s="119">
        <v>92</v>
      </c>
      <c r="B97" s="114">
        <f t="shared" si="13"/>
        <v>-1.8415999999999997</v>
      </c>
      <c r="C97" s="119">
        <f t="shared" si="8"/>
        <v>2.6739249264875043E-8</v>
      </c>
      <c r="D97" s="113">
        <f t="shared" si="14"/>
        <v>-2.0000000000000001E-4</v>
      </c>
      <c r="E97" s="120">
        <f t="shared" si="9"/>
        <v>0.99999997326075052</v>
      </c>
      <c r="F97" s="48">
        <f t="shared" si="15"/>
        <v>0</v>
      </c>
      <c r="K97" s="1">
        <v>92</v>
      </c>
      <c r="L97" s="1">
        <f t="shared" si="10"/>
        <v>-0.84730682609990626</v>
      </c>
      <c r="M97" s="118">
        <f t="shared" si="12"/>
        <v>-1.3499999999999954</v>
      </c>
      <c r="N97" s="1">
        <f t="shared" si="11"/>
        <v>0.15269317390009354</v>
      </c>
    </row>
    <row r="98" spans="1:14">
      <c r="A98" s="119">
        <v>93</v>
      </c>
      <c r="B98" s="114">
        <f t="shared" si="13"/>
        <v>-1.8415999999999997</v>
      </c>
      <c r="C98" s="119">
        <f t="shared" si="8"/>
        <v>2.6739249264875043E-8</v>
      </c>
      <c r="D98" s="113">
        <f t="shared" si="14"/>
        <v>-2.0000000000000001E-4</v>
      </c>
      <c r="E98" s="120">
        <f t="shared" si="9"/>
        <v>0.99999997326075052</v>
      </c>
      <c r="F98" s="48">
        <f t="shared" si="15"/>
        <v>0</v>
      </c>
      <c r="K98" s="1">
        <v>93</v>
      </c>
      <c r="L98" s="1">
        <f t="shared" si="10"/>
        <v>-0.8400008813602291</v>
      </c>
      <c r="M98" s="118">
        <f t="shared" si="12"/>
        <v>-1.3374999999999955</v>
      </c>
      <c r="N98" s="1">
        <f t="shared" si="11"/>
        <v>0.15999911863977065</v>
      </c>
    </row>
    <row r="99" spans="1:14">
      <c r="A99" s="119">
        <v>94</v>
      </c>
      <c r="B99" s="114">
        <f t="shared" si="13"/>
        <v>-1.8415999999999997</v>
      </c>
      <c r="C99" s="119">
        <f t="shared" si="8"/>
        <v>2.6739249264875043E-8</v>
      </c>
      <c r="D99" s="113">
        <f t="shared" si="14"/>
        <v>-2.0000000000000001E-4</v>
      </c>
      <c r="E99" s="120">
        <f t="shared" si="9"/>
        <v>0.99999997326075052</v>
      </c>
      <c r="F99" s="48">
        <f t="shared" si="15"/>
        <v>0</v>
      </c>
      <c r="K99" s="1">
        <v>94</v>
      </c>
      <c r="L99" s="1">
        <f t="shared" si="10"/>
        <v>-0.83255778170961836</v>
      </c>
      <c r="M99" s="118">
        <f t="shared" si="12"/>
        <v>-1.3249999999999955</v>
      </c>
      <c r="N99" s="1">
        <f t="shared" si="11"/>
        <v>0.16744221829038144</v>
      </c>
    </row>
    <row r="100" spans="1:14">
      <c r="A100" s="119">
        <v>95</v>
      </c>
      <c r="B100" s="114">
        <f t="shared" si="13"/>
        <v>-1.8415999999999997</v>
      </c>
      <c r="C100" s="119">
        <f t="shared" si="8"/>
        <v>2.6739249264875043E-8</v>
      </c>
      <c r="D100" s="113">
        <f t="shared" si="14"/>
        <v>-2.0000000000000001E-4</v>
      </c>
      <c r="E100" s="120">
        <f t="shared" si="9"/>
        <v>0.99999997326075052</v>
      </c>
      <c r="F100" s="48">
        <f t="shared" si="15"/>
        <v>0</v>
      </c>
      <c r="K100" s="1">
        <v>95</v>
      </c>
      <c r="L100" s="1">
        <f t="shared" si="10"/>
        <v>-0.82498022246837355</v>
      </c>
      <c r="M100" s="118">
        <f t="shared" si="12"/>
        <v>-1.3124999999999956</v>
      </c>
      <c r="N100" s="1">
        <f t="shared" si="11"/>
        <v>0.17501977753162623</v>
      </c>
    </row>
    <row r="101" spans="1:14">
      <c r="A101" s="119">
        <v>96</v>
      </c>
      <c r="B101" s="114">
        <f t="shared" si="13"/>
        <v>-1.8415999999999997</v>
      </c>
      <c r="C101" s="119">
        <f t="shared" si="8"/>
        <v>2.6739249264875043E-8</v>
      </c>
      <c r="D101" s="113">
        <f t="shared" si="14"/>
        <v>-2.0000000000000001E-4</v>
      </c>
      <c r="E101" s="120">
        <f t="shared" si="9"/>
        <v>0.99999997326075052</v>
      </c>
      <c r="F101" s="48">
        <f t="shared" si="15"/>
        <v>0</v>
      </c>
      <c r="K101" s="1">
        <v>96</v>
      </c>
      <c r="L101" s="1">
        <f t="shared" si="10"/>
        <v>-0.81727093203328083</v>
      </c>
      <c r="M101" s="118">
        <f t="shared" si="12"/>
        <v>-1.2999999999999956</v>
      </c>
      <c r="N101" s="1">
        <f t="shared" si="11"/>
        <v>0.18272906796671892</v>
      </c>
    </row>
    <row r="102" spans="1:14">
      <c r="A102" s="119">
        <v>97</v>
      </c>
      <c r="B102" s="114">
        <f t="shared" si="13"/>
        <v>-1.8415999999999997</v>
      </c>
      <c r="C102" s="119">
        <f t="shared" si="8"/>
        <v>2.6739249264875043E-8</v>
      </c>
      <c r="D102" s="113">
        <f t="shared" si="14"/>
        <v>-2.0000000000000001E-4</v>
      </c>
      <c r="E102" s="120">
        <f t="shared" si="9"/>
        <v>0.99999997326075052</v>
      </c>
      <c r="F102" s="48">
        <f t="shared" si="15"/>
        <v>0</v>
      </c>
      <c r="K102" s="1">
        <v>97</v>
      </c>
      <c r="L102" s="1">
        <f t="shared" si="10"/>
        <v>-0.80943267210639847</v>
      </c>
      <c r="M102" s="118">
        <f t="shared" si="12"/>
        <v>-1.2874999999999956</v>
      </c>
      <c r="N102" s="1">
        <f t="shared" si="11"/>
        <v>0.19056732789360134</v>
      </c>
    </row>
    <row r="103" spans="1:14">
      <c r="A103" s="119">
        <v>98</v>
      </c>
      <c r="B103" s="114">
        <f t="shared" si="13"/>
        <v>-1.8415999999999997</v>
      </c>
      <c r="C103" s="119">
        <f t="shared" si="8"/>
        <v>2.6739249264875043E-8</v>
      </c>
      <c r="D103" s="113">
        <f t="shared" si="14"/>
        <v>-2.0000000000000001E-4</v>
      </c>
      <c r="E103" s="120">
        <f t="shared" si="9"/>
        <v>0.99999997326075052</v>
      </c>
      <c r="F103" s="48">
        <f t="shared" si="15"/>
        <v>0</v>
      </c>
      <c r="K103" s="1">
        <v>98</v>
      </c>
      <c r="L103" s="1">
        <f t="shared" si="10"/>
        <v>-0.80146823791988442</v>
      </c>
      <c r="M103" s="118">
        <f t="shared" si="12"/>
        <v>-1.2749999999999957</v>
      </c>
      <c r="N103" s="1">
        <f t="shared" si="11"/>
        <v>0.19853176208011536</v>
      </c>
    </row>
    <row r="104" spans="1:14">
      <c r="A104" s="119">
        <v>99</v>
      </c>
      <c r="B104" s="114">
        <f t="shared" si="13"/>
        <v>-1.8415999999999997</v>
      </c>
      <c r="C104" s="119">
        <f t="shared" si="8"/>
        <v>2.6739249264875043E-8</v>
      </c>
      <c r="D104" s="113">
        <f t="shared" si="14"/>
        <v>-2.0000000000000001E-4</v>
      </c>
      <c r="E104" s="120">
        <f t="shared" si="9"/>
        <v>0.99999997326075052</v>
      </c>
      <c r="F104" s="48">
        <f t="shared" si="15"/>
        <v>0</v>
      </c>
      <c r="K104" s="1">
        <v>99</v>
      </c>
      <c r="L104" s="1">
        <f t="shared" si="10"/>
        <v>-0.79338045845662253</v>
      </c>
      <c r="M104" s="118">
        <f t="shared" si="12"/>
        <v>-1.2624999999999957</v>
      </c>
      <c r="N104" s="1">
        <f t="shared" si="11"/>
        <v>0.20661954154337728</v>
      </c>
    </row>
    <row r="105" spans="1:14">
      <c r="A105" s="119">
        <v>100</v>
      </c>
      <c r="B105" s="114">
        <f t="shared" si="13"/>
        <v>-1.8415999999999997</v>
      </c>
      <c r="C105" s="119">
        <f t="shared" si="8"/>
        <v>2.6739249264875043E-8</v>
      </c>
      <c r="D105" s="113">
        <f t="shared" si="14"/>
        <v>-2.0000000000000001E-4</v>
      </c>
      <c r="E105" s="120">
        <f t="shared" si="9"/>
        <v>0.99999997326075052</v>
      </c>
      <c r="F105" s="48">
        <f t="shared" si="15"/>
        <v>0</v>
      </c>
      <c r="K105" s="1">
        <v>100</v>
      </c>
      <c r="L105" s="1">
        <f t="shared" si="10"/>
        <v>-0.78517219666638327</v>
      </c>
      <c r="M105" s="118">
        <f t="shared" si="12"/>
        <v>-1.2499999999999958</v>
      </c>
      <c r="N105" s="1">
        <f t="shared" si="11"/>
        <v>0.21482780333361648</v>
      </c>
    </row>
    <row r="106" spans="1:14">
      <c r="A106" s="119">
        <v>101</v>
      </c>
      <c r="B106" s="114">
        <f t="shared" si="13"/>
        <v>-1.8415999999999997</v>
      </c>
      <c r="C106" s="119">
        <f t="shared" si="8"/>
        <v>2.6739249264875043E-8</v>
      </c>
      <c r="D106" s="113">
        <f t="shared" si="14"/>
        <v>-2.0000000000000001E-4</v>
      </c>
      <c r="E106" s="120">
        <f t="shared" si="9"/>
        <v>0.99999997326075052</v>
      </c>
      <c r="F106" s="48">
        <f t="shared" si="15"/>
        <v>0</v>
      </c>
      <c r="K106" s="1">
        <v>101</v>
      </c>
      <c r="L106" s="1">
        <f t="shared" si="10"/>
        <v>-0.77684634967726096</v>
      </c>
      <c r="M106" s="118">
        <f t="shared" si="12"/>
        <v>-1.2374999999999958</v>
      </c>
      <c r="N106" s="1">
        <f t="shared" si="11"/>
        <v>0.22315365032273882</v>
      </c>
    </row>
    <row r="107" spans="1:14">
      <c r="A107" s="119">
        <v>102</v>
      </c>
      <c r="B107" s="114">
        <f t="shared" si="13"/>
        <v>-1.8415999999999997</v>
      </c>
      <c r="C107" s="119">
        <f t="shared" si="8"/>
        <v>2.6739249264875043E-8</v>
      </c>
      <c r="D107" s="113">
        <f t="shared" si="14"/>
        <v>-2.0000000000000001E-4</v>
      </c>
      <c r="E107" s="120">
        <f t="shared" si="9"/>
        <v>0.99999997326075052</v>
      </c>
      <c r="F107" s="48">
        <f t="shared" si="15"/>
        <v>0</v>
      </c>
      <c r="K107" s="1">
        <v>102</v>
      </c>
      <c r="L107" s="1">
        <f t="shared" si="10"/>
        <v>-0.7684058490021024</v>
      </c>
      <c r="M107" s="118">
        <f t="shared" si="12"/>
        <v>-1.2249999999999959</v>
      </c>
      <c r="N107" s="1">
        <f t="shared" si="11"/>
        <v>0.23159415099789737</v>
      </c>
    </row>
    <row r="108" spans="1:14">
      <c r="A108" s="119">
        <v>103</v>
      </c>
      <c r="B108" s="114">
        <f t="shared" si="13"/>
        <v>-1.8415999999999997</v>
      </c>
      <c r="C108" s="119">
        <f t="shared" si="8"/>
        <v>2.6739249264875043E-8</v>
      </c>
      <c r="D108" s="113">
        <f t="shared" si="14"/>
        <v>-2.0000000000000001E-4</v>
      </c>
      <c r="E108" s="120">
        <f t="shared" si="9"/>
        <v>0.99999997326075052</v>
      </c>
      <c r="F108" s="48">
        <f t="shared" si="15"/>
        <v>0</v>
      </c>
      <c r="K108" s="1">
        <v>103</v>
      </c>
      <c r="L108" s="1">
        <f t="shared" si="10"/>
        <v>-0.7598536607396511</v>
      </c>
      <c r="M108" s="118">
        <f t="shared" si="12"/>
        <v>-1.2124999999999959</v>
      </c>
      <c r="N108" s="1">
        <f t="shared" si="11"/>
        <v>0.24014633926034867</v>
      </c>
    </row>
    <row r="109" spans="1:14">
      <c r="A109" s="119">
        <v>104</v>
      </c>
      <c r="B109" s="114">
        <f t="shared" si="13"/>
        <v>-1.8415999999999997</v>
      </c>
      <c r="C109" s="119">
        <f t="shared" si="8"/>
        <v>2.6739249264875043E-8</v>
      </c>
      <c r="D109" s="113">
        <f t="shared" si="14"/>
        <v>-2.0000000000000001E-4</v>
      </c>
      <c r="E109" s="120">
        <f t="shared" si="9"/>
        <v>0.99999997326075052</v>
      </c>
      <c r="F109" s="48">
        <f t="shared" si="15"/>
        <v>0</v>
      </c>
      <c r="K109" s="1">
        <v>104</v>
      </c>
      <c r="L109" s="1">
        <f t="shared" si="10"/>
        <v>-0.75119278577010784</v>
      </c>
      <c r="M109" s="118">
        <f t="shared" si="12"/>
        <v>-1.199999999999996</v>
      </c>
      <c r="N109" s="1">
        <f t="shared" si="11"/>
        <v>0.24880721422989197</v>
      </c>
    </row>
    <row r="110" spans="1:14">
      <c r="A110" s="119">
        <v>105</v>
      </c>
      <c r="B110" s="114">
        <f t="shared" si="13"/>
        <v>-1.8415999999999997</v>
      </c>
      <c r="C110" s="119">
        <f t="shared" si="8"/>
        <v>2.6739249264875043E-8</v>
      </c>
      <c r="D110" s="113">
        <f t="shared" si="14"/>
        <v>-2.0000000000000001E-4</v>
      </c>
      <c r="E110" s="120">
        <f t="shared" si="9"/>
        <v>0.99999997326075052</v>
      </c>
      <c r="F110" s="48">
        <f t="shared" si="15"/>
        <v>0</v>
      </c>
      <c r="K110" s="1">
        <v>105</v>
      </c>
      <c r="L110" s="1">
        <f t="shared" si="10"/>
        <v>-0.74242625994480482</v>
      </c>
      <c r="M110" s="118">
        <f t="shared" si="12"/>
        <v>-1.187499999999996</v>
      </c>
      <c r="N110" s="1">
        <f t="shared" si="11"/>
        <v>0.25757374005519501</v>
      </c>
    </row>
    <row r="111" spans="1:14">
      <c r="A111" s="119">
        <v>106</v>
      </c>
      <c r="B111" s="114">
        <f t="shared" si="13"/>
        <v>-1.8415999999999997</v>
      </c>
      <c r="C111" s="119">
        <f t="shared" si="8"/>
        <v>2.6739249264875043E-8</v>
      </c>
      <c r="D111" s="113">
        <f t="shared" si="14"/>
        <v>-2.0000000000000001E-4</v>
      </c>
      <c r="E111" s="120">
        <f t="shared" si="9"/>
        <v>0.99999997326075052</v>
      </c>
      <c r="F111" s="48">
        <f t="shared" si="15"/>
        <v>0</v>
      </c>
      <c r="K111" s="1">
        <v>106</v>
      </c>
      <c r="L111" s="1">
        <f t="shared" si="10"/>
        <v>-0.73355715426967993</v>
      </c>
      <c r="M111" s="118">
        <f t="shared" si="12"/>
        <v>-1.174999999999996</v>
      </c>
      <c r="N111" s="1">
        <f t="shared" si="11"/>
        <v>0.26644284573031979</v>
      </c>
    </row>
    <row r="112" spans="1:14">
      <c r="A112" s="119">
        <v>107</v>
      </c>
      <c r="B112" s="114">
        <f t="shared" si="13"/>
        <v>-1.8415999999999997</v>
      </c>
      <c r="C112" s="119">
        <f t="shared" si="8"/>
        <v>2.6739249264875043E-8</v>
      </c>
      <c r="D112" s="113">
        <f t="shared" si="14"/>
        <v>-2.0000000000000001E-4</v>
      </c>
      <c r="E112" s="120">
        <f t="shared" si="9"/>
        <v>0.99999997326075052</v>
      </c>
      <c r="F112" s="48">
        <f t="shared" si="15"/>
        <v>0</v>
      </c>
      <c r="K112" s="1">
        <v>107</v>
      </c>
      <c r="L112" s="1">
        <f t="shared" si="10"/>
        <v>-0.72458857508222696</v>
      </c>
      <c r="M112" s="118">
        <f t="shared" si="12"/>
        <v>-1.1624999999999961</v>
      </c>
      <c r="N112" s="1">
        <f t="shared" si="11"/>
        <v>0.27541142491777282</v>
      </c>
    </row>
    <row r="113" spans="1:14">
      <c r="A113" s="119">
        <v>108</v>
      </c>
      <c r="B113" s="114">
        <f t="shared" si="13"/>
        <v>-1.8415999999999997</v>
      </c>
      <c r="C113" s="119">
        <f t="shared" si="8"/>
        <v>2.6739249264875043E-8</v>
      </c>
      <c r="D113" s="113">
        <f t="shared" si="14"/>
        <v>-2.0000000000000001E-4</v>
      </c>
      <c r="E113" s="120">
        <f t="shared" si="9"/>
        <v>0.99999997326075052</v>
      </c>
      <c r="F113" s="48">
        <f t="shared" si="15"/>
        <v>0</v>
      </c>
      <c r="K113" s="1">
        <v>108</v>
      </c>
      <c r="L113" s="1">
        <f t="shared" si="10"/>
        <v>-0.71552366422158364</v>
      </c>
      <c r="M113" s="118">
        <f t="shared" si="12"/>
        <v>-1.1499999999999961</v>
      </c>
      <c r="N113" s="1">
        <f t="shared" si="11"/>
        <v>0.28447633577841613</v>
      </c>
    </row>
    <row r="114" spans="1:14">
      <c r="A114" s="119">
        <v>109</v>
      </c>
      <c r="B114" s="114">
        <f t="shared" si="13"/>
        <v>-1.8415999999999997</v>
      </c>
      <c r="C114" s="119">
        <f t="shared" si="8"/>
        <v>2.6739249264875043E-8</v>
      </c>
      <c r="D114" s="113">
        <f t="shared" si="14"/>
        <v>-2.0000000000000001E-4</v>
      </c>
      <c r="E114" s="120">
        <f t="shared" si="9"/>
        <v>0.99999997326075052</v>
      </c>
      <c r="F114" s="48">
        <f t="shared" si="15"/>
        <v>0</v>
      </c>
      <c r="K114" s="1">
        <v>109</v>
      </c>
      <c r="L114" s="1">
        <f t="shared" si="10"/>
        <v>-0.70636559919141761</v>
      </c>
      <c r="M114" s="118">
        <f t="shared" si="12"/>
        <v>-1.1374999999999962</v>
      </c>
      <c r="N114" s="1">
        <f t="shared" si="11"/>
        <v>0.29363440080858216</v>
      </c>
    </row>
    <row r="115" spans="1:14">
      <c r="A115" s="119">
        <v>110</v>
      </c>
      <c r="B115" s="114">
        <f t="shared" si="13"/>
        <v>-1.8415999999999997</v>
      </c>
      <c r="C115" s="119">
        <f t="shared" si="8"/>
        <v>2.6739249264875043E-8</v>
      </c>
      <c r="D115" s="113">
        <f t="shared" si="14"/>
        <v>-2.0000000000000001E-4</v>
      </c>
      <c r="E115" s="120">
        <f t="shared" si="9"/>
        <v>0.99999997326075052</v>
      </c>
      <c r="F115" s="48">
        <f t="shared" si="15"/>
        <v>0</v>
      </c>
      <c r="K115" s="1">
        <v>110</v>
      </c>
      <c r="L115" s="1">
        <f t="shared" si="10"/>
        <v>-0.69711759331524481</v>
      </c>
      <c r="M115" s="118">
        <f t="shared" si="12"/>
        <v>-1.1249999999999962</v>
      </c>
      <c r="N115" s="1">
        <f t="shared" si="11"/>
        <v>0.30288240668475497</v>
      </c>
    </row>
    <row r="116" spans="1:14">
      <c r="A116" s="119">
        <v>111</v>
      </c>
      <c r="B116" s="114">
        <f t="shared" si="13"/>
        <v>-1.8415999999999997</v>
      </c>
      <c r="C116" s="119">
        <f t="shared" si="8"/>
        <v>2.6739249264875043E-8</v>
      </c>
      <c r="D116" s="113">
        <f t="shared" si="14"/>
        <v>-2.0000000000000001E-4</v>
      </c>
      <c r="E116" s="120">
        <f t="shared" si="9"/>
        <v>0.99999997326075052</v>
      </c>
      <c r="F116" s="48">
        <f t="shared" si="15"/>
        <v>0</v>
      </c>
      <c r="K116" s="1">
        <v>111</v>
      </c>
      <c r="L116" s="1">
        <f t="shared" si="10"/>
        <v>-0.68778289588381891</v>
      </c>
      <c r="M116" s="118">
        <f t="shared" si="12"/>
        <v>-1.1124999999999963</v>
      </c>
      <c r="N116" s="1">
        <f t="shared" si="11"/>
        <v>0.31221710411618087</v>
      </c>
    </row>
    <row r="117" spans="1:14">
      <c r="A117" s="119">
        <v>112</v>
      </c>
      <c r="B117" s="114">
        <f t="shared" si="13"/>
        <v>-1.8415999999999997</v>
      </c>
      <c r="C117" s="119">
        <f t="shared" si="8"/>
        <v>2.6739249264875043E-8</v>
      </c>
      <c r="D117" s="113">
        <f t="shared" si="14"/>
        <v>-2.0000000000000001E-4</v>
      </c>
      <c r="E117" s="120">
        <f t="shared" si="9"/>
        <v>0.99999997326075052</v>
      </c>
      <c r="F117" s="48">
        <f t="shared" si="15"/>
        <v>0</v>
      </c>
      <c r="K117" s="1">
        <v>112</v>
      </c>
      <c r="L117" s="1">
        <f t="shared" si="10"/>
        <v>-0.67836479229420643</v>
      </c>
      <c r="M117" s="118">
        <f t="shared" si="12"/>
        <v>-1.0999999999999963</v>
      </c>
      <c r="N117" s="1">
        <f t="shared" si="11"/>
        <v>0.3216352077057934</v>
      </c>
    </row>
    <row r="118" spans="1:14">
      <c r="A118" s="119">
        <v>113</v>
      </c>
      <c r="B118" s="114">
        <f t="shared" si="13"/>
        <v>-1.8415999999999997</v>
      </c>
      <c r="C118" s="119">
        <f t="shared" si="8"/>
        <v>2.6739249264875043E-8</v>
      </c>
      <c r="D118" s="113">
        <f t="shared" si="14"/>
        <v>-2.0000000000000001E-4</v>
      </c>
      <c r="E118" s="120">
        <f t="shared" si="9"/>
        <v>0.99999997326075052</v>
      </c>
      <c r="F118" s="48">
        <f t="shared" si="15"/>
        <v>0</v>
      </c>
      <c r="K118" s="1">
        <v>113</v>
      </c>
      <c r="L118" s="1">
        <f t="shared" si="10"/>
        <v>-0.66886660418015254</v>
      </c>
      <c r="M118" s="118">
        <f t="shared" si="12"/>
        <v>-1.0874999999999964</v>
      </c>
      <c r="N118" s="1">
        <f t="shared" si="11"/>
        <v>0.3311333958198473</v>
      </c>
    </row>
    <row r="119" spans="1:14">
      <c r="A119" s="119">
        <v>114</v>
      </c>
      <c r="B119" s="114">
        <f t="shared" si="13"/>
        <v>-1.8415999999999997</v>
      </c>
      <c r="C119" s="119">
        <f t="shared" si="8"/>
        <v>2.6739249264875043E-8</v>
      </c>
      <c r="D119" s="113">
        <f t="shared" si="14"/>
        <v>-2.0000000000000001E-4</v>
      </c>
      <c r="E119" s="120">
        <f t="shared" si="9"/>
        <v>0.99999997326075052</v>
      </c>
      <c r="F119" s="48">
        <f t="shared" si="15"/>
        <v>0</v>
      </c>
      <c r="K119" s="1">
        <v>114</v>
      </c>
      <c r="L119" s="1">
        <f t="shared" si="10"/>
        <v>-0.6592916895333385</v>
      </c>
      <c r="M119" s="118">
        <f t="shared" si="12"/>
        <v>-1.0749999999999964</v>
      </c>
      <c r="N119" s="1">
        <f t="shared" si="11"/>
        <v>0.34070831046666128</v>
      </c>
    </row>
    <row r="120" spans="1:14">
      <c r="A120" s="119">
        <v>115</v>
      </c>
      <c r="B120" s="114">
        <f t="shared" si="13"/>
        <v>-1.8415999999999997</v>
      </c>
      <c r="C120" s="119">
        <f t="shared" si="8"/>
        <v>2.6739249264875043E-8</v>
      </c>
      <c r="D120" s="113">
        <f t="shared" si="14"/>
        <v>-2.0000000000000001E-4</v>
      </c>
      <c r="E120" s="120">
        <f t="shared" si="9"/>
        <v>0.99999997326075052</v>
      </c>
      <c r="F120" s="48">
        <f t="shared" si="15"/>
        <v>0</v>
      </c>
      <c r="K120" s="1">
        <v>115</v>
      </c>
      <c r="L120" s="1">
        <f t="shared" si="10"/>
        <v>-0.64964344281510455</v>
      </c>
      <c r="M120" s="118">
        <f t="shared" si="12"/>
        <v>-1.0624999999999964</v>
      </c>
      <c r="N120" s="1">
        <f t="shared" si="11"/>
        <v>0.35035655718489522</v>
      </c>
    </row>
    <row r="121" spans="1:14">
      <c r="A121" s="119">
        <v>116</v>
      </c>
      <c r="B121" s="114">
        <f t="shared" si="13"/>
        <v>-1.8415999999999997</v>
      </c>
      <c r="C121" s="119">
        <f t="shared" si="8"/>
        <v>2.6739249264875043E-8</v>
      </c>
      <c r="D121" s="113">
        <f t="shared" si="14"/>
        <v>-2.0000000000000001E-4</v>
      </c>
      <c r="E121" s="120">
        <f t="shared" si="9"/>
        <v>0.99999997326075052</v>
      </c>
      <c r="F121" s="48">
        <f t="shared" si="15"/>
        <v>0</v>
      </c>
      <c r="K121" s="1">
        <v>116</v>
      </c>
      <c r="L121" s="1">
        <f t="shared" si="10"/>
        <v>-0.63992529505821039</v>
      </c>
      <c r="M121" s="118">
        <f t="shared" si="12"/>
        <v>-1.0499999999999965</v>
      </c>
      <c r="N121" s="1">
        <f t="shared" si="11"/>
        <v>0.36007470494178945</v>
      </c>
    </row>
    <row r="122" spans="1:14">
      <c r="A122" s="119">
        <v>117</v>
      </c>
      <c r="B122" s="114">
        <f t="shared" si="13"/>
        <v>-1.8415999999999997</v>
      </c>
      <c r="C122" s="119">
        <f t="shared" si="8"/>
        <v>2.6739249264875043E-8</v>
      </c>
      <c r="D122" s="113">
        <f t="shared" si="14"/>
        <v>-2.0000000000000001E-4</v>
      </c>
      <c r="E122" s="120">
        <f t="shared" si="9"/>
        <v>0.99999997326075052</v>
      </c>
      <c r="F122" s="48">
        <f t="shared" si="15"/>
        <v>0</v>
      </c>
      <c r="K122" s="1">
        <v>117</v>
      </c>
      <c r="L122" s="1">
        <f t="shared" si="10"/>
        <v>-0.63014071395818316</v>
      </c>
      <c r="M122" s="118">
        <f t="shared" si="12"/>
        <v>-1.0374999999999965</v>
      </c>
      <c r="N122" s="1">
        <f t="shared" si="11"/>
        <v>0.36985928604181667</v>
      </c>
    </row>
    <row r="123" spans="1:14">
      <c r="A123" s="119">
        <v>118</v>
      </c>
      <c r="B123" s="114">
        <f t="shared" si="13"/>
        <v>-1.8415999999999997</v>
      </c>
      <c r="C123" s="119">
        <f t="shared" si="8"/>
        <v>2.6739249264875043E-8</v>
      </c>
      <c r="D123" s="113">
        <f t="shared" si="14"/>
        <v>-2.0000000000000001E-4</v>
      </c>
      <c r="E123" s="120">
        <f t="shared" si="9"/>
        <v>0.99999997326075052</v>
      </c>
      <c r="F123" s="48">
        <f t="shared" si="15"/>
        <v>0</v>
      </c>
      <c r="K123" s="1">
        <v>118</v>
      </c>
      <c r="L123" s="1">
        <f t="shared" si="10"/>
        <v>-0.62029320395379839</v>
      </c>
      <c r="M123" s="118">
        <f t="shared" si="12"/>
        <v>-1.0249999999999966</v>
      </c>
      <c r="N123" s="1">
        <f t="shared" si="11"/>
        <v>0.37970679604620139</v>
      </c>
    </row>
    <row r="124" spans="1:14">
      <c r="A124" s="119">
        <v>119</v>
      </c>
      <c r="B124" s="114">
        <f t="shared" si="13"/>
        <v>-1.8415999999999997</v>
      </c>
      <c r="C124" s="119">
        <f t="shared" si="8"/>
        <v>2.6739249264875043E-8</v>
      </c>
      <c r="D124" s="113">
        <f t="shared" si="14"/>
        <v>-2.0000000000000001E-4</v>
      </c>
      <c r="E124" s="120">
        <f t="shared" si="9"/>
        <v>0.99999997326075052</v>
      </c>
      <c r="F124" s="48">
        <f t="shared" si="15"/>
        <v>0</v>
      </c>
      <c r="K124" s="1">
        <v>119</v>
      </c>
      <c r="L124" s="1">
        <f t="shared" si="10"/>
        <v>-0.61038630629621404</v>
      </c>
      <c r="M124" s="118">
        <f t="shared" si="12"/>
        <v>-1.0124999999999966</v>
      </c>
      <c r="N124" s="1">
        <f t="shared" si="11"/>
        <v>0.38961369370378568</v>
      </c>
    </row>
    <row r="125" spans="1:14">
      <c r="A125" s="119">
        <v>120</v>
      </c>
      <c r="B125" s="114">
        <f t="shared" si="13"/>
        <v>-1.8415999999999997</v>
      </c>
      <c r="C125" s="119">
        <f t="shared" si="8"/>
        <v>2.6739249264875043E-8</v>
      </c>
      <c r="D125" s="113">
        <f t="shared" si="14"/>
        <v>-2.0000000000000001E-4</v>
      </c>
      <c r="E125" s="120">
        <f t="shared" si="9"/>
        <v>0.99999997326075052</v>
      </c>
      <c r="F125" s="48">
        <f t="shared" si="15"/>
        <v>0</v>
      </c>
      <c r="K125" s="1">
        <v>120</v>
      </c>
      <c r="L125" s="1">
        <f t="shared" si="10"/>
        <v>-0.60042359910626919</v>
      </c>
      <c r="M125" s="118">
        <f t="shared" si="12"/>
        <v>-0.99999999999999667</v>
      </c>
      <c r="N125" s="1">
        <f t="shared" si="11"/>
        <v>0.39957640089373053</v>
      </c>
    </row>
    <row r="126" spans="1:14">
      <c r="A126" s="119">
        <v>121</v>
      </c>
      <c r="B126" s="114">
        <f t="shared" si="13"/>
        <v>-1.8415999999999997</v>
      </c>
      <c r="C126" s="119">
        <f t="shared" si="8"/>
        <v>2.6739249264875043E-8</v>
      </c>
      <c r="D126" s="113">
        <f t="shared" si="14"/>
        <v>-2.0000000000000001E-4</v>
      </c>
      <c r="E126" s="120">
        <f t="shared" si="9"/>
        <v>0.99999997326075052</v>
      </c>
      <c r="F126" s="48">
        <f t="shared" si="15"/>
        <v>0</v>
      </c>
      <c r="K126" s="1">
        <v>121</v>
      </c>
      <c r="L126" s="1">
        <f t="shared" si="10"/>
        <v>-0.59040869741944324</v>
      </c>
      <c r="M126" s="118">
        <f t="shared" si="12"/>
        <v>-0.98749999999999671</v>
      </c>
      <c r="N126" s="1">
        <f t="shared" si="11"/>
        <v>0.40959130258055654</v>
      </c>
    </row>
    <row r="127" spans="1:14">
      <c r="A127" s="119">
        <v>122</v>
      </c>
      <c r="B127" s="114">
        <f t="shared" si="13"/>
        <v>-1.8415999999999997</v>
      </c>
      <c r="C127" s="119">
        <f t="shared" si="8"/>
        <v>2.6739249264875043E-8</v>
      </c>
      <c r="D127" s="113">
        <f t="shared" si="14"/>
        <v>-2.0000000000000001E-4</v>
      </c>
      <c r="E127" s="120">
        <f t="shared" si="9"/>
        <v>0.99999997326075052</v>
      </c>
      <c r="F127" s="48">
        <f t="shared" si="15"/>
        <v>0</v>
      </c>
      <c r="K127" s="1">
        <v>122</v>
      </c>
      <c r="L127" s="1">
        <f t="shared" si="10"/>
        <v>-0.58034525321795516</v>
      </c>
      <c r="M127" s="118">
        <f t="shared" si="12"/>
        <v>-0.97499999999999676</v>
      </c>
      <c r="N127" s="1">
        <f t="shared" si="11"/>
        <v>0.41965474678204462</v>
      </c>
    </row>
    <row r="128" spans="1:14">
      <c r="A128" s="119">
        <v>123</v>
      </c>
      <c r="B128" s="114">
        <f t="shared" si="13"/>
        <v>-1.8415999999999997</v>
      </c>
      <c r="C128" s="119">
        <f t="shared" si="8"/>
        <v>2.6739249264875043E-8</v>
      </c>
      <c r="D128" s="113">
        <f t="shared" si="14"/>
        <v>-2.0000000000000001E-4</v>
      </c>
      <c r="E128" s="120">
        <f t="shared" si="9"/>
        <v>0.99999997326075052</v>
      </c>
      <c r="F128" s="48">
        <f t="shared" si="15"/>
        <v>0</v>
      </c>
      <c r="K128" s="1">
        <v>123</v>
      </c>
      <c r="L128" s="1">
        <f t="shared" si="10"/>
        <v>-0.57023695544946373</v>
      </c>
      <c r="M128" s="118">
        <f t="shared" si="12"/>
        <v>-0.9624999999999968</v>
      </c>
      <c r="N128" s="1">
        <f t="shared" si="11"/>
        <v>0.42976304455053599</v>
      </c>
    </row>
    <row r="129" spans="1:14">
      <c r="A129" s="119">
        <v>124</v>
      </c>
      <c r="B129" s="114">
        <f t="shared" si="13"/>
        <v>-1.8415999999999997</v>
      </c>
      <c r="C129" s="119">
        <f t="shared" si="8"/>
        <v>2.6739249264875043E-8</v>
      </c>
      <c r="D129" s="113">
        <f t="shared" si="14"/>
        <v>-2.0000000000000001E-4</v>
      </c>
      <c r="E129" s="120">
        <f t="shared" si="9"/>
        <v>0.99999997326075052</v>
      </c>
      <c r="F129" s="48">
        <f t="shared" si="15"/>
        <v>0</v>
      </c>
      <c r="K129" s="1">
        <v>124</v>
      </c>
      <c r="L129" s="1">
        <f t="shared" si="10"/>
        <v>-0.56008753003181488</v>
      </c>
      <c r="M129" s="118">
        <f t="shared" si="12"/>
        <v>-0.94999999999999685</v>
      </c>
      <c r="N129" s="1">
        <f t="shared" si="11"/>
        <v>0.43991246996818489</v>
      </c>
    </row>
    <row r="130" spans="1:14">
      <c r="A130" s="119">
        <v>125</v>
      </c>
      <c r="B130" s="114">
        <f t="shared" si="13"/>
        <v>-1.8415999999999997</v>
      </c>
      <c r="C130" s="119">
        <f t="shared" si="8"/>
        <v>2.6739249264875043E-8</v>
      </c>
      <c r="D130" s="113">
        <f t="shared" si="14"/>
        <v>-2.0000000000000001E-4</v>
      </c>
      <c r="E130" s="120">
        <f t="shared" si="9"/>
        <v>0.99999997326075052</v>
      </c>
      <c r="F130" s="48">
        <f t="shared" si="15"/>
        <v>0</v>
      </c>
      <c r="K130" s="1">
        <v>125</v>
      </c>
      <c r="L130" s="1">
        <f t="shared" si="10"/>
        <v>-0.54990073984326671</v>
      </c>
      <c r="M130" s="118">
        <f t="shared" si="12"/>
        <v>-0.93749999999999689</v>
      </c>
      <c r="N130" s="1">
        <f t="shared" si="11"/>
        <v>0.45009926015673313</v>
      </c>
    </row>
    <row r="131" spans="1:14">
      <c r="A131" s="119">
        <v>126</v>
      </c>
      <c r="B131" s="114">
        <f t="shared" si="13"/>
        <v>-1.8415999999999997</v>
      </c>
      <c r="C131" s="119">
        <f t="shared" si="8"/>
        <v>2.6739249264875043E-8</v>
      </c>
      <c r="D131" s="113">
        <f t="shared" si="14"/>
        <v>-2.0000000000000001E-4</v>
      </c>
      <c r="E131" s="120">
        <f t="shared" si="9"/>
        <v>0.99999997326075052</v>
      </c>
      <c r="F131" s="48">
        <f t="shared" si="15"/>
        <v>0</v>
      </c>
      <c r="K131" s="1">
        <v>126</v>
      </c>
      <c r="L131" s="1">
        <f t="shared" si="10"/>
        <v>-0.53968038469760415</v>
      </c>
      <c r="M131" s="118">
        <f t="shared" si="12"/>
        <v>-0.92499999999999694</v>
      </c>
      <c r="N131" s="1">
        <f t="shared" si="11"/>
        <v>0.46031961530239557</v>
      </c>
    </row>
    <row r="132" spans="1:14">
      <c r="A132" s="119">
        <v>127</v>
      </c>
      <c r="B132" s="114">
        <f t="shared" si="13"/>
        <v>-1.8415999999999997</v>
      </c>
      <c r="C132" s="119">
        <f t="shared" si="8"/>
        <v>2.6739249264875043E-8</v>
      </c>
      <c r="D132" s="113">
        <f t="shared" si="14"/>
        <v>-2.0000000000000001E-4</v>
      </c>
      <c r="E132" s="120">
        <f t="shared" si="9"/>
        <v>0.99999997326075052</v>
      </c>
      <c r="F132" s="48">
        <f t="shared" si="15"/>
        <v>0</v>
      </c>
      <c r="K132" s="1">
        <v>127</v>
      </c>
      <c r="L132" s="1">
        <f t="shared" si="10"/>
        <v>-0.52943030130353297</v>
      </c>
      <c r="M132" s="118">
        <f t="shared" si="12"/>
        <v>-0.91249999999999698</v>
      </c>
      <c r="N132" s="1">
        <f t="shared" si="11"/>
        <v>0.47056969869646681</v>
      </c>
    </row>
    <row r="133" spans="1:14">
      <c r="A133" s="119">
        <v>128</v>
      </c>
      <c r="B133" s="114">
        <f t="shared" si="13"/>
        <v>-1.8415999999999997</v>
      </c>
      <c r="C133" s="119">
        <f t="shared" si="8"/>
        <v>2.6739249264875043E-8</v>
      </c>
      <c r="D133" s="113">
        <f t="shared" si="14"/>
        <v>-2.0000000000000001E-4</v>
      </c>
      <c r="E133" s="120">
        <f t="shared" si="9"/>
        <v>0.99999997326075052</v>
      </c>
      <c r="F133" s="48">
        <f t="shared" si="15"/>
        <v>0</v>
      </c>
      <c r="K133" s="1">
        <v>128</v>
      </c>
      <c r="L133" s="1">
        <f t="shared" si="10"/>
        <v>-0.5191543632077289</v>
      </c>
      <c r="M133" s="118">
        <f t="shared" si="12"/>
        <v>-0.89999999999999702</v>
      </c>
      <c r="N133" s="1">
        <f t="shared" si="11"/>
        <v>0.48084563679227094</v>
      </c>
    </row>
    <row r="134" spans="1:14">
      <c r="A134" s="119">
        <v>129</v>
      </c>
      <c r="B134" s="114">
        <f t="shared" si="13"/>
        <v>-1.8415999999999997</v>
      </c>
      <c r="C134" s="119">
        <f t="shared" ref="C134:C197" si="16">(EXP(B134)-2-B134)^2</f>
        <v>2.6739249264875043E-8</v>
      </c>
      <c r="D134" s="113">
        <f t="shared" si="14"/>
        <v>-2.0000000000000001E-4</v>
      </c>
      <c r="E134" s="120">
        <f t="shared" ref="E134:E197" si="17">$R$5-C134</f>
        <v>0.99999997326075052</v>
      </c>
      <c r="F134" s="48">
        <f t="shared" si="15"/>
        <v>0</v>
      </c>
      <c r="K134" s="1">
        <v>129</v>
      </c>
      <c r="L134" s="1">
        <f t="shared" ref="L134:L197" si="18">N134-$R$5</f>
        <v>-0.50885648072090028</v>
      </c>
      <c r="M134" s="118">
        <f t="shared" si="12"/>
        <v>-0.88749999999999707</v>
      </c>
      <c r="N134" s="1">
        <f t="shared" ref="N134:N197" si="19">(EXP(M134)-2-M134)^2</f>
        <v>0.49114351927909949</v>
      </c>
    </row>
    <row r="135" spans="1:14">
      <c r="A135" s="119">
        <v>130</v>
      </c>
      <c r="B135" s="114">
        <f t="shared" si="13"/>
        <v>-1.8415999999999997</v>
      </c>
      <c r="C135" s="119">
        <f t="shared" si="16"/>
        <v>2.6739249264875043E-8</v>
      </c>
      <c r="D135" s="113">
        <f t="shared" si="14"/>
        <v>-2.0000000000000001E-4</v>
      </c>
      <c r="E135" s="120">
        <f t="shared" si="17"/>
        <v>0.99999997326075052</v>
      </c>
      <c r="F135" s="48">
        <f t="shared" si="15"/>
        <v>0</v>
      </c>
      <c r="K135" s="1">
        <v>130</v>
      </c>
      <c r="L135" s="1">
        <f t="shared" si="18"/>
        <v>-0.49854060082619611</v>
      </c>
      <c r="M135" s="118">
        <f t="shared" ref="M135:M198" si="20">M134+$O$5</f>
        <v>-0.87499999999999711</v>
      </c>
      <c r="N135" s="1">
        <f t="shared" si="19"/>
        <v>0.50145939917380367</v>
      </c>
    </row>
    <row r="136" spans="1:14">
      <c r="A136" s="119">
        <v>131</v>
      </c>
      <c r="B136" s="114">
        <f t="shared" ref="B136:B199" si="21">IF(C135&gt;=C134,
         IF(ABS(D135)&lt;=($G$5/$I$5),
                         B135,
                         B135+D136),
         B135+D136)</f>
        <v>-1.8415999999999997</v>
      </c>
      <c r="C136" s="119">
        <f t="shared" si="16"/>
        <v>2.6739249264875043E-8</v>
      </c>
      <c r="D136" s="113">
        <f t="shared" ref="D136:D199" si="22">IF(C135&gt;=C134,
         IF(ABS(D135)&lt;=($G$5/$I$5),
                         D135,
                         -D135/$I$5),
         D135)</f>
        <v>-2.0000000000000001E-4</v>
      </c>
      <c r="E136" s="120">
        <f t="shared" si="17"/>
        <v>0.99999997326075052</v>
      </c>
      <c r="F136" s="48">
        <f t="shared" si="15"/>
        <v>0</v>
      </c>
      <c r="K136" s="1">
        <v>131</v>
      </c>
      <c r="L136" s="1">
        <f t="shared" si="18"/>
        <v>-0.48821070706927572</v>
      </c>
      <c r="M136" s="118">
        <f t="shared" si="20"/>
        <v>-0.86249999999999716</v>
      </c>
      <c r="N136" s="1">
        <f t="shared" si="19"/>
        <v>0.51178929293072406</v>
      </c>
    </row>
    <row r="137" spans="1:14">
      <c r="A137" s="119">
        <v>132</v>
      </c>
      <c r="B137" s="114">
        <f t="shared" si="21"/>
        <v>-1.8415999999999997</v>
      </c>
      <c r="C137" s="119">
        <f t="shared" si="16"/>
        <v>2.6739249264875043E-8</v>
      </c>
      <c r="D137" s="113">
        <f t="shared" si="22"/>
        <v>-2.0000000000000001E-4</v>
      </c>
      <c r="E137" s="120">
        <f t="shared" si="17"/>
        <v>0.99999997326075052</v>
      </c>
      <c r="F137" s="48">
        <f t="shared" ref="F137:F200" si="23">ABS(B137-B136)</f>
        <v>0</v>
      </c>
      <c r="K137" s="1">
        <v>132</v>
      </c>
      <c r="L137" s="1">
        <f t="shared" si="18"/>
        <v>-0.47787081942933429</v>
      </c>
      <c r="M137" s="118">
        <f t="shared" si="20"/>
        <v>-0.8499999999999972</v>
      </c>
      <c r="N137" s="1">
        <f t="shared" si="19"/>
        <v>0.52212918057066549</v>
      </c>
    </row>
    <row r="138" spans="1:14">
      <c r="A138" s="119">
        <v>133</v>
      </c>
      <c r="B138" s="114">
        <f t="shared" si="21"/>
        <v>-1.8415999999999997</v>
      </c>
      <c r="C138" s="119">
        <f t="shared" si="16"/>
        <v>2.6739249264875043E-8</v>
      </c>
      <c r="D138" s="113">
        <f t="shared" si="22"/>
        <v>-2.0000000000000001E-4</v>
      </c>
      <c r="E138" s="120">
        <f t="shared" si="17"/>
        <v>0.99999997326075052</v>
      </c>
      <c r="F138" s="48">
        <f t="shared" si="23"/>
        <v>0</v>
      </c>
      <c r="K138" s="1">
        <v>133</v>
      </c>
      <c r="L138" s="1">
        <f t="shared" si="18"/>
        <v>-0.46752499417036075</v>
      </c>
      <c r="M138" s="118">
        <f t="shared" si="20"/>
        <v>-0.83749999999999725</v>
      </c>
      <c r="N138" s="1">
        <f t="shared" si="19"/>
        <v>0.53247500582963903</v>
      </c>
    </row>
    <row r="139" spans="1:14">
      <c r="A139" s="119">
        <v>134</v>
      </c>
      <c r="B139" s="114">
        <f t="shared" si="21"/>
        <v>-1.8415999999999997</v>
      </c>
      <c r="C139" s="119">
        <f t="shared" si="16"/>
        <v>2.6739249264875043E-8</v>
      </c>
      <c r="D139" s="113">
        <f t="shared" si="22"/>
        <v>-2.0000000000000001E-4</v>
      </c>
      <c r="E139" s="120">
        <f t="shared" si="17"/>
        <v>0.99999997326075052</v>
      </c>
      <c r="F139" s="48">
        <f t="shared" si="23"/>
        <v>0</v>
      </c>
      <c r="K139" s="1">
        <v>134</v>
      </c>
      <c r="L139" s="1">
        <f t="shared" si="18"/>
        <v>-0.45717732367187414</v>
      </c>
      <c r="M139" s="118">
        <f t="shared" si="20"/>
        <v>-0.82499999999999729</v>
      </c>
      <c r="N139" s="1">
        <f t="shared" si="19"/>
        <v>0.54282267632812564</v>
      </c>
    </row>
    <row r="140" spans="1:14">
      <c r="A140" s="119">
        <v>135</v>
      </c>
      <c r="B140" s="114">
        <f t="shared" si="21"/>
        <v>-1.8415999999999997</v>
      </c>
      <c r="C140" s="119">
        <f t="shared" si="16"/>
        <v>2.6739249264875043E-8</v>
      </c>
      <c r="D140" s="113">
        <f t="shared" si="22"/>
        <v>-2.0000000000000001E-4</v>
      </c>
      <c r="E140" s="120">
        <f t="shared" si="17"/>
        <v>0.99999997326075052</v>
      </c>
      <c r="F140" s="48">
        <f t="shared" si="23"/>
        <v>0</v>
      </c>
      <c r="K140" s="1">
        <v>135</v>
      </c>
      <c r="L140" s="1">
        <f t="shared" si="18"/>
        <v>-0.44683193623836803</v>
      </c>
      <c r="M140" s="118">
        <f t="shared" si="20"/>
        <v>-0.81249999999999734</v>
      </c>
      <c r="N140" s="1">
        <f t="shared" si="19"/>
        <v>0.55316806376163175</v>
      </c>
    </row>
    <row r="141" spans="1:14">
      <c r="A141" s="119">
        <v>136</v>
      </c>
      <c r="B141" s="114">
        <f t="shared" si="21"/>
        <v>-1.8415999999999997</v>
      </c>
      <c r="C141" s="119">
        <f t="shared" si="16"/>
        <v>2.6739249264875043E-8</v>
      </c>
      <c r="D141" s="113">
        <f t="shared" si="22"/>
        <v>-2.0000000000000001E-4</v>
      </c>
      <c r="E141" s="120">
        <f t="shared" si="17"/>
        <v>0.99999997326075052</v>
      </c>
      <c r="F141" s="48">
        <f t="shared" si="23"/>
        <v>0</v>
      </c>
      <c r="K141" s="1">
        <v>136</v>
      </c>
      <c r="L141" s="1">
        <f t="shared" si="18"/>
        <v>-0.43649299588667423</v>
      </c>
      <c r="M141" s="118">
        <f t="shared" si="20"/>
        <v>-0.79999999999999738</v>
      </c>
      <c r="N141" s="1">
        <f t="shared" si="19"/>
        <v>0.56350700411332555</v>
      </c>
    </row>
    <row r="142" spans="1:14">
      <c r="A142" s="119">
        <v>137</v>
      </c>
      <c r="B142" s="114">
        <f t="shared" si="21"/>
        <v>-1.8415999999999997</v>
      </c>
      <c r="C142" s="119">
        <f t="shared" si="16"/>
        <v>2.6739249264875043E-8</v>
      </c>
      <c r="D142" s="113">
        <f t="shared" si="22"/>
        <v>-2.0000000000000001E-4</v>
      </c>
      <c r="E142" s="120">
        <f t="shared" si="17"/>
        <v>0.99999997326075052</v>
      </c>
      <c r="F142" s="48">
        <f t="shared" si="23"/>
        <v>0</v>
      </c>
      <c r="K142" s="1">
        <v>137</v>
      </c>
      <c r="L142" s="1">
        <f t="shared" si="18"/>
        <v>-0.4261647021104159</v>
      </c>
      <c r="M142" s="118">
        <f t="shared" si="20"/>
        <v>-0.78749999999999742</v>
      </c>
      <c r="N142" s="1">
        <f t="shared" si="19"/>
        <v>0.57383529788958387</v>
      </c>
    </row>
    <row r="143" spans="1:14">
      <c r="A143" s="119">
        <v>138</v>
      </c>
      <c r="B143" s="114">
        <f t="shared" si="21"/>
        <v>-1.8415999999999997</v>
      </c>
      <c r="C143" s="119">
        <f t="shared" si="16"/>
        <v>2.6739249264875043E-8</v>
      </c>
      <c r="D143" s="113">
        <f t="shared" si="22"/>
        <v>-2.0000000000000001E-4</v>
      </c>
      <c r="E143" s="120">
        <f t="shared" si="17"/>
        <v>0.99999997326075052</v>
      </c>
      <c r="F143" s="48">
        <f t="shared" si="23"/>
        <v>0</v>
      </c>
      <c r="K143" s="1">
        <v>138</v>
      </c>
      <c r="L143" s="1">
        <f t="shared" si="18"/>
        <v>-0.41585128962072082</v>
      </c>
      <c r="M143" s="118">
        <f t="shared" si="20"/>
        <v>-0.77499999999999747</v>
      </c>
      <c r="N143" s="1">
        <f t="shared" si="19"/>
        <v>0.58414871037927896</v>
      </c>
    </row>
    <row r="144" spans="1:14">
      <c r="A144" s="119">
        <v>139</v>
      </c>
      <c r="B144" s="114">
        <f t="shared" si="21"/>
        <v>-1.8415999999999997</v>
      </c>
      <c r="C144" s="119">
        <f t="shared" si="16"/>
        <v>2.6739249264875043E-8</v>
      </c>
      <c r="D144" s="113">
        <f t="shared" si="22"/>
        <v>-2.0000000000000001E-4</v>
      </c>
      <c r="E144" s="120">
        <f t="shared" si="17"/>
        <v>0.99999997326075052</v>
      </c>
      <c r="F144" s="48">
        <f t="shared" si="23"/>
        <v>0</v>
      </c>
      <c r="K144" s="1">
        <v>139</v>
      </c>
      <c r="L144" s="1">
        <f t="shared" si="18"/>
        <v>-0.40555702806231453</v>
      </c>
      <c r="M144" s="118">
        <f t="shared" si="20"/>
        <v>-0.76249999999999751</v>
      </c>
      <c r="N144" s="1">
        <f t="shared" si="19"/>
        <v>0.59444297193768525</v>
      </c>
    </row>
    <row r="145" spans="1:14">
      <c r="A145" s="119">
        <v>140</v>
      </c>
      <c r="B145" s="114">
        <f t="shared" si="21"/>
        <v>-1.8415999999999997</v>
      </c>
      <c r="C145" s="119">
        <f t="shared" si="16"/>
        <v>2.6739249264875043E-8</v>
      </c>
      <c r="D145" s="113">
        <f t="shared" si="22"/>
        <v>-2.0000000000000001E-4</v>
      </c>
      <c r="E145" s="120">
        <f t="shared" si="17"/>
        <v>0.99999997326075052</v>
      </c>
      <c r="F145" s="48">
        <f t="shared" si="23"/>
        <v>0</v>
      </c>
      <c r="K145" s="1">
        <v>140</v>
      </c>
      <c r="L145" s="1">
        <f t="shared" si="18"/>
        <v>-0.39528622170410477</v>
      </c>
      <c r="M145" s="118">
        <f t="shared" si="20"/>
        <v>-0.74999999999999756</v>
      </c>
      <c r="N145" s="1">
        <f t="shared" si="19"/>
        <v>0.60471377829589501</v>
      </c>
    </row>
    <row r="146" spans="1:14">
      <c r="A146" s="119">
        <v>141</v>
      </c>
      <c r="B146" s="114">
        <f t="shared" si="21"/>
        <v>-1.8415999999999997</v>
      </c>
      <c r="C146" s="119">
        <f t="shared" si="16"/>
        <v>2.6739249264875043E-8</v>
      </c>
      <c r="D146" s="113">
        <f t="shared" si="22"/>
        <v>-2.0000000000000001E-4</v>
      </c>
      <c r="E146" s="120">
        <f t="shared" si="17"/>
        <v>0.99999997326075052</v>
      </c>
      <c r="F146" s="48">
        <f t="shared" si="23"/>
        <v>0</v>
      </c>
      <c r="K146" s="1">
        <v>141</v>
      </c>
      <c r="L146" s="1">
        <f t="shared" si="18"/>
        <v>-0.38504320910333778</v>
      </c>
      <c r="M146" s="118">
        <f t="shared" si="20"/>
        <v>-0.7374999999999976</v>
      </c>
      <c r="N146" s="1">
        <f t="shared" si="19"/>
        <v>0.614956790896662</v>
      </c>
    </row>
    <row r="147" spans="1:14">
      <c r="A147" s="119">
        <v>142</v>
      </c>
      <c r="B147" s="114">
        <f t="shared" si="21"/>
        <v>-1.8415999999999997</v>
      </c>
      <c r="C147" s="119">
        <f t="shared" si="16"/>
        <v>2.6739249264875043E-8</v>
      </c>
      <c r="D147" s="113">
        <f t="shared" si="22"/>
        <v>-2.0000000000000001E-4</v>
      </c>
      <c r="E147" s="120">
        <f t="shared" si="17"/>
        <v>0.99999997326075052</v>
      </c>
      <c r="F147" s="48">
        <f t="shared" si="23"/>
        <v>0</v>
      </c>
      <c r="K147" s="1">
        <v>142</v>
      </c>
      <c r="L147" s="1">
        <f t="shared" si="18"/>
        <v>-0.37483236274237464</v>
      </c>
      <c r="M147" s="118">
        <f t="shared" si="20"/>
        <v>-0.72499999999999765</v>
      </c>
      <c r="N147" s="1">
        <f t="shared" si="19"/>
        <v>0.62516763725762514</v>
      </c>
    </row>
    <row r="148" spans="1:14">
      <c r="A148" s="119">
        <v>143</v>
      </c>
      <c r="B148" s="114">
        <f t="shared" si="21"/>
        <v>-1.8415999999999997</v>
      </c>
      <c r="C148" s="119">
        <f t="shared" si="16"/>
        <v>2.6739249264875043E-8</v>
      </c>
      <c r="D148" s="113">
        <f t="shared" si="22"/>
        <v>-2.0000000000000001E-4</v>
      </c>
      <c r="E148" s="120">
        <f t="shared" si="17"/>
        <v>0.99999997326075052</v>
      </c>
      <c r="F148" s="48">
        <f t="shared" si="23"/>
        <v>0</v>
      </c>
      <c r="K148" s="1">
        <v>143</v>
      </c>
      <c r="L148" s="1">
        <f t="shared" si="18"/>
        <v>-0.36465808863711391</v>
      </c>
      <c r="M148" s="118">
        <f t="shared" si="20"/>
        <v>-0.71249999999999769</v>
      </c>
      <c r="N148" s="1">
        <f t="shared" si="19"/>
        <v>0.63534191136288587</v>
      </c>
    </row>
    <row r="149" spans="1:14">
      <c r="A149" s="119">
        <v>144</v>
      </c>
      <c r="B149" s="114">
        <f t="shared" si="21"/>
        <v>-1.8415999999999997</v>
      </c>
      <c r="C149" s="119">
        <f t="shared" si="16"/>
        <v>2.6739249264875043E-8</v>
      </c>
      <c r="D149" s="113">
        <f t="shared" si="22"/>
        <v>-2.0000000000000001E-4</v>
      </c>
      <c r="E149" s="120">
        <f t="shared" si="17"/>
        <v>0.99999997326075052</v>
      </c>
      <c r="F149" s="48">
        <f t="shared" si="23"/>
        <v>0</v>
      </c>
      <c r="K149" s="1">
        <v>144</v>
      </c>
      <c r="L149" s="1">
        <f t="shared" si="18"/>
        <v>-0.35452482591605639</v>
      </c>
      <c r="M149" s="118">
        <f t="shared" si="20"/>
        <v>-0.69999999999999774</v>
      </c>
      <c r="N149" s="1">
        <f t="shared" si="19"/>
        <v>0.64547517408394339</v>
      </c>
    </row>
    <row r="150" spans="1:14">
      <c r="A150" s="119">
        <v>145</v>
      </c>
      <c r="B150" s="114">
        <f t="shared" si="21"/>
        <v>-1.8415999999999997</v>
      </c>
      <c r="C150" s="119">
        <f t="shared" si="16"/>
        <v>2.6739249264875043E-8</v>
      </c>
      <c r="D150" s="113">
        <f t="shared" si="22"/>
        <v>-2.0000000000000001E-4</v>
      </c>
      <c r="E150" s="120">
        <f t="shared" si="17"/>
        <v>0.99999997326075052</v>
      </c>
      <c r="F150" s="48">
        <f t="shared" si="23"/>
        <v>0</v>
      </c>
      <c r="K150" s="1">
        <v>145</v>
      </c>
      <c r="L150" s="1">
        <f t="shared" si="18"/>
        <v>-0.34443704636897143</v>
      </c>
      <c r="M150" s="118">
        <f t="shared" si="20"/>
        <v>-0.68749999999999778</v>
      </c>
      <c r="N150" s="1">
        <f t="shared" si="19"/>
        <v>0.65556295363102834</v>
      </c>
    </row>
    <row r="151" spans="1:14">
      <c r="A151" s="119">
        <v>146</v>
      </c>
      <c r="B151" s="114">
        <f t="shared" si="21"/>
        <v>-1.8415999999999997</v>
      </c>
      <c r="C151" s="119">
        <f t="shared" si="16"/>
        <v>2.6739249264875043E-8</v>
      </c>
      <c r="D151" s="113">
        <f t="shared" si="22"/>
        <v>-2.0000000000000001E-4</v>
      </c>
      <c r="E151" s="120">
        <f t="shared" si="17"/>
        <v>0.99999997326075052</v>
      </c>
      <c r="F151" s="48">
        <f t="shared" si="23"/>
        <v>0</v>
      </c>
      <c r="K151" s="1">
        <v>146</v>
      </c>
      <c r="L151" s="1">
        <f t="shared" si="18"/>
        <v>-0.33439925396411185</v>
      </c>
      <c r="M151" s="118">
        <f t="shared" si="20"/>
        <v>-0.67499999999999782</v>
      </c>
      <c r="N151" s="1">
        <f t="shared" si="19"/>
        <v>0.66560074603588792</v>
      </c>
    </row>
    <row r="152" spans="1:14">
      <c r="A152" s="119">
        <v>147</v>
      </c>
      <c r="B152" s="114">
        <f t="shared" si="21"/>
        <v>-1.8415999999999997</v>
      </c>
      <c r="C152" s="119">
        <f t="shared" si="16"/>
        <v>2.6739249264875043E-8</v>
      </c>
      <c r="D152" s="113">
        <f t="shared" si="22"/>
        <v>-2.0000000000000001E-4</v>
      </c>
      <c r="E152" s="120">
        <f t="shared" si="17"/>
        <v>0.99999997326075052</v>
      </c>
      <c r="F152" s="48">
        <f t="shared" si="23"/>
        <v>0</v>
      </c>
      <c r="K152" s="1">
        <v>147</v>
      </c>
      <c r="L152" s="1">
        <f t="shared" si="18"/>
        <v>-0.32441598433286556</v>
      </c>
      <c r="M152" s="118">
        <f t="shared" si="20"/>
        <v>-0.66249999999999787</v>
      </c>
      <c r="N152" s="1">
        <f t="shared" si="19"/>
        <v>0.67558401566713422</v>
      </c>
    </row>
    <row r="153" spans="1:14">
      <c r="A153" s="119">
        <v>148</v>
      </c>
      <c r="B153" s="114">
        <f t="shared" si="21"/>
        <v>-1.8415999999999997</v>
      </c>
      <c r="C153" s="119">
        <f t="shared" si="16"/>
        <v>2.6739249264875043E-8</v>
      </c>
      <c r="D153" s="113">
        <f t="shared" si="22"/>
        <v>-2.0000000000000001E-4</v>
      </c>
      <c r="E153" s="120">
        <f t="shared" si="17"/>
        <v>0.99999997326075052</v>
      </c>
      <c r="F153" s="48">
        <f t="shared" si="23"/>
        <v>0</v>
      </c>
      <c r="K153" s="1">
        <v>148</v>
      </c>
      <c r="L153" s="1">
        <f t="shared" si="18"/>
        <v>-0.31449180422072887</v>
      </c>
      <c r="M153" s="118">
        <f t="shared" si="20"/>
        <v>-0.64999999999999791</v>
      </c>
      <c r="N153" s="1">
        <f t="shared" si="19"/>
        <v>0.68550819577927091</v>
      </c>
    </row>
    <row r="154" spans="1:14">
      <c r="A154" s="119">
        <v>149</v>
      </c>
      <c r="B154" s="114">
        <f t="shared" si="21"/>
        <v>-1.8415999999999997</v>
      </c>
      <c r="C154" s="119">
        <f t="shared" si="16"/>
        <v>2.6739249264875043E-8</v>
      </c>
      <c r="D154" s="113">
        <f t="shared" si="22"/>
        <v>-2.0000000000000001E-4</v>
      </c>
      <c r="E154" s="120">
        <f t="shared" si="17"/>
        <v>0.99999997326075052</v>
      </c>
      <c r="F154" s="48">
        <f t="shared" si="23"/>
        <v>0</v>
      </c>
      <c r="K154" s="1">
        <v>149</v>
      </c>
      <c r="L154" s="1">
        <f t="shared" si="18"/>
        <v>-0.30463131090343365</v>
      </c>
      <c r="M154" s="118">
        <f t="shared" si="20"/>
        <v>-0.63749999999999796</v>
      </c>
      <c r="N154" s="1">
        <f t="shared" si="19"/>
        <v>0.69536868909656613</v>
      </c>
    </row>
    <row r="155" spans="1:14">
      <c r="A155" s="119">
        <v>150</v>
      </c>
      <c r="B155" s="114">
        <f t="shared" si="21"/>
        <v>-1.8415999999999997</v>
      </c>
      <c r="C155" s="119">
        <f t="shared" si="16"/>
        <v>2.6739249264875043E-8</v>
      </c>
      <c r="D155" s="113">
        <f t="shared" si="22"/>
        <v>-2.0000000000000001E-4</v>
      </c>
      <c r="E155" s="120">
        <f t="shared" si="17"/>
        <v>0.99999997326075052</v>
      </c>
      <c r="F155" s="48">
        <f t="shared" si="23"/>
        <v>0</v>
      </c>
      <c r="K155" s="1">
        <v>150</v>
      </c>
      <c r="L155" s="1">
        <f t="shared" si="18"/>
        <v>-0.29483913156703101</v>
      </c>
      <c r="M155" s="118">
        <f t="shared" si="20"/>
        <v>-0.624999999999998</v>
      </c>
      <c r="N155" s="1">
        <f t="shared" si="19"/>
        <v>0.70516086843296877</v>
      </c>
    </row>
    <row r="156" spans="1:14">
      <c r="A156" s="119">
        <v>151</v>
      </c>
      <c r="B156" s="114">
        <f t="shared" si="21"/>
        <v>-1.8415999999999997</v>
      </c>
      <c r="C156" s="119">
        <f t="shared" si="16"/>
        <v>2.6739249264875043E-8</v>
      </c>
      <c r="D156" s="113">
        <f t="shared" si="22"/>
        <v>-2.0000000000000001E-4</v>
      </c>
      <c r="E156" s="120">
        <f t="shared" si="17"/>
        <v>0.99999997326075052</v>
      </c>
      <c r="F156" s="48">
        <f t="shared" si="23"/>
        <v>0</v>
      </c>
      <c r="K156" s="1">
        <v>151</v>
      </c>
      <c r="L156" s="1">
        <f t="shared" si="18"/>
        <v>-0.28511992265070962</v>
      </c>
      <c r="M156" s="118">
        <f t="shared" si="20"/>
        <v>-0.61249999999999805</v>
      </c>
      <c r="N156" s="1">
        <f t="shared" si="19"/>
        <v>0.71488007734929016</v>
      </c>
    </row>
    <row r="157" spans="1:14">
      <c r="A157" s="119">
        <v>152</v>
      </c>
      <c r="B157" s="114">
        <f t="shared" si="21"/>
        <v>-1.8415999999999997</v>
      </c>
      <c r="C157" s="119">
        <f t="shared" si="16"/>
        <v>2.6739249264875043E-8</v>
      </c>
      <c r="D157" s="113">
        <f t="shared" si="22"/>
        <v>-2.0000000000000001E-4</v>
      </c>
      <c r="E157" s="120">
        <f t="shared" si="17"/>
        <v>0.99999997326075052</v>
      </c>
      <c r="F157" s="48">
        <f t="shared" si="23"/>
        <v>0</v>
      </c>
      <c r="K157" s="1">
        <v>152</v>
      </c>
      <c r="L157" s="1">
        <f t="shared" si="18"/>
        <v>-0.27547836915107005</v>
      </c>
      <c r="M157" s="118">
        <f t="shared" si="20"/>
        <v>-0.59999999999999809</v>
      </c>
      <c r="N157" s="1">
        <f t="shared" si="19"/>
        <v>0.72452163084892973</v>
      </c>
    </row>
    <row r="158" spans="1:14">
      <c r="A158" s="119">
        <v>153</v>
      </c>
      <c r="B158" s="114">
        <f t="shared" si="21"/>
        <v>-1.8415999999999997</v>
      </c>
      <c r="C158" s="119">
        <f t="shared" si="16"/>
        <v>2.6739249264875043E-8</v>
      </c>
      <c r="D158" s="113">
        <f t="shared" si="22"/>
        <v>-2.0000000000000001E-4</v>
      </c>
      <c r="E158" s="120">
        <f t="shared" si="17"/>
        <v>0.99999997326075052</v>
      </c>
      <c r="F158" s="48">
        <f t="shared" si="23"/>
        <v>0</v>
      </c>
      <c r="K158" s="1">
        <v>153</v>
      </c>
      <c r="L158" s="1">
        <f t="shared" si="18"/>
        <v>-0.26591918388656777</v>
      </c>
      <c r="M158" s="118">
        <f t="shared" si="20"/>
        <v>-0.58749999999999813</v>
      </c>
      <c r="N158" s="1">
        <f t="shared" si="19"/>
        <v>0.73408081611343201</v>
      </c>
    </row>
    <row r="159" spans="1:14">
      <c r="A159" s="119">
        <v>154</v>
      </c>
      <c r="B159" s="114">
        <f t="shared" si="21"/>
        <v>-1.8415999999999997</v>
      </c>
      <c r="C159" s="119">
        <f t="shared" si="16"/>
        <v>2.6739249264875043E-8</v>
      </c>
      <c r="D159" s="113">
        <f t="shared" si="22"/>
        <v>-2.0000000000000001E-4</v>
      </c>
      <c r="E159" s="120">
        <f t="shared" si="17"/>
        <v>0.99999997326075052</v>
      </c>
      <c r="F159" s="48">
        <f t="shared" si="23"/>
        <v>0</v>
      </c>
      <c r="K159" s="1">
        <v>154</v>
      </c>
      <c r="L159" s="1">
        <f t="shared" si="18"/>
        <v>-0.25644710672076887</v>
      </c>
      <c r="M159" s="118">
        <f t="shared" si="20"/>
        <v>-0.57499999999999818</v>
      </c>
      <c r="N159" s="1">
        <f t="shared" si="19"/>
        <v>0.74355289327923091</v>
      </c>
    </row>
    <row r="160" spans="1:14">
      <c r="A160" s="119">
        <v>155</v>
      </c>
      <c r="B160" s="114">
        <f t="shared" si="21"/>
        <v>-1.8415999999999997</v>
      </c>
      <c r="C160" s="119">
        <f t="shared" si="16"/>
        <v>2.6739249264875043E-8</v>
      </c>
      <c r="D160" s="113">
        <f t="shared" si="22"/>
        <v>-2.0000000000000001E-4</v>
      </c>
      <c r="E160" s="120">
        <f t="shared" si="17"/>
        <v>0.99999997326075052</v>
      </c>
      <c r="F160" s="48">
        <f t="shared" si="23"/>
        <v>0</v>
      </c>
      <c r="K160" s="1">
        <v>155</v>
      </c>
      <c r="L160" s="1">
        <f t="shared" si="18"/>
        <v>-0.2470669037430524</v>
      </c>
      <c r="M160" s="118">
        <f t="shared" si="20"/>
        <v>-0.56249999999999822</v>
      </c>
      <c r="N160" s="1">
        <f t="shared" si="19"/>
        <v>0.75293309625694738</v>
      </c>
    </row>
    <row r="161" spans="1:14">
      <c r="A161" s="119">
        <v>156</v>
      </c>
      <c r="B161" s="114">
        <f t="shared" si="21"/>
        <v>-1.8415999999999997</v>
      </c>
      <c r="C161" s="119">
        <f t="shared" si="16"/>
        <v>2.6739249264875043E-8</v>
      </c>
      <c r="D161" s="113">
        <f t="shared" si="22"/>
        <v>-2.0000000000000001E-4</v>
      </c>
      <c r="E161" s="120">
        <f t="shared" si="17"/>
        <v>0.99999997326075052</v>
      </c>
      <c r="F161" s="48">
        <f t="shared" si="23"/>
        <v>0</v>
      </c>
      <c r="K161" s="1">
        <v>156</v>
      </c>
      <c r="L161" s="1">
        <f t="shared" si="18"/>
        <v>-0.23778336640533004</v>
      </c>
      <c r="M161" s="118">
        <f t="shared" si="20"/>
        <v>-0.54999999999999827</v>
      </c>
      <c r="N161" s="1">
        <f t="shared" si="19"/>
        <v>0.76221663359466973</v>
      </c>
    </row>
    <row r="162" spans="1:14">
      <c r="A162" s="119">
        <v>157</v>
      </c>
      <c r="B162" s="114">
        <f t="shared" si="21"/>
        <v>-1.8415999999999997</v>
      </c>
      <c r="C162" s="119">
        <f t="shared" si="16"/>
        <v>2.6739249264875043E-8</v>
      </c>
      <c r="D162" s="113">
        <f t="shared" si="22"/>
        <v>-2.0000000000000001E-4</v>
      </c>
      <c r="E162" s="120">
        <f t="shared" si="17"/>
        <v>0.99999997326075052</v>
      </c>
      <c r="F162" s="48">
        <f t="shared" si="23"/>
        <v>0</v>
      </c>
      <c r="K162" s="1">
        <v>157</v>
      </c>
      <c r="L162" s="1">
        <f t="shared" si="18"/>
        <v>-0.22860131061333233</v>
      </c>
      <c r="M162" s="118">
        <f t="shared" si="20"/>
        <v>-0.53749999999999831</v>
      </c>
      <c r="N162" s="1">
        <f t="shared" si="19"/>
        <v>0.77139868938666745</v>
      </c>
    </row>
    <row r="163" spans="1:14">
      <c r="A163" s="119">
        <v>158</v>
      </c>
      <c r="B163" s="114">
        <f t="shared" si="21"/>
        <v>-1.8415999999999997</v>
      </c>
      <c r="C163" s="119">
        <f t="shared" si="16"/>
        <v>2.6739249264875043E-8</v>
      </c>
      <c r="D163" s="113">
        <f t="shared" si="22"/>
        <v>-2.0000000000000001E-4</v>
      </c>
      <c r="E163" s="120">
        <f t="shared" si="17"/>
        <v>0.99999997326075052</v>
      </c>
      <c r="F163" s="48">
        <f t="shared" si="23"/>
        <v>0</v>
      </c>
      <c r="K163" s="1">
        <v>158</v>
      </c>
      <c r="L163" s="1">
        <f t="shared" si="18"/>
        <v>-0.21952557577094778</v>
      </c>
      <c r="M163" s="118">
        <f t="shared" si="20"/>
        <v>-0.52499999999999836</v>
      </c>
      <c r="N163" s="1">
        <f t="shared" si="19"/>
        <v>0.780474424229052</v>
      </c>
    </row>
    <row r="164" spans="1:14">
      <c r="A164" s="119">
        <v>159</v>
      </c>
      <c r="B164" s="114">
        <f t="shared" si="21"/>
        <v>-1.8415999999999997</v>
      </c>
      <c r="C164" s="119">
        <f t="shared" si="16"/>
        <v>2.6739249264875043E-8</v>
      </c>
      <c r="D164" s="113">
        <f t="shared" si="22"/>
        <v>-2.0000000000000001E-4</v>
      </c>
      <c r="E164" s="120">
        <f t="shared" si="17"/>
        <v>0.99999997326075052</v>
      </c>
      <c r="F164" s="48">
        <f t="shared" si="23"/>
        <v>0</v>
      </c>
      <c r="K164" s="1">
        <v>159</v>
      </c>
      <c r="L164" s="1">
        <f t="shared" si="18"/>
        <v>-0.21056102377608554</v>
      </c>
      <c r="M164" s="118">
        <f t="shared" si="20"/>
        <v>-0.5124999999999984</v>
      </c>
      <c r="N164" s="1">
        <f t="shared" si="19"/>
        <v>0.78943897622391423</v>
      </c>
    </row>
    <row r="165" spans="1:14">
      <c r="A165" s="119">
        <v>160</v>
      </c>
      <c r="B165" s="114">
        <f t="shared" si="21"/>
        <v>-1.8415999999999997</v>
      </c>
      <c r="C165" s="119">
        <f t="shared" si="16"/>
        <v>2.6739249264875043E-8</v>
      </c>
      <c r="D165" s="113">
        <f t="shared" si="22"/>
        <v>-2.0000000000000001E-4</v>
      </c>
      <c r="E165" s="120">
        <f t="shared" si="17"/>
        <v>0.99999997326075052</v>
      </c>
      <c r="F165" s="48">
        <f t="shared" si="23"/>
        <v>0</v>
      </c>
      <c r="K165" s="1">
        <v>160</v>
      </c>
      <c r="L165" s="1">
        <f t="shared" si="18"/>
        <v>-0.20171253796645694</v>
      </c>
      <c r="M165" s="118">
        <f t="shared" si="20"/>
        <v>-0.49999999999999839</v>
      </c>
      <c r="N165" s="1">
        <f t="shared" si="19"/>
        <v>0.79828746203354284</v>
      </c>
    </row>
    <row r="166" spans="1:14">
      <c r="A166" s="119">
        <v>161</v>
      </c>
      <c r="B166" s="114">
        <f t="shared" si="21"/>
        <v>-1.8415999999999997</v>
      </c>
      <c r="C166" s="119">
        <f t="shared" si="16"/>
        <v>2.6739249264875043E-8</v>
      </c>
      <c r="D166" s="113">
        <f t="shared" si="22"/>
        <v>-2.0000000000000001E-4</v>
      </c>
      <c r="E166" s="120">
        <f t="shared" si="17"/>
        <v>0.99999997326075052</v>
      </c>
      <c r="F166" s="48">
        <f t="shared" si="23"/>
        <v>0</v>
      </c>
      <c r="K166" s="1">
        <v>161</v>
      </c>
      <c r="L166" s="1">
        <f t="shared" si="18"/>
        <v>-0.19298502201364853</v>
      </c>
      <c r="M166" s="118">
        <f t="shared" si="20"/>
        <v>-0.48749999999999838</v>
      </c>
      <c r="N166" s="1">
        <f t="shared" si="19"/>
        <v>0.80701497798635125</v>
      </c>
    </row>
    <row r="167" spans="1:14">
      <c r="A167" s="119">
        <v>162</v>
      </c>
      <c r="B167" s="114">
        <f t="shared" si="21"/>
        <v>-1.8415999999999997</v>
      </c>
      <c r="C167" s="119">
        <f t="shared" si="16"/>
        <v>2.6739249264875043E-8</v>
      </c>
      <c r="D167" s="113">
        <f t="shared" si="22"/>
        <v>-2.0000000000000001E-4</v>
      </c>
      <c r="E167" s="120">
        <f t="shared" si="17"/>
        <v>0.99999997326075052</v>
      </c>
      <c r="F167" s="48">
        <f t="shared" si="23"/>
        <v>0</v>
      </c>
      <c r="K167" s="1">
        <v>162</v>
      </c>
      <c r="L167" s="1">
        <f t="shared" si="18"/>
        <v>-0.1843833987638086</v>
      </c>
      <c r="M167" s="118">
        <f t="shared" si="20"/>
        <v>-0.47499999999999837</v>
      </c>
      <c r="N167" s="1">
        <f t="shared" si="19"/>
        <v>0.81561660123619117</v>
      </c>
    </row>
    <row r="168" spans="1:14">
      <c r="A168" s="119">
        <v>163</v>
      </c>
      <c r="B168" s="114">
        <f t="shared" si="21"/>
        <v>-1.8415999999999997</v>
      </c>
      <c r="C168" s="119">
        <f t="shared" si="16"/>
        <v>2.6739249264875043E-8</v>
      </c>
      <c r="D168" s="113">
        <f t="shared" si="22"/>
        <v>-2.0000000000000001E-4</v>
      </c>
      <c r="E168" s="120">
        <f t="shared" si="17"/>
        <v>0.99999997326075052</v>
      </c>
      <c r="F168" s="48">
        <f t="shared" si="23"/>
        <v>0</v>
      </c>
      <c r="K168" s="1">
        <v>163</v>
      </c>
      <c r="L168" s="1">
        <f t="shared" si="18"/>
        <v>-0.17591260902320638</v>
      </c>
      <c r="M168" s="118">
        <f t="shared" si="20"/>
        <v>-0.46249999999999836</v>
      </c>
      <c r="N168" s="1">
        <f t="shared" si="19"/>
        <v>0.8240873909767934</v>
      </c>
    </row>
    <row r="169" spans="1:14">
      <c r="A169" s="119">
        <v>164</v>
      </c>
      <c r="B169" s="114">
        <f t="shared" si="21"/>
        <v>-1.8415999999999997</v>
      </c>
      <c r="C169" s="119">
        <f t="shared" si="16"/>
        <v>2.6739249264875043E-8</v>
      </c>
      <c r="D169" s="113">
        <f t="shared" si="22"/>
        <v>-2.0000000000000001E-4</v>
      </c>
      <c r="E169" s="120">
        <f t="shared" si="17"/>
        <v>0.99999997326075052</v>
      </c>
      <c r="F169" s="48">
        <f t="shared" si="23"/>
        <v>0</v>
      </c>
      <c r="K169" s="1">
        <v>164</v>
      </c>
      <c r="L169" s="1">
        <f t="shared" si="18"/>
        <v>-0.16757761028689688</v>
      </c>
      <c r="M169" s="118">
        <f t="shared" si="20"/>
        <v>-0.44999999999999835</v>
      </c>
      <c r="N169" s="1">
        <f t="shared" si="19"/>
        <v>0.83242238971310289</v>
      </c>
    </row>
    <row r="170" spans="1:14">
      <c r="A170" s="119">
        <v>165</v>
      </c>
      <c r="B170" s="114">
        <f t="shared" si="21"/>
        <v>-1.8415999999999997</v>
      </c>
      <c r="C170" s="119">
        <f t="shared" si="16"/>
        <v>2.6739249264875043E-8</v>
      </c>
      <c r="D170" s="113">
        <f t="shared" si="22"/>
        <v>-2.0000000000000001E-4</v>
      </c>
      <c r="E170" s="120">
        <f t="shared" si="17"/>
        <v>0.99999997326075052</v>
      </c>
      <c r="F170" s="48">
        <f t="shared" si="23"/>
        <v>0</v>
      </c>
      <c r="K170" s="1">
        <v>165</v>
      </c>
      <c r="L170" s="1">
        <f t="shared" si="18"/>
        <v>-0.15938337540865322</v>
      </c>
      <c r="M170" s="118">
        <f t="shared" si="20"/>
        <v>-0.43749999999999833</v>
      </c>
      <c r="N170" s="1">
        <f t="shared" si="19"/>
        <v>0.84061662459134656</v>
      </c>
    </row>
    <row r="171" spans="1:14">
      <c r="A171" s="119">
        <v>166</v>
      </c>
      <c r="B171" s="114">
        <f t="shared" si="21"/>
        <v>-1.8415999999999997</v>
      </c>
      <c r="C171" s="119">
        <f t="shared" si="16"/>
        <v>2.6739249264875043E-8</v>
      </c>
      <c r="D171" s="113">
        <f t="shared" si="22"/>
        <v>-2.0000000000000001E-4</v>
      </c>
      <c r="E171" s="120">
        <f t="shared" si="17"/>
        <v>0.99999997326075052</v>
      </c>
      <c r="F171" s="48">
        <f t="shared" si="23"/>
        <v>0</v>
      </c>
      <c r="K171" s="1">
        <v>166</v>
      </c>
      <c r="L171" s="1">
        <f t="shared" si="18"/>
        <v>-0.15133489121029065</v>
      </c>
      <c r="M171" s="118">
        <f t="shared" si="20"/>
        <v>-0.42499999999999832</v>
      </c>
      <c r="N171" s="1">
        <f t="shared" si="19"/>
        <v>0.84866510878970913</v>
      </c>
    </row>
    <row r="172" spans="1:14">
      <c r="A172" s="119">
        <v>167</v>
      </c>
      <c r="B172" s="114">
        <f t="shared" si="21"/>
        <v>-1.8415999999999997</v>
      </c>
      <c r="C172" s="119">
        <f t="shared" si="16"/>
        <v>2.6739249264875043E-8</v>
      </c>
      <c r="D172" s="113">
        <f t="shared" si="22"/>
        <v>-2.0000000000000001E-4</v>
      </c>
      <c r="E172" s="120">
        <f t="shared" si="17"/>
        <v>0.99999997326075052</v>
      </c>
      <c r="F172" s="48">
        <f t="shared" si="23"/>
        <v>0</v>
      </c>
      <c r="K172" s="1">
        <v>167</v>
      </c>
      <c r="L172" s="1">
        <f t="shared" si="18"/>
        <v>-0.14343715702844728</v>
      </c>
      <c r="M172" s="118">
        <f t="shared" si="20"/>
        <v>-0.41249999999999831</v>
      </c>
      <c r="N172" s="1">
        <f t="shared" si="19"/>
        <v>0.8565628429715525</v>
      </c>
    </row>
    <row r="173" spans="1:14">
      <c r="A173" s="119">
        <v>168</v>
      </c>
      <c r="B173" s="114">
        <f t="shared" si="21"/>
        <v>-1.8415999999999997</v>
      </c>
      <c r="C173" s="119">
        <f t="shared" si="16"/>
        <v>2.6739249264875043E-8</v>
      </c>
      <c r="D173" s="113">
        <f t="shared" si="22"/>
        <v>-2.0000000000000001E-4</v>
      </c>
      <c r="E173" s="120">
        <f t="shared" si="17"/>
        <v>0.99999997326075052</v>
      </c>
      <c r="F173" s="48">
        <f t="shared" si="23"/>
        <v>0</v>
      </c>
      <c r="K173" s="1">
        <v>168</v>
      </c>
      <c r="L173" s="1">
        <f t="shared" si="18"/>
        <v>-0.13569518319682305</v>
      </c>
      <c r="M173" s="118">
        <f t="shared" si="20"/>
        <v>-0.3999999999999983</v>
      </c>
      <c r="N173" s="1">
        <f t="shared" si="19"/>
        <v>0.86430481680317672</v>
      </c>
    </row>
    <row r="174" spans="1:14">
      <c r="A174" s="119">
        <v>169</v>
      </c>
      <c r="B174" s="114">
        <f t="shared" si="21"/>
        <v>-1.8415999999999997</v>
      </c>
      <c r="C174" s="119">
        <f t="shared" si="16"/>
        <v>2.6739249264875043E-8</v>
      </c>
      <c r="D174" s="113">
        <f t="shared" si="22"/>
        <v>-2.0000000000000001E-4</v>
      </c>
      <c r="E174" s="120">
        <f t="shared" si="17"/>
        <v>0.99999997326075052</v>
      </c>
      <c r="F174" s="48">
        <f t="shared" si="23"/>
        <v>0</v>
      </c>
      <c r="K174" s="1">
        <v>169</v>
      </c>
      <c r="L174" s="1">
        <f t="shared" si="18"/>
        <v>-0.12811398946184427</v>
      </c>
      <c r="M174" s="118">
        <f t="shared" si="20"/>
        <v>-0.38749999999999829</v>
      </c>
      <c r="N174" s="1">
        <f t="shared" si="19"/>
        <v>0.87188601053815551</v>
      </c>
    </row>
    <row r="175" spans="1:14">
      <c r="A175" s="119">
        <v>170</v>
      </c>
      <c r="B175" s="114">
        <f t="shared" si="21"/>
        <v>-1.8415999999999997</v>
      </c>
      <c r="C175" s="119">
        <f t="shared" si="16"/>
        <v>2.6739249264875043E-8</v>
      </c>
      <c r="D175" s="113">
        <f t="shared" si="22"/>
        <v>-2.0000000000000001E-4</v>
      </c>
      <c r="E175" s="120">
        <f t="shared" si="17"/>
        <v>0.99999997326075052</v>
      </c>
      <c r="F175" s="48">
        <f t="shared" si="23"/>
        <v>0</v>
      </c>
      <c r="K175" s="1">
        <v>170</v>
      </c>
      <c r="L175" s="1">
        <f t="shared" si="18"/>
        <v>-0.12069860332964333</v>
      </c>
      <c r="M175" s="118">
        <f t="shared" si="20"/>
        <v>-0.37499999999999828</v>
      </c>
      <c r="N175" s="1">
        <f t="shared" si="19"/>
        <v>0.87930139667035645</v>
      </c>
    </row>
    <row r="176" spans="1:14">
      <c r="A176" s="119">
        <v>171</v>
      </c>
      <c r="B176" s="114">
        <f t="shared" si="21"/>
        <v>-1.8415999999999997</v>
      </c>
      <c r="C176" s="119">
        <f t="shared" si="16"/>
        <v>2.6739249264875043E-8</v>
      </c>
      <c r="D176" s="113">
        <f t="shared" si="22"/>
        <v>-2.0000000000000001E-4</v>
      </c>
      <c r="E176" s="120">
        <f t="shared" si="17"/>
        <v>0.99999997326075052</v>
      </c>
      <c r="F176" s="48">
        <f t="shared" si="23"/>
        <v>0</v>
      </c>
      <c r="K176" s="1">
        <v>171</v>
      </c>
      <c r="L176" s="1">
        <f t="shared" si="18"/>
        <v>-0.11345405834218913</v>
      </c>
      <c r="M176" s="118">
        <f t="shared" si="20"/>
        <v>-0.36249999999999827</v>
      </c>
      <c r="N176" s="1">
        <f t="shared" si="19"/>
        <v>0.88654594165781064</v>
      </c>
    </row>
    <row r="177" spans="1:14">
      <c r="A177" s="119">
        <v>172</v>
      </c>
      <c r="B177" s="114">
        <f t="shared" si="21"/>
        <v>-1.8415999999999997</v>
      </c>
      <c r="C177" s="119">
        <f t="shared" si="16"/>
        <v>2.6739249264875043E-8</v>
      </c>
      <c r="D177" s="113">
        <f t="shared" si="22"/>
        <v>-2.0000000000000001E-4</v>
      </c>
      <c r="E177" s="120">
        <f t="shared" si="17"/>
        <v>0.99999997326075052</v>
      </c>
      <c r="F177" s="48">
        <f t="shared" si="23"/>
        <v>0</v>
      </c>
      <c r="K177" s="1">
        <v>172</v>
      </c>
      <c r="L177" s="1">
        <f t="shared" si="18"/>
        <v>-0.10638539228034372</v>
      </c>
      <c r="M177" s="118">
        <f t="shared" si="20"/>
        <v>-0.34999999999999826</v>
      </c>
      <c r="N177" s="1">
        <f t="shared" si="19"/>
        <v>0.89361460771965606</v>
      </c>
    </row>
    <row r="178" spans="1:14">
      <c r="A178" s="119">
        <v>173</v>
      </c>
      <c r="B178" s="114">
        <f t="shared" si="21"/>
        <v>-1.8415999999999997</v>
      </c>
      <c r="C178" s="119">
        <f t="shared" si="16"/>
        <v>2.6739249264875043E-8</v>
      </c>
      <c r="D178" s="113">
        <f t="shared" si="22"/>
        <v>-2.0000000000000001E-4</v>
      </c>
      <c r="E178" s="120">
        <f t="shared" si="17"/>
        <v>0.99999997326075052</v>
      </c>
      <c r="F178" s="48">
        <f t="shared" si="23"/>
        <v>0</v>
      </c>
      <c r="K178" s="1">
        <v>173</v>
      </c>
      <c r="L178" s="1">
        <f t="shared" si="18"/>
        <v>-9.9497645291570458E-2</v>
      </c>
      <c r="M178" s="118">
        <f t="shared" si="20"/>
        <v>-0.33749999999999825</v>
      </c>
      <c r="N178" s="1">
        <f t="shared" si="19"/>
        <v>0.90050235470842932</v>
      </c>
    </row>
    <row r="179" spans="1:14">
      <c r="A179" s="119">
        <v>174</v>
      </c>
      <c r="B179" s="114">
        <f t="shared" si="21"/>
        <v>-1.8415999999999997</v>
      </c>
      <c r="C179" s="119">
        <f t="shared" si="16"/>
        <v>2.6739249264875043E-8</v>
      </c>
      <c r="D179" s="113">
        <f t="shared" si="22"/>
        <v>-2.0000000000000001E-4</v>
      </c>
      <c r="E179" s="120">
        <f t="shared" si="17"/>
        <v>0.99999997326075052</v>
      </c>
      <c r="F179" s="48">
        <f t="shared" si="23"/>
        <v>0</v>
      </c>
      <c r="K179" s="1">
        <v>174</v>
      </c>
      <c r="L179" s="1">
        <f t="shared" si="18"/>
        <v>-9.2795857939924287E-2</v>
      </c>
      <c r="M179" s="118">
        <f t="shared" si="20"/>
        <v>-0.32499999999999823</v>
      </c>
      <c r="N179" s="1">
        <f t="shared" si="19"/>
        <v>0.90720414206007549</v>
      </c>
    </row>
    <row r="180" spans="1:14">
      <c r="A180" s="119">
        <v>175</v>
      </c>
      <c r="B180" s="114">
        <f t="shared" si="21"/>
        <v>-1.8415999999999997</v>
      </c>
      <c r="C180" s="119">
        <f t="shared" si="16"/>
        <v>2.6739249264875043E-8</v>
      </c>
      <c r="D180" s="113">
        <f t="shared" si="22"/>
        <v>-2.0000000000000001E-4</v>
      </c>
      <c r="E180" s="120">
        <f t="shared" si="17"/>
        <v>0.99999997326075052</v>
      </c>
      <c r="F180" s="48">
        <f t="shared" si="23"/>
        <v>0</v>
      </c>
      <c r="K180" s="1">
        <v>175</v>
      </c>
      <c r="L180" s="1">
        <f t="shared" si="18"/>
        <v>-8.6285069175924711E-2</v>
      </c>
      <c r="M180" s="118">
        <f t="shared" si="20"/>
        <v>-0.31249999999999822</v>
      </c>
      <c r="N180" s="1">
        <f t="shared" si="19"/>
        <v>0.91371493082407507</v>
      </c>
    </row>
    <row r="181" spans="1:14">
      <c r="A181" s="119">
        <v>176</v>
      </c>
      <c r="B181" s="114">
        <f t="shared" si="21"/>
        <v>-1.8415999999999997</v>
      </c>
      <c r="C181" s="119">
        <f t="shared" si="16"/>
        <v>2.6739249264875043E-8</v>
      </c>
      <c r="D181" s="113">
        <f t="shared" si="22"/>
        <v>-2.0000000000000001E-4</v>
      </c>
      <c r="E181" s="120">
        <f t="shared" si="17"/>
        <v>0.99999997326075052</v>
      </c>
      <c r="F181" s="48">
        <f t="shared" si="23"/>
        <v>0</v>
      </c>
      <c r="K181" s="1">
        <v>176</v>
      </c>
      <c r="L181" s="1">
        <f t="shared" si="18"/>
        <v>-7.9970314223813177E-2</v>
      </c>
      <c r="M181" s="118">
        <f t="shared" si="20"/>
        <v>-0.29999999999999821</v>
      </c>
      <c r="N181" s="1">
        <f t="shared" si="19"/>
        <v>0.9200296857761866</v>
      </c>
    </row>
    <row r="182" spans="1:14">
      <c r="A182" s="119">
        <v>177</v>
      </c>
      <c r="B182" s="114">
        <f t="shared" si="21"/>
        <v>-1.8415999999999997</v>
      </c>
      <c r="C182" s="119">
        <f t="shared" si="16"/>
        <v>2.6739249264875043E-8</v>
      </c>
      <c r="D182" s="113">
        <f t="shared" si="22"/>
        <v>-2.0000000000000001E-4</v>
      </c>
      <c r="E182" s="120">
        <f t="shared" si="17"/>
        <v>0.99999997326075052</v>
      </c>
      <c r="F182" s="48">
        <f t="shared" si="23"/>
        <v>0</v>
      </c>
      <c r="K182" s="1">
        <v>177</v>
      </c>
      <c r="L182" s="1">
        <f t="shared" si="18"/>
        <v>-7.3856622383655979E-2</v>
      </c>
      <c r="M182" s="118">
        <f t="shared" si="20"/>
        <v>-0.2874999999999982</v>
      </c>
      <c r="N182" s="1">
        <f t="shared" si="19"/>
        <v>0.9261433776163438</v>
      </c>
    </row>
    <row r="183" spans="1:14">
      <c r="A183" s="119">
        <v>178</v>
      </c>
      <c r="B183" s="114">
        <f t="shared" si="21"/>
        <v>-1.8415999999999997</v>
      </c>
      <c r="C183" s="119">
        <f t="shared" si="16"/>
        <v>2.6739249264875043E-8</v>
      </c>
      <c r="D183" s="113">
        <f t="shared" si="22"/>
        <v>-2.0000000000000001E-4</v>
      </c>
      <c r="E183" s="120">
        <f t="shared" si="17"/>
        <v>0.99999997326075052</v>
      </c>
      <c r="F183" s="48">
        <f t="shared" si="23"/>
        <v>0</v>
      </c>
      <c r="K183" s="1">
        <v>178</v>
      </c>
      <c r="L183" s="1">
        <f t="shared" si="18"/>
        <v>-6.7949014745653069E-2</v>
      </c>
      <c r="M183" s="118">
        <f t="shared" si="20"/>
        <v>-0.27499999999999819</v>
      </c>
      <c r="N183" s="1">
        <f t="shared" si="19"/>
        <v>0.93205098525434671</v>
      </c>
    </row>
    <row r="184" spans="1:14">
      <c r="A184" s="119">
        <v>179</v>
      </c>
      <c r="B184" s="114">
        <f t="shared" si="21"/>
        <v>-1.8415999999999997</v>
      </c>
      <c r="C184" s="119">
        <f t="shared" si="16"/>
        <v>2.6739249264875043E-8</v>
      </c>
      <c r="D184" s="113">
        <f t="shared" si="22"/>
        <v>-2.0000000000000001E-4</v>
      </c>
      <c r="E184" s="120">
        <f t="shared" si="17"/>
        <v>0.99999997326075052</v>
      </c>
      <c r="F184" s="48">
        <f t="shared" si="23"/>
        <v>0</v>
      </c>
      <c r="K184" s="1">
        <v>179</v>
      </c>
      <c r="L184" s="1">
        <f t="shared" si="18"/>
        <v>-6.2252501813966465E-2</v>
      </c>
      <c r="M184" s="118">
        <f t="shared" si="20"/>
        <v>-0.26249999999999818</v>
      </c>
      <c r="N184" s="1">
        <f t="shared" si="19"/>
        <v>0.93774749818603331</v>
      </c>
    </row>
    <row r="185" spans="1:14">
      <c r="A185" s="119">
        <v>180</v>
      </c>
      <c r="B185" s="114">
        <f t="shared" si="21"/>
        <v>-1.8415999999999997</v>
      </c>
      <c r="C185" s="119">
        <f t="shared" si="16"/>
        <v>2.6739249264875043E-8</v>
      </c>
      <c r="D185" s="113">
        <f t="shared" si="22"/>
        <v>-2.0000000000000001E-4</v>
      </c>
      <c r="E185" s="120">
        <f t="shared" si="17"/>
        <v>0.99999997326075052</v>
      </c>
      <c r="F185" s="48">
        <f t="shared" si="23"/>
        <v>0</v>
      </c>
      <c r="K185" s="1">
        <v>180</v>
      </c>
      <c r="L185" s="1">
        <f t="shared" si="18"/>
        <v>-5.6772081037282818E-2</v>
      </c>
      <c r="M185" s="118">
        <f t="shared" si="20"/>
        <v>-0.24999999999999817</v>
      </c>
      <c r="N185" s="1">
        <f t="shared" si="19"/>
        <v>0.94322791896271696</v>
      </c>
    </row>
    <row r="186" spans="1:14">
      <c r="A186" s="119">
        <v>181</v>
      </c>
      <c r="B186" s="114">
        <f t="shared" si="21"/>
        <v>-1.8415999999999997</v>
      </c>
      <c r="C186" s="119">
        <f t="shared" si="16"/>
        <v>2.6739249264875043E-8</v>
      </c>
      <c r="D186" s="113">
        <f t="shared" si="22"/>
        <v>-2.0000000000000001E-4</v>
      </c>
      <c r="E186" s="120">
        <f t="shared" si="17"/>
        <v>0.99999997326075052</v>
      </c>
      <c r="F186" s="48">
        <f t="shared" si="23"/>
        <v>0</v>
      </c>
      <c r="K186" s="1">
        <v>181</v>
      </c>
      <c r="L186" s="1">
        <f t="shared" si="18"/>
        <v>-5.1512734243274072E-2</v>
      </c>
      <c r="M186" s="118">
        <f t="shared" si="20"/>
        <v>-0.23749999999999816</v>
      </c>
      <c r="N186" s="1">
        <f t="shared" si="19"/>
        <v>0.94848726575672571</v>
      </c>
    </row>
    <row r="187" spans="1:14">
      <c r="A187" s="119">
        <v>182</v>
      </c>
      <c r="B187" s="114">
        <f t="shared" si="21"/>
        <v>-1.8415999999999997</v>
      </c>
      <c r="C187" s="119">
        <f t="shared" si="16"/>
        <v>2.6739249264875043E-8</v>
      </c>
      <c r="D187" s="113">
        <f t="shared" si="22"/>
        <v>-2.0000000000000001E-4</v>
      </c>
      <c r="E187" s="120">
        <f t="shared" si="17"/>
        <v>0.99999997326075052</v>
      </c>
      <c r="F187" s="48">
        <f t="shared" si="23"/>
        <v>0</v>
      </c>
      <c r="K187" s="1">
        <v>182</v>
      </c>
      <c r="L187" s="1">
        <f t="shared" si="18"/>
        <v>-4.6479424974013916E-2</v>
      </c>
      <c r="M187" s="118">
        <f t="shared" si="20"/>
        <v>-0.22499999999999815</v>
      </c>
      <c r="N187" s="1">
        <f t="shared" si="19"/>
        <v>0.95352057502598586</v>
      </c>
    </row>
    <row r="188" spans="1:14">
      <c r="A188" s="119">
        <v>183</v>
      </c>
      <c r="B188" s="114">
        <f t="shared" si="21"/>
        <v>-1.8415999999999997</v>
      </c>
      <c r="C188" s="119">
        <f t="shared" si="16"/>
        <v>2.6739249264875043E-8</v>
      </c>
      <c r="D188" s="113">
        <f t="shared" si="22"/>
        <v>-2.0000000000000001E-4</v>
      </c>
      <c r="E188" s="120">
        <f t="shared" si="17"/>
        <v>0.99999997326075052</v>
      </c>
      <c r="F188" s="48">
        <f t="shared" si="23"/>
        <v>0</v>
      </c>
      <c r="K188" s="1">
        <v>183</v>
      </c>
      <c r="L188" s="1">
        <f t="shared" si="18"/>
        <v>-4.1677095719344193E-2</v>
      </c>
      <c r="M188" s="118">
        <f t="shared" si="20"/>
        <v>-0.21249999999999813</v>
      </c>
      <c r="N188" s="1">
        <f t="shared" si="19"/>
        <v>0.95832290428065559</v>
      </c>
    </row>
    <row r="189" spans="1:14">
      <c r="A189" s="119">
        <v>184</v>
      </c>
      <c r="B189" s="114">
        <f t="shared" si="21"/>
        <v>-1.8415999999999997</v>
      </c>
      <c r="C189" s="119">
        <f t="shared" si="16"/>
        <v>2.6739249264875043E-8</v>
      </c>
      <c r="D189" s="113">
        <f t="shared" si="22"/>
        <v>-2.0000000000000001E-4</v>
      </c>
      <c r="E189" s="120">
        <f t="shared" si="17"/>
        <v>0.99999997326075052</v>
      </c>
      <c r="F189" s="48">
        <f t="shared" si="23"/>
        <v>0</v>
      </c>
      <c r="K189" s="1">
        <v>184</v>
      </c>
      <c r="L189" s="1">
        <f t="shared" si="18"/>
        <v>-3.7110665045094748E-2</v>
      </c>
      <c r="M189" s="118">
        <f t="shared" si="20"/>
        <v>-0.19999999999999812</v>
      </c>
      <c r="N189" s="1">
        <f t="shared" si="19"/>
        <v>0.96288933495490503</v>
      </c>
    </row>
    <row r="190" spans="1:14">
      <c r="A190" s="119">
        <v>185</v>
      </c>
      <c r="B190" s="114">
        <f t="shared" si="21"/>
        <v>-1.8415999999999997</v>
      </c>
      <c r="C190" s="119">
        <f t="shared" si="16"/>
        <v>2.6739249264875043E-8</v>
      </c>
      <c r="D190" s="113">
        <f t="shared" si="22"/>
        <v>-2.0000000000000001E-4</v>
      </c>
      <c r="E190" s="120">
        <f t="shared" si="17"/>
        <v>0.99999997326075052</v>
      </c>
      <c r="F190" s="48">
        <f t="shared" si="23"/>
        <v>0</v>
      </c>
      <c r="K190" s="1">
        <v>185</v>
      </c>
      <c r="L190" s="1">
        <f t="shared" si="18"/>
        <v>-3.2785024612978275E-2</v>
      </c>
      <c r="M190" s="118">
        <f t="shared" si="20"/>
        <v>-0.18749999999999811</v>
      </c>
      <c r="N190" s="1">
        <f t="shared" si="19"/>
        <v>0.9672149753870215</v>
      </c>
    </row>
    <row r="191" spans="1:14">
      <c r="A191" s="119">
        <v>186</v>
      </c>
      <c r="B191" s="114">
        <f t="shared" si="21"/>
        <v>-1.8415999999999997</v>
      </c>
      <c r="C191" s="119">
        <f t="shared" si="16"/>
        <v>2.6739249264875043E-8</v>
      </c>
      <c r="D191" s="113">
        <f t="shared" si="22"/>
        <v>-2.0000000000000001E-4</v>
      </c>
      <c r="E191" s="120">
        <f t="shared" si="17"/>
        <v>0.99999997326075052</v>
      </c>
      <c r="F191" s="48">
        <f t="shared" si="23"/>
        <v>0</v>
      </c>
      <c r="K191" s="1">
        <v>186</v>
      </c>
      <c r="L191" s="1">
        <f t="shared" si="18"/>
        <v>-2.8705036088892411E-2</v>
      </c>
      <c r="M191" s="118">
        <f t="shared" si="20"/>
        <v>-0.1749999999999981</v>
      </c>
      <c r="N191" s="1">
        <f t="shared" si="19"/>
        <v>0.97129496391110737</v>
      </c>
    </row>
    <row r="192" spans="1:14">
      <c r="A192" s="119">
        <v>187</v>
      </c>
      <c r="B192" s="114">
        <f t="shared" si="21"/>
        <v>-1.8415999999999997</v>
      </c>
      <c r="C192" s="119">
        <f t="shared" si="16"/>
        <v>2.6739249264875043E-8</v>
      </c>
      <c r="D192" s="113">
        <f t="shared" si="22"/>
        <v>-2.0000000000000001E-4</v>
      </c>
      <c r="E192" s="120">
        <f t="shared" si="17"/>
        <v>0.99999997326075052</v>
      </c>
      <c r="F192" s="48">
        <f t="shared" si="23"/>
        <v>0</v>
      </c>
      <c r="K192" s="1">
        <v>187</v>
      </c>
      <c r="L192" s="1">
        <f t="shared" si="18"/>
        <v>-2.4875527936265018E-2</v>
      </c>
      <c r="M192" s="118">
        <f t="shared" si="20"/>
        <v>-0.16249999999999809</v>
      </c>
      <c r="N192" s="1">
        <f t="shared" si="19"/>
        <v>0.97512447206373476</v>
      </c>
    </row>
    <row r="193" spans="1:14">
      <c r="A193" s="119">
        <v>188</v>
      </c>
      <c r="B193" s="114">
        <f t="shared" si="21"/>
        <v>-1.8415999999999997</v>
      </c>
      <c r="C193" s="119">
        <f t="shared" si="16"/>
        <v>2.6739249264875043E-8</v>
      </c>
      <c r="D193" s="113">
        <f t="shared" si="22"/>
        <v>-2.0000000000000001E-4</v>
      </c>
      <c r="E193" s="120">
        <f t="shared" si="17"/>
        <v>0.99999997326075052</v>
      </c>
      <c r="F193" s="48">
        <f t="shared" si="23"/>
        <v>0</v>
      </c>
      <c r="K193" s="1">
        <v>188</v>
      </c>
      <c r="L193" s="1">
        <f t="shared" si="18"/>
        <v>-2.1301292090995627E-2</v>
      </c>
      <c r="M193" s="118">
        <f t="shared" si="20"/>
        <v>-0.14999999999999808</v>
      </c>
      <c r="N193" s="1">
        <f t="shared" si="19"/>
        <v>0.97869870790900415</v>
      </c>
    </row>
    <row r="194" spans="1:14">
      <c r="A194" s="119">
        <v>189</v>
      </c>
      <c r="B194" s="114">
        <f t="shared" si="21"/>
        <v>-1.8415999999999997</v>
      </c>
      <c r="C194" s="119">
        <f t="shared" si="16"/>
        <v>2.6739249264875043E-8</v>
      </c>
      <c r="D194" s="113">
        <f t="shared" si="22"/>
        <v>-2.0000000000000001E-4</v>
      </c>
      <c r="E194" s="120">
        <f t="shared" si="17"/>
        <v>0.99999997326075052</v>
      </c>
      <c r="F194" s="48">
        <f t="shared" si="23"/>
        <v>0</v>
      </c>
      <c r="K194" s="1">
        <v>189</v>
      </c>
      <c r="L194" s="1">
        <f t="shared" si="18"/>
        <v>-1.7987080514443754E-2</v>
      </c>
      <c r="M194" s="118">
        <f t="shared" si="20"/>
        <v>-0.13749999999999807</v>
      </c>
      <c r="N194" s="1">
        <f t="shared" si="19"/>
        <v>0.98201291948555602</v>
      </c>
    </row>
    <row r="195" spans="1:14">
      <c r="A195" s="119">
        <v>190</v>
      </c>
      <c r="B195" s="114">
        <f t="shared" si="21"/>
        <v>-1.8415999999999997</v>
      </c>
      <c r="C195" s="119">
        <f t="shared" si="16"/>
        <v>2.6739249264875043E-8</v>
      </c>
      <c r="D195" s="113">
        <f t="shared" si="22"/>
        <v>-2.0000000000000001E-4</v>
      </c>
      <c r="E195" s="120">
        <f t="shared" si="17"/>
        <v>0.99999997326075052</v>
      </c>
      <c r="F195" s="48">
        <f t="shared" si="23"/>
        <v>0</v>
      </c>
      <c r="K195" s="1">
        <v>190</v>
      </c>
      <c r="L195" s="1">
        <f t="shared" si="18"/>
        <v>-1.4937601620827134E-2</v>
      </c>
      <c r="M195" s="118">
        <f t="shared" si="20"/>
        <v>-0.12499999999999807</v>
      </c>
      <c r="N195" s="1">
        <f t="shared" si="19"/>
        <v>0.98506239837917264</v>
      </c>
    </row>
    <row r="196" spans="1:14">
      <c r="A196" s="119">
        <v>191</v>
      </c>
      <c r="B196" s="114">
        <f t="shared" si="21"/>
        <v>-1.8415999999999997</v>
      </c>
      <c r="C196" s="119">
        <f t="shared" si="16"/>
        <v>2.6739249264875043E-8</v>
      </c>
      <c r="D196" s="113">
        <f t="shared" si="22"/>
        <v>-2.0000000000000001E-4</v>
      </c>
      <c r="E196" s="120">
        <f t="shared" si="17"/>
        <v>0.99999997326075052</v>
      </c>
      <c r="F196" s="48">
        <f t="shared" si="23"/>
        <v>0</v>
      </c>
      <c r="K196" s="1">
        <v>191</v>
      </c>
      <c r="L196" s="1">
        <f t="shared" si="18"/>
        <v>-1.2157516575268645E-2</v>
      </c>
      <c r="M196" s="118">
        <f t="shared" si="20"/>
        <v>-0.11249999999999807</v>
      </c>
      <c r="N196" s="1">
        <f t="shared" si="19"/>
        <v>0.98784248342473113</v>
      </c>
    </row>
    <row r="197" spans="1:14">
      <c r="A197" s="119">
        <v>192</v>
      </c>
      <c r="B197" s="114">
        <f t="shared" si="21"/>
        <v>-1.8415999999999997</v>
      </c>
      <c r="C197" s="119">
        <f t="shared" si="16"/>
        <v>2.6739249264875043E-8</v>
      </c>
      <c r="D197" s="113">
        <f t="shared" si="22"/>
        <v>-2.0000000000000001E-4</v>
      </c>
      <c r="E197" s="120">
        <f t="shared" si="17"/>
        <v>0.99999997326075052</v>
      </c>
      <c r="F197" s="48">
        <f t="shared" si="23"/>
        <v>0</v>
      </c>
      <c r="K197" s="1">
        <v>192</v>
      </c>
      <c r="L197" s="1">
        <f t="shared" si="18"/>
        <v>-9.6514354586638706E-3</v>
      </c>
      <c r="M197" s="118">
        <f t="shared" si="20"/>
        <v>-9.9999999999998077E-2</v>
      </c>
      <c r="N197" s="1">
        <f t="shared" si="19"/>
        <v>0.99034856454133591</v>
      </c>
    </row>
    <row r="198" spans="1:14">
      <c r="A198" s="119">
        <v>193</v>
      </c>
      <c r="B198" s="114">
        <f t="shared" si="21"/>
        <v>-1.8415999999999997</v>
      </c>
      <c r="C198" s="119">
        <f t="shared" ref="C198:C205" si="24">(EXP(B198)-2-B198)^2</f>
        <v>2.6739249264875043E-8</v>
      </c>
      <c r="D198" s="113">
        <f t="shared" si="22"/>
        <v>-2.0000000000000001E-4</v>
      </c>
      <c r="E198" s="120">
        <f t="shared" ref="E198:E205" si="25">$R$5-C198</f>
        <v>0.99999997326075052</v>
      </c>
      <c r="F198" s="48">
        <f t="shared" si="23"/>
        <v>0</v>
      </c>
      <c r="K198" s="1">
        <v>193</v>
      </c>
      <c r="L198" s="1">
        <f t="shared" ref="L198:L205" si="26">N198-$R$5</f>
        <v>-7.4239132953988207E-3</v>
      </c>
      <c r="M198" s="118">
        <f t="shared" si="20"/>
        <v>-8.7499999999998079E-2</v>
      </c>
      <c r="N198" s="1">
        <f t="shared" ref="N198:N205" si="27">(EXP(M198)-2-M198)^2</f>
        <v>0.99257608670460096</v>
      </c>
    </row>
    <row r="199" spans="1:14">
      <c r="A199" s="119">
        <v>194</v>
      </c>
      <c r="B199" s="114">
        <f t="shared" si="21"/>
        <v>-1.8415999999999997</v>
      </c>
      <c r="C199" s="119">
        <f t="shared" si="24"/>
        <v>2.6739249264875043E-8</v>
      </c>
      <c r="D199" s="113">
        <f t="shared" si="22"/>
        <v>-2.0000000000000001E-4</v>
      </c>
      <c r="E199" s="120">
        <f t="shared" si="25"/>
        <v>0.99999997326075052</v>
      </c>
      <c r="F199" s="48">
        <f t="shared" si="23"/>
        <v>0</v>
      </c>
      <c r="K199" s="1">
        <v>194</v>
      </c>
      <c r="L199" s="1">
        <f t="shared" si="26"/>
        <v>-5.4794459398704864E-3</v>
      </c>
      <c r="M199" s="118">
        <f t="shared" ref="M199:M205" si="28">M198+$O$5</f>
        <v>-7.4999999999998082E-2</v>
      </c>
      <c r="N199" s="1">
        <f t="shared" si="27"/>
        <v>0.99452055406012929</v>
      </c>
    </row>
    <row r="200" spans="1:14">
      <c r="A200" s="119">
        <v>195</v>
      </c>
      <c r="B200" s="114">
        <f t="shared" ref="B200:B205" si="29">IF(C199&gt;=C198,
         IF(ABS(D199)&lt;=($G$5/$I$5),
                         B199,
                         B199+D200),
         B199+D200)</f>
        <v>-1.8415999999999997</v>
      </c>
      <c r="C200" s="119">
        <f t="shared" si="24"/>
        <v>2.6739249264875043E-8</v>
      </c>
      <c r="D200" s="113">
        <f t="shared" ref="D200:D205" si="30">IF(C199&gt;=C198,
         IF(ABS(D199)&lt;=($G$5/$I$5),
                         D199,
                         -D199/$I$5),
         D199)</f>
        <v>-2.0000000000000001E-4</v>
      </c>
      <c r="E200" s="120">
        <f t="shared" si="25"/>
        <v>0.99999997326075052</v>
      </c>
      <c r="F200" s="48">
        <f t="shared" si="23"/>
        <v>0</v>
      </c>
      <c r="K200" s="1">
        <v>195</v>
      </c>
      <c r="L200" s="1">
        <f t="shared" si="26"/>
        <v>-3.8224658176229109E-3</v>
      </c>
      <c r="M200" s="118">
        <f t="shared" si="28"/>
        <v>-6.2499999999998085E-2</v>
      </c>
      <c r="N200" s="1">
        <f t="shared" si="27"/>
        <v>0.99617753418237687</v>
      </c>
    </row>
    <row r="201" spans="1:14">
      <c r="A201" s="119">
        <v>196</v>
      </c>
      <c r="B201" s="114">
        <f t="shared" si="29"/>
        <v>-1.8415999999999997</v>
      </c>
      <c r="C201" s="119">
        <f t="shared" si="24"/>
        <v>2.6739249264875043E-8</v>
      </c>
      <c r="D201" s="113">
        <f t="shared" si="30"/>
        <v>-2.0000000000000001E-4</v>
      </c>
      <c r="E201" s="120">
        <f t="shared" si="25"/>
        <v>0.99999997326075052</v>
      </c>
      <c r="F201" s="48">
        <f>ABS(B201-B200)</f>
        <v>0</v>
      </c>
      <c r="K201" s="1">
        <v>196</v>
      </c>
      <c r="L201" s="1">
        <f t="shared" si="26"/>
        <v>-2.4573375168245315E-3</v>
      </c>
      <c r="M201" s="118">
        <f t="shared" si="28"/>
        <v>-4.9999999999998088E-2</v>
      </c>
      <c r="N201" s="1">
        <f t="shared" si="27"/>
        <v>0.99754266248317525</v>
      </c>
    </row>
    <row r="202" spans="1:14">
      <c r="A202" s="119">
        <v>197</v>
      </c>
      <c r="B202" s="114">
        <f t="shared" si="29"/>
        <v>-1.8415999999999997</v>
      </c>
      <c r="C202" s="119">
        <f t="shared" si="24"/>
        <v>2.6739249264875043E-8</v>
      </c>
      <c r="D202" s="113">
        <f t="shared" si="30"/>
        <v>-2.0000000000000001E-4</v>
      </c>
      <c r="E202" s="120">
        <f t="shared" si="25"/>
        <v>0.99999997326075052</v>
      </c>
      <c r="F202" s="48">
        <f>ABS(B202-B201)</f>
        <v>0</v>
      </c>
      <c r="K202" s="1">
        <v>197</v>
      </c>
      <c r="L202" s="1">
        <f t="shared" si="26"/>
        <v>-1.388353225672101E-3</v>
      </c>
      <c r="M202" s="118">
        <f t="shared" si="28"/>
        <v>-3.749999999999809E-2</v>
      </c>
      <c r="N202" s="1">
        <f t="shared" si="27"/>
        <v>0.99861164677432768</v>
      </c>
    </row>
    <row r="203" spans="1:14">
      <c r="A203" s="119">
        <v>198</v>
      </c>
      <c r="B203" s="114">
        <f t="shared" si="29"/>
        <v>-1.8415999999999997</v>
      </c>
      <c r="C203" s="119">
        <f t="shared" si="24"/>
        <v>2.6739249264875043E-8</v>
      </c>
      <c r="D203" s="113">
        <f t="shared" si="30"/>
        <v>-2.0000000000000001E-4</v>
      </c>
      <c r="E203" s="120">
        <f t="shared" si="25"/>
        <v>0.99999997326075052</v>
      </c>
      <c r="F203" s="48">
        <f>ABS(B203-B202)</f>
        <v>0</v>
      </c>
      <c r="K203" s="1">
        <v>198</v>
      </c>
      <c r="L203" s="1">
        <f t="shared" si="26"/>
        <v>-6.1972801119947185E-4</v>
      </c>
      <c r="M203" s="118">
        <f t="shared" si="28"/>
        <v>-2.499999999999809E-2</v>
      </c>
      <c r="N203" s="1">
        <f t="shared" si="27"/>
        <v>0.99938027198880031</v>
      </c>
    </row>
    <row r="204" spans="1:14">
      <c r="A204" s="119">
        <v>199</v>
      </c>
      <c r="B204" s="114">
        <f t="shared" si="29"/>
        <v>-1.8415999999999997</v>
      </c>
      <c r="C204" s="119">
        <f t="shared" si="24"/>
        <v>2.6739249264875043E-8</v>
      </c>
      <c r="D204" s="113">
        <f t="shared" si="30"/>
        <v>-2.0000000000000001E-4</v>
      </c>
      <c r="E204" s="120">
        <f t="shared" si="25"/>
        <v>0.99999997326075052</v>
      </c>
      <c r="F204" s="48">
        <f>ABS(B204-B203)</f>
        <v>0</v>
      </c>
      <c r="K204" s="1">
        <v>199</v>
      </c>
      <c r="L204" s="1">
        <f t="shared" si="26"/>
        <v>-1.555949348457375E-4</v>
      </c>
      <c r="M204" s="118">
        <f t="shared" si="28"/>
        <v>-1.2499999999998089E-2</v>
      </c>
      <c r="N204" s="1">
        <f t="shared" si="27"/>
        <v>0.99984440506515404</v>
      </c>
    </row>
    <row r="205" spans="1:14">
      <c r="A205" s="119">
        <v>200</v>
      </c>
      <c r="B205" s="114">
        <f t="shared" si="29"/>
        <v>-1.8415999999999997</v>
      </c>
      <c r="C205" s="119">
        <f t="shared" si="24"/>
        <v>2.6739249264875043E-8</v>
      </c>
      <c r="D205" s="113">
        <f t="shared" si="30"/>
        <v>-2.0000000000000001E-4</v>
      </c>
      <c r="E205" s="120">
        <f t="shared" si="25"/>
        <v>0.99999997326075052</v>
      </c>
      <c r="F205" s="48">
        <f>ABS(B205-B204)</f>
        <v>0</v>
      </c>
      <c r="K205" s="1">
        <v>200</v>
      </c>
      <c r="L205" s="1">
        <f t="shared" si="26"/>
        <v>0</v>
      </c>
      <c r="M205" s="118">
        <f t="shared" si="28"/>
        <v>1.9116652705264414E-15</v>
      </c>
      <c r="N205" s="1">
        <f t="shared" si="27"/>
        <v>0.99999999999999978</v>
      </c>
    </row>
  </sheetData>
  <phoneticPr fontId="2" type="noConversion"/>
  <conditionalFormatting sqref="K5:N205">
    <cfRule type="expression" dxfId="8" priority="1" stopIfTrue="1">
      <formula>$N5=$P$5</formula>
    </cfRule>
  </conditionalFormatting>
  <conditionalFormatting sqref="A5:F205">
    <cfRule type="expression" dxfId="7" priority="2" stopIfTrue="1">
      <formula>$F5=0</formula>
    </cfRule>
  </conditionalFormatting>
  <pageMargins left="0.75" right="0.75" top="1" bottom="1" header="0.5" footer="0.5"/>
  <pageSetup paperSize="9" orientation="portrait"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S64"/>
  <sheetViews>
    <sheetView topLeftCell="A7" workbookViewId="0">
      <selection activeCell="H46" sqref="H46"/>
    </sheetView>
  </sheetViews>
  <sheetFormatPr defaultRowHeight="12.75"/>
  <cols>
    <col min="1" max="1" width="4.85546875" customWidth="1"/>
    <col min="2" max="2" width="8" bestFit="1" customWidth="1"/>
    <col min="3" max="3" width="14.42578125" customWidth="1"/>
    <col min="4" max="4" width="25.7109375" customWidth="1"/>
    <col min="5" max="5" width="8.85546875" customWidth="1"/>
    <col min="6" max="6" width="12.42578125" bestFit="1" customWidth="1"/>
    <col min="7" max="7" width="10.7109375" customWidth="1"/>
    <col min="8" max="8" width="12.140625" customWidth="1"/>
    <col min="9" max="9" width="15" customWidth="1"/>
    <col min="14" max="14" width="7.7109375" customWidth="1"/>
    <col min="15" max="15" width="6.28515625" customWidth="1"/>
    <col min="16" max="16" width="7" customWidth="1"/>
    <col min="17" max="17" width="5" customWidth="1"/>
  </cols>
  <sheetData>
    <row r="1" spans="1:19" ht="18">
      <c r="A1" t="s">
        <v>21</v>
      </c>
    </row>
    <row r="2" spans="1:19">
      <c r="A2" t="s">
        <v>22</v>
      </c>
    </row>
    <row r="3" spans="1:19">
      <c r="A3" t="s">
        <v>23</v>
      </c>
    </row>
    <row r="4" spans="1:19" ht="15" customHeight="1">
      <c r="A4" s="132"/>
      <c r="B4" s="133"/>
      <c r="C4" s="133"/>
      <c r="D4" s="133"/>
      <c r="E4" s="132"/>
      <c r="F4" s="133"/>
      <c r="G4" s="133"/>
      <c r="H4" s="133"/>
      <c r="I4" s="133"/>
      <c r="J4" s="133"/>
      <c r="K4" s="134">
        <v>1</v>
      </c>
      <c r="L4" s="134">
        <v>21</v>
      </c>
      <c r="N4" s="54"/>
      <c r="O4" s="54"/>
      <c r="S4" t="s">
        <v>79</v>
      </c>
    </row>
    <row r="5" spans="1:19" ht="38.25" customHeight="1" thickBot="1">
      <c r="A5" s="175" t="s">
        <v>83</v>
      </c>
      <c r="B5" s="175"/>
      <c r="C5" s="175"/>
      <c r="D5" s="175"/>
      <c r="E5" s="175" t="s">
        <v>84</v>
      </c>
      <c r="F5" s="175"/>
      <c r="G5" s="175"/>
      <c r="H5" s="175"/>
      <c r="I5" s="175"/>
      <c r="J5" s="175"/>
      <c r="K5" s="134">
        <v>0.01</v>
      </c>
      <c r="L5" s="135">
        <v>1</v>
      </c>
      <c r="N5" s="54"/>
      <c r="O5" s="54"/>
      <c r="S5" t="s">
        <v>80</v>
      </c>
    </row>
    <row r="6" spans="1:19" ht="42" customHeight="1" thickBot="1">
      <c r="A6" s="136" t="s">
        <v>0</v>
      </c>
      <c r="B6" s="137" t="s">
        <v>5</v>
      </c>
      <c r="C6" s="137" t="s">
        <v>10</v>
      </c>
      <c r="D6" s="138" t="s">
        <v>11</v>
      </c>
      <c r="E6" s="136" t="s">
        <v>6</v>
      </c>
      <c r="F6" s="137" t="s">
        <v>4</v>
      </c>
      <c r="G6" s="138" t="s">
        <v>13</v>
      </c>
      <c r="H6" s="145" t="s">
        <v>7</v>
      </c>
      <c r="I6" s="138" t="s">
        <v>13</v>
      </c>
      <c r="J6" s="146" t="s">
        <v>8</v>
      </c>
      <c r="S6" t="s">
        <v>81</v>
      </c>
    </row>
    <row r="7" spans="1:19" ht="13.5" thickBot="1">
      <c r="A7" s="46">
        <v>1</v>
      </c>
      <c r="B7" s="47">
        <f ca="1">IF(A7=sheet4!$A$7,sheet4!$B$7,B7)</f>
        <v>10000001</v>
      </c>
      <c r="C7" s="47">
        <f ca="1">ABS($F$7-B7)</f>
        <v>208538052.75470608</v>
      </c>
      <c r="D7" s="80"/>
      <c r="E7" s="139">
        <f>IF(K4=1,INDEX(H7:H27,L4),IF(K4=2,L5,IF(E7&lt;2,E7+$K$5,E7)))</f>
        <v>2</v>
      </c>
      <c r="F7" s="140">
        <f>sheet1!J5</f>
        <v>218538053.75470608</v>
      </c>
      <c r="G7" s="141">
        <f ca="1">ABS((D46-D45)/D45)</f>
        <v>0.18040878718792525</v>
      </c>
      <c r="H7" s="142">
        <v>1</v>
      </c>
      <c r="I7" s="143">
        <f ca="1">IF(H7=$E$7,$G$7,I7)</f>
        <v>0.52469852826821428</v>
      </c>
      <c r="J7" s="144">
        <f ca="1">MIN(I7:I27)</f>
        <v>0.18040878718792525</v>
      </c>
    </row>
    <row r="8" spans="1:19">
      <c r="A8" s="12">
        <v>2</v>
      </c>
      <c r="B8" s="1">
        <f ca="1">IF(A8=sheet4!$A$7,sheet4!$B$7,B8)</f>
        <v>20000001</v>
      </c>
      <c r="C8" s="1">
        <f t="shared" ref="C8:C46" ca="1" si="0">ABS($F$7-B8)</f>
        <v>198538052.75470608</v>
      </c>
      <c r="D8" s="55">
        <f ca="1">C8/C7^$E$7</f>
        <v>4.5653400349473956E-9</v>
      </c>
      <c r="H8" s="56">
        <v>1.05</v>
      </c>
      <c r="I8" s="57">
        <f t="shared" ref="I8:I27" ca="1" si="1">IF(H8=$E$7,$G$7,I8)</f>
        <v>0.51157198527913184</v>
      </c>
    </row>
    <row r="9" spans="1:19" ht="12.75" customHeight="1">
      <c r="A9" s="12">
        <v>3</v>
      </c>
      <c r="B9" s="1">
        <f ca="1">IF(A9=sheet4!$A$7,sheet4!$B$7,B9)</f>
        <v>30000001</v>
      </c>
      <c r="C9" s="1">
        <f t="shared" ca="1" si="0"/>
        <v>188538052.75470608</v>
      </c>
      <c r="D9" s="55">
        <f t="shared" ref="D9:D46" ca="1" si="2">C9/C8^$E$7</f>
        <v>4.7831224731370795E-9</v>
      </c>
      <c r="H9" s="56">
        <v>1.1000000000000001</v>
      </c>
      <c r="I9" s="57">
        <f t="shared" ca="1" si="1"/>
        <v>0.49808292262391785</v>
      </c>
      <c r="L9" s="183" t="s">
        <v>103</v>
      </c>
      <c r="M9" s="183"/>
      <c r="N9" s="183"/>
      <c r="O9" s="183"/>
      <c r="P9" s="183"/>
      <c r="Q9" s="183"/>
      <c r="R9" s="183"/>
    </row>
    <row r="10" spans="1:19" ht="12.75" customHeight="1">
      <c r="A10" s="12">
        <v>4</v>
      </c>
      <c r="B10" s="1">
        <f ca="1">IF(A10=sheet4!$A$7,sheet4!$B$7,B10)</f>
        <v>40000001</v>
      </c>
      <c r="C10" s="1">
        <f t="shared" ca="1" si="0"/>
        <v>178538052.75470608</v>
      </c>
      <c r="D10" s="55">
        <f t="shared" ca="1" si="2"/>
        <v>5.0226481894849868E-9</v>
      </c>
      <c r="H10" s="56">
        <v>1.1499999999999999</v>
      </c>
      <c r="I10" s="57">
        <f t="shared" ca="1" si="1"/>
        <v>0.48422132848846139</v>
      </c>
      <c r="L10" s="184"/>
      <c r="M10" s="184"/>
      <c r="N10" s="184"/>
      <c r="O10" s="184"/>
      <c r="P10" s="184"/>
      <c r="Q10" s="184"/>
      <c r="R10" s="184"/>
    </row>
    <row r="11" spans="1:19" ht="12.75" customHeight="1">
      <c r="A11" s="12">
        <v>5</v>
      </c>
      <c r="B11" s="1">
        <f ca="1">IF(A11=sheet4!$A$7,sheet4!$B$7,B11)</f>
        <v>50000001</v>
      </c>
      <c r="C11" s="1">
        <f t="shared" ca="1" si="0"/>
        <v>168538052.75470608</v>
      </c>
      <c r="D11" s="55">
        <f t="shared" ca="1" si="2"/>
        <v>5.2873296018535278E-9</v>
      </c>
      <c r="H11" s="56">
        <v>1.2</v>
      </c>
      <c r="I11" s="57">
        <f t="shared" ca="1" si="1"/>
        <v>0.46997691455938262</v>
      </c>
      <c r="L11" s="184"/>
      <c r="M11" s="184"/>
      <c r="N11" s="184"/>
      <c r="O11" s="184"/>
      <c r="P11" s="184"/>
      <c r="Q11" s="184"/>
      <c r="R11" s="184"/>
    </row>
    <row r="12" spans="1:19" ht="12.75" customHeight="1">
      <c r="A12" s="12">
        <v>6</v>
      </c>
      <c r="B12" s="1">
        <f ca="1">IF(A12=sheet4!$A$7,sheet4!$B$7,B12)</f>
        <v>60000001</v>
      </c>
      <c r="C12" s="1">
        <f t="shared" ca="1" si="0"/>
        <v>158538052.75470608</v>
      </c>
      <c r="D12" s="55">
        <f t="shared" ca="1" si="2"/>
        <v>5.5813283890777634E-9</v>
      </c>
      <c r="H12" s="56">
        <v>1.25</v>
      </c>
      <c r="I12" s="57">
        <f t="shared" ca="1" si="1"/>
        <v>0.45533910838787495</v>
      </c>
      <c r="L12" s="184"/>
      <c r="M12" s="184"/>
      <c r="N12" s="184"/>
      <c r="O12" s="184"/>
      <c r="P12" s="184"/>
      <c r="Q12" s="184"/>
      <c r="R12" s="184"/>
    </row>
    <row r="13" spans="1:19" ht="12.75" customHeight="1">
      <c r="A13" s="12">
        <v>7</v>
      </c>
      <c r="B13" s="1">
        <f ca="1">IF(A13=sheet4!$A$7,sheet4!$B$7,B13)</f>
        <v>70000001</v>
      </c>
      <c r="C13" s="1">
        <f t="shared" ca="1" si="0"/>
        <v>148538052.75470608</v>
      </c>
      <c r="D13" s="55">
        <f t="shared" ca="1" si="2"/>
        <v>5.9097714679077485E-9</v>
      </c>
      <c r="H13" s="56">
        <v>1.3</v>
      </c>
      <c r="I13" s="57">
        <f t="shared" ca="1" si="1"/>
        <v>0.44029704554264804</v>
      </c>
      <c r="L13" s="184"/>
      <c r="M13" s="184"/>
      <c r="N13" s="184"/>
      <c r="O13" s="184"/>
      <c r="P13" s="184"/>
      <c r="Q13" s="184"/>
      <c r="R13" s="184"/>
    </row>
    <row r="14" spans="1:19" ht="12.75" customHeight="1">
      <c r="A14" s="12">
        <v>8</v>
      </c>
      <c r="B14" s="1">
        <f ca="1">IF(A14=sheet4!$A$7,sheet4!$B$7,B14)</f>
        <v>80000001</v>
      </c>
      <c r="C14" s="1">
        <f t="shared" ca="1" si="0"/>
        <v>138538052.75470608</v>
      </c>
      <c r="D14" s="55">
        <f t="shared" ca="1" si="2"/>
        <v>6.2790454477269879E-9</v>
      </c>
      <c r="H14" s="56">
        <v>1.35</v>
      </c>
      <c r="I14" s="57">
        <f t="shared" ca="1" si="1"/>
        <v>0.42483956154616132</v>
      </c>
      <c r="L14" s="184"/>
      <c r="M14" s="184"/>
      <c r="N14" s="184"/>
      <c r="O14" s="184"/>
      <c r="P14" s="184"/>
      <c r="Q14" s="184"/>
      <c r="R14" s="184"/>
    </row>
    <row r="15" spans="1:19" ht="12.75" customHeight="1">
      <c r="A15" s="12">
        <v>9</v>
      </c>
      <c r="B15" s="1">
        <f ca="1">IF(A15=sheet4!$A$7,sheet4!$B$7,B15)</f>
        <v>90000001</v>
      </c>
      <c r="C15" s="1">
        <f t="shared" ca="1" si="0"/>
        <v>128538052.75470608</v>
      </c>
      <c r="D15" s="55">
        <f t="shared" ca="1" si="2"/>
        <v>6.6972044685179949E-9</v>
      </c>
      <c r="H15" s="56">
        <v>1.4</v>
      </c>
      <c r="I15" s="57">
        <f t="shared" ca="1" si="1"/>
        <v>0.40895518358815752</v>
      </c>
      <c r="L15" s="184"/>
      <c r="M15" s="184"/>
      <c r="N15" s="184"/>
      <c r="O15" s="184"/>
      <c r="P15" s="184"/>
      <c r="Q15" s="184"/>
      <c r="R15" s="184"/>
    </row>
    <row r="16" spans="1:19" ht="12.75" customHeight="1">
      <c r="A16" s="12">
        <v>10</v>
      </c>
      <c r="B16" s="1">
        <f ca="1">IF(A16=sheet4!$A$7,sheet4!$B$7,B16)</f>
        <v>100000001</v>
      </c>
      <c r="C16" s="1">
        <f t="shared" ca="1" si="0"/>
        <v>118538052.75470608</v>
      </c>
      <c r="D16" s="55">
        <f t="shared" ca="1" si="2"/>
        <v>7.1745448675082705E-9</v>
      </c>
      <c r="H16" s="56">
        <v>1.45</v>
      </c>
      <c r="I16" s="57">
        <f t="shared" ca="1" si="1"/>
        <v>0.39263212201034114</v>
      </c>
      <c r="L16" s="184"/>
      <c r="M16" s="184"/>
      <c r="N16" s="184"/>
      <c r="O16" s="184"/>
      <c r="P16" s="184"/>
      <c r="Q16" s="184"/>
      <c r="R16" s="184"/>
    </row>
    <row r="17" spans="1:18" ht="12.75" customHeight="1">
      <c r="A17" s="12">
        <v>11</v>
      </c>
      <c r="B17" s="1">
        <f ca="1">IF(A17=sheet4!$A$7,sheet4!$B$7,B17)</f>
        <v>110000001</v>
      </c>
      <c r="C17" s="1">
        <f t="shared" ca="1" si="0"/>
        <v>108538052.75470608</v>
      </c>
      <c r="D17" s="55">
        <f t="shared" ca="1" si="2"/>
        <v>7.7244301144415809E-9</v>
      </c>
      <c r="H17" s="56">
        <v>1.5</v>
      </c>
      <c r="I17" s="57">
        <f t="shared" ca="1" si="1"/>
        <v>0.37585826155590468</v>
      </c>
      <c r="L17" s="184"/>
      <c r="M17" s="184"/>
      <c r="N17" s="184"/>
      <c r="O17" s="184"/>
      <c r="P17" s="184"/>
      <c r="Q17" s="184"/>
      <c r="R17" s="184"/>
    </row>
    <row r="18" spans="1:18" ht="12.75" customHeight="1">
      <c r="A18" s="12">
        <v>12</v>
      </c>
      <c r="B18" s="1">
        <f ca="1">IF(A18=sheet4!$A$7,sheet4!$B$7,B18)</f>
        <v>120000001</v>
      </c>
      <c r="C18" s="1">
        <f t="shared" ca="1" si="0"/>
        <v>98538052.754706085</v>
      </c>
      <c r="D18" s="55">
        <f t="shared" ca="1" si="2"/>
        <v>8.364498819739115E-9</v>
      </c>
      <c r="H18" s="56">
        <v>1.55</v>
      </c>
      <c r="I18" s="57">
        <f t="shared" ca="1" si="1"/>
        <v>0.35862115237735454</v>
      </c>
      <c r="L18" s="184"/>
      <c r="M18" s="184"/>
      <c r="N18" s="184"/>
      <c r="O18" s="184"/>
      <c r="P18" s="184"/>
      <c r="Q18" s="184"/>
      <c r="R18" s="184"/>
    </row>
    <row r="19" spans="1:18" ht="12.75" customHeight="1">
      <c r="A19" s="12">
        <v>13</v>
      </c>
      <c r="B19" s="1">
        <f ca="1">IF(A19=sheet4!$A$7,sheet4!$B$7,B19)</f>
        <v>130000001</v>
      </c>
      <c r="C19" s="1">
        <f t="shared" ca="1" si="0"/>
        <v>88538052.754706085</v>
      </c>
      <c r="D19" s="55">
        <f t="shared" ca="1" si="2"/>
        <v>9.118470861177511E-9</v>
      </c>
      <c r="H19" s="56">
        <v>1.6</v>
      </c>
      <c r="I19" s="57">
        <f t="shared" ca="1" si="1"/>
        <v>0.34090800079603972</v>
      </c>
      <c r="L19" s="184"/>
      <c r="M19" s="184"/>
      <c r="N19" s="184"/>
      <c r="O19" s="184"/>
      <c r="P19" s="184"/>
      <c r="Q19" s="184"/>
      <c r="R19" s="184"/>
    </row>
    <row r="20" spans="1:18">
      <c r="A20" s="12">
        <v>14</v>
      </c>
      <c r="B20" s="1">
        <f ca="1">IF(A20=sheet4!$A$7,sheet4!$B$7,B20)</f>
        <v>140000001</v>
      </c>
      <c r="C20" s="1">
        <f t="shared" ca="1" si="0"/>
        <v>78538052.754706085</v>
      </c>
      <c r="D20" s="55">
        <f t="shared" ca="1" si="2"/>
        <v>1.0018903578078127E-8</v>
      </c>
      <c r="H20" s="56">
        <v>1.65</v>
      </c>
      <c r="I20" s="57">
        <f t="shared" ca="1" si="1"/>
        <v>0.32270565980646165</v>
      </c>
      <c r="L20" s="184"/>
      <c r="M20" s="184"/>
      <c r="N20" s="184"/>
      <c r="O20" s="184"/>
      <c r="P20" s="184"/>
      <c r="Q20" s="184"/>
      <c r="R20" s="184"/>
    </row>
    <row r="21" spans="1:18">
      <c r="A21" s="12">
        <v>15</v>
      </c>
      <c r="B21" s="1">
        <f ca="1">IF(A21=sheet4!$A$7,sheet4!$B$7,B21)</f>
        <v>150000001</v>
      </c>
      <c r="C21" s="1">
        <f t="shared" ca="1" si="0"/>
        <v>68538052.754706085</v>
      </c>
      <c r="D21" s="55">
        <f t="shared" ca="1" si="2"/>
        <v>1.1111469610425441E-8</v>
      </c>
      <c r="H21" s="56">
        <v>1.7</v>
      </c>
      <c r="I21" s="57">
        <f t="shared" ca="1" si="1"/>
        <v>0.30400061931832689</v>
      </c>
      <c r="L21" s="184"/>
      <c r="M21" s="184"/>
      <c r="N21" s="184"/>
      <c r="O21" s="184"/>
      <c r="P21" s="184"/>
      <c r="Q21" s="184"/>
      <c r="R21" s="184"/>
    </row>
    <row r="22" spans="1:18">
      <c r="A22" s="12">
        <v>16</v>
      </c>
      <c r="B22" s="1">
        <f ca="1">IF(A22=sheet4!$A$7,sheet4!$B$7,B22)</f>
        <v>160000001</v>
      </c>
      <c r="C22" s="1">
        <f t="shared" ca="1" si="0"/>
        <v>58538052.754706085</v>
      </c>
      <c r="D22" s="55">
        <f t="shared" ca="1" si="2"/>
        <v>1.2461627026420539E-8</v>
      </c>
      <c r="H22" s="56">
        <v>1.75</v>
      </c>
      <c r="I22" s="57">
        <f t="shared" ca="1" si="1"/>
        <v>0.2847789961291452</v>
      </c>
    </row>
    <row r="23" spans="1:18">
      <c r="A23" s="12">
        <v>17</v>
      </c>
      <c r="B23" s="1">
        <f ca="1">IF(A23=sheet4!$A$7,sheet4!$B$7,B23)</f>
        <v>170000001</v>
      </c>
      <c r="C23" s="1">
        <f t="shared" ca="1" si="0"/>
        <v>48538052.754706085</v>
      </c>
      <c r="D23" s="55">
        <f t="shared" ca="1" si="2"/>
        <v>1.4164648634035078E-8</v>
      </c>
      <c r="H23" s="56">
        <v>1.8</v>
      </c>
      <c r="I23" s="57">
        <f t="shared" ca="1" si="1"/>
        <v>0.2650265236198604</v>
      </c>
    </row>
    <row r="24" spans="1:18">
      <c r="A24" s="12">
        <v>18</v>
      </c>
      <c r="B24" s="1">
        <f ca="1">IF(A24=sheet4!$A$7,sheet4!$B$7,B24)</f>
        <v>180000001</v>
      </c>
      <c r="C24" s="1">
        <f t="shared" ca="1" si="0"/>
        <v>38538052.754706085</v>
      </c>
      <c r="D24" s="55">
        <f t="shared" ca="1" si="2"/>
        <v>1.6357806562712092E-8</v>
      </c>
      <c r="H24" s="56">
        <v>1.85</v>
      </c>
      <c r="I24" s="57">
        <f t="shared" ca="1" si="1"/>
        <v>0.24472854116592876</v>
      </c>
    </row>
    <row r="25" spans="1:18">
      <c r="A25" s="12">
        <v>19</v>
      </c>
      <c r="B25" s="1">
        <f ca="1">IF(A25=sheet4!$A$7,sheet4!$B$7,B25)</f>
        <v>190000001</v>
      </c>
      <c r="C25" s="1">
        <f t="shared" ca="1" si="0"/>
        <v>28538052.754706085</v>
      </c>
      <c r="D25" s="55">
        <f t="shared" ca="1" si="2"/>
        <v>1.9215195287688179E-8</v>
      </c>
      <c r="H25" s="56">
        <v>1.9</v>
      </c>
      <c r="I25" s="57">
        <f t="shared" ca="1" si="1"/>
        <v>0.22386998325595869</v>
      </c>
    </row>
    <row r="26" spans="1:18">
      <c r="A26" s="12">
        <v>20</v>
      </c>
      <c r="B26" s="1">
        <f ca="1">IF(A26=sheet4!$A$7,sheet4!$B$7,B26)</f>
        <v>200000001</v>
      </c>
      <c r="C26" s="1">
        <f t="shared" ca="1" si="0"/>
        <v>18538052.754706085</v>
      </c>
      <c r="D26" s="55">
        <f t="shared" ca="1" si="2"/>
        <v>2.2762263202260063E-8</v>
      </c>
      <c r="H26" s="56">
        <v>1.95</v>
      </c>
      <c r="I26" s="57">
        <f t="shared" ca="1" si="1"/>
        <v>0.20243536830981038</v>
      </c>
    </row>
    <row r="27" spans="1:18" ht="13.5" thickBot="1">
      <c r="A27" s="12">
        <v>21</v>
      </c>
      <c r="B27" s="1">
        <f ca="1">IF(A27=sheet4!$A$7,sheet4!$B$7,B27)</f>
        <v>210000001</v>
      </c>
      <c r="C27" s="1">
        <f t="shared" ca="1" si="0"/>
        <v>8538052.7547060847</v>
      </c>
      <c r="D27" s="55">
        <f t="shared" ca="1" si="2"/>
        <v>2.4844519766633848E-8</v>
      </c>
      <c r="H27" s="58">
        <v>2</v>
      </c>
      <c r="I27" s="59">
        <f t="shared" ca="1" si="1"/>
        <v>0.18040878718792525</v>
      </c>
    </row>
    <row r="28" spans="1:18" ht="16.5" customHeight="1">
      <c r="A28" s="12">
        <v>22</v>
      </c>
      <c r="B28" s="1">
        <f ca="1">IF(A28=sheet4!$A$7,sheet4!$B$7,B28)</f>
        <v>220000001</v>
      </c>
      <c r="C28" s="1">
        <f t="shared" ca="1" si="0"/>
        <v>1461947.2452939153</v>
      </c>
      <c r="D28" s="55">
        <f t="shared" ca="1" si="2"/>
        <v>2.0054601355622702E-8</v>
      </c>
      <c r="G28" s="171" t="s">
        <v>85</v>
      </c>
      <c r="H28" s="172"/>
      <c r="I28" s="172"/>
      <c r="J28" s="173"/>
      <c r="N28" s="54"/>
      <c r="O28" s="54"/>
    </row>
    <row r="29" spans="1:18" ht="16.5" customHeight="1">
      <c r="A29" s="12">
        <v>23</v>
      </c>
      <c r="B29" s="1">
        <f ca="1">IF(A29=sheet4!$A$7,sheet4!$B$7,B29)</f>
        <v>230000001</v>
      </c>
      <c r="C29" s="1">
        <f t="shared" ca="1" si="0"/>
        <v>11461947.245293915</v>
      </c>
      <c r="D29" s="55">
        <f t="shared" ca="1" si="2"/>
        <v>5.3628420086228882E-6</v>
      </c>
      <c r="G29" s="174"/>
      <c r="H29" s="175"/>
      <c r="I29" s="175"/>
      <c r="J29" s="176"/>
      <c r="N29" s="54"/>
      <c r="O29" s="54"/>
    </row>
    <row r="30" spans="1:18" ht="16.5" customHeight="1">
      <c r="A30" s="12">
        <v>24</v>
      </c>
      <c r="B30" s="1">
        <f ca="1">IF(A30=sheet4!$A$7,sheet4!$B$7,B30)</f>
        <v>229000001</v>
      </c>
      <c r="C30" s="1">
        <f t="shared" ca="1" si="0"/>
        <v>10461947.245293915</v>
      </c>
      <c r="D30" s="55">
        <f t="shared" ca="1" si="2"/>
        <v>7.9633483733606793E-8</v>
      </c>
      <c r="G30" s="174"/>
      <c r="H30" s="175"/>
      <c r="I30" s="175"/>
      <c r="J30" s="176"/>
      <c r="N30" s="54"/>
      <c r="O30" s="54"/>
    </row>
    <row r="31" spans="1:18" ht="16.5" customHeight="1" thickBot="1">
      <c r="A31" s="12">
        <v>25</v>
      </c>
      <c r="B31" s="1">
        <f ca="1">IF(A31=sheet4!$A$7,sheet4!$B$7,B31)</f>
        <v>228000001</v>
      </c>
      <c r="C31" s="1">
        <f t="shared" ca="1" si="0"/>
        <v>9461947.2452939153</v>
      </c>
      <c r="D31" s="55">
        <f t="shared" ca="1" si="2"/>
        <v>8.64481036328307E-8</v>
      </c>
      <c r="G31" s="174"/>
      <c r="H31" s="175"/>
      <c r="I31" s="175"/>
      <c r="J31" s="176"/>
      <c r="N31" s="54"/>
      <c r="O31" s="54"/>
    </row>
    <row r="32" spans="1:18" ht="16.5" customHeight="1">
      <c r="A32" s="12">
        <v>26</v>
      </c>
      <c r="B32" s="1">
        <f ca="1">IF(A32=sheet4!$A$7,sheet4!$B$7,B32)</f>
        <v>227000001</v>
      </c>
      <c r="C32" s="1">
        <f t="shared" ca="1" si="0"/>
        <v>8461947.2452939153</v>
      </c>
      <c r="D32" s="55">
        <f t="shared" ca="1" si="2"/>
        <v>9.4516856421554658E-8</v>
      </c>
      <c r="G32" s="179" t="s">
        <v>0</v>
      </c>
      <c r="H32" s="180" t="s">
        <v>12</v>
      </c>
      <c r="I32" s="180" t="s">
        <v>2</v>
      </c>
      <c r="J32" s="181" t="s">
        <v>9</v>
      </c>
      <c r="N32" s="54"/>
      <c r="O32" s="54"/>
    </row>
    <row r="33" spans="1:15" ht="16.5" customHeight="1">
      <c r="A33" s="12">
        <v>27</v>
      </c>
      <c r="B33" s="1">
        <f ca="1">IF(A33=sheet4!$A$7,sheet4!$B$7,B33)</f>
        <v>226000001</v>
      </c>
      <c r="C33" s="1">
        <f t="shared" ca="1" si="0"/>
        <v>7461947.2452939153</v>
      </c>
      <c r="D33" s="55">
        <f ca="1">C33/C32^$E$7</f>
        <v>1.0421051626052784E-7</v>
      </c>
      <c r="G33" s="12">
        <v>1</v>
      </c>
      <c r="H33" s="131">
        <v>100000</v>
      </c>
      <c r="I33" s="1">
        <v>10</v>
      </c>
      <c r="J33" s="55">
        <v>1</v>
      </c>
      <c r="N33" s="54"/>
      <c r="O33" s="54"/>
    </row>
    <row r="34" spans="1:15" ht="16.5" customHeight="1">
      <c r="A34" s="12">
        <v>28</v>
      </c>
      <c r="B34" s="1">
        <f ca="1">IF(A34=sheet4!$A$7,sheet4!$B$7,B34)</f>
        <v>225000001</v>
      </c>
      <c r="C34" s="1">
        <f t="shared" ca="1" si="0"/>
        <v>6461947.2452939153</v>
      </c>
      <c r="D34" s="55">
        <f t="shared" ca="1" si="2"/>
        <v>1.160537182794152E-7</v>
      </c>
      <c r="G34" s="12">
        <v>2</v>
      </c>
      <c r="H34" s="131">
        <v>500000</v>
      </c>
      <c r="I34" s="1">
        <v>10</v>
      </c>
      <c r="J34" s="55">
        <v>1</v>
      </c>
      <c r="N34" s="54"/>
      <c r="O34" s="54"/>
    </row>
    <row r="35" spans="1:15" ht="16.5" customHeight="1">
      <c r="A35" s="12">
        <v>29</v>
      </c>
      <c r="B35" s="1">
        <f ca="1">IF(A35=sheet4!$A$7,sheet4!$B$7,B35)</f>
        <v>224000001</v>
      </c>
      <c r="C35" s="1">
        <f t="shared" ca="1" si="0"/>
        <v>5461947.2452939153</v>
      </c>
      <c r="D35" s="55">
        <f t="shared" ca="1" si="2"/>
        <v>1.3080389755813328E-7</v>
      </c>
      <c r="G35" s="12">
        <v>3</v>
      </c>
      <c r="H35" s="131">
        <v>5000000</v>
      </c>
      <c r="I35" s="1">
        <v>10</v>
      </c>
      <c r="J35" s="55">
        <v>1.25</v>
      </c>
      <c r="N35" s="54"/>
      <c r="O35" s="54"/>
    </row>
    <row r="36" spans="1:15" ht="16.5" customHeight="1" thickBot="1">
      <c r="A36" s="12">
        <v>30</v>
      </c>
      <c r="B36" s="1">
        <f ca="1">IF(A36=sheet4!$A$7,sheet4!$B$7,B36)</f>
        <v>223000001</v>
      </c>
      <c r="C36" s="1">
        <f t="shared" ca="1" si="0"/>
        <v>4461947.2452939153</v>
      </c>
      <c r="D36" s="55">
        <f t="shared" ca="1" si="2"/>
        <v>1.4956481182472316E-7</v>
      </c>
      <c r="G36" s="13">
        <v>4</v>
      </c>
      <c r="H36" s="182">
        <v>10000000</v>
      </c>
      <c r="I36" s="14">
        <v>10</v>
      </c>
      <c r="J36" s="60">
        <v>2</v>
      </c>
    </row>
    <row r="37" spans="1:15" ht="12.75" customHeight="1">
      <c r="A37" s="12">
        <v>31</v>
      </c>
      <c r="B37" s="1">
        <f ca="1">IF(A37=sheet4!$A$7,sheet4!$B$7,B37)</f>
        <v>222000001</v>
      </c>
      <c r="C37" s="1">
        <f t="shared" ca="1" si="0"/>
        <v>3461947.2452939153</v>
      </c>
      <c r="D37" s="55">
        <f t="shared" ca="1" si="2"/>
        <v>1.7388878909402315E-7</v>
      </c>
      <c r="F37" s="132"/>
      <c r="G37" s="132"/>
      <c r="H37" s="177"/>
      <c r="I37" s="132"/>
      <c r="J37" s="132"/>
      <c r="K37" s="132"/>
    </row>
    <row r="38" spans="1:15" ht="12.75" customHeight="1">
      <c r="A38" s="12">
        <v>32</v>
      </c>
      <c r="B38" s="1">
        <f ca="1">IF(A38=sheet4!$A$7,sheet4!$B$7,B38)</f>
        <v>221000001</v>
      </c>
      <c r="C38" s="1">
        <f t="shared" ca="1" si="0"/>
        <v>2461947.2452939153</v>
      </c>
      <c r="D38" s="55">
        <f t="shared" ca="1" si="2"/>
        <v>2.054176948622042E-7</v>
      </c>
      <c r="F38" s="132"/>
      <c r="G38" s="132"/>
      <c r="H38" s="177"/>
      <c r="I38" s="132"/>
      <c r="J38" s="132"/>
      <c r="K38" s="132"/>
    </row>
    <row r="39" spans="1:15" ht="12.75" customHeight="1">
      <c r="A39" s="12">
        <v>33</v>
      </c>
      <c r="B39" s="1">
        <f ca="1">IF(A39=sheet4!$A$7,sheet4!$B$7,B39)</f>
        <v>220000001</v>
      </c>
      <c r="C39" s="1">
        <f t="shared" ca="1" si="0"/>
        <v>1461947.2452939153</v>
      </c>
      <c r="D39" s="55">
        <f t="shared" ca="1" si="2"/>
        <v>2.4119828530886383E-7</v>
      </c>
      <c r="F39" s="132"/>
      <c r="G39" s="132"/>
      <c r="H39" s="177"/>
      <c r="I39" s="132"/>
      <c r="J39" s="132"/>
      <c r="K39" s="132"/>
    </row>
    <row r="40" spans="1:15" ht="13.5" customHeight="1">
      <c r="A40" s="12">
        <v>34</v>
      </c>
      <c r="B40" s="1">
        <f ca="1">IF(A40=sheet4!$A$7,sheet4!$B$7,B40)</f>
        <v>219000001</v>
      </c>
      <c r="C40" s="1">
        <f t="shared" ca="1" si="0"/>
        <v>461947.24529391527</v>
      </c>
      <c r="D40" s="55">
        <f t="shared" ca="1" si="2"/>
        <v>2.1613693029751025E-7</v>
      </c>
      <c r="F40" s="132"/>
      <c r="G40" s="132"/>
      <c r="H40" s="177"/>
      <c r="I40" s="132"/>
      <c r="J40" s="132"/>
      <c r="K40" s="132"/>
    </row>
    <row r="41" spans="1:15">
      <c r="A41" s="12">
        <v>35</v>
      </c>
      <c r="B41" s="1">
        <f ca="1">IF(A41=sheet4!$A$7,sheet4!$B$7,B41)</f>
        <v>218000001</v>
      </c>
      <c r="C41" s="1">
        <f t="shared" ca="1" si="0"/>
        <v>538052.75470608473</v>
      </c>
      <c r="D41" s="55">
        <f t="shared" ca="1" si="2"/>
        <v>2.5213904056461569E-6</v>
      </c>
      <c r="F41" s="132"/>
      <c r="G41" s="132"/>
      <c r="H41" s="177"/>
      <c r="I41" s="132"/>
      <c r="J41" s="132"/>
      <c r="K41" s="132"/>
    </row>
    <row r="42" spans="1:15">
      <c r="A42" s="12">
        <v>36</v>
      </c>
      <c r="B42" s="1">
        <f ca="1">IF(A42=sheet4!$A$7,sheet4!$B$7,B42)</f>
        <v>218100001</v>
      </c>
      <c r="C42" s="1">
        <f t="shared" ca="1" si="0"/>
        <v>438052.75470608473</v>
      </c>
      <c r="D42" s="55">
        <f t="shared" ca="1" si="2"/>
        <v>1.513131586756339E-6</v>
      </c>
      <c r="F42" s="132"/>
      <c r="G42" s="132"/>
      <c r="H42" s="177"/>
      <c r="I42" s="132"/>
      <c r="J42" s="132"/>
      <c r="K42" s="132"/>
    </row>
    <row r="43" spans="1:15">
      <c r="A43" s="12">
        <v>37</v>
      </c>
      <c r="B43" s="1">
        <f ca="1">IF(A43=sheet4!$A$7,sheet4!$B$7,B43)</f>
        <v>218200001</v>
      </c>
      <c r="C43" s="1">
        <f t="shared" ca="1" si="0"/>
        <v>338052.75470608473</v>
      </c>
      <c r="D43" s="55">
        <f t="shared" ca="1" si="2"/>
        <v>1.761698756295152E-6</v>
      </c>
      <c r="F43" s="132"/>
      <c r="G43" s="132"/>
      <c r="H43" s="177"/>
      <c r="I43" s="132"/>
      <c r="J43" s="132"/>
      <c r="K43" s="132"/>
    </row>
    <row r="44" spans="1:15">
      <c r="A44" s="12">
        <v>38</v>
      </c>
      <c r="B44" s="1">
        <f ca="1">IF(A44=sheet4!$A$7,sheet4!$B$7,B44)</f>
        <v>218300001</v>
      </c>
      <c r="C44" s="1">
        <f t="shared" ca="1" si="0"/>
        <v>238052.75470608473</v>
      </c>
      <c r="D44" s="55">
        <f t="shared" ca="1" si="2"/>
        <v>2.083071863925221E-6</v>
      </c>
      <c r="F44" s="132"/>
      <c r="G44" s="132"/>
      <c r="H44" s="177"/>
      <c r="I44" s="132"/>
      <c r="J44" s="132"/>
      <c r="K44" s="132"/>
    </row>
    <row r="45" spans="1:15">
      <c r="A45" s="12">
        <v>39</v>
      </c>
      <c r="B45" s="1">
        <f ca="1">IF(A45=sheet4!$A$7,sheet4!$B$7,B45)</f>
        <v>218400001</v>
      </c>
      <c r="C45" s="1">
        <f t="shared" ca="1" si="0"/>
        <v>138052.75470608473</v>
      </c>
      <c r="D45" s="55">
        <f t="shared" ca="1" si="2"/>
        <v>2.4361198703349331E-6</v>
      </c>
      <c r="F45" s="132"/>
      <c r="G45" s="132"/>
      <c r="H45" s="177"/>
      <c r="I45" s="132"/>
      <c r="J45" s="132"/>
      <c r="K45" s="132"/>
    </row>
    <row r="46" spans="1:15" ht="13.5" thickBot="1">
      <c r="A46" s="13">
        <v>40</v>
      </c>
      <c r="B46" s="14">
        <f ca="1">IF(A46=sheet4!$A$7,sheet4!$B$7,B46)</f>
        <v>218500001</v>
      </c>
      <c r="C46" s="14">
        <f t="shared" ca="1" si="0"/>
        <v>38052.754706084728</v>
      </c>
      <c r="D46" s="60">
        <f t="shared" ca="1" si="2"/>
        <v>1.9966224390834021E-6</v>
      </c>
      <c r="F46" s="132">
        <v>1.9966224390834E-6</v>
      </c>
      <c r="G46" s="132"/>
      <c r="H46" s="177"/>
      <c r="I46" s="132"/>
      <c r="J46" s="132"/>
      <c r="K46" s="132"/>
    </row>
    <row r="47" spans="1:15">
      <c r="F47" s="132"/>
      <c r="G47" s="132"/>
      <c r="H47" s="177"/>
      <c r="I47" s="132"/>
      <c r="J47" s="132"/>
      <c r="K47" s="132"/>
    </row>
    <row r="48" spans="1:15">
      <c r="F48" s="132"/>
      <c r="G48" s="132"/>
      <c r="H48" s="177"/>
      <c r="I48" s="132"/>
      <c r="J48" s="132"/>
      <c r="K48" s="132"/>
    </row>
    <row r="49" spans="6:11">
      <c r="F49" s="132"/>
      <c r="G49" s="132"/>
      <c r="H49" s="177"/>
      <c r="I49" s="132"/>
      <c r="J49" s="132"/>
      <c r="K49" s="132"/>
    </row>
    <row r="50" spans="6:11">
      <c r="F50" s="132"/>
      <c r="G50" s="132"/>
      <c r="H50" s="177"/>
      <c r="I50" s="132"/>
      <c r="J50" s="132"/>
      <c r="K50" s="132"/>
    </row>
    <row r="51" spans="6:11">
      <c r="F51" s="132"/>
      <c r="G51" s="132"/>
      <c r="H51" s="177"/>
      <c r="I51" s="132"/>
      <c r="J51" s="132"/>
      <c r="K51" s="132"/>
    </row>
    <row r="52" spans="6:11">
      <c r="F52" s="132"/>
      <c r="G52" s="132"/>
      <c r="H52" s="177"/>
      <c r="I52" s="132"/>
      <c r="J52" s="132"/>
      <c r="K52" s="132"/>
    </row>
    <row r="53" spans="6:11">
      <c r="F53" s="132"/>
      <c r="G53" s="132"/>
      <c r="H53" s="177"/>
      <c r="I53" s="132"/>
      <c r="J53" s="132"/>
      <c r="K53" s="132"/>
    </row>
    <row r="54" spans="6:11">
      <c r="F54" s="132"/>
      <c r="G54" s="132"/>
      <c r="H54" s="177"/>
      <c r="I54" s="132"/>
      <c r="J54" s="132"/>
      <c r="K54" s="132"/>
    </row>
    <row r="55" spans="6:11">
      <c r="F55" s="132"/>
      <c r="G55" s="132"/>
      <c r="H55" s="177"/>
      <c r="I55" s="132"/>
      <c r="J55" s="132"/>
      <c r="K55" s="132"/>
    </row>
    <row r="56" spans="6:11">
      <c r="F56" s="132"/>
      <c r="G56" s="132"/>
      <c r="H56" s="177"/>
      <c r="I56" s="132"/>
      <c r="J56" s="132"/>
      <c r="K56" s="132"/>
    </row>
    <row r="57" spans="6:11">
      <c r="F57" s="132"/>
      <c r="G57" s="132"/>
      <c r="H57" s="177"/>
      <c r="I57" s="132"/>
      <c r="J57" s="132"/>
      <c r="K57" s="132"/>
    </row>
    <row r="58" spans="6:11">
      <c r="F58" s="132"/>
      <c r="G58" s="132"/>
      <c r="H58" s="177"/>
      <c r="I58" s="132"/>
      <c r="J58" s="132"/>
      <c r="K58" s="132"/>
    </row>
    <row r="59" spans="6:11">
      <c r="F59" s="132"/>
      <c r="G59" s="132"/>
      <c r="H59" s="177"/>
      <c r="I59" s="132"/>
      <c r="J59" s="132"/>
      <c r="K59" s="132"/>
    </row>
    <row r="60" spans="6:11">
      <c r="F60" s="132"/>
      <c r="G60" s="132"/>
      <c r="H60" s="177"/>
      <c r="I60" s="132"/>
      <c r="J60" s="132"/>
      <c r="K60" s="132"/>
    </row>
    <row r="61" spans="6:11">
      <c r="F61" s="132"/>
      <c r="G61" s="132"/>
      <c r="H61" s="177"/>
      <c r="I61" s="132"/>
      <c r="J61" s="132"/>
      <c r="K61" s="132"/>
    </row>
    <row r="62" spans="6:11">
      <c r="F62" s="132"/>
      <c r="G62" s="132"/>
      <c r="H62" s="177"/>
      <c r="I62" s="132"/>
      <c r="J62" s="132"/>
      <c r="K62" s="132"/>
    </row>
    <row r="63" spans="6:11">
      <c r="F63" s="132"/>
      <c r="G63" s="132"/>
      <c r="H63" s="177"/>
      <c r="I63" s="132"/>
      <c r="J63" s="132"/>
      <c r="K63" s="132"/>
    </row>
    <row r="64" spans="6:11">
      <c r="F64" s="132"/>
      <c r="G64" s="132"/>
      <c r="H64" s="178"/>
      <c r="I64" s="132"/>
      <c r="J64" s="132"/>
      <c r="K64" s="132"/>
    </row>
  </sheetData>
  <mergeCells count="4">
    <mergeCell ref="G28:J31"/>
    <mergeCell ref="A5:D5"/>
    <mergeCell ref="E5:J5"/>
    <mergeCell ref="L9:R21"/>
  </mergeCells>
  <phoneticPr fontId="2" type="noConversion"/>
  <conditionalFormatting sqref="H7:I27 L5">
    <cfRule type="expression" dxfId="6" priority="1" stopIfTrue="1">
      <formula>$I5=$J$7</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List Box 1">
              <controlPr defaultSize="0" autoLine="0" autoPict="0">
                <anchor moveWithCells="1">
                  <from>
                    <xdr:col>4</xdr:col>
                    <xdr:colOff>0</xdr:colOff>
                    <xdr:row>7</xdr:row>
                    <xdr:rowOff>9525</xdr:rowOff>
                  </from>
                  <to>
                    <xdr:col>5</xdr:col>
                    <xdr:colOff>9525</xdr:colOff>
                    <xdr:row>23</xdr:row>
                    <xdr:rowOff>57150</xdr:rowOff>
                  </to>
                </anchor>
              </controlPr>
            </control>
          </mc:Choice>
        </mc:AlternateContent>
        <mc:AlternateContent xmlns:mc="http://schemas.openxmlformats.org/markup-compatibility/2006">
          <mc:Choice Requires="x14">
            <control shapeId="4103" r:id="rId5" name="List Box 7">
              <controlPr defaultSize="0" autoLine="0" autoPict="0">
                <anchor moveWithCells="1">
                  <from>
                    <xdr:col>9</xdr:col>
                    <xdr:colOff>600075</xdr:colOff>
                    <xdr:row>5</xdr:row>
                    <xdr:rowOff>0</xdr:rowOff>
                  </from>
                  <to>
                    <xdr:col>17</xdr:col>
                    <xdr:colOff>9525</xdr:colOff>
                    <xdr:row>5</xdr:row>
                    <xdr:rowOff>409575</xdr:rowOff>
                  </to>
                </anchor>
              </controlPr>
            </control>
          </mc:Choice>
        </mc:AlternateContent>
        <mc:AlternateContent xmlns:mc="http://schemas.openxmlformats.org/markup-compatibility/2006">
          <mc:Choice Requires="x14">
            <control shapeId="4107" r:id="rId6" name="Button 11">
              <controlPr defaultSize="0" print="0" autoFill="0" autoPict="0" macro="[0]!Macro1">
                <anchor moveWithCells="1" sizeWithCells="1">
                  <from>
                    <xdr:col>12</xdr:col>
                    <xdr:colOff>295275</xdr:colOff>
                    <xdr:row>3</xdr:row>
                    <xdr:rowOff>152400</xdr:rowOff>
                  </from>
                  <to>
                    <xdr:col>15</xdr:col>
                    <xdr:colOff>276225</xdr:colOff>
                    <xdr:row>4</xdr:row>
                    <xdr:rowOff>419100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9"/>
  <sheetViews>
    <sheetView workbookViewId="0">
      <selection activeCell="T13" sqref="T13"/>
    </sheetView>
  </sheetViews>
  <sheetFormatPr defaultRowHeight="12.75"/>
  <cols>
    <col min="1" max="1" width="9.42578125" customWidth="1"/>
    <col min="2" max="5" width="7.42578125" bestFit="1" customWidth="1"/>
    <col min="6" max="6" width="8.7109375" bestFit="1" customWidth="1"/>
    <col min="7" max="7" width="8.28515625" customWidth="1"/>
    <col min="8" max="8" width="15.7109375" customWidth="1"/>
    <col min="9" max="9" width="10.28515625" customWidth="1"/>
    <col min="10" max="10" width="13.28515625" customWidth="1"/>
    <col min="11" max="11" width="13.7109375" customWidth="1"/>
    <col min="12" max="12" width="14.42578125" customWidth="1"/>
    <col min="13" max="13" width="13.85546875" customWidth="1"/>
    <col min="14" max="14" width="8" customWidth="1"/>
    <col min="15" max="15" width="10.85546875" customWidth="1"/>
    <col min="16" max="19" width="9.140625" hidden="1" customWidth="1"/>
  </cols>
  <sheetData>
    <row r="1" spans="1:19" ht="18">
      <c r="A1" t="s">
        <v>21</v>
      </c>
    </row>
    <row r="2" spans="1:19">
      <c r="A2" t="s">
        <v>22</v>
      </c>
    </row>
    <row r="3" spans="1:19" ht="13.5" thickBot="1">
      <c r="A3" t="s">
        <v>23</v>
      </c>
    </row>
    <row r="4" spans="1:19" ht="45.75" customHeight="1" thickBot="1">
      <c r="H4" t="s">
        <v>24</v>
      </c>
      <c r="I4">
        <v>1</v>
      </c>
      <c r="J4" s="61" t="s">
        <v>25</v>
      </c>
      <c r="K4" s="62" t="s">
        <v>82</v>
      </c>
      <c r="L4" s="62" t="s">
        <v>26</v>
      </c>
      <c r="M4" s="63" t="s">
        <v>2</v>
      </c>
    </row>
    <row r="5" spans="1:19" ht="17.25" customHeight="1" thickBot="1">
      <c r="A5" s="3" t="s">
        <v>56</v>
      </c>
      <c r="H5" t="s">
        <v>27</v>
      </c>
      <c r="I5" s="6">
        <v>2</v>
      </c>
      <c r="J5" s="50">
        <f>INDEX(sheet5!I12:I22,S5)</f>
        <v>1E-3</v>
      </c>
      <c r="K5" s="51">
        <f>INDEX(sheet5!J63:J85,P5)</f>
        <v>1</v>
      </c>
      <c r="L5" s="52">
        <f>INDEX(sheet5!H26:H59,Q5)</f>
        <v>10000000</v>
      </c>
      <c r="M5" s="53">
        <f>INDEX(sheet5!L89:L147,R5)</f>
        <v>10</v>
      </c>
      <c r="P5" s="6">
        <v>1</v>
      </c>
      <c r="Q5" s="6">
        <v>1</v>
      </c>
      <c r="R5" s="6">
        <v>19</v>
      </c>
      <c r="S5" s="6">
        <v>11</v>
      </c>
    </row>
    <row r="6" spans="1:19" ht="34.5" thickBot="1">
      <c r="A6" s="64" t="s">
        <v>28</v>
      </c>
      <c r="B6" s="65" t="s">
        <v>29</v>
      </c>
      <c r="C6" s="65" t="s">
        <v>30</v>
      </c>
      <c r="D6" s="65" t="s">
        <v>31</v>
      </c>
      <c r="E6" s="65" t="s">
        <v>32</v>
      </c>
      <c r="F6" s="66" t="s">
        <v>33</v>
      </c>
      <c r="G6" s="67" t="s">
        <v>34</v>
      </c>
      <c r="H6" s="68" t="s">
        <v>35</v>
      </c>
      <c r="I6" s="69" t="s">
        <v>36</v>
      </c>
      <c r="J6" s="69" t="s">
        <v>37</v>
      </c>
      <c r="K6" s="69" t="s">
        <v>38</v>
      </c>
      <c r="L6" s="69" t="s">
        <v>39</v>
      </c>
      <c r="M6" s="66" t="s">
        <v>40</v>
      </c>
      <c r="N6" s="70" t="s">
        <v>41</v>
      </c>
    </row>
    <row r="7" spans="1:19" ht="26.25" thickBot="1">
      <c r="A7" s="10">
        <f ca="1">IF(I5=1,0,A7+1)</f>
        <v>14700</v>
      </c>
      <c r="B7" s="38">
        <f ca="1">IF(A7=0,K5,B7+G7)</f>
        <v>218538052.29839244</v>
      </c>
      <c r="C7" s="44">
        <f ca="1">sheet1!B5/(B7+B7*sheet1!C5)^(2*sheet1!E5)</f>
        <v>1629629.6865516759</v>
      </c>
      <c r="D7" s="44">
        <f ca="1">C7*(B7-sheet1!D5)</f>
        <v>356133457666550.81</v>
      </c>
      <c r="E7" s="44">
        <f ca="1">C7*sheet1!D5</f>
        <v>2640000092.2137151</v>
      </c>
      <c r="F7" s="45">
        <f ca="1">(E7-sheet1!G5)*(E7-sheet1!G5)</f>
        <v>8503.3692482000624</v>
      </c>
      <c r="G7" s="79">
        <f ca="1">IF(A7=0,L5,IF(F7&gt;=M7,IF(ABS(G7)&lt;=(J5/M5),G7,(-G7/M5)),G7))</f>
        <v>-1E-4</v>
      </c>
      <c r="H7" s="39" t="str">
        <f ca="1">IF(A7=0,"Initial state",IF(ABS(G7)&lt;=(J5/M5),"The search is completed!!!","Proceed the search by clicking on the button &lt;F9&gt;"))</f>
        <v>The search is completed!!!</v>
      </c>
      <c r="I7" s="40">
        <f ca="1">IF($A$7=0,0,IF(ABS($G$7)&lt;=(J5/$M$5),I7,B7))</f>
        <v>218538053.75499991</v>
      </c>
      <c r="J7" s="41">
        <f ca="1">IF($A$7=0,0,IF(ABS($G$7)&lt;=(J5/$M$5),J7,C7))</f>
        <v>1629629.6296181339</v>
      </c>
      <c r="K7" s="40">
        <f ca="1">IF($A$7=0,0,IF(ABS($G$7)&lt;=(J5/$M$5),K7,D7))</f>
        <v>356133447598228.38</v>
      </c>
      <c r="L7" s="40">
        <f ca="1">IF($A$7=0,0,IF(ABS($G$7)&lt;=(J5/$M$5),L7,E7))</f>
        <v>2639999999.9813771</v>
      </c>
      <c r="M7" s="40">
        <f ca="1">IF($A$7=0,F7,IF(F7&gt;M7,IF(ABS($G$7)&lt;=(J5/$M$5),M7,F7),F7))</f>
        <v>1.0452004062244669E-7</v>
      </c>
      <c r="N7" s="42">
        <f ca="1">IF($A$7=0,0,IF(ABS($G$7)&lt;=(J5/$M$5),N7,A7))</f>
        <v>121</v>
      </c>
    </row>
    <row r="9" spans="1:19">
      <c r="I9" s="149"/>
    </row>
  </sheetData>
  <phoneticPr fontId="2" type="noConversion"/>
  <conditionalFormatting sqref="A7:F7">
    <cfRule type="expression" dxfId="5" priority="1" stopIfTrue="1">
      <formula>$A$7=0</formula>
    </cfRule>
  </conditionalFormatting>
  <conditionalFormatting sqref="H7:N7">
    <cfRule type="expression" dxfId="4" priority="2" stopIfTrue="1">
      <formula>$A$7=0</formula>
    </cfRule>
    <cfRule type="expression" dxfId="3" priority="3" stopIfTrue="1">
      <formula>$H$7="The search is completed!!!"</formula>
    </cfRule>
  </conditionalFormatting>
  <conditionalFormatting sqref="G7">
    <cfRule type="expression" dxfId="2" priority="4" stopIfTrue="1">
      <formula>$A$7=0</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8</xdr:col>
                    <xdr:colOff>676275</xdr:colOff>
                    <xdr:row>3</xdr:row>
                    <xdr:rowOff>571500</xdr:rowOff>
                  </from>
                  <to>
                    <xdr:col>10</xdr:col>
                    <xdr:colOff>9525</xdr:colOff>
                    <xdr:row>5</xdr:row>
                    <xdr:rowOff>9525</xdr:rowOff>
                  </to>
                </anchor>
              </controlPr>
            </control>
          </mc:Choice>
        </mc:AlternateContent>
        <mc:AlternateContent xmlns:mc="http://schemas.openxmlformats.org/markup-compatibility/2006">
          <mc:Choice Requires="x14">
            <control shapeId="1148" r:id="rId5" name="List Box 124">
              <controlPr defaultSize="0" autoLine="0" autoPict="0">
                <anchor moveWithCells="1">
                  <from>
                    <xdr:col>6</xdr:col>
                    <xdr:colOff>552450</xdr:colOff>
                    <xdr:row>3</xdr:row>
                    <xdr:rowOff>9525</xdr:rowOff>
                  </from>
                  <to>
                    <xdr:col>9</xdr:col>
                    <xdr:colOff>9525</xdr:colOff>
                    <xdr:row>4</xdr:row>
                    <xdr:rowOff>209550</xdr:rowOff>
                  </to>
                </anchor>
              </controlPr>
            </control>
          </mc:Choice>
        </mc:AlternateContent>
        <mc:AlternateContent xmlns:mc="http://schemas.openxmlformats.org/markup-compatibility/2006">
          <mc:Choice Requires="x14">
            <control shapeId="1185" r:id="rId6" name="Drop Down 161">
              <controlPr defaultSize="0" autoLine="0" autoPict="0">
                <anchor moveWithCells="1">
                  <from>
                    <xdr:col>9</xdr:col>
                    <xdr:colOff>876300</xdr:colOff>
                    <xdr:row>4</xdr:row>
                    <xdr:rowOff>0</xdr:rowOff>
                  </from>
                  <to>
                    <xdr:col>11</xdr:col>
                    <xdr:colOff>9525</xdr:colOff>
                    <xdr:row>5</xdr:row>
                    <xdr:rowOff>0</xdr:rowOff>
                  </to>
                </anchor>
              </controlPr>
            </control>
          </mc:Choice>
        </mc:AlternateContent>
        <mc:AlternateContent xmlns:mc="http://schemas.openxmlformats.org/markup-compatibility/2006">
          <mc:Choice Requires="x14">
            <control shapeId="1186" r:id="rId7" name="Drop Down 162">
              <controlPr defaultSize="0" autoLine="0" autoPict="0">
                <anchor moveWithCells="1">
                  <from>
                    <xdr:col>11</xdr:col>
                    <xdr:colOff>0</xdr:colOff>
                    <xdr:row>3</xdr:row>
                    <xdr:rowOff>571500</xdr:rowOff>
                  </from>
                  <to>
                    <xdr:col>12</xdr:col>
                    <xdr:colOff>0</xdr:colOff>
                    <xdr:row>4</xdr:row>
                    <xdr:rowOff>209550</xdr:rowOff>
                  </to>
                </anchor>
              </controlPr>
            </control>
          </mc:Choice>
        </mc:AlternateContent>
        <mc:AlternateContent xmlns:mc="http://schemas.openxmlformats.org/markup-compatibility/2006">
          <mc:Choice Requires="x14">
            <control shapeId="1187" r:id="rId8" name="Drop Down 163">
              <controlPr defaultSize="0" autoLine="0" autoPict="0">
                <anchor moveWithCells="1">
                  <from>
                    <xdr:col>12</xdr:col>
                    <xdr:colOff>0</xdr:colOff>
                    <xdr:row>3</xdr:row>
                    <xdr:rowOff>571500</xdr:rowOff>
                  </from>
                  <to>
                    <xdr:col>13</xdr:col>
                    <xdr:colOff>0</xdr:colOff>
                    <xdr:row>5</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L147"/>
  <sheetViews>
    <sheetView tabSelected="1" topLeftCell="E67" workbookViewId="0">
      <selection activeCell="J169" sqref="J169"/>
    </sheetView>
  </sheetViews>
  <sheetFormatPr defaultRowHeight="12.75"/>
  <cols>
    <col min="1" max="1" width="4.7109375" customWidth="1"/>
    <col min="2" max="2" width="15.42578125" customWidth="1"/>
    <col min="3" max="3" width="12.7109375" customWidth="1"/>
    <col min="4" max="6" width="12.5703125" customWidth="1"/>
    <col min="7" max="7" width="11.28515625" customWidth="1"/>
    <col min="8" max="8" width="15.28515625" customWidth="1"/>
    <col min="9" max="9" width="12.7109375" customWidth="1"/>
    <col min="10" max="10" width="11.140625" bestFit="1" customWidth="1"/>
    <col min="11" max="11" width="17.42578125" customWidth="1"/>
    <col min="12" max="12" width="11" customWidth="1"/>
  </cols>
  <sheetData>
    <row r="1" spans="1:12" ht="18">
      <c r="A1" t="s">
        <v>21</v>
      </c>
    </row>
    <row r="2" spans="1:12">
      <c r="A2" t="s">
        <v>22</v>
      </c>
    </row>
    <row r="3" spans="1:12">
      <c r="A3" t="s">
        <v>23</v>
      </c>
    </row>
    <row r="4" spans="1:12" ht="15.75">
      <c r="A4" s="71" t="s">
        <v>42</v>
      </c>
    </row>
    <row r="5" spans="1:12" ht="18.75">
      <c r="A5" s="72" t="s">
        <v>43</v>
      </c>
    </row>
    <row r="6" spans="1:12" ht="18.75">
      <c r="A6" s="72" t="s">
        <v>44</v>
      </c>
    </row>
    <row r="7" spans="1:12" ht="15.75">
      <c r="A7" s="72" t="s">
        <v>45</v>
      </c>
    </row>
    <row r="8" spans="1:12" ht="15.75">
      <c r="A8" s="72" t="s">
        <v>46</v>
      </c>
    </row>
    <row r="10" spans="1:12" ht="13.5" thickBot="1">
      <c r="A10" s="73" t="s">
        <v>47</v>
      </c>
      <c r="J10">
        <v>100</v>
      </c>
    </row>
    <row r="11" spans="1:12" ht="51.75" thickBot="1">
      <c r="A11" s="74" t="s">
        <v>1</v>
      </c>
      <c r="B11" s="75" t="s">
        <v>36</v>
      </c>
      <c r="C11" s="75" t="s">
        <v>37</v>
      </c>
      <c r="D11" s="75" t="s">
        <v>38</v>
      </c>
      <c r="E11" s="75" t="s">
        <v>39</v>
      </c>
      <c r="F11" s="76" t="s">
        <v>40</v>
      </c>
      <c r="G11" s="76" t="s">
        <v>48</v>
      </c>
      <c r="H11" s="76" t="s">
        <v>49</v>
      </c>
      <c r="I11" s="75" t="s">
        <v>18</v>
      </c>
      <c r="J11" s="75" t="s">
        <v>50</v>
      </c>
      <c r="K11" s="75" t="s">
        <v>51</v>
      </c>
      <c r="L11" s="77" t="s">
        <v>52</v>
      </c>
    </row>
    <row r="12" spans="1:12">
      <c r="A12" s="15">
        <v>1</v>
      </c>
      <c r="B12" s="16">
        <v>0</v>
      </c>
      <c r="C12" s="161">
        <v>0</v>
      </c>
      <c r="D12" s="165">
        <v>0</v>
      </c>
      <c r="E12" s="17">
        <v>0</v>
      </c>
      <c r="F12" s="17">
        <v>7.6866570849433993E+32</v>
      </c>
      <c r="G12" s="8">
        <v>0</v>
      </c>
      <c r="H12" s="9">
        <v>100000</v>
      </c>
      <c r="I12" s="7">
        <v>10000000</v>
      </c>
      <c r="J12" s="7">
        <v>1</v>
      </c>
      <c r="K12" s="18">
        <f>ABS(J12-$B$22)</f>
        <v>218538052.75499991</v>
      </c>
      <c r="L12" s="19">
        <v>10</v>
      </c>
    </row>
    <row r="13" spans="1:12">
      <c r="A13" s="20">
        <v>2</v>
      </c>
      <c r="B13" s="21">
        <v>0</v>
      </c>
      <c r="C13" s="162">
        <v>0</v>
      </c>
      <c r="D13" s="166">
        <v>0</v>
      </c>
      <c r="E13" s="22">
        <v>0</v>
      </c>
      <c r="F13" s="22">
        <v>7.6866570849433993E+32</v>
      </c>
      <c r="G13" s="23">
        <v>0</v>
      </c>
      <c r="H13" s="11">
        <v>100000</v>
      </c>
      <c r="I13" s="4">
        <v>1000000</v>
      </c>
      <c r="J13" s="4">
        <v>1</v>
      </c>
      <c r="K13" s="23">
        <f t="shared" ref="K13:K59" si="0">ABS(J13-$B$22)</f>
        <v>218538052.75499991</v>
      </c>
      <c r="L13" s="24">
        <v>10</v>
      </c>
    </row>
    <row r="14" spans="1:12">
      <c r="A14" s="20">
        <v>3</v>
      </c>
      <c r="B14" s="21">
        <v>218500001</v>
      </c>
      <c r="C14" s="162">
        <v>1631117.7835480028</v>
      </c>
      <c r="D14" s="166">
        <v>356396594925547.06</v>
      </c>
      <c r="E14" s="22">
        <v>2642410809.3477645</v>
      </c>
      <c r="F14" s="22">
        <v>15201926771.635771</v>
      </c>
      <c r="G14" s="23">
        <v>2185</v>
      </c>
      <c r="H14" s="11">
        <v>100000</v>
      </c>
      <c r="I14" s="4">
        <v>100000</v>
      </c>
      <c r="J14" s="4">
        <v>1</v>
      </c>
      <c r="K14" s="23">
        <f t="shared" si="0"/>
        <v>218538052.75499991</v>
      </c>
      <c r="L14" s="24">
        <v>10</v>
      </c>
    </row>
    <row r="15" spans="1:12">
      <c r="A15" s="20">
        <v>4</v>
      </c>
      <c r="B15" s="21">
        <v>218540001</v>
      </c>
      <c r="C15" s="162">
        <v>1629553.5209296898</v>
      </c>
      <c r="D15" s="166">
        <v>356119988216824</v>
      </c>
      <c r="E15" s="22">
        <v>2639876703.9060974</v>
      </c>
      <c r="F15" s="22">
        <v>11158466.578742834</v>
      </c>
      <c r="G15" s="23">
        <v>2193</v>
      </c>
      <c r="H15" s="11">
        <v>100000</v>
      </c>
      <c r="I15" s="4">
        <v>10000</v>
      </c>
      <c r="J15" s="4">
        <v>1</v>
      </c>
      <c r="K15" s="23">
        <f t="shared" si="0"/>
        <v>218538052.75499991</v>
      </c>
      <c r="L15" s="24">
        <v>10</v>
      </c>
    </row>
    <row r="16" spans="1:12">
      <c r="A16" s="20">
        <v>5</v>
      </c>
      <c r="B16" s="21">
        <v>218538001</v>
      </c>
      <c r="C16" s="162">
        <v>1629631.6916229019</v>
      </c>
      <c r="D16" s="166">
        <v>356133812250177</v>
      </c>
      <c r="E16" s="22">
        <v>2640003340.429101</v>
      </c>
      <c r="F16" s="22">
        <v>8949483.9677055962</v>
      </c>
      <c r="G16" s="23">
        <v>2201</v>
      </c>
      <c r="H16" s="11">
        <v>100000</v>
      </c>
      <c r="I16" s="4">
        <v>1000</v>
      </c>
      <c r="J16" s="4">
        <v>1</v>
      </c>
      <c r="K16" s="23">
        <f t="shared" si="0"/>
        <v>218538052.75499991</v>
      </c>
      <c r="L16" s="24">
        <v>10</v>
      </c>
    </row>
    <row r="17" spans="1:12">
      <c r="A17" s="20">
        <v>6</v>
      </c>
      <c r="B17" s="21">
        <v>218538101</v>
      </c>
      <c r="C17" s="162">
        <v>1629627.7829822137</v>
      </c>
      <c r="D17" s="166">
        <v>356133121032764.69</v>
      </c>
      <c r="E17" s="22">
        <v>2639997008.4311862</v>
      </c>
      <c r="F17" s="22">
        <v>30425.081761832993</v>
      </c>
      <c r="G17" s="23">
        <v>2211</v>
      </c>
      <c r="H17" s="11">
        <v>100000</v>
      </c>
      <c r="I17" s="4">
        <v>100</v>
      </c>
      <c r="J17" s="4">
        <v>1</v>
      </c>
      <c r="K17" s="23">
        <f t="shared" si="0"/>
        <v>218538052.75499991</v>
      </c>
      <c r="L17" s="24">
        <v>10</v>
      </c>
    </row>
    <row r="18" spans="1:12">
      <c r="A18" s="20">
        <v>7</v>
      </c>
      <c r="B18" s="21">
        <v>218538051</v>
      </c>
      <c r="C18" s="162">
        <v>1629629.7373011543</v>
      </c>
      <c r="D18" s="166">
        <v>356133466641261.81</v>
      </c>
      <c r="E18" s="22">
        <v>2640000174.4278698</v>
      </c>
      <c r="F18" s="22">
        <v>241.24490720179529</v>
      </c>
      <c r="G18" s="23">
        <v>2217</v>
      </c>
      <c r="H18" s="11">
        <v>100000</v>
      </c>
      <c r="I18" s="4">
        <v>10</v>
      </c>
      <c r="J18" s="4">
        <v>1</v>
      </c>
      <c r="K18" s="23">
        <f t="shared" si="0"/>
        <v>218538052.75499991</v>
      </c>
      <c r="L18" s="24">
        <v>10</v>
      </c>
    </row>
    <row r="19" spans="1:12">
      <c r="A19" s="20">
        <v>8</v>
      </c>
      <c r="B19" s="25">
        <v>218538054</v>
      </c>
      <c r="C19" s="163">
        <v>1629629.620041938</v>
      </c>
      <c r="D19" s="167">
        <v>356133445904740.06</v>
      </c>
      <c r="E19" s="26">
        <v>2639999984.4679394</v>
      </c>
      <c r="F19" s="26">
        <v>8.2257141022282667</v>
      </c>
      <c r="G19" s="27">
        <v>2225</v>
      </c>
      <c r="H19" s="11">
        <v>100000</v>
      </c>
      <c r="I19" s="4">
        <v>1</v>
      </c>
      <c r="J19" s="4">
        <v>1</v>
      </c>
      <c r="K19" s="23">
        <f t="shared" si="0"/>
        <v>218538052.75499991</v>
      </c>
      <c r="L19" s="24">
        <v>10</v>
      </c>
    </row>
    <row r="20" spans="1:12">
      <c r="A20" s="20">
        <v>9</v>
      </c>
      <c r="B20" s="21">
        <v>218538053.79999995</v>
      </c>
      <c r="C20" s="162">
        <v>1629629.6278592281</v>
      </c>
      <c r="D20" s="166">
        <v>356133447287176.75</v>
      </c>
      <c r="E20" s="22">
        <v>2639999997.1319494</v>
      </c>
      <c r="F20" s="22">
        <v>8.8792264273251931E-2</v>
      </c>
      <c r="G20" s="23">
        <v>2234</v>
      </c>
      <c r="H20" s="11">
        <v>100000</v>
      </c>
      <c r="I20" s="4">
        <v>0.1</v>
      </c>
      <c r="J20" s="4">
        <v>1</v>
      </c>
      <c r="K20" s="23">
        <f t="shared" si="0"/>
        <v>218538052.75499991</v>
      </c>
      <c r="L20" s="24">
        <v>10</v>
      </c>
    </row>
    <row r="21" spans="1:12">
      <c r="A21" s="20">
        <v>10</v>
      </c>
      <c r="B21" s="21">
        <v>218538053.75000009</v>
      </c>
      <c r="C21" s="162">
        <v>1629629.629813568</v>
      </c>
      <c r="D21" s="166">
        <v>356133447632789.94</v>
      </c>
      <c r="E21" s="22">
        <v>2640000000.2979803</v>
      </c>
      <c r="F21" s="22">
        <v>3.4681148122217564E-4</v>
      </c>
      <c r="G21" s="23">
        <v>2250</v>
      </c>
      <c r="H21" s="11">
        <v>100000</v>
      </c>
      <c r="I21" s="4">
        <v>0.01</v>
      </c>
      <c r="J21" s="4">
        <v>1</v>
      </c>
      <c r="K21" s="23">
        <f t="shared" si="0"/>
        <v>218538052.75499991</v>
      </c>
      <c r="L21" s="24">
        <v>10</v>
      </c>
    </row>
    <row r="22" spans="1:12" ht="13.5" thickBot="1">
      <c r="A22" s="28">
        <v>11</v>
      </c>
      <c r="B22" s="29">
        <v>218538053.75499991</v>
      </c>
      <c r="C22" s="164">
        <v>1629629.6296181339</v>
      </c>
      <c r="D22" s="168">
        <v>356133447598228.38</v>
      </c>
      <c r="E22" s="30">
        <v>2639999999.9813771</v>
      </c>
      <c r="F22" s="30">
        <v>1.0452004062244669E-7</v>
      </c>
      <c r="G22" s="31">
        <v>2266</v>
      </c>
      <c r="H22" s="43">
        <v>100000</v>
      </c>
      <c r="I22" s="5">
        <v>1E-3</v>
      </c>
      <c r="J22" s="5">
        <v>1</v>
      </c>
      <c r="K22" s="31">
        <f t="shared" si="0"/>
        <v>218538052.75499991</v>
      </c>
      <c r="L22" s="32">
        <v>10</v>
      </c>
    </row>
    <row r="24" spans="1:12" ht="15" thickBot="1">
      <c r="A24" s="73" t="s">
        <v>53</v>
      </c>
      <c r="I24" s="130">
        <v>40000</v>
      </c>
      <c r="J24" s="160">
        <f>(G26-G27)/G26</f>
        <v>0.26257722859664606</v>
      </c>
    </row>
    <row r="25" spans="1:12" ht="51.75" thickBot="1">
      <c r="A25" s="74" t="s">
        <v>1</v>
      </c>
      <c r="B25" s="75" t="s">
        <v>36</v>
      </c>
      <c r="C25" s="75" t="s">
        <v>37</v>
      </c>
      <c r="D25" s="75" t="s">
        <v>38</v>
      </c>
      <c r="E25" s="75" t="s">
        <v>39</v>
      </c>
      <c r="F25" s="76" t="s">
        <v>40</v>
      </c>
      <c r="G25" s="76" t="s">
        <v>48</v>
      </c>
      <c r="H25" s="76" t="s">
        <v>49</v>
      </c>
      <c r="I25" s="75" t="s">
        <v>18</v>
      </c>
      <c r="J25" s="75" t="s">
        <v>50</v>
      </c>
      <c r="K25" s="75" t="s">
        <v>51</v>
      </c>
      <c r="L25" s="77" t="s">
        <v>52</v>
      </c>
    </row>
    <row r="26" spans="1:12">
      <c r="A26" s="15">
        <v>1</v>
      </c>
      <c r="B26" s="33">
        <v>218538053.75499991</v>
      </c>
      <c r="C26" s="169">
        <v>1629629.6296181339</v>
      </c>
      <c r="D26" s="170">
        <v>356133447598228.38</v>
      </c>
      <c r="E26" s="34">
        <v>2639999999.9813771</v>
      </c>
      <c r="F26" s="34">
        <v>1.0452004062244669E-7</v>
      </c>
      <c r="G26" s="18">
        <v>2266</v>
      </c>
      <c r="H26" s="9">
        <v>10000000</v>
      </c>
      <c r="I26" s="7">
        <v>1E-3</v>
      </c>
      <c r="J26" s="7">
        <v>1</v>
      </c>
      <c r="K26" s="18">
        <f t="shared" si="0"/>
        <v>218538052.75499991</v>
      </c>
      <c r="L26" s="19">
        <v>10</v>
      </c>
    </row>
    <row r="27" spans="1:12">
      <c r="A27" s="20">
        <v>2</v>
      </c>
      <c r="B27" s="21">
        <v>218538053.75469953</v>
      </c>
      <c r="C27" s="162">
        <v>1629629.6296298753</v>
      </c>
      <c r="D27" s="166">
        <v>356133447600304.75</v>
      </c>
      <c r="E27" s="22">
        <v>2640000000.0003982</v>
      </c>
      <c r="F27" s="22">
        <v>1.5853061086090747E-7</v>
      </c>
      <c r="G27" s="23">
        <v>1671</v>
      </c>
      <c r="H27" s="11">
        <f>H26+$I$24</f>
        <v>10040000</v>
      </c>
      <c r="I27" s="4">
        <v>1E-3</v>
      </c>
      <c r="J27" s="4">
        <v>1</v>
      </c>
      <c r="K27" s="23">
        <f t="shared" si="0"/>
        <v>218538052.75499991</v>
      </c>
      <c r="L27" s="24">
        <v>10</v>
      </c>
    </row>
    <row r="28" spans="1:12">
      <c r="A28" s="20">
        <v>3</v>
      </c>
      <c r="B28" s="21">
        <v>218538053.75475985</v>
      </c>
      <c r="C28" s="162">
        <v>1629629.6296275132</v>
      </c>
      <c r="D28" s="166">
        <v>356133447599886.88</v>
      </c>
      <c r="E28" s="22">
        <v>2639999999.9965715</v>
      </c>
      <c r="F28" s="22">
        <v>2.1850610210094601E-10</v>
      </c>
      <c r="G28" s="23">
        <v>1314</v>
      </c>
      <c r="H28" s="11">
        <f t="shared" ref="H28:H59" si="1">H27+$I$24</f>
        <v>10080000</v>
      </c>
      <c r="I28" s="4">
        <v>1E-3</v>
      </c>
      <c r="J28" s="4">
        <v>1</v>
      </c>
      <c r="K28" s="23">
        <f t="shared" si="0"/>
        <v>218538052.75499991</v>
      </c>
      <c r="L28" s="24">
        <v>10</v>
      </c>
    </row>
    <row r="29" spans="1:12">
      <c r="A29" s="20">
        <v>4</v>
      </c>
      <c r="B29" s="21">
        <v>218538053.75478011</v>
      </c>
      <c r="C29" s="162">
        <v>1629629.6296267025</v>
      </c>
      <c r="D29" s="166">
        <v>356133447599742.75</v>
      </c>
      <c r="E29" s="22">
        <v>2639999999.9952579</v>
      </c>
      <c r="F29" s="22">
        <v>2.913620846811682E-7</v>
      </c>
      <c r="G29" s="23">
        <v>1077</v>
      </c>
      <c r="H29" s="11">
        <f t="shared" si="1"/>
        <v>10120000</v>
      </c>
      <c r="I29" s="4">
        <v>1E-3</v>
      </c>
      <c r="J29" s="4">
        <v>1</v>
      </c>
      <c r="K29" s="23">
        <f t="shared" si="0"/>
        <v>218538052.75499991</v>
      </c>
      <c r="L29" s="24">
        <v>10</v>
      </c>
    </row>
    <row r="30" spans="1:12">
      <c r="A30" s="20">
        <v>5</v>
      </c>
      <c r="B30" s="21">
        <v>218538053.75458026</v>
      </c>
      <c r="C30" s="162">
        <v>1629629.6296345533</v>
      </c>
      <c r="D30" s="166">
        <v>356133447601132.75</v>
      </c>
      <c r="E30" s="22">
        <v>2640000000.0079765</v>
      </c>
      <c r="F30" s="22">
        <v>9.9043973023071885E-8</v>
      </c>
      <c r="G30" s="23">
        <v>951</v>
      </c>
      <c r="H30" s="11">
        <f t="shared" si="1"/>
        <v>10160000</v>
      </c>
      <c r="I30" s="4">
        <v>1E-3</v>
      </c>
      <c r="J30" s="4">
        <v>1</v>
      </c>
      <c r="K30" s="23">
        <f t="shared" si="0"/>
        <v>218538052.75499991</v>
      </c>
      <c r="L30" s="24">
        <v>10</v>
      </c>
    </row>
    <row r="31" spans="1:12">
      <c r="A31" s="20">
        <v>6</v>
      </c>
      <c r="B31" s="21">
        <v>218538053.75470003</v>
      </c>
      <c r="C31" s="162">
        <v>1629629.6296298292</v>
      </c>
      <c r="D31" s="166">
        <v>356133447600295.5</v>
      </c>
      <c r="E31" s="22">
        <v>2640000000.0003233</v>
      </c>
      <c r="F31" s="22">
        <v>1.0452004062244669E-7</v>
      </c>
      <c r="G31" s="23">
        <v>826</v>
      </c>
      <c r="H31" s="11">
        <f t="shared" si="1"/>
        <v>10200000</v>
      </c>
      <c r="I31" s="4">
        <v>1E-3</v>
      </c>
      <c r="J31" s="4">
        <v>1</v>
      </c>
      <c r="K31" s="23">
        <f t="shared" si="0"/>
        <v>218538052.75499991</v>
      </c>
      <c r="L31" s="24">
        <v>10</v>
      </c>
    </row>
    <row r="32" spans="1:12">
      <c r="A32" s="20">
        <v>7</v>
      </c>
      <c r="B32" s="21">
        <v>218538053.75459966</v>
      </c>
      <c r="C32" s="162">
        <v>1629629.6296337892</v>
      </c>
      <c r="D32" s="166">
        <v>356133447600997.38</v>
      </c>
      <c r="E32" s="22">
        <v>2640000000.0067387</v>
      </c>
      <c r="F32" s="22">
        <v>6.1481841839849949E-8</v>
      </c>
      <c r="G32" s="23">
        <v>744</v>
      </c>
      <c r="H32" s="11">
        <f t="shared" si="1"/>
        <v>10240000</v>
      </c>
      <c r="I32" s="4">
        <v>1E-3</v>
      </c>
      <c r="J32" s="4">
        <v>1</v>
      </c>
      <c r="K32" s="23">
        <f t="shared" si="0"/>
        <v>218538052.75499991</v>
      </c>
      <c r="L32" s="24">
        <v>10</v>
      </c>
    </row>
    <row r="33" spans="1:12">
      <c r="A33" s="20">
        <v>8</v>
      </c>
      <c r="B33" s="21">
        <v>218538053.75463998</v>
      </c>
      <c r="C33" s="162">
        <v>1629629.6296322143</v>
      </c>
      <c r="D33" s="166">
        <v>356133447600718.88</v>
      </c>
      <c r="E33" s="22">
        <v>2640000000.0041871</v>
      </c>
      <c r="F33" s="22">
        <v>4.2551255319267511E-7</v>
      </c>
      <c r="G33" s="23">
        <v>676</v>
      </c>
      <c r="H33" s="11">
        <f t="shared" si="1"/>
        <v>10280000</v>
      </c>
      <c r="I33" s="4">
        <v>1E-3</v>
      </c>
      <c r="J33" s="4">
        <v>1</v>
      </c>
      <c r="K33" s="23">
        <f t="shared" si="0"/>
        <v>218538052.75499991</v>
      </c>
      <c r="L33" s="24">
        <v>10</v>
      </c>
    </row>
    <row r="34" spans="1:12">
      <c r="A34" s="20">
        <v>9</v>
      </c>
      <c r="B34" s="21">
        <v>218538053.75470018</v>
      </c>
      <c r="C34" s="162">
        <v>1629629.6296298292</v>
      </c>
      <c r="D34" s="166">
        <v>356133447600295.75</v>
      </c>
      <c r="E34" s="22">
        <v>2640000000.0003233</v>
      </c>
      <c r="F34" s="22">
        <v>1.0452004062244669E-7</v>
      </c>
      <c r="G34" s="23">
        <v>623</v>
      </c>
      <c r="H34" s="11">
        <f t="shared" si="1"/>
        <v>10320000</v>
      </c>
      <c r="I34" s="4">
        <v>1E-3</v>
      </c>
      <c r="J34" s="4">
        <v>1</v>
      </c>
      <c r="K34" s="23">
        <f t="shared" si="0"/>
        <v>218538052.75499991</v>
      </c>
      <c r="L34" s="24">
        <v>10</v>
      </c>
    </row>
    <row r="35" spans="1:12">
      <c r="A35" s="20">
        <v>10</v>
      </c>
      <c r="B35" s="21">
        <v>218538053.75480005</v>
      </c>
      <c r="C35" s="162">
        <v>1629629.6296259153</v>
      </c>
      <c r="D35" s="166">
        <v>356133447599603.19</v>
      </c>
      <c r="E35" s="22">
        <v>2639999999.9939828</v>
      </c>
      <c r="F35" s="22">
        <v>2.7220266929361969E-8</v>
      </c>
      <c r="G35" s="23">
        <v>560</v>
      </c>
      <c r="H35" s="11">
        <f t="shared" si="1"/>
        <v>10360000</v>
      </c>
      <c r="I35" s="4">
        <v>1E-3</v>
      </c>
      <c r="J35" s="4">
        <v>1</v>
      </c>
      <c r="K35" s="23">
        <f t="shared" si="0"/>
        <v>218538052.75499991</v>
      </c>
      <c r="L35" s="24">
        <v>10</v>
      </c>
    </row>
    <row r="36" spans="1:12">
      <c r="A36" s="20">
        <v>11</v>
      </c>
      <c r="B36" s="21">
        <v>218538053.75449982</v>
      </c>
      <c r="C36" s="162">
        <v>1629629.6296376798</v>
      </c>
      <c r="D36" s="166">
        <v>356133447601684.88</v>
      </c>
      <c r="E36" s="22">
        <v>2640000000.013041</v>
      </c>
      <c r="F36" s="22">
        <v>1.0452004062244669E-7</v>
      </c>
      <c r="G36" s="23">
        <v>540</v>
      </c>
      <c r="H36" s="11">
        <f t="shared" si="1"/>
        <v>10400000</v>
      </c>
      <c r="I36" s="4">
        <v>1E-3</v>
      </c>
      <c r="J36" s="4">
        <v>1</v>
      </c>
      <c r="K36" s="23">
        <f t="shared" si="0"/>
        <v>218538052.75499991</v>
      </c>
      <c r="L36" s="24">
        <v>10</v>
      </c>
    </row>
    <row r="37" spans="1:12">
      <c r="A37" s="20">
        <v>12</v>
      </c>
      <c r="B37" s="21">
        <v>218538053.75476009</v>
      </c>
      <c r="C37" s="162">
        <v>1629629.6296275132</v>
      </c>
      <c r="D37" s="166">
        <v>356133447599887.25</v>
      </c>
      <c r="E37" s="22">
        <v>2639999999.9965715</v>
      </c>
      <c r="F37" s="22">
        <v>2.7512214728631079E-9</v>
      </c>
      <c r="G37" s="23">
        <v>504</v>
      </c>
      <c r="H37" s="11">
        <f t="shared" si="1"/>
        <v>10440000</v>
      </c>
      <c r="I37" s="4">
        <v>1E-3</v>
      </c>
      <c r="J37" s="4">
        <v>1</v>
      </c>
      <c r="K37" s="23">
        <f t="shared" si="0"/>
        <v>218538052.75499991</v>
      </c>
      <c r="L37" s="24">
        <v>10</v>
      </c>
    </row>
    <row r="38" spans="1:12">
      <c r="A38" s="20">
        <v>13</v>
      </c>
      <c r="B38" s="21">
        <v>218538053.75482002</v>
      </c>
      <c r="C38" s="162">
        <v>1629629.6296251742</v>
      </c>
      <c r="D38" s="166">
        <v>356133447599473.75</v>
      </c>
      <c r="E38" s="22">
        <v>2639999999.9927821</v>
      </c>
      <c r="F38" s="22">
        <v>9.6488292911089957E-9</v>
      </c>
      <c r="G38" s="23">
        <v>468</v>
      </c>
      <c r="H38" s="11">
        <f t="shared" si="1"/>
        <v>10480000</v>
      </c>
      <c r="I38" s="4">
        <v>1E-3</v>
      </c>
      <c r="J38" s="4">
        <v>1</v>
      </c>
      <c r="K38" s="23">
        <f t="shared" si="0"/>
        <v>218538052.75499991</v>
      </c>
      <c r="L38" s="24">
        <v>10</v>
      </c>
    </row>
    <row r="39" spans="1:12">
      <c r="A39" s="20">
        <v>14</v>
      </c>
      <c r="B39" s="21">
        <v>218538053.75499979</v>
      </c>
      <c r="C39" s="162">
        <v>1629629.6296181339</v>
      </c>
      <c r="D39" s="166">
        <v>356133447598228.13</v>
      </c>
      <c r="E39" s="22">
        <v>2639999999.9813771</v>
      </c>
      <c r="F39" s="22">
        <v>1.0726544132921845E-6</v>
      </c>
      <c r="G39" s="23">
        <v>440</v>
      </c>
      <c r="H39" s="11">
        <f t="shared" si="1"/>
        <v>10520000</v>
      </c>
      <c r="I39" s="4">
        <v>1E-3</v>
      </c>
      <c r="J39" s="4">
        <v>1</v>
      </c>
      <c r="K39" s="23">
        <f t="shared" si="0"/>
        <v>218538052.75499991</v>
      </c>
      <c r="L39" s="24">
        <v>10</v>
      </c>
    </row>
    <row r="40" spans="1:12">
      <c r="A40" s="20">
        <v>15</v>
      </c>
      <c r="B40" s="21">
        <v>218538053.7549997</v>
      </c>
      <c r="C40" s="162">
        <v>1629629.6296181339</v>
      </c>
      <c r="D40" s="166">
        <v>356133447598228</v>
      </c>
      <c r="E40" s="22">
        <v>2639999999.9813771</v>
      </c>
      <c r="F40" s="22">
        <v>3.7184545362833887E-6</v>
      </c>
      <c r="G40" s="23">
        <v>450</v>
      </c>
      <c r="H40" s="11">
        <f t="shared" si="1"/>
        <v>10560000</v>
      </c>
      <c r="I40" s="4">
        <v>1E-3</v>
      </c>
      <c r="J40" s="4">
        <v>1</v>
      </c>
      <c r="K40" s="23">
        <f t="shared" si="0"/>
        <v>218538052.75499991</v>
      </c>
      <c r="L40" s="24">
        <v>10</v>
      </c>
    </row>
    <row r="41" spans="1:12">
      <c r="A41" s="20">
        <v>16</v>
      </c>
      <c r="B41" s="21">
        <v>218538053.75469998</v>
      </c>
      <c r="C41" s="162">
        <v>1629629.6296298292</v>
      </c>
      <c r="D41" s="166">
        <v>356133447600295.44</v>
      </c>
      <c r="E41" s="22">
        <v>2640000000.0003233</v>
      </c>
      <c r="F41" s="22">
        <v>1.0452004062244669E-7</v>
      </c>
      <c r="G41" s="23">
        <v>409</v>
      </c>
      <c r="H41" s="11">
        <f t="shared" si="1"/>
        <v>10600000</v>
      </c>
      <c r="I41" s="4">
        <v>1E-3</v>
      </c>
      <c r="J41" s="4">
        <v>1</v>
      </c>
      <c r="K41" s="23">
        <f t="shared" si="0"/>
        <v>218538052.75499991</v>
      </c>
      <c r="L41" s="24">
        <v>10</v>
      </c>
    </row>
    <row r="42" spans="1:12">
      <c r="A42" s="20">
        <v>17</v>
      </c>
      <c r="B42" s="21">
        <v>218538053.75488019</v>
      </c>
      <c r="C42" s="162">
        <v>1629629.6296227889</v>
      </c>
      <c r="D42" s="166">
        <v>356133447599050.56</v>
      </c>
      <c r="E42" s="22">
        <v>2639999999.9889178</v>
      </c>
      <c r="F42" s="22">
        <v>2.7726091502700001E-6</v>
      </c>
      <c r="G42" s="23">
        <v>392</v>
      </c>
      <c r="H42" s="11">
        <f t="shared" si="1"/>
        <v>10640000</v>
      </c>
      <c r="I42" s="4">
        <v>1E-3</v>
      </c>
      <c r="J42" s="4">
        <v>1</v>
      </c>
      <c r="K42" s="23">
        <f t="shared" si="0"/>
        <v>218538052.75499991</v>
      </c>
      <c r="L42" s="24">
        <v>10</v>
      </c>
    </row>
    <row r="43" spans="1:12">
      <c r="A43" s="20">
        <v>18</v>
      </c>
      <c r="B43" s="21">
        <v>218538053.75458002</v>
      </c>
      <c r="C43" s="162">
        <v>1629629.6296345533</v>
      </c>
      <c r="D43" s="166">
        <v>356133447601132.31</v>
      </c>
      <c r="E43" s="22">
        <v>2640000000.0079765</v>
      </c>
      <c r="F43" s="22">
        <v>3.7184545362833887E-6</v>
      </c>
      <c r="G43" s="23">
        <v>383</v>
      </c>
      <c r="H43" s="11">
        <f t="shared" si="1"/>
        <v>10680000</v>
      </c>
      <c r="I43" s="4">
        <v>1E-3</v>
      </c>
      <c r="J43" s="4">
        <v>1</v>
      </c>
      <c r="K43" s="23">
        <f t="shared" si="0"/>
        <v>218538052.75499991</v>
      </c>
      <c r="L43" s="24">
        <v>10</v>
      </c>
    </row>
    <row r="44" spans="1:12">
      <c r="A44" s="20">
        <v>19</v>
      </c>
      <c r="B44" s="21">
        <v>218538053.7550599</v>
      </c>
      <c r="C44" s="162">
        <v>1629629.6296157951</v>
      </c>
      <c r="D44" s="166">
        <v>356133447597815</v>
      </c>
      <c r="E44" s="22">
        <v>2639999999.9775882</v>
      </c>
      <c r="F44" s="22">
        <v>2.7726091502700001E-6</v>
      </c>
      <c r="G44" s="23">
        <v>364</v>
      </c>
      <c r="H44" s="11">
        <f t="shared" si="1"/>
        <v>10720000</v>
      </c>
      <c r="I44" s="4">
        <v>1E-3</v>
      </c>
      <c r="J44" s="4">
        <v>1</v>
      </c>
      <c r="K44" s="23">
        <f t="shared" si="0"/>
        <v>218538052.75499991</v>
      </c>
      <c r="L44" s="24">
        <v>10</v>
      </c>
    </row>
    <row r="45" spans="1:12">
      <c r="A45" s="20">
        <v>20</v>
      </c>
      <c r="B45" s="21">
        <v>218538053.75466025</v>
      </c>
      <c r="C45" s="162">
        <v>1629629.6296314269</v>
      </c>
      <c r="D45" s="166">
        <v>356133447600579.81</v>
      </c>
      <c r="E45" s="22">
        <v>2640000000.0029116</v>
      </c>
      <c r="F45" s="22">
        <v>6.5836413796205306E-6</v>
      </c>
      <c r="G45" s="23">
        <v>357</v>
      </c>
      <c r="H45" s="11">
        <f t="shared" si="1"/>
        <v>10760000</v>
      </c>
      <c r="I45" s="4">
        <v>1E-3</v>
      </c>
      <c r="J45" s="4">
        <v>1</v>
      </c>
      <c r="K45" s="23">
        <f t="shared" si="0"/>
        <v>218538052.75499991</v>
      </c>
      <c r="L45" s="24">
        <v>10</v>
      </c>
    </row>
    <row r="46" spans="1:12">
      <c r="A46" s="20">
        <v>21</v>
      </c>
      <c r="B46" s="21">
        <v>218538053.75440004</v>
      </c>
      <c r="C46" s="162">
        <v>1629629.6296415934</v>
      </c>
      <c r="D46" s="166">
        <v>356133447602377.56</v>
      </c>
      <c r="E46" s="22">
        <v>2640000000.0193815</v>
      </c>
      <c r="F46" s="22">
        <v>5.1712415825022617E-6</v>
      </c>
      <c r="G46" s="23">
        <v>360</v>
      </c>
      <c r="H46" s="11">
        <f t="shared" si="1"/>
        <v>10800000</v>
      </c>
      <c r="I46" s="4">
        <v>1E-3</v>
      </c>
      <c r="J46" s="4">
        <v>1</v>
      </c>
      <c r="K46" s="23">
        <f t="shared" si="0"/>
        <v>218538052.75499991</v>
      </c>
      <c r="L46" s="24">
        <v>10</v>
      </c>
    </row>
    <row r="47" spans="1:12">
      <c r="A47" s="20">
        <v>22</v>
      </c>
      <c r="B47" s="21">
        <v>218538053.75509989</v>
      </c>
      <c r="C47" s="162">
        <v>1629629.6296142205</v>
      </c>
      <c r="D47" s="166">
        <v>356133447597536.06</v>
      </c>
      <c r="E47" s="22">
        <v>2639999999.9750371</v>
      </c>
      <c r="F47" s="22">
        <v>1.2998682450415799E-6</v>
      </c>
      <c r="G47" s="23">
        <v>321</v>
      </c>
      <c r="H47" s="11">
        <f t="shared" si="1"/>
        <v>10840000</v>
      </c>
      <c r="I47" s="4">
        <v>1E-3</v>
      </c>
      <c r="J47" s="4">
        <v>1</v>
      </c>
      <c r="K47" s="23">
        <f t="shared" si="0"/>
        <v>218538052.75499991</v>
      </c>
      <c r="L47" s="24">
        <v>10</v>
      </c>
    </row>
    <row r="48" spans="1:12">
      <c r="A48" s="20">
        <v>23</v>
      </c>
      <c r="B48" s="21">
        <v>218538053.75469983</v>
      </c>
      <c r="C48" s="162">
        <v>1629629.6296298753</v>
      </c>
      <c r="D48" s="166">
        <v>356133447600305.25</v>
      </c>
      <c r="E48" s="22">
        <v>2640000000.0003982</v>
      </c>
      <c r="F48" s="22">
        <v>1.5853061086090747E-7</v>
      </c>
      <c r="G48" s="23">
        <v>333</v>
      </c>
      <c r="H48" s="11">
        <f t="shared" si="1"/>
        <v>10880000</v>
      </c>
      <c r="I48" s="4">
        <v>1E-3</v>
      </c>
      <c r="J48" s="4">
        <v>1</v>
      </c>
      <c r="K48" s="23">
        <f t="shared" si="0"/>
        <v>218538052.75499991</v>
      </c>
      <c r="L48" s="24">
        <v>10</v>
      </c>
    </row>
    <row r="49" spans="1:12">
      <c r="A49" s="20">
        <v>24</v>
      </c>
      <c r="B49" s="21">
        <v>218538053.75473616</v>
      </c>
      <c r="C49" s="162">
        <v>1629629.6296284394</v>
      </c>
      <c r="D49" s="166">
        <v>356133447600050.69</v>
      </c>
      <c r="E49" s="22">
        <v>2639999999.9980717</v>
      </c>
      <c r="F49" s="22">
        <v>2.1850610210094601E-10</v>
      </c>
      <c r="G49" s="23">
        <v>319</v>
      </c>
      <c r="H49" s="11">
        <f t="shared" si="1"/>
        <v>10920000</v>
      </c>
      <c r="I49" s="4">
        <v>1E-3</v>
      </c>
      <c r="J49" s="4">
        <v>1</v>
      </c>
      <c r="K49" s="23">
        <f t="shared" si="0"/>
        <v>218538052.75499991</v>
      </c>
      <c r="L49" s="24">
        <v>10</v>
      </c>
    </row>
    <row r="50" spans="1:12">
      <c r="A50" s="20">
        <v>25</v>
      </c>
      <c r="B50" s="21">
        <v>218538053.75471401</v>
      </c>
      <c r="C50" s="162">
        <v>1629629.6296292965</v>
      </c>
      <c r="D50" s="166">
        <v>356133447600201.88</v>
      </c>
      <c r="E50" s="22">
        <v>2639999999.9994602</v>
      </c>
      <c r="F50" s="22">
        <v>1.8468426787876524E-8</v>
      </c>
      <c r="G50" s="23">
        <v>319</v>
      </c>
      <c r="H50" s="11">
        <f t="shared" si="1"/>
        <v>10960000</v>
      </c>
      <c r="I50" s="4">
        <v>1E-3</v>
      </c>
      <c r="J50" s="4">
        <v>1</v>
      </c>
      <c r="K50" s="23">
        <f t="shared" si="0"/>
        <v>218538052.75499991</v>
      </c>
      <c r="L50" s="24">
        <v>10</v>
      </c>
    </row>
    <row r="51" spans="1:12">
      <c r="A51" s="20">
        <v>26</v>
      </c>
      <c r="B51" s="21">
        <v>218538053.75466987</v>
      </c>
      <c r="C51" s="162">
        <v>1629629.6296310334</v>
      </c>
      <c r="D51" s="166">
        <v>356133447600509.56</v>
      </c>
      <c r="E51" s="22">
        <v>2640000000.002274</v>
      </c>
      <c r="F51" s="22">
        <v>4.4420630729291588E-8</v>
      </c>
      <c r="G51" s="23">
        <v>311</v>
      </c>
      <c r="H51" s="11">
        <f t="shared" si="1"/>
        <v>11000000</v>
      </c>
      <c r="I51" s="4">
        <v>1E-3</v>
      </c>
      <c r="J51" s="4">
        <v>1</v>
      </c>
      <c r="K51" s="23">
        <f t="shared" si="0"/>
        <v>218538052.75499991</v>
      </c>
      <c r="L51" s="24">
        <v>10</v>
      </c>
    </row>
    <row r="52" spans="1:12">
      <c r="A52" s="20">
        <v>27</v>
      </c>
      <c r="B52" s="21">
        <v>218538053.75475401</v>
      </c>
      <c r="C52" s="162">
        <v>1629629.6296277449</v>
      </c>
      <c r="D52" s="166">
        <v>356133447599928</v>
      </c>
      <c r="E52" s="22">
        <v>2639999999.9969468</v>
      </c>
      <c r="F52" s="22">
        <v>2.7220266929361969E-8</v>
      </c>
      <c r="G52" s="23">
        <v>296</v>
      </c>
      <c r="H52" s="11">
        <f t="shared" si="1"/>
        <v>11040000</v>
      </c>
      <c r="I52" s="4">
        <v>1E-3</v>
      </c>
      <c r="J52" s="4">
        <v>1</v>
      </c>
      <c r="K52" s="23">
        <f t="shared" si="0"/>
        <v>218538052.75499991</v>
      </c>
      <c r="L52" s="24">
        <v>10</v>
      </c>
    </row>
    <row r="53" spans="1:12">
      <c r="A53" s="20">
        <v>28</v>
      </c>
      <c r="B53" s="21">
        <v>218538053.75466785</v>
      </c>
      <c r="C53" s="162">
        <v>1629629.6296311028</v>
      </c>
      <c r="D53" s="166">
        <v>356133447600521.38</v>
      </c>
      <c r="E53" s="22">
        <v>2640000000.0023866</v>
      </c>
      <c r="F53" s="22">
        <v>1.8468426787876524E-8</v>
      </c>
      <c r="G53" s="23">
        <v>283</v>
      </c>
      <c r="H53" s="11">
        <f t="shared" si="1"/>
        <v>11080000</v>
      </c>
      <c r="I53" s="4">
        <v>1E-3</v>
      </c>
      <c r="J53" s="4">
        <v>1</v>
      </c>
      <c r="K53" s="23">
        <f t="shared" si="0"/>
        <v>218538052.75499991</v>
      </c>
      <c r="L53" s="24">
        <v>10</v>
      </c>
    </row>
    <row r="54" spans="1:12">
      <c r="A54" s="20">
        <v>29</v>
      </c>
      <c r="B54" s="21">
        <v>218538053.75472638</v>
      </c>
      <c r="C54" s="162">
        <v>1629629.6296288101</v>
      </c>
      <c r="D54" s="166">
        <v>356133447600115.75</v>
      </c>
      <c r="E54" s="22">
        <v>2639999999.9986725</v>
      </c>
      <c r="F54" s="22">
        <v>6.1481841839849949E-8</v>
      </c>
      <c r="G54" s="23">
        <v>298</v>
      </c>
      <c r="H54" s="11">
        <f t="shared" si="1"/>
        <v>11120000</v>
      </c>
      <c r="I54" s="4">
        <v>1E-3</v>
      </c>
      <c r="J54" s="4">
        <v>1</v>
      </c>
      <c r="K54" s="23">
        <f t="shared" si="0"/>
        <v>218538052.75499991</v>
      </c>
      <c r="L54" s="24">
        <v>10</v>
      </c>
    </row>
    <row r="55" spans="1:12">
      <c r="A55" s="20">
        <v>30</v>
      </c>
      <c r="B55" s="21">
        <v>218538053.75474209</v>
      </c>
      <c r="C55" s="162">
        <v>1629629.629628208</v>
      </c>
      <c r="D55" s="166">
        <v>356133447600009.75</v>
      </c>
      <c r="E55" s="22">
        <v>2639999999.9976969</v>
      </c>
      <c r="F55" s="22">
        <v>9.6488292911089957E-9</v>
      </c>
      <c r="G55" s="23">
        <v>274</v>
      </c>
      <c r="H55" s="11">
        <f t="shared" si="1"/>
        <v>11160000</v>
      </c>
      <c r="I55" s="4">
        <v>1E-3</v>
      </c>
      <c r="J55" s="4">
        <v>1</v>
      </c>
      <c r="K55" s="23">
        <f t="shared" si="0"/>
        <v>218538052.75499991</v>
      </c>
      <c r="L55" s="24">
        <v>10</v>
      </c>
    </row>
    <row r="56" spans="1:12">
      <c r="A56" s="20">
        <v>31</v>
      </c>
      <c r="B56" s="21">
        <v>218538053.75471026</v>
      </c>
      <c r="C56" s="162">
        <v>1629629.6296294355</v>
      </c>
      <c r="D56" s="166">
        <v>356133447600226.13</v>
      </c>
      <c r="E56" s="22">
        <v>2639999999.9996853</v>
      </c>
      <c r="F56" s="22">
        <v>9.9043973023071885E-8</v>
      </c>
      <c r="G56" s="23">
        <v>288</v>
      </c>
      <c r="H56" s="11">
        <f t="shared" si="1"/>
        <v>11200000</v>
      </c>
      <c r="I56" s="4">
        <v>1E-3</v>
      </c>
      <c r="J56" s="4">
        <v>1</v>
      </c>
      <c r="K56" s="23">
        <f t="shared" si="0"/>
        <v>218538052.75499991</v>
      </c>
      <c r="L56" s="24">
        <v>10</v>
      </c>
    </row>
    <row r="57" spans="1:12">
      <c r="A57" s="20">
        <v>32</v>
      </c>
      <c r="B57" s="21">
        <v>218538053.75473776</v>
      </c>
      <c r="C57" s="162">
        <v>1629629.6296283931</v>
      </c>
      <c r="D57" s="166">
        <v>356133447600043.19</v>
      </c>
      <c r="E57" s="22">
        <v>2639999999.9979968</v>
      </c>
      <c r="F57" s="22">
        <v>1.2417353900673334E-7</v>
      </c>
      <c r="G57" s="23">
        <v>265</v>
      </c>
      <c r="H57" s="11">
        <f t="shared" si="1"/>
        <v>11240000</v>
      </c>
      <c r="I57" s="4">
        <v>1E-3</v>
      </c>
      <c r="J57" s="4">
        <v>1</v>
      </c>
      <c r="K57" s="23">
        <f t="shared" si="0"/>
        <v>218538052.75499991</v>
      </c>
      <c r="L57" s="24">
        <v>10</v>
      </c>
    </row>
    <row r="58" spans="1:12">
      <c r="A58" s="20">
        <v>33</v>
      </c>
      <c r="B58" s="21">
        <v>218538053.75475386</v>
      </c>
      <c r="C58" s="162">
        <v>1629629.6296277449</v>
      </c>
      <c r="D58" s="166">
        <v>356133447599927.75</v>
      </c>
      <c r="E58" s="22">
        <v>2639999999.9969468</v>
      </c>
      <c r="F58" s="22">
        <v>1.8994705897057429E-7</v>
      </c>
      <c r="G58" s="23">
        <v>256</v>
      </c>
      <c r="H58" s="11">
        <f t="shared" si="1"/>
        <v>11280000</v>
      </c>
      <c r="I58" s="4">
        <v>1E-3</v>
      </c>
      <c r="J58" s="4">
        <v>1</v>
      </c>
      <c r="K58" s="23">
        <f t="shared" si="0"/>
        <v>218538052.75499991</v>
      </c>
      <c r="L58" s="24">
        <v>10</v>
      </c>
    </row>
    <row r="59" spans="1:12" ht="13.5" thickBot="1">
      <c r="A59" s="28">
        <v>34</v>
      </c>
      <c r="B59" s="29">
        <v>218538053.75470427</v>
      </c>
      <c r="C59" s="164">
        <v>1629629.6296296902</v>
      </c>
      <c r="D59" s="168">
        <v>356133447600272.06</v>
      </c>
      <c r="E59" s="30">
        <v>2640000000.0000982</v>
      </c>
      <c r="F59" s="30">
        <v>9.6488292911089957E-9</v>
      </c>
      <c r="G59" s="31">
        <v>252</v>
      </c>
      <c r="H59" s="43">
        <f t="shared" si="1"/>
        <v>11320000</v>
      </c>
      <c r="I59" s="5">
        <v>1E-3</v>
      </c>
      <c r="J59" s="5">
        <v>1</v>
      </c>
      <c r="K59" s="31">
        <f t="shared" si="0"/>
        <v>218538052.75499991</v>
      </c>
      <c r="L59" s="32">
        <v>10</v>
      </c>
    </row>
    <row r="61" spans="1:12" ht="13.5" thickBot="1">
      <c r="A61" s="73" t="s">
        <v>54</v>
      </c>
      <c r="J61" s="78">
        <v>19867095.70497328</v>
      </c>
    </row>
    <row r="62" spans="1:12" ht="51.75" thickBot="1">
      <c r="A62" s="74" t="s">
        <v>1</v>
      </c>
      <c r="B62" s="75" t="s">
        <v>36</v>
      </c>
      <c r="C62" s="75" t="s">
        <v>37</v>
      </c>
      <c r="D62" s="75" t="s">
        <v>38</v>
      </c>
      <c r="E62" s="75" t="s">
        <v>39</v>
      </c>
      <c r="F62" s="76" t="s">
        <v>40</v>
      </c>
      <c r="G62" s="76" t="s">
        <v>48</v>
      </c>
      <c r="H62" s="76" t="s">
        <v>49</v>
      </c>
      <c r="I62" s="75" t="s">
        <v>18</v>
      </c>
      <c r="J62" s="75" t="s">
        <v>50</v>
      </c>
      <c r="K62" s="75" t="s">
        <v>51</v>
      </c>
      <c r="L62" s="77" t="s">
        <v>52</v>
      </c>
    </row>
    <row r="63" spans="1:12">
      <c r="A63" s="15">
        <v>1</v>
      </c>
      <c r="B63" s="33">
        <v>218538053.75499991</v>
      </c>
      <c r="C63" s="34">
        <v>1629629.6296181339</v>
      </c>
      <c r="D63" s="34">
        <v>356133447598228.38</v>
      </c>
      <c r="E63" s="34">
        <v>2639999999.9813771</v>
      </c>
      <c r="F63" s="34">
        <v>1.0452004062244669E-7</v>
      </c>
      <c r="G63" s="18">
        <v>2266</v>
      </c>
      <c r="H63" s="9">
        <v>100000</v>
      </c>
      <c r="I63" s="7">
        <v>1E-3</v>
      </c>
      <c r="J63" s="9">
        <f t="shared" ref="J63:J73" si="2">J64-$J$61</f>
        <v>1</v>
      </c>
      <c r="K63" s="18">
        <f>ABS(J63-$B$85)</f>
        <v>218538052.75441208</v>
      </c>
      <c r="L63" s="19">
        <v>10</v>
      </c>
    </row>
    <row r="64" spans="1:12">
      <c r="A64" s="20">
        <v>2</v>
      </c>
      <c r="B64" s="21">
        <v>218538053.75497314</v>
      </c>
      <c r="C64" s="22">
        <v>1629629.6296191763</v>
      </c>
      <c r="D64" s="22">
        <v>356133447598412.56</v>
      </c>
      <c r="E64" s="22">
        <v>2639999999.9830656</v>
      </c>
      <c r="F64" s="22">
        <v>4.1982750644820044E-6</v>
      </c>
      <c r="G64" s="23">
        <v>2073</v>
      </c>
      <c r="H64" s="11">
        <v>100000</v>
      </c>
      <c r="I64" s="4">
        <v>1E-3</v>
      </c>
      <c r="J64" s="11">
        <f t="shared" si="2"/>
        <v>19867096.70497328</v>
      </c>
      <c r="K64" s="23">
        <f t="shared" ref="K64:K85" si="3">ABS(J64-$B$85)</f>
        <v>198670957.0494388</v>
      </c>
      <c r="L64" s="24">
        <v>10</v>
      </c>
    </row>
    <row r="65" spans="1:12">
      <c r="A65" s="20">
        <v>3</v>
      </c>
      <c r="B65" s="21">
        <v>218538053.75494635</v>
      </c>
      <c r="C65" s="22">
        <v>1629629.6296202182</v>
      </c>
      <c r="D65" s="22">
        <v>356133447598596.56</v>
      </c>
      <c r="E65" s="22">
        <v>2639999999.9847536</v>
      </c>
      <c r="F65" s="22">
        <v>6.7758903696812922E-6</v>
      </c>
      <c r="G65" s="23">
        <v>1880</v>
      </c>
      <c r="H65" s="11">
        <v>100000</v>
      </c>
      <c r="I65" s="4">
        <v>1E-3</v>
      </c>
      <c r="J65" s="11">
        <f t="shared" si="2"/>
        <v>39734192.409946561</v>
      </c>
      <c r="K65" s="23">
        <f t="shared" si="3"/>
        <v>178803861.34446552</v>
      </c>
      <c r="L65" s="24">
        <v>10</v>
      </c>
    </row>
    <row r="66" spans="1:12">
      <c r="A66" s="20">
        <v>4</v>
      </c>
      <c r="B66" s="21">
        <v>218538053.75491974</v>
      </c>
      <c r="C66" s="22">
        <v>1629629.6296212603</v>
      </c>
      <c r="D66" s="22">
        <v>356133447598780.94</v>
      </c>
      <c r="E66" s="22">
        <v>2639999999.9864416</v>
      </c>
      <c r="F66" s="22">
        <v>7.6979631558060646E-7</v>
      </c>
      <c r="G66" s="23">
        <v>1665</v>
      </c>
      <c r="H66" s="11">
        <v>100000</v>
      </c>
      <c r="I66" s="4">
        <v>1E-3</v>
      </c>
      <c r="J66" s="11">
        <f t="shared" si="2"/>
        <v>59601288.114919841</v>
      </c>
      <c r="K66" s="23">
        <f t="shared" si="3"/>
        <v>158936765.63949224</v>
      </c>
      <c r="L66" s="24">
        <v>10</v>
      </c>
    </row>
    <row r="67" spans="1:12">
      <c r="A67" s="20">
        <v>5</v>
      </c>
      <c r="B67" s="21">
        <v>218538053.75489295</v>
      </c>
      <c r="C67" s="22">
        <v>1629629.6296223027</v>
      </c>
      <c r="D67" s="22">
        <v>356133447598965.06</v>
      </c>
      <c r="E67" s="22">
        <v>2639999999.9881306</v>
      </c>
      <c r="F67" s="22">
        <v>5.9819376474479213E-7</v>
      </c>
      <c r="G67" s="23">
        <v>1483</v>
      </c>
      <c r="H67" s="11">
        <v>100000</v>
      </c>
      <c r="I67" s="4">
        <v>1E-3</v>
      </c>
      <c r="J67" s="11">
        <f t="shared" si="2"/>
        <v>79468383.819893122</v>
      </c>
      <c r="K67" s="23">
        <f t="shared" si="3"/>
        <v>139069669.93451896</v>
      </c>
      <c r="L67" s="24">
        <v>10</v>
      </c>
    </row>
    <row r="68" spans="1:12">
      <c r="A68" s="20">
        <v>6</v>
      </c>
      <c r="B68" s="21">
        <v>218538053.75486627</v>
      </c>
      <c r="C68" s="22">
        <v>1629629.6296233446</v>
      </c>
      <c r="D68" s="22">
        <v>356133447599149.31</v>
      </c>
      <c r="E68" s="22">
        <v>2639999999.9898181</v>
      </c>
      <c r="F68" s="22">
        <v>6.2455185343424091E-6</v>
      </c>
      <c r="G68" s="23">
        <v>1279</v>
      </c>
      <c r="H68" s="11">
        <v>100000</v>
      </c>
      <c r="I68" s="4">
        <v>1E-3</v>
      </c>
      <c r="J68" s="11">
        <f t="shared" si="2"/>
        <v>99335479.524866402</v>
      </c>
      <c r="K68" s="23">
        <f t="shared" si="3"/>
        <v>119202574.22954568</v>
      </c>
      <c r="L68" s="24">
        <v>10</v>
      </c>
    </row>
    <row r="69" spans="1:12">
      <c r="A69" s="20">
        <v>7</v>
      </c>
      <c r="B69" s="21">
        <v>218538053.75483954</v>
      </c>
      <c r="C69" s="22">
        <v>1629629.6296244098</v>
      </c>
      <c r="D69" s="22">
        <v>356133447599338.56</v>
      </c>
      <c r="E69" s="22">
        <v>2639999999.9915438</v>
      </c>
      <c r="F69" s="22">
        <v>4.6371169446501881E-6</v>
      </c>
      <c r="G69" s="23">
        <v>1064</v>
      </c>
      <c r="H69" s="11">
        <v>100000</v>
      </c>
      <c r="I69" s="4">
        <v>1E-3</v>
      </c>
      <c r="J69" s="11">
        <f t="shared" si="2"/>
        <v>119202575.22983968</v>
      </c>
      <c r="K69" s="23">
        <f t="shared" si="3"/>
        <v>99335478.524572402</v>
      </c>
      <c r="L69" s="24">
        <v>10</v>
      </c>
    </row>
    <row r="70" spans="1:12">
      <c r="A70" s="20">
        <v>8</v>
      </c>
      <c r="B70" s="21">
        <v>218538053.75481287</v>
      </c>
      <c r="C70" s="22">
        <v>1629629.6296254289</v>
      </c>
      <c r="D70" s="22">
        <v>356133447599517.75</v>
      </c>
      <c r="E70" s="22">
        <v>2639999999.9931951</v>
      </c>
      <c r="F70" s="22">
        <v>2.1570394892478362E-7</v>
      </c>
      <c r="G70" s="23">
        <v>871</v>
      </c>
      <c r="H70" s="11">
        <v>100000</v>
      </c>
      <c r="I70" s="4">
        <v>1E-3</v>
      </c>
      <c r="J70" s="11">
        <f t="shared" si="2"/>
        <v>139069670.93481296</v>
      </c>
      <c r="K70" s="23">
        <f t="shared" si="3"/>
        <v>79468382.819599122</v>
      </c>
      <c r="L70" s="24">
        <v>10</v>
      </c>
    </row>
    <row r="71" spans="1:12">
      <c r="A71" s="20">
        <v>9</v>
      </c>
      <c r="B71" s="21">
        <v>218538053.75478607</v>
      </c>
      <c r="C71" s="22">
        <v>1629629.6296264711</v>
      </c>
      <c r="D71" s="22">
        <v>356133447599701.88</v>
      </c>
      <c r="E71" s="22">
        <v>2639999999.9948831</v>
      </c>
      <c r="F71" s="22">
        <v>1.4971092241466977E-6</v>
      </c>
      <c r="G71" s="23">
        <v>689</v>
      </c>
      <c r="H71" s="11">
        <v>100000</v>
      </c>
      <c r="I71" s="4">
        <v>1E-3</v>
      </c>
      <c r="J71" s="11">
        <f t="shared" si="2"/>
        <v>158936766.63978624</v>
      </c>
      <c r="K71" s="23">
        <f t="shared" si="3"/>
        <v>59601287.114625841</v>
      </c>
      <c r="L71" s="24">
        <v>10</v>
      </c>
    </row>
    <row r="72" spans="1:12">
      <c r="A72" s="20">
        <v>10</v>
      </c>
      <c r="B72" s="21">
        <v>218538053.7547594</v>
      </c>
      <c r="C72" s="22">
        <v>1629629.6296275365</v>
      </c>
      <c r="D72" s="22">
        <v>356133447599891.25</v>
      </c>
      <c r="E72" s="22">
        <v>2639999999.9966092</v>
      </c>
      <c r="F72" s="22">
        <v>8.4772264017374255E-6</v>
      </c>
      <c r="G72" s="23">
        <v>485</v>
      </c>
      <c r="H72" s="11">
        <v>100000</v>
      </c>
      <c r="I72" s="4">
        <v>1E-3</v>
      </c>
      <c r="J72" s="11">
        <f t="shared" si="2"/>
        <v>178803862.34475952</v>
      </c>
      <c r="K72" s="23">
        <f t="shared" si="3"/>
        <v>39734191.409652561</v>
      </c>
      <c r="L72" s="24">
        <v>10</v>
      </c>
    </row>
    <row r="73" spans="1:12">
      <c r="A73" s="20">
        <v>11</v>
      </c>
      <c r="B73" s="21">
        <v>218538053.75473267</v>
      </c>
      <c r="C73" s="22">
        <v>1629629.6296285554</v>
      </c>
      <c r="D73" s="22">
        <v>356133447600070.31</v>
      </c>
      <c r="E73" s="22">
        <v>2639999999.9982595</v>
      </c>
      <c r="F73" s="22">
        <v>3.0291857910924591E-6</v>
      </c>
      <c r="G73" s="23">
        <v>292</v>
      </c>
      <c r="H73" s="11">
        <v>100000</v>
      </c>
      <c r="I73" s="4">
        <v>1E-3</v>
      </c>
      <c r="J73" s="11">
        <f t="shared" si="2"/>
        <v>198670958.0497328</v>
      </c>
      <c r="K73" s="23">
        <f t="shared" si="3"/>
        <v>19867095.704679281</v>
      </c>
      <c r="L73" s="24">
        <v>10</v>
      </c>
    </row>
    <row r="74" spans="1:12">
      <c r="A74" s="20">
        <v>12</v>
      </c>
      <c r="B74" s="21">
        <v>218538053.754706</v>
      </c>
      <c r="C74" s="22">
        <v>1629629.6296296206</v>
      </c>
      <c r="D74" s="22">
        <v>356133447600259.63</v>
      </c>
      <c r="E74" s="22">
        <v>2639999999.9999852</v>
      </c>
      <c r="F74" s="22">
        <v>2.1850610210094601E-10</v>
      </c>
      <c r="G74" s="23">
        <v>88</v>
      </c>
      <c r="H74" s="11">
        <v>100000</v>
      </c>
      <c r="I74" s="4">
        <v>1E-3</v>
      </c>
      <c r="J74" s="49">
        <f>sheet1!J5</f>
        <v>218538053.75470608</v>
      </c>
      <c r="K74" s="23">
        <f t="shared" si="3"/>
        <v>2.9399991035461426E-4</v>
      </c>
      <c r="L74" s="24">
        <v>10</v>
      </c>
    </row>
    <row r="75" spans="1:12">
      <c r="A75" s="20">
        <v>13</v>
      </c>
      <c r="B75" s="21">
        <v>218538053.75467932</v>
      </c>
      <c r="C75" s="22">
        <v>1629629.6296306627</v>
      </c>
      <c r="D75" s="22">
        <v>356133447600443.94</v>
      </c>
      <c r="E75" s="22">
        <v>2640000000.0016737</v>
      </c>
      <c r="F75" s="22">
        <v>2.8012664188281633E-6</v>
      </c>
      <c r="G75" s="23">
        <v>2073</v>
      </c>
      <c r="H75" s="11">
        <v>100000</v>
      </c>
      <c r="I75" s="4">
        <v>1E-3</v>
      </c>
      <c r="J75" s="11">
        <f t="shared" ref="J75:J85" si="4">J74+$J$61</f>
        <v>238405149.45967937</v>
      </c>
      <c r="K75" s="23">
        <f t="shared" si="3"/>
        <v>19867095.70526728</v>
      </c>
      <c r="L75" s="24">
        <v>10</v>
      </c>
    </row>
    <row r="76" spans="1:12">
      <c r="A76" s="20">
        <v>14</v>
      </c>
      <c r="B76" s="21">
        <v>218538053.75465259</v>
      </c>
      <c r="C76" s="22">
        <v>1629629.6296316816</v>
      </c>
      <c r="D76" s="22">
        <v>356133447600623</v>
      </c>
      <c r="E76" s="22">
        <v>2640000000.003324</v>
      </c>
      <c r="F76" s="22">
        <v>9.0962259946536506E-6</v>
      </c>
      <c r="G76" s="23">
        <v>4058</v>
      </c>
      <c r="H76" s="11">
        <v>100000</v>
      </c>
      <c r="I76" s="4">
        <v>1E-3</v>
      </c>
      <c r="J76" s="11">
        <f t="shared" si="4"/>
        <v>258272245.16465265</v>
      </c>
      <c r="K76" s="23">
        <f t="shared" si="3"/>
        <v>39734191.410240561</v>
      </c>
      <c r="L76" s="24">
        <v>10</v>
      </c>
    </row>
    <row r="77" spans="1:12">
      <c r="A77" s="20">
        <v>15</v>
      </c>
      <c r="B77" s="21">
        <v>218538053.75462592</v>
      </c>
      <c r="C77" s="22">
        <v>1629629.6296327468</v>
      </c>
      <c r="D77" s="22">
        <v>356133447600812.31</v>
      </c>
      <c r="E77" s="22">
        <v>2640000000.0050497</v>
      </c>
      <c r="F77" s="22">
        <v>1.6636988675600151E-6</v>
      </c>
      <c r="G77" s="23">
        <v>6043</v>
      </c>
      <c r="H77" s="11">
        <v>100000</v>
      </c>
      <c r="I77" s="4">
        <v>1E-3</v>
      </c>
      <c r="J77" s="11">
        <f t="shared" si="4"/>
        <v>278139340.86962593</v>
      </c>
      <c r="K77" s="23">
        <f t="shared" si="3"/>
        <v>59601287.115213841</v>
      </c>
      <c r="L77" s="24">
        <v>10</v>
      </c>
    </row>
    <row r="78" spans="1:12">
      <c r="A78" s="20">
        <v>16</v>
      </c>
      <c r="B78" s="21">
        <v>218538053.75459912</v>
      </c>
      <c r="C78" s="22">
        <v>1629629.6296337892</v>
      </c>
      <c r="D78" s="22">
        <v>356133447600996.5</v>
      </c>
      <c r="E78" s="22">
        <v>2640000000.0067387</v>
      </c>
      <c r="F78" s="22">
        <v>1.5853061086090747E-7</v>
      </c>
      <c r="G78" s="23">
        <v>8050</v>
      </c>
      <c r="H78" s="11">
        <v>100000</v>
      </c>
      <c r="I78" s="4">
        <v>1E-3</v>
      </c>
      <c r="J78" s="11">
        <f t="shared" si="4"/>
        <v>298006436.57459921</v>
      </c>
      <c r="K78" s="23">
        <f t="shared" si="3"/>
        <v>79468382.820187122</v>
      </c>
      <c r="L78" s="24">
        <v>10</v>
      </c>
    </row>
    <row r="79" spans="1:12">
      <c r="A79" s="20">
        <v>17</v>
      </c>
      <c r="B79" s="21">
        <v>218538053.75457245</v>
      </c>
      <c r="C79" s="22">
        <v>1629629.6296348544</v>
      </c>
      <c r="D79" s="22">
        <v>356133447601185.81</v>
      </c>
      <c r="E79" s="22">
        <v>2640000000.0084643</v>
      </c>
      <c r="F79" s="22">
        <v>4.510665348789189E-6</v>
      </c>
      <c r="G79" s="23">
        <v>10035</v>
      </c>
      <c r="H79" s="11">
        <v>100000</v>
      </c>
      <c r="I79" s="4">
        <v>1E-3</v>
      </c>
      <c r="J79" s="11">
        <f t="shared" si="4"/>
        <v>317873532.27957249</v>
      </c>
      <c r="K79" s="23">
        <f t="shared" si="3"/>
        <v>99335478.525160402</v>
      </c>
      <c r="L79" s="24">
        <v>10</v>
      </c>
    </row>
    <row r="80" spans="1:12">
      <c r="A80" s="20">
        <v>18</v>
      </c>
      <c r="B80" s="21">
        <v>218538053.75454572</v>
      </c>
      <c r="C80" s="22">
        <v>1629629.6296358735</v>
      </c>
      <c r="D80" s="22">
        <v>356133447601364.94</v>
      </c>
      <c r="E80" s="22">
        <v>2640000000.0101151</v>
      </c>
      <c r="F80" s="22">
        <v>6.5836413796205306E-6</v>
      </c>
      <c r="G80" s="23">
        <v>12009</v>
      </c>
      <c r="H80" s="11">
        <v>100000</v>
      </c>
      <c r="I80" s="4">
        <v>1E-3</v>
      </c>
      <c r="J80" s="11">
        <f t="shared" si="4"/>
        <v>337740627.98454577</v>
      </c>
      <c r="K80" s="23">
        <f t="shared" si="3"/>
        <v>119202574.23013368</v>
      </c>
      <c r="L80" s="24">
        <v>10</v>
      </c>
    </row>
    <row r="81" spans="1:12">
      <c r="A81" s="20">
        <v>19</v>
      </c>
      <c r="B81" s="21">
        <v>218538053.75451905</v>
      </c>
      <c r="C81" s="22">
        <v>1629629.6296369156</v>
      </c>
      <c r="D81" s="22">
        <v>356133447601549.25</v>
      </c>
      <c r="E81" s="22">
        <v>2640000000.0118032</v>
      </c>
      <c r="F81" s="22">
        <v>7.0591431722277775E-7</v>
      </c>
      <c r="G81" s="23">
        <v>13996</v>
      </c>
      <c r="H81" s="11">
        <v>100000</v>
      </c>
      <c r="I81" s="4">
        <v>1E-3</v>
      </c>
      <c r="J81" s="11">
        <f t="shared" si="4"/>
        <v>357607723.68951905</v>
      </c>
      <c r="K81" s="23">
        <f t="shared" si="3"/>
        <v>139069669.93510696</v>
      </c>
      <c r="L81" s="24">
        <v>10</v>
      </c>
    </row>
    <row r="82" spans="1:12">
      <c r="A82" s="20">
        <v>20</v>
      </c>
      <c r="B82" s="21">
        <v>218538053.75449225</v>
      </c>
      <c r="C82" s="22">
        <v>1629629.6296379808</v>
      </c>
      <c r="D82" s="22">
        <v>356133447601738.31</v>
      </c>
      <c r="E82" s="22">
        <v>2640000000.0135288</v>
      </c>
      <c r="F82" s="22">
        <v>7.1960153036343399E-7</v>
      </c>
      <c r="G82" s="23">
        <v>15990</v>
      </c>
      <c r="H82" s="11">
        <v>100000</v>
      </c>
      <c r="I82" s="4">
        <v>1E-3</v>
      </c>
      <c r="J82" s="11">
        <f t="shared" si="4"/>
        <v>377474819.39449233</v>
      </c>
      <c r="K82" s="23">
        <f t="shared" si="3"/>
        <v>158936765.64008024</v>
      </c>
      <c r="L82" s="24">
        <v>10</v>
      </c>
    </row>
    <row r="83" spans="1:12">
      <c r="A83" s="20">
        <v>21</v>
      </c>
      <c r="B83" s="21">
        <v>218538053.75446564</v>
      </c>
      <c r="C83" s="22">
        <v>1629629.6296389999</v>
      </c>
      <c r="D83" s="22">
        <v>356133447601917.69</v>
      </c>
      <c r="E83" s="22">
        <v>2640000000.0151801</v>
      </c>
      <c r="F83" s="22">
        <v>6.2455185343424091E-6</v>
      </c>
      <c r="G83" s="23">
        <v>17965</v>
      </c>
      <c r="H83" s="11">
        <v>100000</v>
      </c>
      <c r="I83" s="4">
        <v>1E-3</v>
      </c>
      <c r="J83" s="11">
        <f t="shared" si="4"/>
        <v>397341915.09946561</v>
      </c>
      <c r="K83" s="23">
        <f t="shared" si="3"/>
        <v>178803861.34505352</v>
      </c>
      <c r="L83" s="24">
        <v>10</v>
      </c>
    </row>
    <row r="84" spans="1:12">
      <c r="A84" s="20">
        <v>22</v>
      </c>
      <c r="B84" s="21">
        <v>218538053.75443885</v>
      </c>
      <c r="C84" s="22">
        <v>1629629.6296400651</v>
      </c>
      <c r="D84" s="22">
        <v>356133447602106.81</v>
      </c>
      <c r="E84" s="22">
        <v>2640000000.0169053</v>
      </c>
      <c r="F84" s="22">
        <v>4.4762984998669708E-6</v>
      </c>
      <c r="G84" s="23">
        <v>19960</v>
      </c>
      <c r="H84" s="11">
        <v>100000</v>
      </c>
      <c r="I84" s="4">
        <v>1E-3</v>
      </c>
      <c r="J84" s="11">
        <f t="shared" si="4"/>
        <v>417209010.80443889</v>
      </c>
      <c r="K84" s="23">
        <f t="shared" si="3"/>
        <v>198670957.0500268</v>
      </c>
      <c r="L84" s="24">
        <v>10</v>
      </c>
    </row>
    <row r="85" spans="1:12" ht="13.5" thickBot="1">
      <c r="A85" s="28">
        <v>23</v>
      </c>
      <c r="B85" s="29">
        <v>218538053.75441208</v>
      </c>
      <c r="C85" s="30">
        <v>1629629.6296411071</v>
      </c>
      <c r="D85" s="30">
        <v>356133447602290.88</v>
      </c>
      <c r="E85" s="30">
        <v>2640000000.0185933</v>
      </c>
      <c r="F85" s="30">
        <v>1.5214118320727721E-7</v>
      </c>
      <c r="G85" s="31">
        <v>21945</v>
      </c>
      <c r="H85" s="43">
        <v>100000</v>
      </c>
      <c r="I85" s="5">
        <v>1E-3</v>
      </c>
      <c r="J85" s="43">
        <f t="shared" si="4"/>
        <v>437076106.50941217</v>
      </c>
      <c r="K85" s="31">
        <f t="shared" si="3"/>
        <v>218538052.75500008</v>
      </c>
      <c r="L85" s="32">
        <v>10</v>
      </c>
    </row>
    <row r="87" spans="1:12" ht="13.5" thickBot="1">
      <c r="A87" s="73" t="s">
        <v>55</v>
      </c>
    </row>
    <row r="88" spans="1:12" ht="51.75" thickBot="1">
      <c r="A88" s="74" t="s">
        <v>1</v>
      </c>
      <c r="B88" s="75" t="s">
        <v>36</v>
      </c>
      <c r="C88" s="75" t="s">
        <v>37</v>
      </c>
      <c r="D88" s="75" t="s">
        <v>38</v>
      </c>
      <c r="E88" s="75" t="s">
        <v>39</v>
      </c>
      <c r="F88" s="76" t="s">
        <v>40</v>
      </c>
      <c r="G88" s="76" t="s">
        <v>48</v>
      </c>
      <c r="H88" s="76" t="s">
        <v>49</v>
      </c>
      <c r="I88" s="75" t="s">
        <v>18</v>
      </c>
      <c r="J88" s="75" t="s">
        <v>50</v>
      </c>
      <c r="K88" s="75" t="s">
        <v>51</v>
      </c>
      <c r="L88" s="77" t="s">
        <v>52</v>
      </c>
    </row>
    <row r="89" spans="1:12">
      <c r="A89" s="15">
        <v>1</v>
      </c>
      <c r="B89" s="33">
        <v>218538053.75496876</v>
      </c>
      <c r="C89" s="34">
        <v>1629629.6296193381</v>
      </c>
      <c r="D89" s="34">
        <v>356133447598440.75</v>
      </c>
      <c r="E89" s="34">
        <v>2639999999.9833279</v>
      </c>
      <c r="F89" s="34">
        <v>2.779600654321257E-4</v>
      </c>
      <c r="G89" s="18">
        <v>2474</v>
      </c>
      <c r="H89" s="9">
        <v>100000</v>
      </c>
      <c r="I89" s="7">
        <v>1E-3</v>
      </c>
      <c r="J89" s="7">
        <v>1</v>
      </c>
      <c r="K89" s="18">
        <f t="shared" ref="K89:K147" si="5">ABS(J89-$B$22)</f>
        <v>218538052.75499991</v>
      </c>
      <c r="L89" s="19">
        <v>1.2</v>
      </c>
    </row>
    <row r="90" spans="1:12">
      <c r="A90" s="20">
        <v>2</v>
      </c>
      <c r="B90" s="21">
        <v>218538053.75507265</v>
      </c>
      <c r="C90" s="22">
        <v>1629629.6296152624</v>
      </c>
      <c r="D90" s="22">
        <v>356133447597719.38</v>
      </c>
      <c r="E90" s="22">
        <v>2639999999.9767251</v>
      </c>
      <c r="F90" s="22">
        <v>4.23213916747045E-5</v>
      </c>
      <c r="G90" s="23">
        <v>2298</v>
      </c>
      <c r="H90" s="11">
        <v>100000</v>
      </c>
      <c r="I90" s="4">
        <v>1E-3</v>
      </c>
      <c r="J90" s="4">
        <v>1</v>
      </c>
      <c r="K90" s="23">
        <f t="shared" si="5"/>
        <v>218538052.75499991</v>
      </c>
      <c r="L90" s="24">
        <v>1.5</v>
      </c>
    </row>
    <row r="91" spans="1:12">
      <c r="A91" s="20">
        <v>3</v>
      </c>
      <c r="B91" s="21">
        <v>218538053.7548492</v>
      </c>
      <c r="C91" s="22">
        <v>1629629.6296240164</v>
      </c>
      <c r="D91" s="22">
        <v>356133447599268.25</v>
      </c>
      <c r="E91" s="22">
        <v>2639999999.9909067</v>
      </c>
      <c r="F91" s="22">
        <v>8.2687824942695443E-5</v>
      </c>
      <c r="G91" s="23">
        <v>2265</v>
      </c>
      <c r="H91" s="11">
        <v>100000</v>
      </c>
      <c r="I91" s="4">
        <v>1E-3</v>
      </c>
      <c r="J91" s="4">
        <v>1</v>
      </c>
      <c r="K91" s="23">
        <f t="shared" si="5"/>
        <v>218538052.75499991</v>
      </c>
      <c r="L91" s="24">
        <v>2</v>
      </c>
    </row>
    <row r="92" spans="1:12">
      <c r="A92" s="20">
        <v>4</v>
      </c>
      <c r="B92" s="21">
        <v>218538053.75481403</v>
      </c>
      <c r="C92" s="22">
        <v>1629629.6296253826</v>
      </c>
      <c r="D92" s="22">
        <v>356133447599509.56</v>
      </c>
      <c r="E92" s="22">
        <v>2639999999.9931197</v>
      </c>
      <c r="F92" s="22">
        <v>1.6636988675600151E-6</v>
      </c>
      <c r="G92" s="23">
        <v>2248</v>
      </c>
      <c r="H92" s="11">
        <v>100000</v>
      </c>
      <c r="I92" s="4">
        <v>1E-3</v>
      </c>
      <c r="J92" s="4">
        <v>1</v>
      </c>
      <c r="K92" s="23">
        <f t="shared" si="5"/>
        <v>218538052.75499991</v>
      </c>
      <c r="L92" s="24">
        <v>2.5</v>
      </c>
    </row>
    <row r="93" spans="1:12">
      <c r="A93" s="20">
        <v>5</v>
      </c>
      <c r="B93" s="21">
        <v>218538053.7543548</v>
      </c>
      <c r="C93" s="22">
        <v>1629629.6296433536</v>
      </c>
      <c r="D93" s="22">
        <v>356133447602688.5</v>
      </c>
      <c r="E93" s="22">
        <v>2640000000.022233</v>
      </c>
      <c r="F93" s="22">
        <v>3.4081278727171593E-5</v>
      </c>
      <c r="G93" s="23">
        <v>2256</v>
      </c>
      <c r="H93" s="11">
        <v>100000</v>
      </c>
      <c r="I93" s="4">
        <v>1E-3</v>
      </c>
      <c r="J93" s="4">
        <v>1</v>
      </c>
      <c r="K93" s="23">
        <f t="shared" si="5"/>
        <v>218538052.75499991</v>
      </c>
      <c r="L93" s="24">
        <v>3</v>
      </c>
    </row>
    <row r="94" spans="1:12">
      <c r="A94" s="20">
        <v>6</v>
      </c>
      <c r="B94" s="21">
        <v>218538053.75474077</v>
      </c>
      <c r="C94" s="22">
        <v>1629629.6296282543</v>
      </c>
      <c r="D94" s="22">
        <v>356133447600017.75</v>
      </c>
      <c r="E94" s="22">
        <v>2639999999.9977722</v>
      </c>
      <c r="F94" s="22">
        <v>4.963018000125885E-6</v>
      </c>
      <c r="G94" s="23">
        <v>2252</v>
      </c>
      <c r="H94" s="11">
        <v>100000</v>
      </c>
      <c r="I94" s="4">
        <v>1E-3</v>
      </c>
      <c r="J94" s="4">
        <v>1</v>
      </c>
      <c r="K94" s="23">
        <f t="shared" si="5"/>
        <v>218538052.75499991</v>
      </c>
      <c r="L94" s="24">
        <v>3.5</v>
      </c>
    </row>
    <row r="95" spans="1:12">
      <c r="A95" s="20">
        <v>7</v>
      </c>
      <c r="B95" s="21">
        <v>218538053.7548492</v>
      </c>
      <c r="C95" s="22">
        <v>1629629.6296240164</v>
      </c>
      <c r="D95" s="22">
        <v>356133447599268.25</v>
      </c>
      <c r="E95" s="22">
        <v>2639999999.9909067</v>
      </c>
      <c r="F95" s="22">
        <v>7.2172852014773525E-6</v>
      </c>
      <c r="G95" s="23">
        <v>2251</v>
      </c>
      <c r="H95" s="11">
        <v>100000</v>
      </c>
      <c r="I95" s="4">
        <v>1E-3</v>
      </c>
      <c r="J95" s="4">
        <v>1</v>
      </c>
      <c r="K95" s="23">
        <f t="shared" si="5"/>
        <v>218538052.75499991</v>
      </c>
      <c r="L95" s="24">
        <v>4</v>
      </c>
    </row>
    <row r="96" spans="1:12">
      <c r="A96" s="20">
        <v>8</v>
      </c>
      <c r="B96" s="21">
        <v>218538053.75461581</v>
      </c>
      <c r="C96" s="22">
        <v>1629629.6296331408</v>
      </c>
      <c r="D96" s="22">
        <v>356133447600881.94</v>
      </c>
      <c r="E96" s="22">
        <v>2640000000.0056882</v>
      </c>
      <c r="F96" s="22">
        <v>1.2998682450415799E-6</v>
      </c>
      <c r="G96" s="23">
        <v>2244</v>
      </c>
      <c r="H96" s="11">
        <v>100000</v>
      </c>
      <c r="I96" s="4">
        <v>1E-3</v>
      </c>
      <c r="J96" s="4">
        <v>1</v>
      </c>
      <c r="K96" s="23">
        <f t="shared" si="5"/>
        <v>218538052.75499991</v>
      </c>
      <c r="L96" s="24">
        <v>4.5</v>
      </c>
    </row>
    <row r="97" spans="1:12">
      <c r="A97" s="20">
        <v>9</v>
      </c>
      <c r="B97" s="21">
        <v>218538053.75463688</v>
      </c>
      <c r="C97" s="22">
        <v>1629629.6296323303</v>
      </c>
      <c r="D97" s="22">
        <v>356133447600739.19</v>
      </c>
      <c r="E97" s="22">
        <v>2640000000.004375</v>
      </c>
      <c r="F97" s="22">
        <v>7.0591431722277775E-7</v>
      </c>
      <c r="G97" s="23">
        <v>2254</v>
      </c>
      <c r="H97" s="11">
        <v>100000</v>
      </c>
      <c r="I97" s="4">
        <v>1E-3</v>
      </c>
      <c r="J97" s="4">
        <v>1</v>
      </c>
      <c r="K97" s="23">
        <f t="shared" si="5"/>
        <v>218538052.75499991</v>
      </c>
      <c r="L97" s="24">
        <v>5</v>
      </c>
    </row>
    <row r="98" spans="1:12">
      <c r="A98" s="20">
        <v>10</v>
      </c>
      <c r="B98" s="21">
        <v>218538053.75442493</v>
      </c>
      <c r="C98" s="22">
        <v>1629629.6296406209</v>
      </c>
      <c r="D98" s="22">
        <v>356133447602205.56</v>
      </c>
      <c r="E98" s="22">
        <v>2640000000.0178061</v>
      </c>
      <c r="F98" s="22">
        <v>8.4300884282129118E-6</v>
      </c>
      <c r="G98" s="23">
        <v>2256</v>
      </c>
      <c r="H98" s="11">
        <v>100000</v>
      </c>
      <c r="I98" s="4">
        <v>1E-3</v>
      </c>
      <c r="J98" s="4">
        <v>1</v>
      </c>
      <c r="K98" s="23">
        <f t="shared" si="5"/>
        <v>218538052.75499991</v>
      </c>
      <c r="L98" s="24">
        <v>5.5</v>
      </c>
    </row>
    <row r="99" spans="1:12">
      <c r="A99" s="20">
        <v>11</v>
      </c>
      <c r="B99" s="21">
        <v>218538053.7547614</v>
      </c>
      <c r="C99" s="22">
        <v>1629629.6296274436</v>
      </c>
      <c r="D99" s="22">
        <v>356133447599874.19</v>
      </c>
      <c r="E99" s="22">
        <v>2639999999.9964585</v>
      </c>
      <c r="F99" s="22">
        <v>3.3344826988468412E-7</v>
      </c>
      <c r="G99" s="23">
        <v>2268</v>
      </c>
      <c r="H99" s="11">
        <v>100000</v>
      </c>
      <c r="I99" s="4">
        <v>1E-3</v>
      </c>
      <c r="J99" s="4">
        <v>1</v>
      </c>
      <c r="K99" s="23">
        <f t="shared" si="5"/>
        <v>218538052.75499991</v>
      </c>
      <c r="L99" s="24">
        <v>6</v>
      </c>
    </row>
    <row r="100" spans="1:12">
      <c r="A100" s="20">
        <v>12</v>
      </c>
      <c r="B100" s="21">
        <v>218538053.75437695</v>
      </c>
      <c r="C100" s="22">
        <v>1629629.6296424735</v>
      </c>
      <c r="D100" s="22">
        <v>356133447602532.25</v>
      </c>
      <c r="E100" s="22">
        <v>2640000000.0208073</v>
      </c>
      <c r="F100" s="22">
        <v>7.2172852014773525E-6</v>
      </c>
      <c r="G100" s="23">
        <v>2244</v>
      </c>
      <c r="H100" s="11">
        <v>100000</v>
      </c>
      <c r="I100" s="4">
        <v>1E-3</v>
      </c>
      <c r="J100" s="4">
        <v>1</v>
      </c>
      <c r="K100" s="23">
        <f t="shared" si="5"/>
        <v>218538052.75499991</v>
      </c>
      <c r="L100" s="24">
        <v>6.5</v>
      </c>
    </row>
    <row r="101" spans="1:12">
      <c r="A101" s="20">
        <v>13</v>
      </c>
      <c r="B101" s="21">
        <v>218538053.75484526</v>
      </c>
      <c r="C101" s="22">
        <v>1629629.6296241551</v>
      </c>
      <c r="D101" s="22">
        <v>356133447599292.19</v>
      </c>
      <c r="E101" s="22">
        <v>2639999999.9911313</v>
      </c>
      <c r="F101" s="22">
        <v>5.9819376474479213E-7</v>
      </c>
      <c r="G101" s="23">
        <v>2263</v>
      </c>
      <c r="H101" s="11">
        <v>100000</v>
      </c>
      <c r="I101" s="4">
        <v>1E-3</v>
      </c>
      <c r="J101" s="4">
        <v>1</v>
      </c>
      <c r="K101" s="23">
        <f t="shared" si="5"/>
        <v>218538052.75499991</v>
      </c>
      <c r="L101" s="24">
        <v>7</v>
      </c>
    </row>
    <row r="102" spans="1:12">
      <c r="A102" s="20">
        <v>14</v>
      </c>
      <c r="B102" s="21">
        <v>218538053.75475362</v>
      </c>
      <c r="C102" s="22">
        <v>1629629.6296277449</v>
      </c>
      <c r="D102" s="22">
        <v>356133447599927.38</v>
      </c>
      <c r="E102" s="22">
        <v>2639999999.9969468</v>
      </c>
      <c r="F102" s="22">
        <v>4.873290890827775E-7</v>
      </c>
      <c r="G102" s="23">
        <v>2265</v>
      </c>
      <c r="H102" s="11">
        <v>100000</v>
      </c>
      <c r="I102" s="4">
        <v>1E-3</v>
      </c>
      <c r="J102" s="4">
        <v>1</v>
      </c>
      <c r="K102" s="23">
        <f t="shared" si="5"/>
        <v>218538052.75499991</v>
      </c>
      <c r="L102" s="24">
        <v>7.5</v>
      </c>
    </row>
    <row r="103" spans="1:12">
      <c r="A103" s="20">
        <v>15</v>
      </c>
      <c r="B103" s="21">
        <v>218538053.7548492</v>
      </c>
      <c r="C103" s="22">
        <v>1629629.6296240164</v>
      </c>
      <c r="D103" s="22">
        <v>356133447599268.25</v>
      </c>
      <c r="E103" s="22">
        <v>2639999999.9909067</v>
      </c>
      <c r="F103" s="22">
        <v>7.2172852014773525E-6</v>
      </c>
      <c r="G103" s="23">
        <v>2265</v>
      </c>
      <c r="H103" s="11">
        <v>100000</v>
      </c>
      <c r="I103" s="4">
        <v>1E-3</v>
      </c>
      <c r="J103" s="4">
        <v>1</v>
      </c>
      <c r="K103" s="23">
        <f t="shared" si="5"/>
        <v>218538052.75499991</v>
      </c>
      <c r="L103" s="24">
        <v>8</v>
      </c>
    </row>
    <row r="104" spans="1:12">
      <c r="A104" s="20">
        <v>16</v>
      </c>
      <c r="B104" s="21">
        <v>218538053.75450248</v>
      </c>
      <c r="C104" s="22">
        <v>1629629.6296375871</v>
      </c>
      <c r="D104" s="22">
        <v>356133447601668.94</v>
      </c>
      <c r="E104" s="22">
        <v>2640000000.0128913</v>
      </c>
      <c r="F104" s="22">
        <v>2.5304179871454835E-6</v>
      </c>
      <c r="G104" s="23">
        <v>2259</v>
      </c>
      <c r="H104" s="11">
        <v>100000</v>
      </c>
      <c r="I104" s="4">
        <v>1E-3</v>
      </c>
      <c r="J104" s="4">
        <v>1</v>
      </c>
      <c r="K104" s="23">
        <f t="shared" si="5"/>
        <v>218538052.75499991</v>
      </c>
      <c r="L104" s="24">
        <v>8.5</v>
      </c>
    </row>
    <row r="105" spans="1:12">
      <c r="A105" s="20">
        <v>17</v>
      </c>
      <c r="B105" s="21">
        <v>218538053.75461313</v>
      </c>
      <c r="C105" s="22">
        <v>1629629.6296332332</v>
      </c>
      <c r="D105" s="22">
        <v>356133447600897.81</v>
      </c>
      <c r="E105" s="22">
        <v>2640000000.0058379</v>
      </c>
      <c r="F105" s="22">
        <v>1.8994705897057429E-7</v>
      </c>
      <c r="G105" s="23">
        <v>2287</v>
      </c>
      <c r="H105" s="11">
        <v>100000</v>
      </c>
      <c r="I105" s="4">
        <v>1E-3</v>
      </c>
      <c r="J105" s="4">
        <v>1</v>
      </c>
      <c r="K105" s="23">
        <f t="shared" si="5"/>
        <v>218538052.75499991</v>
      </c>
      <c r="L105" s="24">
        <v>9</v>
      </c>
    </row>
    <row r="106" spans="1:12">
      <c r="A106" s="20">
        <v>18</v>
      </c>
      <c r="B106" s="21">
        <v>218538053.75469553</v>
      </c>
      <c r="C106" s="22">
        <v>1629629.6296300143</v>
      </c>
      <c r="D106" s="22">
        <v>356133447600328.63</v>
      </c>
      <c r="E106" s="22">
        <v>2640000000.0006232</v>
      </c>
      <c r="F106" s="22">
        <v>1.8468426787876524E-8</v>
      </c>
      <c r="G106" s="23">
        <v>2285</v>
      </c>
      <c r="H106" s="11">
        <v>100000</v>
      </c>
      <c r="I106" s="4">
        <v>1E-3</v>
      </c>
      <c r="J106" s="4">
        <v>1</v>
      </c>
      <c r="K106" s="23">
        <f t="shared" si="5"/>
        <v>218538052.75499991</v>
      </c>
      <c r="L106" s="24">
        <v>9.5</v>
      </c>
    </row>
    <row r="107" spans="1:12">
      <c r="A107" s="20">
        <v>19</v>
      </c>
      <c r="B107" s="21">
        <v>218538053.75499991</v>
      </c>
      <c r="C107" s="22">
        <v>1629629.6296181339</v>
      </c>
      <c r="D107" s="22">
        <v>356133447598228.38</v>
      </c>
      <c r="E107" s="22">
        <v>2639999999.9813771</v>
      </c>
      <c r="F107" s="22">
        <v>1.0452004062244669E-7</v>
      </c>
      <c r="G107" s="23">
        <v>2266</v>
      </c>
      <c r="H107" s="11">
        <v>100000</v>
      </c>
      <c r="I107" s="4">
        <v>1E-3</v>
      </c>
      <c r="J107" s="4">
        <v>1</v>
      </c>
      <c r="K107" s="23">
        <f t="shared" si="5"/>
        <v>218538052.75499991</v>
      </c>
      <c r="L107" s="24">
        <v>10</v>
      </c>
    </row>
    <row r="108" spans="1:12">
      <c r="A108" s="20">
        <v>20</v>
      </c>
      <c r="B108" s="21">
        <v>218538053.75480509</v>
      </c>
      <c r="C108" s="22">
        <v>1629629.629625753</v>
      </c>
      <c r="D108" s="22">
        <v>356133447599575.94</v>
      </c>
      <c r="E108" s="22">
        <v>2639999999.9937201</v>
      </c>
      <c r="F108" s="22">
        <v>2.7220266929361969E-8</v>
      </c>
      <c r="G108" s="23">
        <v>2297</v>
      </c>
      <c r="H108" s="11">
        <v>100000</v>
      </c>
      <c r="I108" s="4">
        <v>1E-3</v>
      </c>
      <c r="J108" s="4">
        <v>1</v>
      </c>
      <c r="K108" s="23">
        <f t="shared" si="5"/>
        <v>218538052.75499991</v>
      </c>
      <c r="L108" s="24">
        <v>10.5</v>
      </c>
    </row>
    <row r="109" spans="1:12">
      <c r="A109" s="20">
        <v>21</v>
      </c>
      <c r="B109" s="21">
        <v>218538053.75462279</v>
      </c>
      <c r="C109" s="22">
        <v>1629629.6296328628</v>
      </c>
      <c r="D109" s="22">
        <v>356133447600832.56</v>
      </c>
      <c r="E109" s="22">
        <v>2640000000.0052376</v>
      </c>
      <c r="F109" s="22">
        <v>7.9510300565743819E-9</v>
      </c>
      <c r="G109" s="23">
        <v>2292</v>
      </c>
      <c r="H109" s="11">
        <v>100000</v>
      </c>
      <c r="I109" s="4">
        <v>1E-3</v>
      </c>
      <c r="J109" s="4">
        <v>1</v>
      </c>
      <c r="K109" s="23">
        <f t="shared" si="5"/>
        <v>218538052.75499991</v>
      </c>
      <c r="L109" s="24">
        <v>11</v>
      </c>
    </row>
    <row r="110" spans="1:12">
      <c r="A110" s="20">
        <v>22</v>
      </c>
      <c r="B110" s="21">
        <v>218538053.75476262</v>
      </c>
      <c r="C110" s="22">
        <v>1629629.6296274203</v>
      </c>
      <c r="D110" s="22">
        <v>356133447599871.06</v>
      </c>
      <c r="E110" s="22">
        <v>2639999999.9964209</v>
      </c>
      <c r="F110" s="22">
        <v>7.6979631558060646E-7</v>
      </c>
      <c r="G110" s="23">
        <v>2286</v>
      </c>
      <c r="H110" s="11">
        <v>100000</v>
      </c>
      <c r="I110" s="4">
        <v>1E-3</v>
      </c>
      <c r="J110" s="4">
        <v>1</v>
      </c>
      <c r="K110" s="23">
        <f t="shared" si="5"/>
        <v>218538052.75499991</v>
      </c>
      <c r="L110" s="24">
        <v>11.5</v>
      </c>
    </row>
    <row r="111" spans="1:12">
      <c r="A111" s="20">
        <v>23</v>
      </c>
      <c r="B111" s="21">
        <v>218538053.75469223</v>
      </c>
      <c r="C111" s="22">
        <v>1629629.6296301533</v>
      </c>
      <c r="D111" s="22">
        <v>356133447600353.63</v>
      </c>
      <c r="E111" s="22">
        <v>2640000000.0008483</v>
      </c>
      <c r="F111" s="22">
        <v>1.5214118320727721E-7</v>
      </c>
      <c r="G111" s="23">
        <v>2284</v>
      </c>
      <c r="H111" s="11">
        <v>100000</v>
      </c>
      <c r="I111" s="4">
        <v>1E-3</v>
      </c>
      <c r="J111" s="4">
        <v>1</v>
      </c>
      <c r="K111" s="23">
        <f t="shared" si="5"/>
        <v>218538052.75499991</v>
      </c>
      <c r="L111" s="24">
        <v>12</v>
      </c>
    </row>
    <row r="112" spans="1:12">
      <c r="A112" s="20">
        <v>24</v>
      </c>
      <c r="B112" s="21">
        <v>218538053.75475323</v>
      </c>
      <c r="C112" s="22">
        <v>1629629.629627768</v>
      </c>
      <c r="D112" s="22">
        <v>356133447599931.75</v>
      </c>
      <c r="E112" s="22">
        <v>2639999999.996984</v>
      </c>
      <c r="F112" s="22">
        <v>2.7512214728631079E-9</v>
      </c>
      <c r="G112" s="23">
        <v>2300</v>
      </c>
      <c r="H112" s="11">
        <v>100000</v>
      </c>
      <c r="I112" s="4">
        <v>1E-3</v>
      </c>
      <c r="J112" s="4">
        <v>1</v>
      </c>
      <c r="K112" s="23">
        <f t="shared" si="5"/>
        <v>218538052.75499991</v>
      </c>
      <c r="L112" s="24">
        <v>12.5</v>
      </c>
    </row>
    <row r="113" spans="1:12">
      <c r="A113" s="20">
        <v>25</v>
      </c>
      <c r="B113" s="21">
        <v>218538053.75466597</v>
      </c>
      <c r="C113" s="22">
        <v>1629629.6296311722</v>
      </c>
      <c r="D113" s="22">
        <v>356133447600533.5</v>
      </c>
      <c r="E113" s="22">
        <v>2640000000.0024991</v>
      </c>
      <c r="F113" s="22">
        <v>9.6488292911089957E-9</v>
      </c>
      <c r="G113" s="23">
        <v>2293</v>
      </c>
      <c r="H113" s="11">
        <v>100000</v>
      </c>
      <c r="I113" s="4">
        <v>1E-3</v>
      </c>
      <c r="J113" s="4">
        <v>1</v>
      </c>
      <c r="K113" s="23">
        <f t="shared" si="5"/>
        <v>218538052.75499991</v>
      </c>
      <c r="L113" s="24">
        <v>13</v>
      </c>
    </row>
    <row r="114" spans="1:12">
      <c r="A114" s="20">
        <v>26</v>
      </c>
      <c r="B114" s="21">
        <v>218538053.75467423</v>
      </c>
      <c r="C114" s="22">
        <v>1629629.6296308711</v>
      </c>
      <c r="D114" s="22">
        <v>356133447600481.19</v>
      </c>
      <c r="E114" s="22">
        <v>2640000000.0020113</v>
      </c>
      <c r="F114" s="22">
        <v>9.6488292911089957E-9</v>
      </c>
      <c r="G114" s="23">
        <v>2290</v>
      </c>
      <c r="H114" s="11">
        <v>100000</v>
      </c>
      <c r="I114" s="4">
        <v>1E-3</v>
      </c>
      <c r="J114" s="4">
        <v>1</v>
      </c>
      <c r="K114" s="23">
        <f t="shared" si="5"/>
        <v>218538052.75499991</v>
      </c>
      <c r="L114" s="24">
        <v>13.5</v>
      </c>
    </row>
    <row r="115" spans="1:12">
      <c r="A115" s="20">
        <v>27</v>
      </c>
      <c r="B115" s="21">
        <v>218538053.7546069</v>
      </c>
      <c r="C115" s="22">
        <v>1629629.6296334879</v>
      </c>
      <c r="D115" s="22">
        <v>356133447600943.31</v>
      </c>
      <c r="E115" s="22">
        <v>2640000000.0062504</v>
      </c>
      <c r="F115" s="22">
        <v>3.8970938476268202E-6</v>
      </c>
      <c r="G115" s="23">
        <v>2293</v>
      </c>
      <c r="H115" s="11">
        <v>100000</v>
      </c>
      <c r="I115" s="4">
        <v>1E-3</v>
      </c>
      <c r="J115" s="4">
        <v>1</v>
      </c>
      <c r="K115" s="23">
        <f t="shared" si="5"/>
        <v>218538052.75499991</v>
      </c>
      <c r="L115" s="24">
        <v>14</v>
      </c>
    </row>
    <row r="116" spans="1:12">
      <c r="A116" s="20">
        <v>28</v>
      </c>
      <c r="B116" s="21">
        <v>218538053.75504303</v>
      </c>
      <c r="C116" s="22">
        <v>1629629.6296164666</v>
      </c>
      <c r="D116" s="22">
        <v>356133447597934.25</v>
      </c>
      <c r="E116" s="22">
        <v>2639999999.9786758</v>
      </c>
      <c r="F116" s="22">
        <v>9.9043973023071885E-8</v>
      </c>
      <c r="G116" s="23">
        <v>2279</v>
      </c>
      <c r="H116" s="11">
        <v>100000</v>
      </c>
      <c r="I116" s="4">
        <v>1E-3</v>
      </c>
      <c r="J116" s="4">
        <v>1</v>
      </c>
      <c r="K116" s="23">
        <f t="shared" si="5"/>
        <v>218538052.75499991</v>
      </c>
      <c r="L116" s="24">
        <v>14.5</v>
      </c>
    </row>
    <row r="117" spans="1:12">
      <c r="A117" s="20">
        <v>29</v>
      </c>
      <c r="B117" s="35">
        <v>218538053.75478697</v>
      </c>
      <c r="C117" s="36">
        <v>1629629.629626448</v>
      </c>
      <c r="D117" s="36">
        <v>356133447599698.31</v>
      </c>
      <c r="E117" s="36">
        <v>2639999999.9948459</v>
      </c>
      <c r="F117" s="36">
        <v>4.0876329876482487E-8</v>
      </c>
      <c r="G117" s="37">
        <v>2302</v>
      </c>
      <c r="H117" s="11">
        <v>100000</v>
      </c>
      <c r="I117" s="4">
        <v>1E-3</v>
      </c>
      <c r="J117" s="4">
        <v>1</v>
      </c>
      <c r="K117" s="23">
        <f t="shared" si="5"/>
        <v>218538052.75499991</v>
      </c>
      <c r="L117" s="24">
        <v>15</v>
      </c>
    </row>
    <row r="118" spans="1:12">
      <c r="A118" s="20">
        <v>30</v>
      </c>
      <c r="B118" s="21">
        <v>218538053.75460452</v>
      </c>
      <c r="C118" s="22">
        <v>1629629.6296335808</v>
      </c>
      <c r="D118" s="22">
        <v>356133447600959.75</v>
      </c>
      <c r="E118" s="22">
        <v>2640000000.0064011</v>
      </c>
      <c r="F118" s="22">
        <v>5.75275862502167E-8</v>
      </c>
      <c r="G118" s="23">
        <v>2304</v>
      </c>
      <c r="H118" s="11">
        <v>100000</v>
      </c>
      <c r="I118" s="4">
        <v>1E-3</v>
      </c>
      <c r="J118" s="4">
        <v>1</v>
      </c>
      <c r="K118" s="23">
        <f t="shared" si="5"/>
        <v>218538052.75499991</v>
      </c>
      <c r="L118" s="24">
        <v>15.5</v>
      </c>
    </row>
    <row r="119" spans="1:12">
      <c r="A119" s="20">
        <v>31</v>
      </c>
      <c r="B119" s="35">
        <v>218538053.7548492</v>
      </c>
      <c r="C119" s="36">
        <v>1629629.6296240164</v>
      </c>
      <c r="D119" s="36">
        <v>356133447599268.25</v>
      </c>
      <c r="E119" s="36">
        <v>2639999999.9909067</v>
      </c>
      <c r="F119" s="36">
        <v>5.75275862502167E-8</v>
      </c>
      <c r="G119" s="37">
        <v>2285</v>
      </c>
      <c r="H119" s="11">
        <v>100000</v>
      </c>
      <c r="I119" s="4">
        <v>1E-3</v>
      </c>
      <c r="J119" s="4">
        <v>1</v>
      </c>
      <c r="K119" s="23">
        <f t="shared" si="5"/>
        <v>218538052.75499991</v>
      </c>
      <c r="L119" s="24">
        <v>16</v>
      </c>
    </row>
    <row r="120" spans="1:12">
      <c r="A120" s="20">
        <v>32</v>
      </c>
      <c r="B120" s="21">
        <v>218538053.75483114</v>
      </c>
      <c r="C120" s="22">
        <v>1629629.6296247111</v>
      </c>
      <c r="D120" s="22">
        <v>356133447599390.69</v>
      </c>
      <c r="E120" s="22">
        <v>2639999999.9920321</v>
      </c>
      <c r="F120" s="22">
        <v>2.1570394892478362E-7</v>
      </c>
      <c r="G120" s="23">
        <v>2297</v>
      </c>
      <c r="H120" s="11">
        <v>100000</v>
      </c>
      <c r="I120" s="4">
        <v>1E-3</v>
      </c>
      <c r="J120" s="4">
        <v>1</v>
      </c>
      <c r="K120" s="23">
        <f t="shared" si="5"/>
        <v>218538052.75499991</v>
      </c>
      <c r="L120" s="24">
        <v>16.5</v>
      </c>
    </row>
    <row r="121" spans="1:12">
      <c r="A121" s="20">
        <v>33</v>
      </c>
      <c r="B121" s="35">
        <v>218538053.75477925</v>
      </c>
      <c r="C121" s="36">
        <v>1629629.6296267489</v>
      </c>
      <c r="D121" s="36">
        <v>356133447599751.44</v>
      </c>
      <c r="E121" s="36">
        <v>2639999999.9953332</v>
      </c>
      <c r="F121" s="36">
        <v>7.9510300565743819E-9</v>
      </c>
      <c r="G121" s="37">
        <v>2300</v>
      </c>
      <c r="H121" s="11">
        <v>100000</v>
      </c>
      <c r="I121" s="4">
        <v>1E-3</v>
      </c>
      <c r="J121" s="4">
        <v>1</v>
      </c>
      <c r="K121" s="23">
        <f t="shared" si="5"/>
        <v>218538052.75499991</v>
      </c>
      <c r="L121" s="24">
        <v>17</v>
      </c>
    </row>
    <row r="122" spans="1:12">
      <c r="A122" s="20">
        <v>34</v>
      </c>
      <c r="B122" s="21">
        <v>218538053.75471121</v>
      </c>
      <c r="C122" s="22">
        <v>1629629.6296294122</v>
      </c>
      <c r="D122" s="22">
        <v>356133447600222.63</v>
      </c>
      <c r="E122" s="22">
        <v>2639999999.9996476</v>
      </c>
      <c r="F122" s="22">
        <v>3.6673100112238899E-9</v>
      </c>
      <c r="G122" s="23">
        <v>2297</v>
      </c>
      <c r="H122" s="11">
        <v>100000</v>
      </c>
      <c r="I122" s="4">
        <v>1E-3</v>
      </c>
      <c r="J122" s="4">
        <v>1</v>
      </c>
      <c r="K122" s="23">
        <f t="shared" si="5"/>
        <v>218538052.75499991</v>
      </c>
      <c r="L122" s="24">
        <v>17.5</v>
      </c>
    </row>
    <row r="123" spans="1:12">
      <c r="A123" s="20">
        <v>35</v>
      </c>
      <c r="B123" s="35">
        <v>218538053.75469968</v>
      </c>
      <c r="C123" s="36">
        <v>1629629.6296298753</v>
      </c>
      <c r="D123" s="36">
        <v>356133447600305</v>
      </c>
      <c r="E123" s="36">
        <v>2640000000.0003982</v>
      </c>
      <c r="F123" s="36">
        <v>4.0876329876482487E-8</v>
      </c>
      <c r="G123" s="37">
        <v>2293</v>
      </c>
      <c r="H123" s="11">
        <v>100000</v>
      </c>
      <c r="I123" s="4">
        <v>1E-3</v>
      </c>
      <c r="J123" s="4">
        <v>1</v>
      </c>
      <c r="K123" s="23">
        <f t="shared" si="5"/>
        <v>218538052.75499991</v>
      </c>
      <c r="L123" s="24">
        <v>18</v>
      </c>
    </row>
    <row r="124" spans="1:12">
      <c r="A124" s="20">
        <v>36</v>
      </c>
      <c r="B124" s="21">
        <v>218538053.75475007</v>
      </c>
      <c r="C124" s="22">
        <v>1629629.6296279067</v>
      </c>
      <c r="D124" s="22">
        <v>356133447599956.94</v>
      </c>
      <c r="E124" s="22">
        <v>2639999999.9972091</v>
      </c>
      <c r="F124" s="22">
        <v>4.4420630729291588E-8</v>
      </c>
      <c r="G124" s="23">
        <v>2318</v>
      </c>
      <c r="H124" s="11">
        <v>100000</v>
      </c>
      <c r="I124" s="4">
        <v>1E-3</v>
      </c>
      <c r="J124" s="4">
        <v>1</v>
      </c>
      <c r="K124" s="23">
        <f t="shared" si="5"/>
        <v>218538052.75499991</v>
      </c>
      <c r="L124" s="24">
        <v>18.5</v>
      </c>
    </row>
    <row r="125" spans="1:12">
      <c r="A125" s="20">
        <v>37</v>
      </c>
      <c r="B125" s="35">
        <v>218538053.75468081</v>
      </c>
      <c r="C125" s="36">
        <v>1629629.6296305931</v>
      </c>
      <c r="D125" s="36">
        <v>356133447600431.13</v>
      </c>
      <c r="E125" s="36">
        <v>2640000000.0015607</v>
      </c>
      <c r="F125" s="36">
        <v>3.6673100112238899E-9</v>
      </c>
      <c r="G125" s="37">
        <v>2325</v>
      </c>
      <c r="H125" s="11">
        <v>100000</v>
      </c>
      <c r="I125" s="4">
        <v>1E-3</v>
      </c>
      <c r="J125" s="4">
        <v>1</v>
      </c>
      <c r="K125" s="23">
        <f t="shared" si="5"/>
        <v>218538052.75499991</v>
      </c>
      <c r="L125" s="24">
        <v>19</v>
      </c>
    </row>
    <row r="126" spans="1:12">
      <c r="A126" s="20">
        <v>38</v>
      </c>
      <c r="B126" s="21">
        <v>218538053.75472927</v>
      </c>
      <c r="C126" s="22">
        <v>1629629.6296287174</v>
      </c>
      <c r="D126" s="22">
        <v>356133447600100.19</v>
      </c>
      <c r="E126" s="22">
        <v>2639999999.9985223</v>
      </c>
      <c r="F126" s="22">
        <v>7.9510300565743819E-9</v>
      </c>
      <c r="G126" s="23">
        <v>2329</v>
      </c>
      <c r="H126" s="11">
        <v>100000</v>
      </c>
      <c r="I126" s="4">
        <v>1E-3</v>
      </c>
      <c r="J126" s="4">
        <v>1</v>
      </c>
      <c r="K126" s="23">
        <f t="shared" si="5"/>
        <v>218538052.75499991</v>
      </c>
      <c r="L126" s="24">
        <v>19.5</v>
      </c>
    </row>
    <row r="127" spans="1:12">
      <c r="A127" s="20">
        <v>39</v>
      </c>
      <c r="B127" s="35">
        <v>218538053.75468791</v>
      </c>
      <c r="C127" s="36">
        <v>1629629.6296303156</v>
      </c>
      <c r="D127" s="36">
        <v>356133447600382.06</v>
      </c>
      <c r="E127" s="36">
        <v>2640000000.001111</v>
      </c>
      <c r="F127" s="36">
        <v>7.9510300565743819E-9</v>
      </c>
      <c r="G127" s="37">
        <v>2311</v>
      </c>
      <c r="H127" s="11">
        <v>100000</v>
      </c>
      <c r="I127" s="4">
        <v>1E-3</v>
      </c>
      <c r="J127" s="4">
        <v>1</v>
      </c>
      <c r="K127" s="23">
        <f t="shared" si="5"/>
        <v>218538052.75499991</v>
      </c>
      <c r="L127" s="24">
        <v>20</v>
      </c>
    </row>
    <row r="128" spans="1:12">
      <c r="A128" s="20">
        <v>40</v>
      </c>
      <c r="B128" s="21">
        <v>218538053.75468442</v>
      </c>
      <c r="C128" s="22">
        <v>1629629.6296304541</v>
      </c>
      <c r="D128" s="22">
        <v>356133447600406.63</v>
      </c>
      <c r="E128" s="22">
        <v>2640000000.0013356</v>
      </c>
      <c r="F128" s="22">
        <v>2.1850610210094601E-10</v>
      </c>
      <c r="G128" s="23">
        <v>2344</v>
      </c>
      <c r="H128" s="11">
        <v>100000</v>
      </c>
      <c r="I128" s="4">
        <v>1E-3</v>
      </c>
      <c r="J128" s="4">
        <v>1</v>
      </c>
      <c r="K128" s="23">
        <f t="shared" si="5"/>
        <v>218538052.75499991</v>
      </c>
      <c r="L128" s="24">
        <v>20.5</v>
      </c>
    </row>
    <row r="129" spans="1:12">
      <c r="A129" s="20">
        <v>41</v>
      </c>
      <c r="B129" s="35">
        <v>218538053.75473094</v>
      </c>
      <c r="C129" s="36">
        <v>1629629.6296286478</v>
      </c>
      <c r="D129" s="36">
        <v>356133447600087.69</v>
      </c>
      <c r="E129" s="36">
        <v>2639999999.9984093</v>
      </c>
      <c r="F129" s="36">
        <v>3.6673100112238899E-9</v>
      </c>
      <c r="G129" s="37">
        <v>2334</v>
      </c>
      <c r="H129" s="11">
        <v>100000</v>
      </c>
      <c r="I129" s="4">
        <v>1E-3</v>
      </c>
      <c r="J129" s="4">
        <v>1</v>
      </c>
      <c r="K129" s="23">
        <f t="shared" si="5"/>
        <v>218538052.75499991</v>
      </c>
      <c r="L129" s="24">
        <v>21</v>
      </c>
    </row>
    <row r="130" spans="1:12">
      <c r="A130" s="20">
        <v>42</v>
      </c>
      <c r="B130" s="21">
        <v>218538053.75472546</v>
      </c>
      <c r="C130" s="22">
        <v>1629629.6296288795</v>
      </c>
      <c r="D130" s="22">
        <v>356133447600129.38</v>
      </c>
      <c r="E130" s="22">
        <v>2639999999.9987845</v>
      </c>
      <c r="F130" s="22">
        <v>2.7512214728631079E-9</v>
      </c>
      <c r="G130" s="23">
        <v>2314</v>
      </c>
      <c r="H130" s="11">
        <v>100000</v>
      </c>
      <c r="I130" s="4">
        <v>1E-3</v>
      </c>
      <c r="J130" s="4">
        <v>1</v>
      </c>
      <c r="K130" s="23">
        <f t="shared" si="5"/>
        <v>218538052.75499991</v>
      </c>
      <c r="L130" s="24">
        <v>21.5</v>
      </c>
    </row>
    <row r="131" spans="1:12">
      <c r="A131" s="20">
        <v>43</v>
      </c>
      <c r="B131" s="35">
        <v>218538053.754922</v>
      </c>
      <c r="C131" s="36">
        <v>1629629.6296211677</v>
      </c>
      <c r="D131" s="36">
        <v>356133447598764.38</v>
      </c>
      <c r="E131" s="36">
        <v>2639999999.9862914</v>
      </c>
      <c r="F131" s="36">
        <v>1.0559290331002558E-6</v>
      </c>
      <c r="G131" s="37">
        <v>2318</v>
      </c>
      <c r="H131" s="11">
        <v>100000</v>
      </c>
      <c r="I131" s="4">
        <v>1E-3</v>
      </c>
      <c r="J131" s="4">
        <v>1</v>
      </c>
      <c r="K131" s="23">
        <f t="shared" si="5"/>
        <v>218538052.75499991</v>
      </c>
      <c r="L131" s="24">
        <v>22</v>
      </c>
    </row>
    <row r="132" spans="1:12">
      <c r="A132" s="20">
        <v>44</v>
      </c>
      <c r="B132" s="21">
        <v>218538053.75444591</v>
      </c>
      <c r="C132" s="22">
        <v>1629629.6296397871</v>
      </c>
      <c r="D132" s="22">
        <v>356133447602057.56</v>
      </c>
      <c r="E132" s="22">
        <v>2640000000.0164552</v>
      </c>
      <c r="F132" s="22">
        <v>1.8468426787876524E-8</v>
      </c>
      <c r="G132" s="23">
        <v>2320</v>
      </c>
      <c r="H132" s="11">
        <v>100000</v>
      </c>
      <c r="I132" s="4">
        <v>1E-3</v>
      </c>
      <c r="J132" s="4">
        <v>1</v>
      </c>
      <c r="K132" s="23">
        <f t="shared" si="5"/>
        <v>218538052.75499991</v>
      </c>
      <c r="L132" s="24">
        <v>22.5</v>
      </c>
    </row>
    <row r="133" spans="1:12">
      <c r="A133" s="20">
        <v>45</v>
      </c>
      <c r="B133" s="35">
        <v>218538053.75489646</v>
      </c>
      <c r="C133" s="36">
        <v>1629629.6296221637</v>
      </c>
      <c r="D133" s="36">
        <v>356133447598940.44</v>
      </c>
      <c r="E133" s="36">
        <v>2639999999.987905</v>
      </c>
      <c r="F133" s="36">
        <v>8.5221836343407631E-7</v>
      </c>
      <c r="G133" s="37">
        <v>2295</v>
      </c>
      <c r="H133" s="11">
        <v>100000</v>
      </c>
      <c r="I133" s="4">
        <v>1E-3</v>
      </c>
      <c r="J133" s="4">
        <v>1</v>
      </c>
      <c r="K133" s="23">
        <f t="shared" si="5"/>
        <v>218538052.75499991</v>
      </c>
      <c r="L133" s="24">
        <v>23</v>
      </c>
    </row>
    <row r="134" spans="1:12">
      <c r="A134" s="20">
        <v>46</v>
      </c>
      <c r="B134" s="21">
        <v>218538053.75459966</v>
      </c>
      <c r="C134" s="22">
        <v>1629629.6296337892</v>
      </c>
      <c r="D134" s="22">
        <v>356133447600997.38</v>
      </c>
      <c r="E134" s="22">
        <v>2640000000.0067387</v>
      </c>
      <c r="F134" s="22">
        <v>2.5259305402869359E-7</v>
      </c>
      <c r="G134" s="23">
        <v>2327</v>
      </c>
      <c r="H134" s="11">
        <v>100000</v>
      </c>
      <c r="I134" s="4">
        <v>1E-3</v>
      </c>
      <c r="J134" s="4">
        <v>1</v>
      </c>
      <c r="K134" s="23">
        <f t="shared" si="5"/>
        <v>218538052.75499991</v>
      </c>
      <c r="L134" s="24">
        <v>23.5</v>
      </c>
    </row>
    <row r="135" spans="1:12">
      <c r="A135" s="20">
        <v>47</v>
      </c>
      <c r="B135" s="35">
        <v>218538053.75486621</v>
      </c>
      <c r="C135" s="36">
        <v>1629629.6296233446</v>
      </c>
      <c r="D135" s="36">
        <v>356133447599149.19</v>
      </c>
      <c r="E135" s="36">
        <v>2639999999.9898181</v>
      </c>
      <c r="F135" s="36">
        <v>2.5259305402869359E-7</v>
      </c>
      <c r="G135" s="37">
        <v>2332</v>
      </c>
      <c r="H135" s="11">
        <v>100000</v>
      </c>
      <c r="I135" s="4">
        <v>1E-3</v>
      </c>
      <c r="J135" s="4">
        <v>1</v>
      </c>
      <c r="K135" s="23">
        <f t="shared" si="5"/>
        <v>218538052.75499991</v>
      </c>
      <c r="L135" s="24">
        <v>24</v>
      </c>
    </row>
    <row r="136" spans="1:12">
      <c r="A136" s="20">
        <v>48</v>
      </c>
      <c r="B136" s="21">
        <v>218538053.75466412</v>
      </c>
      <c r="C136" s="22">
        <v>1629629.6296312648</v>
      </c>
      <c r="D136" s="22">
        <v>356133447600550.75</v>
      </c>
      <c r="E136" s="22">
        <v>2640000000.0026488</v>
      </c>
      <c r="F136" s="22">
        <v>1.2417353900673334E-7</v>
      </c>
      <c r="G136" s="23">
        <v>2344</v>
      </c>
      <c r="H136" s="11">
        <v>100000</v>
      </c>
      <c r="I136" s="4">
        <v>1E-3</v>
      </c>
      <c r="J136" s="4">
        <v>1</v>
      </c>
      <c r="K136" s="23">
        <f t="shared" si="5"/>
        <v>218538052.75499991</v>
      </c>
      <c r="L136" s="24">
        <v>24.5</v>
      </c>
    </row>
    <row r="137" spans="1:12">
      <c r="A137" s="20">
        <v>49</v>
      </c>
      <c r="B137" s="35">
        <v>218538053.75463739</v>
      </c>
      <c r="C137" s="36">
        <v>1629629.629632307</v>
      </c>
      <c r="D137" s="36">
        <v>356133447600734.94</v>
      </c>
      <c r="E137" s="36">
        <v>2640000000.0043373</v>
      </c>
      <c r="F137" s="36">
        <v>4.4420630729291588E-8</v>
      </c>
      <c r="G137" s="37">
        <v>2336</v>
      </c>
      <c r="H137" s="11">
        <v>100000</v>
      </c>
      <c r="I137" s="4">
        <v>1E-3</v>
      </c>
      <c r="J137" s="4">
        <v>1</v>
      </c>
      <c r="K137" s="23">
        <f t="shared" si="5"/>
        <v>218538052.75499991</v>
      </c>
      <c r="L137" s="24">
        <v>25</v>
      </c>
    </row>
    <row r="138" spans="1:12">
      <c r="A138" s="20">
        <v>50</v>
      </c>
      <c r="B138" s="21">
        <v>218538053.75475615</v>
      </c>
      <c r="C138" s="22">
        <v>1629629.6296276522</v>
      </c>
      <c r="D138" s="22">
        <v>356133447599911.25</v>
      </c>
      <c r="E138" s="22">
        <v>2639999999.9967966</v>
      </c>
      <c r="F138" s="22">
        <v>2.1850610210094601E-10</v>
      </c>
      <c r="G138" s="23">
        <v>2335</v>
      </c>
      <c r="H138" s="11">
        <v>100000</v>
      </c>
      <c r="I138" s="4">
        <v>1E-3</v>
      </c>
      <c r="J138" s="4">
        <v>1</v>
      </c>
      <c r="K138" s="23">
        <f t="shared" si="5"/>
        <v>218538052.75499991</v>
      </c>
      <c r="L138" s="24">
        <v>25.5</v>
      </c>
    </row>
    <row r="139" spans="1:12">
      <c r="A139" s="20">
        <v>51</v>
      </c>
      <c r="B139" s="21">
        <v>218538053.75454801</v>
      </c>
      <c r="C139" s="22">
        <v>1629629.6296357806</v>
      </c>
      <c r="D139" s="22">
        <v>356133447601348.38</v>
      </c>
      <c r="E139" s="22">
        <v>2640000000.0099645</v>
      </c>
      <c r="F139" s="22">
        <v>5.75275862502167E-8</v>
      </c>
      <c r="G139" s="23">
        <v>2329</v>
      </c>
      <c r="H139" s="11">
        <v>100000</v>
      </c>
      <c r="I139" s="4">
        <v>1E-3</v>
      </c>
      <c r="J139" s="4">
        <v>1</v>
      </c>
      <c r="K139" s="23">
        <f t="shared" si="5"/>
        <v>218538052.75499991</v>
      </c>
      <c r="L139" s="24">
        <v>26</v>
      </c>
    </row>
    <row r="140" spans="1:12">
      <c r="A140" s="20">
        <v>52</v>
      </c>
      <c r="B140" s="35">
        <v>218538053.75464508</v>
      </c>
      <c r="C140" s="36">
        <v>1629629.6296319829</v>
      </c>
      <c r="D140" s="36">
        <v>356133447600676.63</v>
      </c>
      <c r="E140" s="36">
        <v>2640000000.0038123</v>
      </c>
      <c r="F140" s="36">
        <v>3.6673100112238899E-9</v>
      </c>
      <c r="G140" s="37">
        <v>2326</v>
      </c>
      <c r="H140" s="11">
        <v>100000</v>
      </c>
      <c r="I140" s="4">
        <v>1E-3</v>
      </c>
      <c r="J140" s="4">
        <v>1</v>
      </c>
      <c r="K140" s="23">
        <f t="shared" si="5"/>
        <v>218538052.75499991</v>
      </c>
      <c r="L140" s="24">
        <v>26.5</v>
      </c>
    </row>
    <row r="141" spans="1:12">
      <c r="A141" s="20">
        <v>53</v>
      </c>
      <c r="B141" s="21">
        <v>218538053.75461185</v>
      </c>
      <c r="C141" s="22">
        <v>1629629.6296333028</v>
      </c>
      <c r="D141" s="22">
        <v>356133447600910.94</v>
      </c>
      <c r="E141" s="22">
        <v>2640000000.0059505</v>
      </c>
      <c r="F141" s="22">
        <v>7.9510300565743819E-9</v>
      </c>
      <c r="G141" s="23">
        <v>2349</v>
      </c>
      <c r="H141" s="11">
        <v>100000</v>
      </c>
      <c r="I141" s="4">
        <v>1E-3</v>
      </c>
      <c r="J141" s="4">
        <v>1</v>
      </c>
      <c r="K141" s="23">
        <f t="shared" si="5"/>
        <v>218538052.75499991</v>
      </c>
      <c r="L141" s="24">
        <v>27</v>
      </c>
    </row>
    <row r="142" spans="1:12">
      <c r="A142" s="20">
        <v>54</v>
      </c>
      <c r="B142" s="35">
        <v>218538053.75464404</v>
      </c>
      <c r="C142" s="36">
        <v>1629629.629632029</v>
      </c>
      <c r="D142" s="36">
        <v>356133447600685</v>
      </c>
      <c r="E142" s="36">
        <v>2640000000.0038872</v>
      </c>
      <c r="F142" s="36">
        <v>7.9510300565743819E-9</v>
      </c>
      <c r="G142" s="37">
        <v>2389</v>
      </c>
      <c r="H142" s="11">
        <v>100000</v>
      </c>
      <c r="I142" s="4">
        <v>1E-3</v>
      </c>
      <c r="J142" s="4">
        <v>1</v>
      </c>
      <c r="K142" s="23">
        <f t="shared" si="5"/>
        <v>218538052.75499991</v>
      </c>
      <c r="L142" s="24">
        <v>27.5</v>
      </c>
    </row>
    <row r="143" spans="1:12">
      <c r="A143" s="20">
        <v>55</v>
      </c>
      <c r="B143" s="21">
        <v>218538053.75463781</v>
      </c>
      <c r="C143" s="22">
        <v>1629629.6296322607</v>
      </c>
      <c r="D143" s="22">
        <v>356133447600725.5</v>
      </c>
      <c r="E143" s="22">
        <v>2640000000.0042624</v>
      </c>
      <c r="F143" s="22">
        <v>9.6488292911089957E-9</v>
      </c>
      <c r="G143" s="23">
        <v>2355</v>
      </c>
      <c r="H143" s="11">
        <v>100000</v>
      </c>
      <c r="I143" s="4">
        <v>1E-3</v>
      </c>
      <c r="J143" s="4">
        <v>1</v>
      </c>
      <c r="K143" s="23">
        <f t="shared" si="5"/>
        <v>218538052.75499991</v>
      </c>
      <c r="L143" s="24">
        <v>28</v>
      </c>
    </row>
    <row r="144" spans="1:12">
      <c r="A144" s="20">
        <v>56</v>
      </c>
      <c r="B144" s="35">
        <v>218538053.75477228</v>
      </c>
      <c r="C144" s="36">
        <v>1629629.6296270269</v>
      </c>
      <c r="D144" s="36">
        <v>356133447599800.81</v>
      </c>
      <c r="E144" s="36">
        <v>2639999999.9957833</v>
      </c>
      <c r="F144" s="36">
        <v>1.8468426787876524E-8</v>
      </c>
      <c r="G144" s="37">
        <v>2366</v>
      </c>
      <c r="H144" s="11">
        <v>100000</v>
      </c>
      <c r="I144" s="4">
        <v>1E-3</v>
      </c>
      <c r="J144" s="4">
        <v>1</v>
      </c>
      <c r="K144" s="23">
        <f t="shared" si="5"/>
        <v>218538052.75499991</v>
      </c>
      <c r="L144" s="24">
        <v>28.5</v>
      </c>
    </row>
    <row r="145" spans="1:12">
      <c r="A145" s="20">
        <v>57</v>
      </c>
      <c r="B145" s="21">
        <v>218538053.75465968</v>
      </c>
      <c r="C145" s="22">
        <v>1629629.6296314269</v>
      </c>
      <c r="D145" s="22">
        <v>356133447600578.94</v>
      </c>
      <c r="E145" s="22">
        <v>2640000000.0029116</v>
      </c>
      <c r="F145" s="22">
        <v>2.1850610210094601E-10</v>
      </c>
      <c r="G145" s="23">
        <v>2354</v>
      </c>
      <c r="H145" s="11">
        <v>100000</v>
      </c>
      <c r="I145" s="4">
        <v>1E-3</v>
      </c>
      <c r="J145" s="4">
        <v>1</v>
      </c>
      <c r="K145" s="23">
        <f t="shared" si="5"/>
        <v>218538052.75499991</v>
      </c>
      <c r="L145" s="24">
        <v>29</v>
      </c>
    </row>
    <row r="146" spans="1:12">
      <c r="A146" s="20">
        <v>58</v>
      </c>
      <c r="B146" s="35">
        <v>218538053.75466526</v>
      </c>
      <c r="C146" s="36">
        <v>1629629.6296311952</v>
      </c>
      <c r="D146" s="36">
        <v>356133447600537.38</v>
      </c>
      <c r="E146" s="36">
        <v>2640000000.0025363</v>
      </c>
      <c r="F146" s="36">
        <v>1.8468426787876524E-8</v>
      </c>
      <c r="G146" s="37">
        <v>2352</v>
      </c>
      <c r="H146" s="11">
        <v>100000</v>
      </c>
      <c r="I146" s="4">
        <v>1E-3</v>
      </c>
      <c r="J146" s="4">
        <v>1</v>
      </c>
      <c r="K146" s="23">
        <f t="shared" si="5"/>
        <v>218538052.75499991</v>
      </c>
      <c r="L146" s="24">
        <v>29.5</v>
      </c>
    </row>
    <row r="147" spans="1:12" ht="13.5" thickBot="1">
      <c r="A147" s="28">
        <v>59</v>
      </c>
      <c r="B147" s="29">
        <v>218538053.75473183</v>
      </c>
      <c r="C147" s="30">
        <v>1629629.6296286017</v>
      </c>
      <c r="D147" s="30">
        <v>356133447600079.06</v>
      </c>
      <c r="E147" s="30">
        <v>2639999999.9983349</v>
      </c>
      <c r="F147" s="30">
        <v>3.6673100112238899E-9</v>
      </c>
      <c r="G147" s="31">
        <v>2368</v>
      </c>
      <c r="H147" s="43">
        <v>100000</v>
      </c>
      <c r="I147" s="5">
        <v>1E-3</v>
      </c>
      <c r="J147" s="5">
        <v>1</v>
      </c>
      <c r="K147" s="31">
        <f t="shared" si="5"/>
        <v>218538052.75499991</v>
      </c>
      <c r="L147" s="32">
        <v>30</v>
      </c>
    </row>
  </sheetData>
  <phoneticPr fontId="2" type="noConversion"/>
  <conditionalFormatting sqref="B12:G12 B19:G19">
    <cfRule type="expression" dxfId="1" priority="1" stopIfTrue="1">
      <formula>$A$6=0</formula>
    </cfRule>
    <cfRule type="expression" dxfId="0" priority="2" stopIfTrue="1">
      <formula>$H$7="Решение найдено"</formula>
    </cfRule>
  </conditionalFormatting>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FindingMax</vt:lpstr>
      <vt:lpstr>FindingMin</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№6</dc:title>
  <dc:subject>Методы оптимизации</dc:subject>
  <dc:creator>ten_IG</dc:creator>
  <dc:description>18.09.2009 Start "Automatic Scanning the List of Sigma Values"</dc:description>
  <cp:lastModifiedBy>Nursultan Abakirov</cp:lastModifiedBy>
  <cp:lastPrinted>2002-03-12T06:46:00Z</cp:lastPrinted>
  <dcterms:created xsi:type="dcterms:W3CDTF">2002-01-25T11:06:38Z</dcterms:created>
  <dcterms:modified xsi:type="dcterms:W3CDTF">2018-10-22T11:18:37Z</dcterms:modified>
  <cp:category>ПОВТ-00, ФИТ-1-00</cp:category>
</cp:coreProperties>
</file>