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undipmail-my.sharepoint.com/personal/nurlintangas_students_undip_ac_id/Documents/kodingan_proyek/proyek_portofolio/portofolio_lintang/excel/"/>
    </mc:Choice>
  </mc:AlternateContent>
  <xr:revisionPtr revIDLastSave="13" documentId="11_4BD60A8D5CEDDC44FCCEBD6389230295F529908C" xr6:coauthVersionLast="47" xr6:coauthVersionMax="47" xr10:uidLastSave="{2C63D172-7488-4526-A5F7-9D5BF48F1F2C}"/>
  <bookViews>
    <workbookView xWindow="-120" yWindow="-120" windowWidth="20730" windowHeight="11160" activeTab="2" xr2:uid="{00000000-000D-0000-FFFF-FFFF00000000}"/>
  </bookViews>
  <sheets>
    <sheet name="SOAL" sheetId="8" r:id="rId1"/>
    <sheet name="kriteria_lintang" sheetId="5" r:id="rId2"/>
    <sheet name="combine_lintang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7" l="1"/>
  <c r="E9" i="7" s="1"/>
  <c r="F7" i="7"/>
  <c r="D9" i="7" s="1"/>
  <c r="E7" i="7"/>
  <c r="D8" i="7" s="1"/>
  <c r="F6" i="7"/>
  <c r="C9" i="7" s="1"/>
  <c r="E6" i="7"/>
  <c r="D6" i="7"/>
  <c r="E8" i="5"/>
  <c r="F9" i="5"/>
  <c r="F14" i="5" s="1"/>
  <c r="R9" i="5"/>
  <c r="AC8" i="5"/>
  <c r="AB8" i="5"/>
  <c r="AA8" i="5"/>
  <c r="Q8" i="5"/>
  <c r="Q9" i="5" s="1"/>
  <c r="P8" i="5"/>
  <c r="O8" i="5"/>
  <c r="D8" i="5"/>
  <c r="C8" i="5"/>
  <c r="AA7" i="5"/>
  <c r="P7" i="5"/>
  <c r="O7" i="5"/>
  <c r="D7" i="5"/>
  <c r="C7" i="5"/>
  <c r="AB7" i="5"/>
  <c r="AA6" i="5"/>
  <c r="O6" i="5"/>
  <c r="C6" i="5"/>
  <c r="D10" i="7" l="1"/>
  <c r="D16" i="7" s="1"/>
  <c r="C7" i="7"/>
  <c r="C9" i="5"/>
  <c r="C16" i="5" s="1"/>
  <c r="O9" i="5"/>
  <c r="O16" i="5" s="1"/>
  <c r="F15" i="5"/>
  <c r="D9" i="5"/>
  <c r="D15" i="5" s="1"/>
  <c r="F10" i="7"/>
  <c r="C8" i="7"/>
  <c r="R14" i="5"/>
  <c r="R16" i="5"/>
  <c r="R13" i="5"/>
  <c r="R15" i="5"/>
  <c r="AD9" i="5"/>
  <c r="Q15" i="5"/>
  <c r="Q14" i="5"/>
  <c r="Q13" i="5"/>
  <c r="E9" i="5"/>
  <c r="AA9" i="5"/>
  <c r="AA13" i="5" s="1"/>
  <c r="F13" i="5"/>
  <c r="F16" i="5"/>
  <c r="Q16" i="5"/>
  <c r="AC9" i="5"/>
  <c r="AC16" i="5" s="1"/>
  <c r="P9" i="5"/>
  <c r="P15" i="5" s="1"/>
  <c r="AB9" i="5"/>
  <c r="C10" i="7" l="1"/>
  <c r="C14" i="7" s="1"/>
  <c r="D17" i="7"/>
  <c r="D14" i="7"/>
  <c r="D15" i="7"/>
  <c r="D16" i="5"/>
  <c r="D14" i="5"/>
  <c r="O14" i="5"/>
  <c r="O17" i="5" s="1"/>
  <c r="O13" i="5"/>
  <c r="O15" i="5"/>
  <c r="Q17" i="5"/>
  <c r="C15" i="5"/>
  <c r="C13" i="5"/>
  <c r="C14" i="5"/>
  <c r="E16" i="5"/>
  <c r="AA15" i="5"/>
  <c r="D13" i="5"/>
  <c r="E10" i="7"/>
  <c r="F17" i="7"/>
  <c r="F14" i="7"/>
  <c r="F16" i="7"/>
  <c r="F15" i="7"/>
  <c r="C15" i="7"/>
  <c r="AB14" i="5"/>
  <c r="AB13" i="5"/>
  <c r="AB16" i="5"/>
  <c r="AB15" i="5"/>
  <c r="F17" i="5"/>
  <c r="P16" i="5"/>
  <c r="S16" i="5" s="1"/>
  <c r="T16" i="5" s="1"/>
  <c r="E15" i="5"/>
  <c r="E14" i="5"/>
  <c r="E13" i="5"/>
  <c r="S15" i="5"/>
  <c r="T15" i="5" s="1"/>
  <c r="AA14" i="5"/>
  <c r="R17" i="5"/>
  <c r="AD14" i="5"/>
  <c r="AD16" i="5"/>
  <c r="AD13" i="5"/>
  <c r="AD15" i="5"/>
  <c r="P14" i="5"/>
  <c r="P13" i="5"/>
  <c r="AC13" i="5"/>
  <c r="AC15" i="5"/>
  <c r="AC14" i="5"/>
  <c r="AA16" i="5"/>
  <c r="C17" i="7" l="1"/>
  <c r="C16" i="7"/>
  <c r="D18" i="7"/>
  <c r="S14" i="5"/>
  <c r="T14" i="5" s="1"/>
  <c r="V14" i="5" s="1"/>
  <c r="G13" i="5"/>
  <c r="H13" i="5" s="1"/>
  <c r="D17" i="5"/>
  <c r="G16" i="5"/>
  <c r="G15" i="5"/>
  <c r="H15" i="5" s="1"/>
  <c r="I15" i="5" s="1"/>
  <c r="C17" i="5"/>
  <c r="AA17" i="5"/>
  <c r="AE15" i="5"/>
  <c r="G14" i="5"/>
  <c r="E15" i="7"/>
  <c r="G15" i="7" s="1"/>
  <c r="H15" i="7" s="1"/>
  <c r="E16" i="7"/>
  <c r="G16" i="7" s="1"/>
  <c r="H16" i="7" s="1"/>
  <c r="E14" i="7"/>
  <c r="E17" i="7"/>
  <c r="G17" i="7" s="1"/>
  <c r="H17" i="7" s="1"/>
  <c r="F18" i="7"/>
  <c r="C18" i="7"/>
  <c r="O21" i="5"/>
  <c r="U14" i="5"/>
  <c r="AE16" i="5"/>
  <c r="AF16" i="5" s="1"/>
  <c r="P17" i="5"/>
  <c r="AE14" i="5"/>
  <c r="AF14" i="5" s="1"/>
  <c r="U16" i="5"/>
  <c r="O23" i="5"/>
  <c r="AD17" i="5"/>
  <c r="U15" i="5"/>
  <c r="O22" i="5"/>
  <c r="AB17" i="5"/>
  <c r="S13" i="5"/>
  <c r="T13" i="5" s="1"/>
  <c r="V13" i="5" s="1"/>
  <c r="AC17" i="5"/>
  <c r="E17" i="5"/>
  <c r="AE13" i="5"/>
  <c r="AF13" i="5" s="1"/>
  <c r="AF15" i="5" l="1"/>
  <c r="AG15" i="5" s="1"/>
  <c r="V16" i="5"/>
  <c r="V15" i="5"/>
  <c r="C22" i="5"/>
  <c r="H14" i="5"/>
  <c r="I14" i="5" s="1"/>
  <c r="H16" i="5"/>
  <c r="C23" i="5" s="1"/>
  <c r="G17" i="5"/>
  <c r="I15" i="7"/>
  <c r="I16" i="7"/>
  <c r="E18" i="7"/>
  <c r="G14" i="7"/>
  <c r="H14" i="7" s="1"/>
  <c r="J14" i="7" s="1"/>
  <c r="I17" i="7"/>
  <c r="C20" i="5"/>
  <c r="I13" i="5"/>
  <c r="AG14" i="5"/>
  <c r="AA21" i="5"/>
  <c r="AH14" i="5"/>
  <c r="AE17" i="5"/>
  <c r="S17" i="5"/>
  <c r="AA23" i="5"/>
  <c r="AG16" i="5"/>
  <c r="J15" i="7" l="1"/>
  <c r="J16" i="7"/>
  <c r="J17" i="7"/>
  <c r="AA22" i="5"/>
  <c r="H17" i="5"/>
  <c r="C21" i="5"/>
  <c r="J14" i="5"/>
  <c r="J16" i="5"/>
  <c r="I16" i="5"/>
  <c r="I17" i="5" s="1"/>
  <c r="J4" i="5" s="1"/>
  <c r="J5" i="5" s="1"/>
  <c r="J7" i="5" s="1"/>
  <c r="K7" i="5" s="1"/>
  <c r="J13" i="5"/>
  <c r="J15" i="5"/>
  <c r="AH16" i="5"/>
  <c r="G18" i="7"/>
  <c r="O20" i="5"/>
  <c r="U13" i="5"/>
  <c r="U17" i="5" s="1"/>
  <c r="V4" i="5" s="1"/>
  <c r="T17" i="5"/>
  <c r="AA20" i="5"/>
  <c r="AG13" i="5"/>
  <c r="AG17" i="5" s="1"/>
  <c r="AH4" i="5" s="1"/>
  <c r="AF17" i="5"/>
  <c r="AH13" i="5"/>
  <c r="AH15" i="5"/>
  <c r="AH5" i="5" l="1"/>
  <c r="AH7" i="5" s="1"/>
  <c r="AI7" i="5" s="1"/>
  <c r="V5" i="5"/>
  <c r="V7" i="5" s="1"/>
  <c r="W7" i="5" s="1"/>
  <c r="H18" i="7"/>
  <c r="I14" i="7"/>
  <c r="I18" i="7" s="1"/>
  <c r="J5" i="7" s="1"/>
  <c r="J6" i="7" l="1"/>
  <c r="J8" i="7" s="1"/>
  <c r="K8" i="7" s="1"/>
</calcChain>
</file>

<file path=xl/sharedStrings.xml><?xml version="1.0" encoding="utf-8"?>
<sst xmlns="http://schemas.openxmlformats.org/spreadsheetml/2006/main" count="141" uniqueCount="27">
  <si>
    <t>Kriteria</t>
  </si>
  <si>
    <t>Biaya</t>
  </si>
  <si>
    <t>Jarak</t>
  </si>
  <si>
    <t>Fasilitas Umum</t>
  </si>
  <si>
    <t>Aksesibilitas</t>
  </si>
  <si>
    <t>Perhitungan Kriteria</t>
  </si>
  <si>
    <t>Responden 1</t>
  </si>
  <si>
    <t>Perbandingan Berpasangan Kriteria</t>
  </si>
  <si>
    <t>Responden 2</t>
  </si>
  <si>
    <t>Responden 3</t>
  </si>
  <si>
    <t>λ Maks</t>
  </si>
  <si>
    <t>CI</t>
  </si>
  <si>
    <t>RI</t>
  </si>
  <si>
    <t>CR</t>
  </si>
  <si>
    <t>Total</t>
  </si>
  <si>
    <t>Matriks Nilai Kriteria</t>
  </si>
  <si>
    <t>Jumlah</t>
  </si>
  <si>
    <t>Prioritas</t>
  </si>
  <si>
    <t>Eigen Value</t>
  </si>
  <si>
    <t>Rank</t>
  </si>
  <si>
    <t>Nilai Kriteria</t>
  </si>
  <si>
    <t>Perhitungan Combine</t>
  </si>
  <si>
    <t>Contoh Soal:</t>
  </si>
  <si>
    <t>Tingkat Ketidakpastian</t>
  </si>
  <si>
    <t>Potensi Dampak Sosial</t>
  </si>
  <si>
    <t>Kompleksitas Teknis</t>
  </si>
  <si>
    <t>Risiko Reputasi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</si>
</sst>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0000"/>
  </numFmts>
  <fonts count="14" x14ac:knownFonts="1">
    <font>
      <sz val="11"/>
      <color theme="1"/>
      <name val="Calibri"/>
      <scheme val="minor"/>
    </font>
    <font>
      <b/>
      <sz val="10"/>
      <color theme="1"/>
      <name val="Times New Roman"/>
      <family val="1"/>
    </font>
    <font>
      <sz val="11"/>
      <name val="Calibri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FF0000"/>
      <name val="Times New Roman"/>
      <family val="1"/>
    </font>
    <font>
      <sz val="11"/>
      <color rgb="FF202124"/>
      <name val="Times New Roman"/>
      <family val="1"/>
    </font>
    <font>
      <sz val="10"/>
      <color rgb="FF0070C0"/>
      <name val="Times New Roman"/>
      <family val="1"/>
    </font>
    <font>
      <sz val="10"/>
      <color rgb="FF002060"/>
      <name val="Times New Roman"/>
      <family val="1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0CECE"/>
        <bgColor rgb="FFD0CECE"/>
      </patternFill>
    </fill>
    <fill>
      <patternFill patternType="solid">
        <fgColor rgb="FFAEABAB"/>
        <bgColor rgb="FFAEABAB"/>
      </patternFill>
    </fill>
    <fill>
      <patternFill patternType="solid">
        <fgColor rgb="FFE2EFD9"/>
        <bgColor rgb="FFE2EFD9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1" fillId="0" borderId="2" xfId="0" applyFont="1" applyBorder="1"/>
    <xf numFmtId="0" fontId="7" fillId="0" borderId="2" xfId="0" applyFont="1" applyBorder="1"/>
    <xf numFmtId="164" fontId="4" fillId="0" borderId="2" xfId="0" applyNumberFormat="1" applyFont="1" applyBorder="1"/>
    <xf numFmtId="0" fontId="8" fillId="0" borderId="2" xfId="0" applyFont="1" applyBorder="1"/>
    <xf numFmtId="164" fontId="3" fillId="3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/>
    <xf numFmtId="164" fontId="3" fillId="4" borderId="2" xfId="0" applyNumberFormat="1" applyFont="1" applyFill="1" applyBorder="1" applyAlignment="1">
      <alignment horizontal="center" vertical="center"/>
    </xf>
    <xf numFmtId="0" fontId="5" fillId="0" borderId="0" xfId="0" applyFont="1"/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/>
    <xf numFmtId="166" fontId="4" fillId="0" borderId="2" xfId="0" applyNumberFormat="1" applyFont="1" applyBorder="1"/>
    <xf numFmtId="164" fontId="4" fillId="0" borderId="0" xfId="0" applyNumberFormat="1" applyFont="1"/>
    <xf numFmtId="0" fontId="2" fillId="0" borderId="3" xfId="0" applyFont="1" applyBorder="1"/>
    <xf numFmtId="0" fontId="10" fillId="0" borderId="0" xfId="0" applyFont="1"/>
    <xf numFmtId="0" fontId="0" fillId="0" borderId="3" xfId="0" applyBorder="1"/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3" xfId="0" applyFont="1" applyBorder="1"/>
    <xf numFmtId="0" fontId="4" fillId="0" borderId="3" xfId="0" applyFont="1" applyBorder="1" applyAlignment="1">
      <alignment horizontal="center" vertical="center"/>
    </xf>
    <xf numFmtId="0" fontId="3" fillId="0" borderId="3" xfId="0" applyFont="1" applyBorder="1"/>
    <xf numFmtId="166" fontId="4" fillId="0" borderId="3" xfId="0" applyNumberFormat="1" applyFont="1" applyBorder="1"/>
    <xf numFmtId="0" fontId="4" fillId="0" borderId="3" xfId="0" applyFont="1" applyBorder="1" applyAlignment="1">
      <alignment horizontal="center"/>
    </xf>
    <xf numFmtId="0" fontId="5" fillId="0" borderId="3" xfId="0" applyFont="1" applyBorder="1"/>
    <xf numFmtId="166" fontId="4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1" fillId="0" borderId="3" xfId="0" applyFont="1" applyBorder="1"/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2" fillId="0" borderId="1" xfId="0" applyFont="1" applyBorder="1"/>
    <xf numFmtId="0" fontId="5" fillId="2" borderId="3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8">
    <dxf>
      <font>
        <color rgb="FF0070C0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rgb="FFFF0000"/>
      </font>
      <numFmt numFmtId="167" formatCode="0.000;[Red]0.000"/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rgb="FFFF0000"/>
      </font>
      <numFmt numFmtId="167" formatCode="0.000;[Red]0.000"/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ont>
        <color rgb="FF0070C0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rgb="FFFF0000"/>
      </font>
      <numFmt numFmtId="167" formatCode="0.000;[Red]0.000"/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38100</xdr:rowOff>
    </xdr:from>
    <xdr:to>
      <xdr:col>13</xdr:col>
      <xdr:colOff>467811</xdr:colOff>
      <xdr:row>13</xdr:row>
      <xdr:rowOff>47964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BAB990-795A-C29F-26DC-79D0A429A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61975"/>
          <a:ext cx="7783011" cy="2429214"/>
        </a:xfrm>
        <a:prstGeom prst="rect">
          <a:avLst/>
        </a:prstGeom>
      </xdr:spPr>
    </xdr:pic>
    <xdr:clientData/>
  </xdr:twoCellAnchor>
  <xdr:oneCellAnchor>
    <xdr:from>
      <xdr:col>14</xdr:col>
      <xdr:colOff>590550</xdr:colOff>
      <xdr:row>9</xdr:row>
      <xdr:rowOff>123825</xdr:rowOff>
    </xdr:from>
    <xdr:ext cx="2857500" cy="2476500"/>
    <xdr:pic>
      <xdr:nvPicPr>
        <xdr:cNvPr id="4" name="image1.png" descr="Table 3 from Prioritization of Irrigation Areas Based on the Analytical  Hierarchy Process (AHP) at the Rokan Hulu Regency, Riau, Indonesia |  Semantic Scholar">
          <a:extLst>
            <a:ext uri="{FF2B5EF4-FFF2-40B4-BE49-F238E27FC236}">
              <a16:creationId xmlns:a16="http://schemas.microsoft.com/office/drawing/2014/main" id="{853B3DE2-5A86-42D3-B410-C4E104B108E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24950" y="2305050"/>
          <a:ext cx="2857500" cy="2476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14</xdr:col>
      <xdr:colOff>123824</xdr:colOff>
      <xdr:row>2</xdr:row>
      <xdr:rowOff>28576</xdr:rowOff>
    </xdr:from>
    <xdr:to>
      <xdr:col>20</xdr:col>
      <xdr:colOff>392601</xdr:colOff>
      <xdr:row>8</xdr:row>
      <xdr:rowOff>66676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A3481C-24A9-6E6C-24E6-B452F68D6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58224" y="552451"/>
          <a:ext cx="3926377" cy="15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209550</xdr:colOff>
      <xdr:row>2</xdr:row>
      <xdr:rowOff>85725</xdr:rowOff>
    </xdr:from>
    <xdr:ext cx="4524375" cy="2419350"/>
    <xdr:pic>
      <xdr:nvPicPr>
        <xdr:cNvPr id="2" name="image2.png" descr="Analytical Hierarchy Process (AHP) / Proses Hirarki Analitik (PHA) -  KajianPustaka">
          <a:extLst>
            <a:ext uri="{FF2B5EF4-FFF2-40B4-BE49-F238E27FC236}">
              <a16:creationId xmlns:a16="http://schemas.microsoft.com/office/drawing/2014/main" id="{5DAF9730-331A-4F84-BD4A-184103E3ECE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479500" y="428625"/>
          <a:ext cx="4524375" cy="2419350"/>
        </a:xfrm>
        <a:prstGeom prst="rect">
          <a:avLst/>
        </a:prstGeom>
        <a:noFill/>
      </xdr:spPr>
    </xdr:pic>
    <xdr:clientData fLocksWithSheet="0"/>
  </xdr:oneCellAnchor>
  <xdr:oneCellAnchor>
    <xdr:from>
      <xdr:col>37</xdr:col>
      <xdr:colOff>247650</xdr:colOff>
      <xdr:row>16</xdr:row>
      <xdr:rowOff>0</xdr:rowOff>
    </xdr:from>
    <xdr:ext cx="2857500" cy="2476500"/>
    <xdr:pic>
      <xdr:nvPicPr>
        <xdr:cNvPr id="3" name="image1.png" descr="Table 3 from Prioritization of Irrigation Areas Based on the Analytical  Hierarchy Process (AHP) at the Rokan Hulu Regency, Riau, Indonesia |  Semantic Scholar">
          <a:extLst>
            <a:ext uri="{FF2B5EF4-FFF2-40B4-BE49-F238E27FC236}">
              <a16:creationId xmlns:a16="http://schemas.microsoft.com/office/drawing/2014/main" id="{7B13AB05-EA02-4F1C-837A-2440F53816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17600" y="3067050"/>
          <a:ext cx="2857500" cy="24765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95D56-58E3-4770-8457-945DBF8C91F1}">
  <dimension ref="B2:X9"/>
  <sheetViews>
    <sheetView topLeftCell="F1" workbookViewId="0">
      <selection activeCell="J15" sqref="J15"/>
    </sheetView>
  </sheetViews>
  <sheetFormatPr defaultRowHeight="15" x14ac:dyDescent="0.25"/>
  <cols>
    <col min="23" max="23" width="13.85546875" customWidth="1"/>
    <col min="24" max="24" width="43.85546875" bestFit="1" customWidth="1"/>
  </cols>
  <sheetData>
    <row r="2" spans="2:24" ht="26.25" x14ac:dyDescent="0.4">
      <c r="B2" s="23" t="s">
        <v>22</v>
      </c>
      <c r="W2" s="24"/>
      <c r="X2" s="24"/>
    </row>
    <row r="3" spans="2:24" ht="36.75" customHeight="1" x14ac:dyDescent="0.25">
      <c r="W3" s="25"/>
      <c r="X3" s="26"/>
    </row>
    <row r="4" spans="2:24" ht="15.75" x14ac:dyDescent="0.25">
      <c r="W4" s="27"/>
      <c r="X4" s="27"/>
    </row>
    <row r="5" spans="2:24" ht="15.75" x14ac:dyDescent="0.25">
      <c r="W5" s="27"/>
      <c r="X5" s="27"/>
    </row>
    <row r="6" spans="2:24" ht="15.75" x14ac:dyDescent="0.25">
      <c r="W6" s="27"/>
      <c r="X6" s="27"/>
    </row>
    <row r="7" spans="2:24" ht="15.75" x14ac:dyDescent="0.25">
      <c r="W7" s="27"/>
      <c r="X7" s="27"/>
    </row>
    <row r="8" spans="2:24" ht="15.75" x14ac:dyDescent="0.25">
      <c r="W8" s="27"/>
      <c r="X8" s="27"/>
    </row>
    <row r="9" spans="2:24" x14ac:dyDescent="0.25">
      <c r="W9" s="24"/>
      <c r="X9" s="24"/>
    </row>
  </sheetData>
  <sheetProtection algorithmName="SHA-512" hashValue="O6Iz50C/sVZtuBkuaCYuSczIpQSJ/6EidxnovMR2srieiPMrQXoKddT0AJGqp2dIQ2oVkUK2HFT47DRELO5oJA==" saltValue="joXRbAVRkc5GciWB9lWNxQ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D9A03-93A9-4D18-9E09-195D46D3FF69}">
  <dimension ref="A1:AT997"/>
  <sheetViews>
    <sheetView topLeftCell="S1" zoomScale="54" workbookViewId="0">
      <selection activeCell="AA7" sqref="AA7"/>
    </sheetView>
  </sheetViews>
  <sheetFormatPr defaultColWidth="14.42578125" defaultRowHeight="15" customHeight="1" x14ac:dyDescent="0.25"/>
  <cols>
    <col min="1" max="1" width="14.7109375" customWidth="1"/>
    <col min="2" max="2" width="19" bestFit="1" customWidth="1"/>
    <col min="3" max="3" width="12.140625" customWidth="1"/>
    <col min="4" max="4" width="13.140625" customWidth="1"/>
    <col min="5" max="5" width="12" customWidth="1"/>
    <col min="6" max="6" width="10.28515625" customWidth="1"/>
    <col min="7" max="7" width="10.5703125" customWidth="1"/>
    <col min="8" max="8" width="12" customWidth="1"/>
    <col min="9" max="9" width="11.28515625" bestFit="1" customWidth="1"/>
    <col min="10" max="10" width="10.7109375" customWidth="1"/>
    <col min="11" max="11" width="11.28515625" customWidth="1"/>
    <col min="12" max="12" width="8.7109375" customWidth="1"/>
    <col min="13" max="13" width="12.5703125" customWidth="1"/>
    <col min="14" max="14" width="19" bestFit="1" customWidth="1"/>
    <col min="15" max="15" width="11" customWidth="1"/>
    <col min="16" max="16" width="8.7109375" customWidth="1"/>
    <col min="17" max="17" width="13.28515625" customWidth="1"/>
    <col min="18" max="20" width="8.7109375" customWidth="1"/>
    <col min="21" max="21" width="12" bestFit="1" customWidth="1"/>
    <col min="22" max="22" width="10.28515625" customWidth="1"/>
    <col min="23" max="24" width="8.7109375" customWidth="1"/>
    <col min="25" max="25" width="13" customWidth="1"/>
    <col min="26" max="26" width="19" bestFit="1" customWidth="1"/>
    <col min="27" max="27" width="11" customWidth="1"/>
    <col min="28" max="28" width="8.7109375" customWidth="1"/>
    <col min="29" max="29" width="13.28515625" customWidth="1"/>
    <col min="30" max="30" width="8.7109375" customWidth="1"/>
    <col min="31" max="31" width="11.5703125" customWidth="1"/>
    <col min="32" max="33" width="8.7109375" customWidth="1"/>
    <col min="34" max="34" width="9.85546875" customWidth="1"/>
    <col min="35" max="46" width="8.7109375" customWidth="1"/>
  </cols>
  <sheetData>
    <row r="1" spans="1:46" ht="13.5" customHeight="1" x14ac:dyDescent="0.25">
      <c r="A1" s="2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3.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3.5" customHeight="1" x14ac:dyDescent="0.25">
      <c r="A3" s="2" t="s">
        <v>6</v>
      </c>
      <c r="B3" s="54" t="s">
        <v>7</v>
      </c>
      <c r="C3" s="54"/>
      <c r="D3" s="54"/>
      <c r="E3" s="54"/>
      <c r="F3" s="54"/>
      <c r="G3" s="22"/>
      <c r="H3" s="3"/>
      <c r="I3" s="3"/>
      <c r="J3" s="3"/>
      <c r="K3" s="3"/>
      <c r="L3" s="3"/>
      <c r="M3" s="2" t="s">
        <v>8</v>
      </c>
      <c r="N3" s="54" t="s">
        <v>7</v>
      </c>
      <c r="O3" s="54"/>
      <c r="P3" s="54"/>
      <c r="Q3" s="54"/>
      <c r="R3" s="54"/>
      <c r="S3" s="22"/>
      <c r="T3" s="3"/>
      <c r="U3" s="3"/>
      <c r="V3" s="3"/>
      <c r="W3" s="3"/>
      <c r="X3" s="3"/>
      <c r="Y3" s="2" t="s">
        <v>9</v>
      </c>
      <c r="Z3" s="54" t="s">
        <v>7</v>
      </c>
      <c r="AA3" s="54"/>
      <c r="AB3" s="54"/>
      <c r="AC3" s="54"/>
      <c r="AD3" s="54"/>
      <c r="AE3" s="22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25.5" customHeight="1" x14ac:dyDescent="0.25">
      <c r="A4" s="4"/>
      <c r="B4" s="5" t="s">
        <v>0</v>
      </c>
      <c r="C4" s="28" t="s">
        <v>23</v>
      </c>
      <c r="D4" s="28" t="s">
        <v>24</v>
      </c>
      <c r="E4" s="28" t="s">
        <v>25</v>
      </c>
      <c r="F4" s="33" t="s">
        <v>26</v>
      </c>
      <c r="G4" s="29"/>
      <c r="H4" s="3"/>
      <c r="I4" s="6" t="s">
        <v>10</v>
      </c>
      <c r="J4" s="7">
        <f>I17</f>
        <v>4.158425151874793</v>
      </c>
      <c r="K4" s="3"/>
      <c r="L4" s="3"/>
      <c r="M4" s="4"/>
      <c r="N4" s="5" t="s">
        <v>0</v>
      </c>
      <c r="O4" s="28" t="s">
        <v>23</v>
      </c>
      <c r="P4" s="28" t="s">
        <v>24</v>
      </c>
      <c r="Q4" s="28" t="s">
        <v>25</v>
      </c>
      <c r="R4" s="33" t="s">
        <v>26</v>
      </c>
      <c r="S4" s="39"/>
      <c r="T4" s="3"/>
      <c r="U4" s="6" t="s">
        <v>10</v>
      </c>
      <c r="V4" s="7">
        <f>U17</f>
        <v>4.2280100238650142</v>
      </c>
      <c r="W4" s="3"/>
      <c r="X4" s="3"/>
      <c r="Y4" s="4"/>
      <c r="Z4" s="5" t="s">
        <v>0</v>
      </c>
      <c r="AA4" s="28" t="s">
        <v>23</v>
      </c>
      <c r="AB4" s="28" t="s">
        <v>24</v>
      </c>
      <c r="AC4" s="28" t="s">
        <v>25</v>
      </c>
      <c r="AD4" s="33" t="s">
        <v>26</v>
      </c>
      <c r="AE4" s="39"/>
      <c r="AF4" s="3"/>
      <c r="AG4" s="6" t="s">
        <v>10</v>
      </c>
      <c r="AH4" s="7">
        <f>AG17</f>
        <v>4.0405413987457326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3.5" customHeight="1" x14ac:dyDescent="0.25">
      <c r="A5" s="3"/>
      <c r="B5" s="8" t="s">
        <v>23</v>
      </c>
      <c r="C5" s="9">
        <v>1</v>
      </c>
      <c r="D5" s="10">
        <v>2</v>
      </c>
      <c r="E5" s="10">
        <v>0.14285714285714285</v>
      </c>
      <c r="F5" s="34">
        <v>0.16666666666666666</v>
      </c>
      <c r="G5" s="30"/>
      <c r="H5" s="3"/>
      <c r="I5" s="11" t="s">
        <v>11</v>
      </c>
      <c r="J5" s="11">
        <f>(J4-4)/(4-1)</f>
        <v>5.2808383958264336E-2</v>
      </c>
      <c r="K5" s="3"/>
      <c r="L5" s="3"/>
      <c r="M5" s="3"/>
      <c r="N5" s="8" t="s">
        <v>23</v>
      </c>
      <c r="O5" s="9">
        <v>1</v>
      </c>
      <c r="P5" s="10">
        <v>0.3</v>
      </c>
      <c r="Q5" s="10">
        <v>0.2</v>
      </c>
      <c r="R5" s="34">
        <v>0.3</v>
      </c>
      <c r="S5" s="31"/>
      <c r="T5" s="3"/>
      <c r="U5" s="11" t="s">
        <v>11</v>
      </c>
      <c r="V5" s="11">
        <f>(V4-4)/(4-1)</f>
        <v>7.6003341288338078E-2</v>
      </c>
      <c r="W5" s="3"/>
      <c r="X5" s="3"/>
      <c r="Y5" s="3"/>
      <c r="Z5" s="8" t="s">
        <v>23</v>
      </c>
      <c r="AA5" s="9">
        <v>1</v>
      </c>
      <c r="AB5" s="10">
        <v>1</v>
      </c>
      <c r="AC5" s="10">
        <v>0.16666666666666666</v>
      </c>
      <c r="AD5" s="34">
        <v>0.2</v>
      </c>
      <c r="AE5" s="31"/>
      <c r="AF5" s="3"/>
      <c r="AG5" s="11" t="s">
        <v>11</v>
      </c>
      <c r="AH5" s="11">
        <f>(AH4-4)/(4-1)</f>
        <v>1.3513799581910865E-2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3.5" customHeight="1" x14ac:dyDescent="0.25">
      <c r="A6" s="3"/>
      <c r="B6" s="8" t="s">
        <v>24</v>
      </c>
      <c r="C6" s="12">
        <f>1/D5</f>
        <v>0.5</v>
      </c>
      <c r="D6" s="9">
        <v>1</v>
      </c>
      <c r="E6" s="10">
        <v>0.14285714285714285</v>
      </c>
      <c r="F6" s="35">
        <v>0.2</v>
      </c>
      <c r="G6" s="31"/>
      <c r="H6" s="3"/>
      <c r="I6" s="11" t="s">
        <v>12</v>
      </c>
      <c r="J6" s="11">
        <v>0.9</v>
      </c>
      <c r="K6" s="3"/>
      <c r="L6" s="3"/>
      <c r="M6" s="3"/>
      <c r="N6" s="8" t="s">
        <v>24</v>
      </c>
      <c r="O6" s="12">
        <f>1/P5</f>
        <v>3.3333333333333335</v>
      </c>
      <c r="P6" s="9">
        <v>1</v>
      </c>
      <c r="Q6" s="10">
        <v>0.2</v>
      </c>
      <c r="R6" s="35">
        <v>1</v>
      </c>
      <c r="S6" s="31"/>
      <c r="T6" s="3"/>
      <c r="U6" s="11" t="s">
        <v>12</v>
      </c>
      <c r="V6" s="11">
        <v>0.9</v>
      </c>
      <c r="W6" s="3"/>
      <c r="X6" s="3"/>
      <c r="Y6" s="3"/>
      <c r="Z6" s="8" t="s">
        <v>24</v>
      </c>
      <c r="AA6" s="12">
        <f>1/AB5</f>
        <v>1</v>
      </c>
      <c r="AB6" s="9">
        <v>1</v>
      </c>
      <c r="AC6" s="10">
        <v>0.14285714285714285</v>
      </c>
      <c r="AD6" s="35">
        <v>0.2</v>
      </c>
      <c r="AE6" s="31"/>
      <c r="AF6" s="3"/>
      <c r="AG6" s="11" t="s">
        <v>12</v>
      </c>
      <c r="AH6" s="11">
        <v>0.9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3.5" customHeight="1" x14ac:dyDescent="0.25">
      <c r="A7" s="3"/>
      <c r="B7" s="8" t="s">
        <v>25</v>
      </c>
      <c r="C7" s="12">
        <f>1/E5</f>
        <v>7</v>
      </c>
      <c r="D7" s="12">
        <f>1/E6</f>
        <v>7</v>
      </c>
      <c r="E7" s="9">
        <v>1</v>
      </c>
      <c r="F7" s="36">
        <v>2</v>
      </c>
      <c r="G7" s="31"/>
      <c r="H7" s="3"/>
      <c r="I7" s="11" t="s">
        <v>13</v>
      </c>
      <c r="J7" s="11">
        <f>J5/J6</f>
        <v>5.867598217584926E-2</v>
      </c>
      <c r="K7" s="13" t="str">
        <f>IF(J7&lt;=0.1,"Konsisten","Tidak Konsisten")</f>
        <v>Konsisten</v>
      </c>
      <c r="L7" s="3"/>
      <c r="M7" s="3"/>
      <c r="N7" s="8" t="s">
        <v>25</v>
      </c>
      <c r="O7" s="12">
        <f>1/Q5</f>
        <v>5</v>
      </c>
      <c r="P7" s="12">
        <f>1/Q6</f>
        <v>5</v>
      </c>
      <c r="Q7" s="9">
        <v>1</v>
      </c>
      <c r="R7" s="36">
        <v>2</v>
      </c>
      <c r="S7" s="31"/>
      <c r="T7" s="3"/>
      <c r="U7" s="11" t="s">
        <v>13</v>
      </c>
      <c r="V7" s="11">
        <f>V5/V6</f>
        <v>8.4448156987042305E-2</v>
      </c>
      <c r="W7" s="13" t="str">
        <f>IF(V7&lt;=0.1,"Konsisten","Tidak Konsisten")</f>
        <v>Konsisten</v>
      </c>
      <c r="X7" s="3"/>
      <c r="Y7" s="3"/>
      <c r="Z7" s="8" t="s">
        <v>25</v>
      </c>
      <c r="AA7" s="12">
        <f>1/AC5</f>
        <v>6</v>
      </c>
      <c r="AB7" s="12">
        <f>1/AC6</f>
        <v>7</v>
      </c>
      <c r="AC7" s="9">
        <v>1</v>
      </c>
      <c r="AD7" s="36">
        <v>2</v>
      </c>
      <c r="AE7" s="31"/>
      <c r="AF7" s="3"/>
      <c r="AG7" s="11" t="s">
        <v>13</v>
      </c>
      <c r="AH7" s="11">
        <f>AH5/AH6</f>
        <v>1.501533286878985E-2</v>
      </c>
      <c r="AI7" s="13" t="str">
        <f>IF(AH7&lt;=0.1,"Konsisten","Tidak Konsisten")</f>
        <v>Konsisten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3.5" customHeight="1" x14ac:dyDescent="0.25">
      <c r="A8" s="3"/>
      <c r="B8" s="8" t="s">
        <v>26</v>
      </c>
      <c r="C8" s="12">
        <f>1/F5</f>
        <v>6</v>
      </c>
      <c r="D8" s="12">
        <f>1/F6</f>
        <v>5</v>
      </c>
      <c r="E8" s="12">
        <f>1/F7</f>
        <v>0.5</v>
      </c>
      <c r="F8" s="37">
        <v>1</v>
      </c>
      <c r="G8" s="30"/>
      <c r="H8" s="3"/>
      <c r="I8" s="3"/>
      <c r="J8" s="3"/>
      <c r="K8" s="3"/>
      <c r="L8" s="3"/>
      <c r="M8" s="3"/>
      <c r="N8" s="8" t="s">
        <v>26</v>
      </c>
      <c r="O8" s="12">
        <f>1/R5</f>
        <v>3.3333333333333335</v>
      </c>
      <c r="P8" s="12">
        <f>1/R6</f>
        <v>1</v>
      </c>
      <c r="Q8" s="12">
        <f>1/R7</f>
        <v>0.5</v>
      </c>
      <c r="R8" s="37">
        <v>1</v>
      </c>
      <c r="S8" s="31"/>
      <c r="T8" s="3"/>
      <c r="U8" s="3"/>
      <c r="V8" s="3"/>
      <c r="W8" s="3"/>
      <c r="X8" s="3"/>
      <c r="Y8" s="3"/>
      <c r="Z8" s="8" t="s">
        <v>26</v>
      </c>
      <c r="AA8" s="12">
        <f>1/AD5</f>
        <v>5</v>
      </c>
      <c r="AB8" s="12">
        <f>1/AD6</f>
        <v>5</v>
      </c>
      <c r="AC8" s="12">
        <f>1/AD7</f>
        <v>0.5</v>
      </c>
      <c r="AD8" s="37">
        <v>1</v>
      </c>
      <c r="AE8" s="31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3.5" customHeight="1" x14ac:dyDescent="0.25">
      <c r="A9" s="3"/>
      <c r="B9" s="11" t="s">
        <v>14</v>
      </c>
      <c r="C9" s="14">
        <f>SUM(C5:C8)</f>
        <v>14.5</v>
      </c>
      <c r="D9" s="14">
        <f>SUM(D5:D8)</f>
        <v>15</v>
      </c>
      <c r="E9" s="14">
        <f>SUM(E5:E8)</f>
        <v>1.7857142857142856</v>
      </c>
      <c r="F9" s="38">
        <f>SUM(F5:F8)</f>
        <v>3.3666666666666667</v>
      </c>
      <c r="G9" s="32"/>
      <c r="H9" s="3"/>
      <c r="I9" s="3"/>
      <c r="J9" s="3"/>
      <c r="K9" s="3"/>
      <c r="L9" s="3"/>
      <c r="M9" s="3"/>
      <c r="N9" s="11" t="s">
        <v>14</v>
      </c>
      <c r="O9" s="14">
        <f>SUM(O5:O8)</f>
        <v>12.666666666666668</v>
      </c>
      <c r="P9" s="14">
        <f>SUM(P5:P8)</f>
        <v>7.3</v>
      </c>
      <c r="Q9" s="14">
        <f>SUM(Q5:Q8)</f>
        <v>1.9</v>
      </c>
      <c r="R9" s="38">
        <f>SUM(R5:R8)</f>
        <v>4.3</v>
      </c>
      <c r="S9" s="32"/>
      <c r="T9" s="3"/>
      <c r="U9" s="3"/>
      <c r="V9" s="3"/>
      <c r="W9" s="3"/>
      <c r="X9" s="3"/>
      <c r="Y9" s="3"/>
      <c r="Z9" s="11" t="s">
        <v>14</v>
      </c>
      <c r="AA9" s="14">
        <f>SUM(AA5:AA8)</f>
        <v>13</v>
      </c>
      <c r="AB9" s="14">
        <f>SUM(AB5:AB8)</f>
        <v>14</v>
      </c>
      <c r="AC9" s="14">
        <f>SUM(AC5:AC8)</f>
        <v>1.8095238095238095</v>
      </c>
      <c r="AD9" s="38">
        <f>SUM(AD5:AD8)</f>
        <v>3.4</v>
      </c>
      <c r="AE9" s="32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3.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ht="13.5" customHeight="1" x14ac:dyDescent="0.25">
      <c r="A11" s="3"/>
      <c r="B11" s="54" t="s">
        <v>15</v>
      </c>
      <c r="C11" s="54"/>
      <c r="D11" s="54"/>
      <c r="E11" s="54"/>
      <c r="F11" s="54"/>
      <c r="G11" s="54"/>
      <c r="H11" s="54"/>
      <c r="I11" s="54"/>
      <c r="J11" s="54"/>
      <c r="K11" s="22"/>
      <c r="L11" s="3"/>
      <c r="M11" s="3"/>
      <c r="N11" s="54" t="s">
        <v>15</v>
      </c>
      <c r="O11" s="54"/>
      <c r="P11" s="54"/>
      <c r="Q11" s="54"/>
      <c r="R11" s="54"/>
      <c r="S11" s="54"/>
      <c r="T11" s="54"/>
      <c r="U11" s="54"/>
      <c r="V11" s="54"/>
      <c r="W11" s="22"/>
      <c r="X11" s="3"/>
      <c r="Y11" s="3"/>
      <c r="Z11" s="54" t="s">
        <v>15</v>
      </c>
      <c r="AA11" s="54"/>
      <c r="AB11" s="54"/>
      <c r="AC11" s="54"/>
      <c r="AD11" s="57"/>
      <c r="AE11" s="57"/>
      <c r="AF11" s="54"/>
      <c r="AG11" s="54"/>
      <c r="AH11" s="54"/>
      <c r="AI11" s="22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ht="24" customHeight="1" x14ac:dyDescent="0.25">
      <c r="A12" s="3"/>
      <c r="B12" s="5" t="s">
        <v>0</v>
      </c>
      <c r="C12" s="28" t="s">
        <v>23</v>
      </c>
      <c r="D12" s="28" t="s">
        <v>24</v>
      </c>
      <c r="E12" s="28" t="s">
        <v>25</v>
      </c>
      <c r="F12" s="33" t="s">
        <v>26</v>
      </c>
      <c r="G12" s="15" t="s">
        <v>16</v>
      </c>
      <c r="H12" s="15" t="s">
        <v>17</v>
      </c>
      <c r="I12" s="15" t="s">
        <v>18</v>
      </c>
      <c r="J12" s="15" t="s">
        <v>19</v>
      </c>
      <c r="L12" s="3"/>
      <c r="M12" s="3"/>
      <c r="N12" s="5" t="s">
        <v>0</v>
      </c>
      <c r="O12" s="28" t="s">
        <v>23</v>
      </c>
      <c r="P12" s="28" t="s">
        <v>24</v>
      </c>
      <c r="Q12" s="28" t="s">
        <v>25</v>
      </c>
      <c r="R12" s="33" t="s">
        <v>26</v>
      </c>
      <c r="S12" s="41" t="s">
        <v>16</v>
      </c>
      <c r="T12" s="15" t="s">
        <v>17</v>
      </c>
      <c r="U12" s="15" t="s">
        <v>18</v>
      </c>
      <c r="V12" s="15" t="s">
        <v>19</v>
      </c>
      <c r="X12" s="3"/>
      <c r="Y12" s="3"/>
      <c r="Z12" s="5" t="s">
        <v>0</v>
      </c>
      <c r="AA12" s="28" t="s">
        <v>23</v>
      </c>
      <c r="AB12" s="28" t="s">
        <v>24</v>
      </c>
      <c r="AC12" s="28" t="s">
        <v>25</v>
      </c>
      <c r="AD12" s="33" t="s">
        <v>26</v>
      </c>
      <c r="AE12" s="51" t="s">
        <v>16</v>
      </c>
      <c r="AF12" s="41" t="s">
        <v>17</v>
      </c>
      <c r="AG12" s="15" t="s">
        <v>18</v>
      </c>
      <c r="AH12" s="15" t="s">
        <v>19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3.5" customHeight="1" x14ac:dyDescent="0.25">
      <c r="A13" s="3"/>
      <c r="B13" s="8" t="s">
        <v>23</v>
      </c>
      <c r="C13" s="16">
        <f>C5/$C$9</f>
        <v>6.8965517241379309E-2</v>
      </c>
      <c r="D13" s="16">
        <f>D5/$D$9</f>
        <v>0.13333333333333333</v>
      </c>
      <c r="E13" s="16">
        <f>E5/$E$9</f>
        <v>0.08</v>
      </c>
      <c r="F13" s="16">
        <f>F5/$F$9</f>
        <v>4.95049504950495E-2</v>
      </c>
      <c r="G13" s="16">
        <f>SUM(C13:F13)</f>
        <v>0.33180380106976215</v>
      </c>
      <c r="H13" s="17">
        <f>G13/4</f>
        <v>8.2950950267440537E-2</v>
      </c>
      <c r="I13" s="17">
        <f>H13*C9</f>
        <v>1.2027887788778877</v>
      </c>
      <c r="J13" s="15">
        <f>RANK(H13,$H$13:$H$16,0)</f>
        <v>3</v>
      </c>
      <c r="L13" s="3"/>
      <c r="M13" s="3"/>
      <c r="N13" s="8" t="s">
        <v>23</v>
      </c>
      <c r="O13" s="16">
        <f>O5/$O$9</f>
        <v>7.8947368421052627E-2</v>
      </c>
      <c r="P13" s="16">
        <f>P5/$P$9</f>
        <v>4.1095890410958902E-2</v>
      </c>
      <c r="Q13" s="16">
        <f>Q5/$Q$9</f>
        <v>0.10526315789473685</v>
      </c>
      <c r="R13" s="43">
        <f>R5/$R$9</f>
        <v>6.9767441860465115E-2</v>
      </c>
      <c r="S13" s="42">
        <f>SUM(O13:R13)</f>
        <v>0.29507385858721352</v>
      </c>
      <c r="T13" s="15">
        <f>S13/4</f>
        <v>7.3768464646803381E-2</v>
      </c>
      <c r="U13" s="15">
        <f>T13*O9</f>
        <v>0.9344005521928429</v>
      </c>
      <c r="V13" s="15">
        <f>RANK(T13,$T$13:$T$16,0)</f>
        <v>4</v>
      </c>
      <c r="X13" s="3"/>
      <c r="Y13" s="3"/>
      <c r="Z13" s="8" t="s">
        <v>23</v>
      </c>
      <c r="AA13" s="16">
        <f>AA5/$AA$9</f>
        <v>7.6923076923076927E-2</v>
      </c>
      <c r="AB13" s="16">
        <f>AB5/$AB$9</f>
        <v>7.1428571428571425E-2</v>
      </c>
      <c r="AC13" s="40">
        <f>AC5/$AC$9</f>
        <v>9.2105263157894732E-2</v>
      </c>
      <c r="AD13" s="52">
        <f>AD5/$AD$9</f>
        <v>5.8823529411764712E-2</v>
      </c>
      <c r="AE13" s="52">
        <f>SUM(AA13:AD13)</f>
        <v>0.29928044092130779</v>
      </c>
      <c r="AF13" s="50">
        <f>AE13/4</f>
        <v>7.4820110230326947E-2</v>
      </c>
      <c r="AG13" s="17">
        <f>AF13*AA9</f>
        <v>0.97266143299425034</v>
      </c>
      <c r="AH13" s="15">
        <f>RANK(AF13,$AF$13:$AF$16,0)</f>
        <v>3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3.5" customHeight="1" x14ac:dyDescent="0.25">
      <c r="A14" s="3"/>
      <c r="B14" s="8" t="s">
        <v>24</v>
      </c>
      <c r="C14" s="16">
        <f>C6/$C$9</f>
        <v>3.4482758620689655E-2</v>
      </c>
      <c r="D14" s="16">
        <f>D6/$D$9</f>
        <v>6.6666666666666666E-2</v>
      </c>
      <c r="E14" s="16">
        <f>E6/$E$9</f>
        <v>0.08</v>
      </c>
      <c r="F14" s="16">
        <f>F6/$F$9</f>
        <v>5.940594059405941E-2</v>
      </c>
      <c r="G14" s="16">
        <f>SUM(C14:F14)</f>
        <v>0.24055536588141574</v>
      </c>
      <c r="H14" s="17">
        <f>G14/4</f>
        <v>6.0138841470353935E-2</v>
      </c>
      <c r="I14" s="17">
        <f>H14*D9</f>
        <v>0.90208262205530898</v>
      </c>
      <c r="J14" s="15">
        <f>RANK(H14,$H$13:$H$16,0)</f>
        <v>4</v>
      </c>
      <c r="L14" s="3"/>
      <c r="M14" s="3"/>
      <c r="N14" s="8" t="s">
        <v>24</v>
      </c>
      <c r="O14" s="16">
        <f>O6/$O$9</f>
        <v>0.26315789473684209</v>
      </c>
      <c r="P14" s="16">
        <f>P6/$P$9</f>
        <v>0.13698630136986301</v>
      </c>
      <c r="Q14" s="16">
        <f>Q6/$Q$9</f>
        <v>0.10526315789473685</v>
      </c>
      <c r="R14" s="43">
        <f>R6/$R$9</f>
        <v>0.23255813953488372</v>
      </c>
      <c r="S14" s="42">
        <f>SUM(O14:R14)</f>
        <v>0.73796549353632568</v>
      </c>
      <c r="T14" s="15">
        <f>S14/4</f>
        <v>0.18449137338408142</v>
      </c>
      <c r="U14" s="15">
        <f>T14*P9</f>
        <v>1.3467870257037944</v>
      </c>
      <c r="V14" s="15">
        <f>RANK(T14,$T$13:$T$16,0)</f>
        <v>3</v>
      </c>
      <c r="X14" s="3"/>
      <c r="Y14" s="3"/>
      <c r="Z14" s="8" t="s">
        <v>24</v>
      </c>
      <c r="AA14" s="16">
        <f>AA6/$AA$9</f>
        <v>7.6923076923076927E-2</v>
      </c>
      <c r="AB14" s="16">
        <f>AB6/$AB$9</f>
        <v>7.1428571428571425E-2</v>
      </c>
      <c r="AC14" s="40">
        <f>AC6/$AC$9</f>
        <v>7.8947368421052627E-2</v>
      </c>
      <c r="AD14" s="52">
        <f>AD6/$AD$9</f>
        <v>5.8823529411764712E-2</v>
      </c>
      <c r="AE14" s="52">
        <f>SUM(AA14:AD14)</f>
        <v>0.2861225461844657</v>
      </c>
      <c r="AF14" s="50">
        <f>AE14/4</f>
        <v>7.1530636546116425E-2</v>
      </c>
      <c r="AG14" s="17">
        <f>AF14*AB9</f>
        <v>1.0014289116456299</v>
      </c>
      <c r="AH14" s="15">
        <f>RANK(AF14,$AF$13:$AF$16,0)</f>
        <v>4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3.5" customHeight="1" x14ac:dyDescent="0.25">
      <c r="A15" s="3"/>
      <c r="B15" s="8" t="s">
        <v>25</v>
      </c>
      <c r="C15" s="16">
        <f>C7/$C$9</f>
        <v>0.48275862068965519</v>
      </c>
      <c r="D15" s="16">
        <f>D7/$D$9</f>
        <v>0.46666666666666667</v>
      </c>
      <c r="E15" s="16">
        <f>E7/$E$9</f>
        <v>0.56000000000000005</v>
      </c>
      <c r="F15" s="16">
        <f>F7/$F$9</f>
        <v>0.59405940594059403</v>
      </c>
      <c r="G15" s="16">
        <f>SUM(C15:F15)</f>
        <v>2.1034846932969158</v>
      </c>
      <c r="H15" s="17">
        <f>G15/4</f>
        <v>0.52587117332422895</v>
      </c>
      <c r="I15" s="17">
        <f>H15*E9</f>
        <v>0.93905566665040874</v>
      </c>
      <c r="J15" s="15">
        <f>RANK(H15,$H$13:$H$16,0)</f>
        <v>1</v>
      </c>
      <c r="L15" s="3"/>
      <c r="M15" s="3"/>
      <c r="N15" s="8" t="s">
        <v>25</v>
      </c>
      <c r="O15" s="16">
        <f>O7/$O$9</f>
        <v>0.39473684210526311</v>
      </c>
      <c r="P15" s="16">
        <f>P7/$P$9</f>
        <v>0.68493150684931503</v>
      </c>
      <c r="Q15" s="16">
        <f>Q7/$Q$9</f>
        <v>0.52631578947368418</v>
      </c>
      <c r="R15" s="43">
        <f>R7/$R$9</f>
        <v>0.46511627906976744</v>
      </c>
      <c r="S15" s="42">
        <f>SUM(O15:R15)</f>
        <v>2.0711004174980299</v>
      </c>
      <c r="T15" s="15">
        <f>S15/4</f>
        <v>0.51777510437450747</v>
      </c>
      <c r="U15" s="15">
        <f>T15*Q9</f>
        <v>0.98377269831156411</v>
      </c>
      <c r="V15" s="15">
        <f>RANK(T15,$T$13:$T$16,0)</f>
        <v>1</v>
      </c>
      <c r="X15" s="3"/>
      <c r="Y15" s="3"/>
      <c r="Z15" s="8" t="s">
        <v>25</v>
      </c>
      <c r="AA15" s="16">
        <f>AA7/$AA$9</f>
        <v>0.46153846153846156</v>
      </c>
      <c r="AB15" s="16">
        <f>AB7/$AB$9</f>
        <v>0.5</v>
      </c>
      <c r="AC15" s="40">
        <f>AC7/$AC$9</f>
        <v>0.55263157894736836</v>
      </c>
      <c r="AD15" s="52">
        <f>AD7/$AD$9</f>
        <v>0.58823529411764708</v>
      </c>
      <c r="AE15" s="52">
        <f>SUM(AA15:AD15)</f>
        <v>2.102405334603477</v>
      </c>
      <c r="AF15" s="50">
        <f>AE15/4</f>
        <v>0.52560133365086925</v>
      </c>
      <c r="AG15" s="17">
        <f>AF15*AC9</f>
        <v>0.95108812755871575</v>
      </c>
      <c r="AH15" s="15">
        <f>RANK(AF15,$AF$13:$AF$16,0)</f>
        <v>1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3.5" customHeight="1" x14ac:dyDescent="0.25">
      <c r="A16" s="3"/>
      <c r="B16" s="8" t="s">
        <v>26</v>
      </c>
      <c r="C16" s="16">
        <f>C8/$C$9</f>
        <v>0.41379310344827586</v>
      </c>
      <c r="D16" s="16">
        <f>D8/$D$9</f>
        <v>0.33333333333333331</v>
      </c>
      <c r="E16" s="16">
        <f>E8/$E$9</f>
        <v>0.28000000000000003</v>
      </c>
      <c r="F16" s="16">
        <f>F8/$F$9</f>
        <v>0.29702970297029702</v>
      </c>
      <c r="G16" s="16">
        <f>SUM(C16:F16)</f>
        <v>1.3241561397519062</v>
      </c>
      <c r="H16" s="17">
        <f>G16/4</f>
        <v>0.33103903493797654</v>
      </c>
      <c r="I16" s="17">
        <f>H16*F9</f>
        <v>1.1144980842911878</v>
      </c>
      <c r="J16" s="15">
        <f>RANK(H16,$H$13:$H$16,0)</f>
        <v>2</v>
      </c>
      <c r="L16" s="3"/>
      <c r="M16" s="3"/>
      <c r="N16" s="8" t="s">
        <v>26</v>
      </c>
      <c r="O16" s="16">
        <f>O8/$O$9</f>
        <v>0.26315789473684209</v>
      </c>
      <c r="P16" s="16">
        <f>P8/$P$9</f>
        <v>0.13698630136986301</v>
      </c>
      <c r="Q16" s="16">
        <f>Q8/$Q$9</f>
        <v>0.26315789473684209</v>
      </c>
      <c r="R16" s="43">
        <f>R8/$R$9</f>
        <v>0.23255813953488372</v>
      </c>
      <c r="S16" s="42">
        <f>SUM(O16:R16)</f>
        <v>0.89586023037843088</v>
      </c>
      <c r="T16" s="15">
        <f>S16/4</f>
        <v>0.22396505759460772</v>
      </c>
      <c r="U16" s="15">
        <f>T16*R9</f>
        <v>0.96304974765681317</v>
      </c>
      <c r="V16" s="15">
        <f>RANK(T16,$T$13:$T$16,0)</f>
        <v>2</v>
      </c>
      <c r="X16" s="3"/>
      <c r="Y16" s="3"/>
      <c r="Z16" s="8" t="s">
        <v>26</v>
      </c>
      <c r="AA16" s="16">
        <f>AA8/$AA$9</f>
        <v>0.38461538461538464</v>
      </c>
      <c r="AB16" s="16">
        <f>AB8/$AB$9</f>
        <v>0.35714285714285715</v>
      </c>
      <c r="AC16" s="40">
        <f>AC8/$AC$9</f>
        <v>0.27631578947368418</v>
      </c>
      <c r="AD16" s="52">
        <f>AD8/$AD$9</f>
        <v>0.29411764705882354</v>
      </c>
      <c r="AE16" s="52">
        <f>SUM(AA16:AD16)</f>
        <v>1.3121916782907495</v>
      </c>
      <c r="AF16" s="50">
        <f>AE16/4</f>
        <v>0.32804791957268736</v>
      </c>
      <c r="AG16" s="17">
        <f>AF16*AD9</f>
        <v>1.115362926547137</v>
      </c>
      <c r="AH16" s="15">
        <f>RANK(AF16,$AF$13:$AF$16,0)</f>
        <v>2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ht="13.5" customHeight="1" x14ac:dyDescent="0.25">
      <c r="A17" s="3"/>
      <c r="B17" s="18" t="s">
        <v>14</v>
      </c>
      <c r="C17" s="16">
        <f t="shared" ref="C17:I17" si="0">SUM(C13:C16)</f>
        <v>1</v>
      </c>
      <c r="D17" s="16">
        <f t="shared" si="0"/>
        <v>1</v>
      </c>
      <c r="E17" s="16">
        <f t="shared" si="0"/>
        <v>1</v>
      </c>
      <c r="F17" s="16">
        <f t="shared" si="0"/>
        <v>1</v>
      </c>
      <c r="G17" s="16">
        <f t="shared" si="0"/>
        <v>4</v>
      </c>
      <c r="H17" s="16">
        <f t="shared" si="0"/>
        <v>1</v>
      </c>
      <c r="I17" s="16">
        <f t="shared" si="0"/>
        <v>4.158425151874793</v>
      </c>
      <c r="J17" s="16"/>
      <c r="L17" s="3"/>
      <c r="M17" s="3"/>
      <c r="N17" s="11" t="s">
        <v>14</v>
      </c>
      <c r="O17" s="16">
        <f t="shared" ref="O17:U17" si="1">SUM(O13:O16)</f>
        <v>0.99999999999999978</v>
      </c>
      <c r="P17" s="16">
        <f t="shared" si="1"/>
        <v>0.99999999999999989</v>
      </c>
      <c r="Q17" s="16">
        <f t="shared" si="1"/>
        <v>1</v>
      </c>
      <c r="R17" s="43">
        <f t="shared" si="1"/>
        <v>1</v>
      </c>
      <c r="S17" s="42">
        <f t="shared" si="1"/>
        <v>4</v>
      </c>
      <c r="T17" s="16">
        <f t="shared" si="1"/>
        <v>1</v>
      </c>
      <c r="U17" s="16">
        <f t="shared" si="1"/>
        <v>4.2280100238650142</v>
      </c>
      <c r="V17" s="16"/>
      <c r="X17" s="3"/>
      <c r="Y17" s="3"/>
      <c r="Z17" s="11" t="s">
        <v>14</v>
      </c>
      <c r="AA17" s="16">
        <f t="shared" ref="AA17:AG17" si="2">SUM(AA13:AA16)</f>
        <v>1</v>
      </c>
      <c r="AB17" s="16">
        <f t="shared" si="2"/>
        <v>1</v>
      </c>
      <c r="AC17" s="40">
        <f t="shared" si="2"/>
        <v>0.99999999999999989</v>
      </c>
      <c r="AD17" s="52">
        <f t="shared" si="2"/>
        <v>1</v>
      </c>
      <c r="AE17" s="52">
        <f t="shared" si="2"/>
        <v>4</v>
      </c>
      <c r="AF17" s="42">
        <f t="shared" si="2"/>
        <v>1</v>
      </c>
      <c r="AG17" s="16">
        <f t="shared" si="2"/>
        <v>4.0405413987457326</v>
      </c>
      <c r="AH17" s="16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ht="13.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ht="13.5" customHeight="1" x14ac:dyDescent="0.25">
      <c r="A19" s="3"/>
      <c r="B19" s="55" t="s">
        <v>20</v>
      </c>
      <c r="C19" s="56"/>
      <c r="D19" s="3"/>
      <c r="E19" s="49"/>
      <c r="F19" s="22"/>
      <c r="G19" s="22"/>
      <c r="H19" s="22"/>
      <c r="I19" s="3"/>
      <c r="J19" s="3"/>
      <c r="K19" s="3"/>
      <c r="L19" s="3"/>
      <c r="M19" s="3"/>
      <c r="N19" s="55" t="s">
        <v>20</v>
      </c>
      <c r="O19" s="56"/>
      <c r="P19" s="3"/>
      <c r="Q19" s="49"/>
      <c r="R19" s="49"/>
      <c r="S19" s="49"/>
      <c r="T19" s="49"/>
      <c r="U19" s="3"/>
      <c r="V19" s="3"/>
      <c r="W19" s="3"/>
      <c r="X19" s="3"/>
      <c r="Y19" s="3"/>
      <c r="Z19" s="55" t="s">
        <v>20</v>
      </c>
      <c r="AA19" s="56"/>
      <c r="AB19" s="3"/>
      <c r="AC19" s="49"/>
      <c r="AD19" s="49"/>
      <c r="AE19" s="49"/>
      <c r="AF19" s="49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ht="13.5" customHeight="1" x14ac:dyDescent="0.25">
      <c r="A20" s="3"/>
      <c r="B20" s="8" t="s">
        <v>23</v>
      </c>
      <c r="C20" s="20">
        <f>H13</f>
        <v>8.2950950267440537E-2</v>
      </c>
      <c r="D20" s="3"/>
      <c r="E20" s="44"/>
      <c r="F20" s="45"/>
      <c r="G20" s="45"/>
      <c r="H20" s="45"/>
      <c r="I20" s="3"/>
      <c r="J20" s="3"/>
      <c r="K20" s="3"/>
      <c r="L20" s="3"/>
      <c r="M20" s="3"/>
      <c r="N20" s="8" t="s">
        <v>23</v>
      </c>
      <c r="O20" s="11">
        <f>T13</f>
        <v>7.3768464646803381E-2</v>
      </c>
      <c r="P20" s="3"/>
      <c r="Q20" s="49"/>
      <c r="R20" s="49"/>
      <c r="S20" s="49"/>
      <c r="T20" s="49"/>
      <c r="U20" s="3"/>
      <c r="V20" s="3"/>
      <c r="W20" s="3"/>
      <c r="X20" s="3"/>
      <c r="Y20" s="3"/>
      <c r="Z20" s="19" t="s">
        <v>4</v>
      </c>
      <c r="AA20" s="20">
        <f>AF13</f>
        <v>7.4820110230326947E-2</v>
      </c>
      <c r="AB20" s="3"/>
      <c r="AC20" s="49"/>
      <c r="AD20" s="49"/>
      <c r="AE20" s="49"/>
      <c r="AF20" s="49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ht="13.5" customHeight="1" x14ac:dyDescent="0.25">
      <c r="A21" s="3"/>
      <c r="B21" s="8" t="s">
        <v>24</v>
      </c>
      <c r="C21" s="20">
        <f>H14</f>
        <v>6.0138841470353935E-2</v>
      </c>
      <c r="D21" s="3"/>
      <c r="E21" s="46"/>
      <c r="F21" s="47"/>
      <c r="G21" s="47"/>
      <c r="H21" s="47"/>
      <c r="I21" s="3"/>
      <c r="J21" s="3"/>
      <c r="K21" s="3"/>
      <c r="L21" s="3"/>
      <c r="M21" s="3"/>
      <c r="N21" s="8" t="s">
        <v>24</v>
      </c>
      <c r="O21" s="11">
        <f>T14</f>
        <v>0.18449137338408142</v>
      </c>
      <c r="P21" s="3"/>
      <c r="Q21" s="49"/>
      <c r="R21" s="49"/>
      <c r="S21" s="49"/>
      <c r="T21" s="49"/>
      <c r="U21" s="3"/>
      <c r="V21" s="3"/>
      <c r="W21" s="3"/>
      <c r="X21" s="3"/>
      <c r="Y21" s="3"/>
      <c r="Z21" s="19" t="s">
        <v>1</v>
      </c>
      <c r="AA21" s="20">
        <f>AF14</f>
        <v>7.1530636546116425E-2</v>
      </c>
      <c r="AB21" s="3"/>
      <c r="AC21" s="49"/>
      <c r="AD21" s="49"/>
      <c r="AE21" s="49"/>
      <c r="AF21" s="49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3.5" customHeight="1" x14ac:dyDescent="0.25">
      <c r="A22" s="3"/>
      <c r="B22" s="8" t="s">
        <v>25</v>
      </c>
      <c r="C22" s="20">
        <f>H15</f>
        <v>0.52587117332422895</v>
      </c>
      <c r="D22" s="3"/>
      <c r="E22" s="46"/>
      <c r="F22" s="47"/>
      <c r="G22" s="47"/>
      <c r="H22" s="47"/>
      <c r="I22" s="3"/>
      <c r="J22" s="3"/>
      <c r="K22" s="3"/>
      <c r="L22" s="3"/>
      <c r="M22" s="3"/>
      <c r="N22" s="8" t="s">
        <v>25</v>
      </c>
      <c r="O22" s="11">
        <f>T15</f>
        <v>0.51777510437450747</v>
      </c>
      <c r="P22" s="3"/>
      <c r="Q22" s="49"/>
      <c r="R22" s="49"/>
      <c r="S22" s="49"/>
      <c r="T22" s="49"/>
      <c r="U22" s="3"/>
      <c r="V22" s="3"/>
      <c r="W22" s="3"/>
      <c r="X22" s="3"/>
      <c r="Y22" s="3"/>
      <c r="Z22" s="19" t="s">
        <v>3</v>
      </c>
      <c r="AA22" s="20">
        <f>AF15</f>
        <v>0.52560133365086925</v>
      </c>
      <c r="AB22" s="3"/>
      <c r="AC22" s="49"/>
      <c r="AD22" s="49"/>
      <c r="AE22" s="49"/>
      <c r="AF22" s="49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3.5" customHeight="1" x14ac:dyDescent="0.25">
      <c r="A23" s="3"/>
      <c r="B23" s="8" t="s">
        <v>26</v>
      </c>
      <c r="C23" s="20">
        <f>H16</f>
        <v>0.33103903493797654</v>
      </c>
      <c r="D23" s="3"/>
      <c r="E23" s="46"/>
      <c r="F23" s="47"/>
      <c r="G23" s="47"/>
      <c r="H23" s="47"/>
      <c r="I23" s="3"/>
      <c r="J23" s="3"/>
      <c r="K23" s="3"/>
      <c r="L23" s="3"/>
      <c r="M23" s="3"/>
      <c r="N23" s="8" t="s">
        <v>26</v>
      </c>
      <c r="O23" s="11">
        <f>T16</f>
        <v>0.22396505759460772</v>
      </c>
      <c r="P23" s="3"/>
      <c r="Q23" s="49"/>
      <c r="R23" s="49"/>
      <c r="S23" s="49"/>
      <c r="T23" s="49"/>
      <c r="U23" s="3"/>
      <c r="V23" s="3"/>
      <c r="W23" s="3"/>
      <c r="X23" s="3"/>
      <c r="Y23" s="3"/>
      <c r="Z23" s="19" t="s">
        <v>2</v>
      </c>
      <c r="AA23" s="20">
        <f>AF16</f>
        <v>0.32804791957268736</v>
      </c>
      <c r="AB23" s="3"/>
      <c r="AC23" s="49"/>
      <c r="AD23" s="49"/>
      <c r="AE23" s="49"/>
      <c r="AF23" s="49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3.5" customHeight="1" x14ac:dyDescent="0.25">
      <c r="A24" s="3"/>
      <c r="B24" s="3"/>
      <c r="C24" s="3"/>
      <c r="D24" s="3"/>
      <c r="E24" s="46"/>
      <c r="F24" s="47"/>
      <c r="G24" s="47"/>
      <c r="H24" s="47"/>
      <c r="I24" s="3"/>
      <c r="J24" s="3"/>
      <c r="K24" s="3"/>
      <c r="L24" s="3"/>
      <c r="M24" s="3"/>
      <c r="N24" s="3"/>
      <c r="O24" s="3"/>
      <c r="P24" s="3"/>
      <c r="Q24" s="49"/>
      <c r="R24" s="49"/>
      <c r="S24" s="49"/>
      <c r="T24" s="49"/>
      <c r="U24" s="3"/>
      <c r="V24" s="3"/>
      <c r="W24" s="3"/>
      <c r="X24" s="3"/>
      <c r="Y24" s="3"/>
      <c r="Z24" s="3"/>
      <c r="AA24" s="3"/>
      <c r="AB24" s="3"/>
      <c r="AC24" s="49"/>
      <c r="AD24" s="49"/>
      <c r="AE24" s="49"/>
      <c r="AF24" s="49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3.5" customHeight="1" x14ac:dyDescent="0.25">
      <c r="A25" s="3"/>
      <c r="B25" s="49"/>
      <c r="C25" s="49"/>
      <c r="D25" s="3"/>
      <c r="E25" s="44"/>
      <c r="F25" s="47"/>
      <c r="G25" s="47"/>
      <c r="H25" s="47"/>
      <c r="I25" s="3"/>
      <c r="J25" s="3"/>
      <c r="K25" s="3"/>
      <c r="L25" s="3"/>
      <c r="M25" s="3"/>
      <c r="N25" s="49"/>
      <c r="O25" s="49"/>
      <c r="P25" s="3"/>
      <c r="Q25" s="49"/>
      <c r="R25" s="49"/>
      <c r="S25" s="49"/>
      <c r="T25" s="49"/>
      <c r="U25" s="3"/>
      <c r="V25" s="3"/>
      <c r="W25" s="3"/>
      <c r="X25" s="3"/>
      <c r="Y25" s="3"/>
      <c r="Z25" s="49"/>
      <c r="AA25" s="49"/>
      <c r="AB25" s="3"/>
      <c r="AC25" s="49"/>
      <c r="AD25" s="49"/>
      <c r="AE25" s="49"/>
      <c r="AF25" s="49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3.5" customHeight="1" x14ac:dyDescent="0.25">
      <c r="A26" s="3"/>
      <c r="B26" s="49"/>
      <c r="C26" s="49"/>
      <c r="D26" s="3"/>
      <c r="E26" s="44"/>
      <c r="F26" s="48"/>
      <c r="G26" s="48"/>
      <c r="H26" s="48"/>
      <c r="I26" s="3"/>
      <c r="J26" s="3"/>
      <c r="K26" s="3"/>
      <c r="L26" s="3"/>
      <c r="M26" s="3"/>
      <c r="N26" s="49"/>
      <c r="O26" s="49"/>
      <c r="P26" s="3"/>
      <c r="Q26" s="49"/>
      <c r="R26" s="49"/>
      <c r="S26" s="49"/>
      <c r="T26" s="49"/>
      <c r="U26" s="3"/>
      <c r="V26" s="3"/>
      <c r="W26" s="3"/>
      <c r="X26" s="3"/>
      <c r="Y26" s="3"/>
      <c r="Z26" s="49"/>
      <c r="AA26" s="49"/>
      <c r="AB26" s="3"/>
      <c r="AC26" s="49"/>
      <c r="AD26" s="49"/>
      <c r="AE26" s="49"/>
      <c r="AF26" s="49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3.5" customHeight="1" x14ac:dyDescent="0.25">
      <c r="A27" s="3"/>
      <c r="B27" s="49"/>
      <c r="C27" s="49"/>
      <c r="D27" s="3"/>
      <c r="E27" s="3"/>
      <c r="F27" s="3"/>
      <c r="G27" s="3"/>
      <c r="H27" s="3"/>
      <c r="I27" s="3"/>
      <c r="J27" s="3"/>
      <c r="K27" s="3"/>
      <c r="L27" s="3"/>
      <c r="M27" s="3"/>
      <c r="N27" s="49"/>
      <c r="O27" s="49"/>
      <c r="P27" s="3"/>
      <c r="Q27" s="3"/>
      <c r="R27" s="3"/>
      <c r="S27" s="3"/>
      <c r="T27" s="3"/>
      <c r="U27" s="3"/>
      <c r="V27" s="3"/>
      <c r="W27" s="3"/>
      <c r="X27" s="3"/>
      <c r="Y27" s="3"/>
      <c r="Z27" s="49"/>
      <c r="AA27" s="49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3.5" customHeight="1" x14ac:dyDescent="0.25">
      <c r="A28" s="3"/>
      <c r="B28" s="49"/>
      <c r="C28" s="49"/>
      <c r="D28" s="3"/>
      <c r="E28" s="3"/>
      <c r="F28" s="3"/>
      <c r="G28" s="3"/>
      <c r="H28" s="3"/>
      <c r="I28" s="3"/>
      <c r="J28" s="3"/>
      <c r="K28" s="3"/>
      <c r="L28" s="3"/>
      <c r="M28" s="3"/>
      <c r="N28" s="49"/>
      <c r="O28" s="49"/>
      <c r="P28" s="3"/>
      <c r="Q28" s="3"/>
      <c r="R28" s="3"/>
      <c r="S28" s="3"/>
      <c r="T28" s="3"/>
      <c r="U28" s="3"/>
      <c r="V28" s="3"/>
      <c r="W28" s="3"/>
      <c r="X28" s="3"/>
      <c r="Y28" s="3"/>
      <c r="Z28" s="49"/>
      <c r="AA28" s="49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3.5" customHeight="1" x14ac:dyDescent="0.25">
      <c r="A29" s="3"/>
      <c r="B29" s="49"/>
      <c r="C29" s="49"/>
      <c r="D29" s="3"/>
      <c r="E29" s="3"/>
      <c r="F29" s="3"/>
      <c r="G29" s="3"/>
      <c r="H29" s="3"/>
      <c r="I29" s="3"/>
      <c r="J29" s="3"/>
      <c r="K29" s="3"/>
      <c r="L29" s="3"/>
      <c r="M29" s="3"/>
      <c r="N29" s="49"/>
      <c r="O29" s="49"/>
      <c r="P29" s="3"/>
      <c r="Q29" s="3"/>
      <c r="R29" s="3"/>
      <c r="S29" s="3"/>
      <c r="T29" s="3"/>
      <c r="U29" s="3"/>
      <c r="V29" s="3"/>
      <c r="W29" s="3"/>
      <c r="X29" s="3"/>
      <c r="Y29" s="3"/>
      <c r="Z29" s="49"/>
      <c r="AA29" s="49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ht="13.5" customHeight="1" x14ac:dyDescent="0.25">
      <c r="A30" s="3"/>
      <c r="B30" s="49"/>
      <c r="C30" s="49"/>
      <c r="D30" s="3"/>
      <c r="E30" s="3"/>
      <c r="F30" s="3"/>
      <c r="G30" s="3"/>
      <c r="H30" s="3"/>
      <c r="I30" s="3"/>
      <c r="J30" s="3"/>
      <c r="K30" s="3"/>
      <c r="L30" s="3"/>
      <c r="M30" s="3"/>
      <c r="N30" s="49"/>
      <c r="O30" s="49"/>
      <c r="P30" s="3"/>
      <c r="Q30" s="3"/>
      <c r="R30" s="3"/>
      <c r="S30" s="3"/>
      <c r="T30" s="3"/>
      <c r="U30" s="3"/>
      <c r="V30" s="3"/>
      <c r="W30" s="3"/>
      <c r="X30" s="3"/>
      <c r="Y30" s="3"/>
      <c r="Z30" s="49"/>
      <c r="AA30" s="49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ht="13.5" customHeight="1" x14ac:dyDescent="0.25">
      <c r="A31" s="3"/>
      <c r="B31" s="49"/>
      <c r="C31" s="49"/>
      <c r="D31" s="3"/>
      <c r="E31" s="3"/>
      <c r="F31" s="3"/>
      <c r="G31" s="3"/>
      <c r="H31" s="3"/>
      <c r="I31" s="3"/>
      <c r="J31" s="3"/>
      <c r="K31" s="3"/>
      <c r="L31" s="3"/>
      <c r="M31" s="3"/>
      <c r="N31" s="49"/>
      <c r="O31" s="49"/>
      <c r="P31" s="3"/>
      <c r="Q31" s="3"/>
      <c r="R31" s="3"/>
      <c r="S31" s="3"/>
      <c r="T31" s="3"/>
      <c r="U31" s="3"/>
      <c r="V31" s="3"/>
      <c r="W31" s="3"/>
      <c r="X31" s="3"/>
      <c r="Y31" s="3"/>
      <c r="Z31" s="49"/>
      <c r="AA31" s="49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ht="13.5" customHeight="1" x14ac:dyDescent="0.25">
      <c r="A32" s="3"/>
      <c r="B32" s="49"/>
      <c r="C32" s="49"/>
      <c r="D32" s="3"/>
      <c r="E32" s="3"/>
      <c r="F32" s="3"/>
      <c r="G32" s="3"/>
      <c r="H32" s="3"/>
      <c r="I32" s="3"/>
      <c r="J32" s="3"/>
      <c r="K32" s="3"/>
      <c r="L32" s="3"/>
      <c r="M32" s="3"/>
      <c r="N32" s="49"/>
      <c r="O32" s="49"/>
      <c r="P32" s="3"/>
      <c r="Q32" s="3"/>
      <c r="R32" s="3"/>
      <c r="S32" s="3"/>
      <c r="T32" s="3"/>
      <c r="U32" s="3"/>
      <c r="V32" s="3"/>
      <c r="W32" s="3"/>
      <c r="X32" s="3"/>
      <c r="Y32" s="3"/>
      <c r="Z32" s="49"/>
      <c r="AA32" s="49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ht="13.5" customHeight="1" x14ac:dyDescent="0.25">
      <c r="A33" s="3"/>
      <c r="B33" s="49"/>
      <c r="C33" s="49"/>
      <c r="D33" s="3"/>
      <c r="E33" s="3"/>
      <c r="F33" s="3"/>
      <c r="G33" s="3"/>
      <c r="H33" s="3"/>
      <c r="I33" s="3"/>
      <c r="J33" s="3"/>
      <c r="K33" s="3"/>
      <c r="L33" s="3"/>
      <c r="M33" s="3"/>
      <c r="N33" s="49"/>
      <c r="O33" s="49"/>
      <c r="P33" s="3"/>
      <c r="Q33" s="3"/>
      <c r="R33" s="3"/>
      <c r="S33" s="3"/>
      <c r="T33" s="3"/>
      <c r="U33" s="3"/>
      <c r="V33" s="3"/>
      <c r="W33" s="3"/>
      <c r="X33" s="3"/>
      <c r="Y33" s="3"/>
      <c r="Z33" s="49"/>
      <c r="AA33" s="49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ht="13.5" customHeight="1" x14ac:dyDescent="0.25">
      <c r="A34" s="3"/>
      <c r="B34" s="49"/>
      <c r="C34" s="49"/>
      <c r="D34" s="3"/>
      <c r="E34" s="3"/>
      <c r="F34" s="3"/>
      <c r="G34" s="3"/>
      <c r="H34" s="3"/>
      <c r="I34" s="3"/>
      <c r="J34" s="3"/>
      <c r="K34" s="3"/>
      <c r="L34" s="3"/>
      <c r="M34" s="3"/>
      <c r="N34" s="49"/>
      <c r="O34" s="49"/>
      <c r="P34" s="3"/>
      <c r="Q34" s="3"/>
      <c r="R34" s="3"/>
      <c r="S34" s="3"/>
      <c r="T34" s="3"/>
      <c r="U34" s="3"/>
      <c r="V34" s="3"/>
      <c r="W34" s="3"/>
      <c r="X34" s="3"/>
      <c r="Y34" s="3"/>
      <c r="Z34" s="49"/>
      <c r="AA34" s="49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ht="13.5" customHeight="1" x14ac:dyDescent="0.25">
      <c r="A35" s="3"/>
      <c r="B35" s="49"/>
      <c r="C35" s="49"/>
      <c r="D35" s="3"/>
      <c r="E35" s="3"/>
      <c r="F35" s="3"/>
      <c r="G35" s="3"/>
      <c r="H35" s="3"/>
      <c r="I35" s="3"/>
      <c r="J35" s="3"/>
      <c r="K35" s="3"/>
      <c r="L35" s="3"/>
      <c r="M35" s="3"/>
      <c r="N35" s="49"/>
      <c r="O35" s="49"/>
      <c r="P35" s="3"/>
      <c r="Q35" s="3"/>
      <c r="R35" s="3"/>
      <c r="S35" s="3"/>
      <c r="T35" s="3"/>
      <c r="U35" s="3"/>
      <c r="V35" s="3"/>
      <c r="W35" s="3"/>
      <c r="X35" s="3"/>
      <c r="Y35" s="3"/>
      <c r="Z35" s="49"/>
      <c r="AA35" s="49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ht="13.5" customHeight="1" x14ac:dyDescent="0.25">
      <c r="A36" s="3"/>
      <c r="B36" s="49"/>
      <c r="C36" s="49"/>
      <c r="D36" s="3"/>
      <c r="E36" s="3"/>
      <c r="F36" s="3"/>
      <c r="G36" s="3"/>
      <c r="H36" s="3"/>
      <c r="I36" s="3"/>
      <c r="J36" s="3"/>
      <c r="K36" s="3"/>
      <c r="L36" s="3"/>
      <c r="M36" s="3"/>
      <c r="N36" s="49"/>
      <c r="O36" s="49"/>
      <c r="P36" s="3"/>
      <c r="Q36" s="3"/>
      <c r="R36" s="3"/>
      <c r="S36" s="3"/>
      <c r="T36" s="3"/>
      <c r="U36" s="3"/>
      <c r="V36" s="3"/>
      <c r="W36" s="3"/>
      <c r="X36" s="3"/>
      <c r="Y36" s="3"/>
      <c r="Z36" s="49"/>
      <c r="AA36" s="49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ht="13.5" customHeight="1" x14ac:dyDescent="0.25">
      <c r="A37" s="3"/>
      <c r="B37" s="49"/>
      <c r="C37" s="49"/>
      <c r="D37" s="3"/>
      <c r="E37" s="3"/>
      <c r="F37" s="3"/>
      <c r="G37" s="3"/>
      <c r="H37" s="3"/>
      <c r="I37" s="3"/>
      <c r="J37" s="3"/>
      <c r="K37" s="3"/>
      <c r="L37" s="3"/>
      <c r="M37" s="3"/>
      <c r="N37" s="49"/>
      <c r="O37" s="49"/>
      <c r="P37" s="3"/>
      <c r="Q37" s="3"/>
      <c r="R37" s="3"/>
      <c r="S37" s="3"/>
      <c r="T37" s="3"/>
      <c r="U37" s="3"/>
      <c r="V37" s="3"/>
      <c r="W37" s="3"/>
      <c r="X37" s="3"/>
      <c r="Y37" s="3"/>
      <c r="Z37" s="49"/>
      <c r="AA37" s="49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3.5" customHeight="1" x14ac:dyDescent="0.25">
      <c r="A38" s="3"/>
      <c r="B38" s="49"/>
      <c r="C38" s="49"/>
      <c r="D38" s="3"/>
      <c r="E38" s="3"/>
      <c r="F38" s="3"/>
      <c r="G38" s="3"/>
      <c r="H38" s="3"/>
      <c r="I38" s="3"/>
      <c r="J38" s="3"/>
      <c r="K38" s="3"/>
      <c r="L38" s="3"/>
      <c r="M38" s="3"/>
      <c r="N38" s="49"/>
      <c r="O38" s="49"/>
      <c r="P38" s="3"/>
      <c r="Q38" s="3"/>
      <c r="R38" s="3"/>
      <c r="S38" s="3"/>
      <c r="T38" s="3"/>
      <c r="U38" s="3"/>
      <c r="V38" s="3"/>
      <c r="W38" s="3"/>
      <c r="X38" s="3"/>
      <c r="Y38" s="3"/>
      <c r="Z38" s="49"/>
      <c r="AA38" s="49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3.5" customHeight="1" x14ac:dyDescent="0.25">
      <c r="A39" s="3"/>
      <c r="B39" s="49"/>
      <c r="C39" s="49"/>
      <c r="D39" s="3"/>
      <c r="E39" s="3"/>
      <c r="F39" s="3"/>
      <c r="G39" s="3"/>
      <c r="H39" s="3"/>
      <c r="I39" s="3"/>
      <c r="J39" s="3"/>
      <c r="K39" s="3"/>
      <c r="L39" s="3"/>
      <c r="M39" s="3"/>
      <c r="N39" s="49"/>
      <c r="O39" s="49"/>
      <c r="P39" s="3"/>
      <c r="Q39" s="3"/>
      <c r="R39" s="3"/>
      <c r="S39" s="3"/>
      <c r="T39" s="3"/>
      <c r="U39" s="3"/>
      <c r="V39" s="3"/>
      <c r="W39" s="3"/>
      <c r="X39" s="3"/>
      <c r="Y39" s="3"/>
      <c r="Z39" s="49"/>
      <c r="AA39" s="49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3.5" customHeight="1" x14ac:dyDescent="0.25">
      <c r="A40" s="3"/>
      <c r="B40" s="49"/>
      <c r="C40" s="49"/>
      <c r="D40" s="3"/>
      <c r="E40" s="3"/>
      <c r="F40" s="3"/>
      <c r="G40" s="3"/>
      <c r="H40" s="3"/>
      <c r="I40" s="3"/>
      <c r="J40" s="3"/>
      <c r="K40" s="3"/>
      <c r="L40" s="3"/>
      <c r="M40" s="3"/>
      <c r="N40" s="49"/>
      <c r="O40" s="49"/>
      <c r="P40" s="3"/>
      <c r="Q40" s="3"/>
      <c r="R40" s="3"/>
      <c r="S40" s="3"/>
      <c r="T40" s="3"/>
      <c r="U40" s="3"/>
      <c r="V40" s="3"/>
      <c r="W40" s="3"/>
      <c r="X40" s="3"/>
      <c r="Y40" s="3"/>
      <c r="Z40" s="49"/>
      <c r="AA40" s="49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3.5" customHeight="1" x14ac:dyDescent="0.25">
      <c r="A41" s="3"/>
      <c r="B41" s="49"/>
      <c r="C41" s="49"/>
      <c r="D41" s="3"/>
      <c r="E41" s="3"/>
      <c r="F41" s="3"/>
      <c r="G41" s="3"/>
      <c r="H41" s="3"/>
      <c r="I41" s="3"/>
      <c r="J41" s="3"/>
      <c r="K41" s="3"/>
      <c r="L41" s="3"/>
      <c r="M41" s="3"/>
      <c r="N41" s="49"/>
      <c r="O41" s="49"/>
      <c r="P41" s="3"/>
      <c r="Q41" s="3"/>
      <c r="R41" s="3"/>
      <c r="S41" s="3"/>
      <c r="T41" s="3"/>
      <c r="U41" s="3"/>
      <c r="V41" s="3"/>
      <c r="W41" s="3"/>
      <c r="X41" s="3"/>
      <c r="Y41" s="3"/>
      <c r="Z41" s="49"/>
      <c r="AA41" s="49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3.5" customHeight="1" x14ac:dyDescent="0.25">
      <c r="A42" s="3"/>
      <c r="B42" s="49"/>
      <c r="C42" s="49"/>
      <c r="D42" s="3"/>
      <c r="E42" s="3"/>
      <c r="F42" s="3"/>
      <c r="G42" s="3"/>
      <c r="H42" s="3"/>
      <c r="I42" s="3"/>
      <c r="J42" s="3"/>
      <c r="K42" s="3"/>
      <c r="L42" s="3"/>
      <c r="M42" s="3"/>
      <c r="N42" s="49"/>
      <c r="O42" s="49"/>
      <c r="P42" s="3"/>
      <c r="Q42" s="3"/>
      <c r="R42" s="3"/>
      <c r="S42" s="3"/>
      <c r="T42" s="3"/>
      <c r="U42" s="3"/>
      <c r="V42" s="3"/>
      <c r="W42" s="3"/>
      <c r="X42" s="3"/>
      <c r="Y42" s="3"/>
      <c r="Z42" s="49"/>
      <c r="AA42" s="49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ht="13.5" customHeight="1" x14ac:dyDescent="0.25">
      <c r="A43" s="3"/>
      <c r="B43" s="49"/>
      <c r="C43" s="49"/>
      <c r="D43" s="3"/>
      <c r="E43" s="3"/>
      <c r="F43" s="3"/>
      <c r="G43" s="3"/>
      <c r="H43" s="3"/>
      <c r="I43" s="3"/>
      <c r="J43" s="3"/>
      <c r="K43" s="3"/>
      <c r="L43" s="3"/>
      <c r="M43" s="3"/>
      <c r="N43" s="49"/>
      <c r="O43" s="49"/>
      <c r="P43" s="3"/>
      <c r="Q43" s="3"/>
      <c r="R43" s="3"/>
      <c r="S43" s="3"/>
      <c r="T43" s="3"/>
      <c r="U43" s="3"/>
      <c r="V43" s="3"/>
      <c r="W43" s="3"/>
      <c r="X43" s="3"/>
      <c r="Y43" s="3"/>
      <c r="Z43" s="49"/>
      <c r="AA43" s="49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ht="13.5" customHeight="1" x14ac:dyDescent="0.25">
      <c r="A44" s="3"/>
      <c r="B44" s="49"/>
      <c r="C44" s="49"/>
      <c r="D44" s="3"/>
      <c r="E44" s="3"/>
      <c r="F44" s="3"/>
      <c r="G44" s="3"/>
      <c r="H44" s="3"/>
      <c r="I44" s="3"/>
      <c r="J44" s="3"/>
      <c r="K44" s="3"/>
      <c r="L44" s="3"/>
      <c r="M44" s="3"/>
      <c r="N44" s="49"/>
      <c r="O44" s="49"/>
      <c r="P44" s="3"/>
      <c r="Q44" s="3"/>
      <c r="R44" s="3"/>
      <c r="S44" s="3"/>
      <c r="T44" s="3"/>
      <c r="U44" s="3"/>
      <c r="V44" s="3"/>
      <c r="W44" s="3"/>
      <c r="X44" s="3"/>
      <c r="Y44" s="3"/>
      <c r="Z44" s="49"/>
      <c r="AA44" s="49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13.5" customHeight="1" x14ac:dyDescent="0.25">
      <c r="A45" s="3"/>
      <c r="B45" s="49"/>
      <c r="C45" s="49"/>
      <c r="D45" s="3"/>
      <c r="E45" s="3"/>
      <c r="F45" s="3"/>
      <c r="G45" s="3"/>
      <c r="H45" s="3"/>
      <c r="I45" s="3"/>
      <c r="J45" s="3"/>
      <c r="K45" s="3"/>
      <c r="L45" s="3"/>
      <c r="M45" s="3"/>
      <c r="N45" s="49"/>
      <c r="O45" s="49"/>
      <c r="P45" s="3"/>
      <c r="Q45" s="3"/>
      <c r="R45" s="3"/>
      <c r="S45" s="3"/>
      <c r="T45" s="3"/>
      <c r="U45" s="3"/>
      <c r="V45" s="3"/>
      <c r="W45" s="3"/>
      <c r="X45" s="3"/>
      <c r="Y45" s="3"/>
      <c r="Z45" s="49"/>
      <c r="AA45" s="49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3.5" customHeight="1" x14ac:dyDescent="0.25">
      <c r="A46" s="3"/>
      <c r="B46" s="49"/>
      <c r="C46" s="49"/>
      <c r="D46" s="3"/>
      <c r="E46" s="3"/>
      <c r="F46" s="3"/>
      <c r="G46" s="3"/>
      <c r="H46" s="3"/>
      <c r="I46" s="3"/>
      <c r="J46" s="3"/>
      <c r="K46" s="3"/>
      <c r="L46" s="3"/>
      <c r="M46" s="3"/>
      <c r="N46" s="49"/>
      <c r="O46" s="49"/>
      <c r="P46" s="3"/>
      <c r="Q46" s="3"/>
      <c r="R46" s="3"/>
      <c r="S46" s="3"/>
      <c r="T46" s="3"/>
      <c r="U46" s="3"/>
      <c r="V46" s="3"/>
      <c r="W46" s="3"/>
      <c r="X46" s="3"/>
      <c r="Y46" s="3"/>
      <c r="Z46" s="49"/>
      <c r="AA46" s="49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3.5" customHeight="1" x14ac:dyDescent="0.25">
      <c r="A47" s="3"/>
      <c r="B47" s="49"/>
      <c r="C47" s="49"/>
      <c r="D47" s="3"/>
      <c r="E47" s="3"/>
      <c r="F47" s="3"/>
      <c r="G47" s="3"/>
      <c r="H47" s="3"/>
      <c r="I47" s="3"/>
      <c r="J47" s="3"/>
      <c r="K47" s="3"/>
      <c r="L47" s="3"/>
      <c r="M47" s="3"/>
      <c r="N47" s="49"/>
      <c r="O47" s="49"/>
      <c r="P47" s="3"/>
      <c r="Q47" s="3"/>
      <c r="R47" s="3"/>
      <c r="S47" s="3"/>
      <c r="T47" s="3"/>
      <c r="U47" s="3"/>
      <c r="V47" s="3"/>
      <c r="W47" s="3"/>
      <c r="X47" s="3"/>
      <c r="Y47" s="3"/>
      <c r="Z47" s="49"/>
      <c r="AA47" s="49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3.5" customHeight="1" x14ac:dyDescent="0.25">
      <c r="A48" s="3"/>
      <c r="B48" s="49"/>
      <c r="C48" s="49"/>
      <c r="D48" s="3"/>
      <c r="E48" s="3"/>
      <c r="F48" s="3"/>
      <c r="G48" s="3"/>
      <c r="H48" s="3"/>
      <c r="I48" s="3"/>
      <c r="J48" s="3"/>
      <c r="K48" s="3"/>
      <c r="L48" s="3"/>
      <c r="M48" s="3"/>
      <c r="N48" s="49"/>
      <c r="O48" s="49"/>
      <c r="P48" s="3"/>
      <c r="Q48" s="3"/>
      <c r="R48" s="3"/>
      <c r="S48" s="3"/>
      <c r="T48" s="3"/>
      <c r="U48" s="3"/>
      <c r="V48" s="3"/>
      <c r="W48" s="3"/>
      <c r="X48" s="3"/>
      <c r="Y48" s="3"/>
      <c r="Z48" s="49"/>
      <c r="AA48" s="49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3.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3.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3.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3.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3.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3.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3.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3.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ht="13.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ht="13.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ht="13.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ht="13.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ht="13.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ht="13.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ht="13.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ht="13.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ht="13.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3.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ht="13.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ht="13.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ht="13.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ht="13.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ht="13.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ht="13.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ht="13.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ht="13.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ht="13.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ht="13.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ht="13.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ht="13.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ht="13.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ht="13.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ht="13.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ht="13.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ht="13.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ht="13.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ht="13.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ht="13.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ht="13.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ht="13.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ht="13.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1:46" ht="13.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ht="13.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ht="13.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ht="13.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ht="13.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ht="13.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ht="13.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1:46" ht="13.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1:46" ht="13.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ht="13.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ht="13.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ht="13.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1:46" ht="13.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1:46" ht="13.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1:46" ht="13.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1:46" ht="13.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1:46" ht="13.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1:46" ht="13.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1:46" ht="13.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1:46" ht="13.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1:46" ht="13.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1:46" ht="13.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1:46" ht="13.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1:46" ht="13.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1:46" ht="13.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1:46" ht="13.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1:46" ht="13.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1:46" ht="13.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1:46" ht="13.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1:46" ht="13.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1:46" ht="13.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1:46" ht="13.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1:46" ht="13.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1:46" ht="13.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1:46" ht="13.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 ht="13.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1:46" ht="13.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1:46" ht="13.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1:46" ht="13.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1:46" ht="13.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1:46" ht="13.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1:46" ht="13.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1:46" ht="13.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1:46" ht="13.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1:46" ht="13.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1:46" ht="13.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1:46" ht="13.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1:46" ht="13.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1:46" ht="13.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1:46" ht="13.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 ht="13.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1:46" ht="13.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1:46" ht="13.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1:46" ht="13.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1:46" ht="13.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1:46" ht="13.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spans="1:46" ht="13.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1:46" ht="13.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1:46" ht="13.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spans="1:46" ht="13.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1:46" ht="13.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1:46" ht="13.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spans="1:46" ht="13.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1:46" ht="13.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spans="1:46" ht="13.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1:46" ht="13.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1:46" ht="13.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1:46" ht="13.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1:46" ht="13.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1:46" ht="13.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 ht="13.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spans="1:46" ht="13.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 ht="13.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1:46" ht="13.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1:46" ht="13.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1:46" ht="13.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spans="1:46" ht="13.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1:46" ht="13.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spans="1:46" ht="13.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1:46" ht="13.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spans="1:46" ht="13.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1:46" ht="13.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1:46" ht="13.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1:46" ht="13.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1:46" ht="13.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1:46" ht="13.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1:46" ht="13.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spans="1:46" ht="13.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1:46" ht="13.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spans="1:46" ht="13.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 spans="1:46" ht="13.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spans="1:46" ht="13.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spans="1:46" ht="13.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 ht="13.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spans="1:46" ht="13.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spans="1:46" ht="13.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spans="1:46" ht="13.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 spans="1:46" ht="13.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spans="1:46" ht="13.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spans="1:46" ht="13.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spans="1:46" ht="13.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spans="1:46" ht="13.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 ht="13.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spans="1:46" ht="13.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spans="1:46" ht="13.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spans="1:46" ht="13.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spans="1:46" ht="13.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spans="1:46" ht="13.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spans="1:46" ht="13.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1:46" ht="13.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1:46" ht="13.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spans="1:46" ht="13.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1:46" ht="13.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1:46" ht="13.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1:46" ht="13.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1:46" ht="13.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1:46" ht="13.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1:46" ht="13.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1:46" ht="13.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1:46" ht="13.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1:46" ht="13.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1:46" ht="13.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1:46" ht="13.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1:46" ht="13.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spans="1:46" ht="13.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1:46" ht="13.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1:46" ht="13.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spans="1:46" ht="13.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1:46" ht="13.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ht="13.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1:46" ht="13.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1:46" ht="13.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 ht="13.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ht="13.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ht="13.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ht="13.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ht="13.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ht="13.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ht="13.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ht="13.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ht="13.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ht="13.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ht="13.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ht="13.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ht="13.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ht="13.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ht="13.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ht="13.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ht="13.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ht="13.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ht="13.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ht="13.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ht="13.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ht="13.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ht="13.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ht="13.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ht="13.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ht="13.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ht="13.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ht="13.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ht="13.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ht="13.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ht="13.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ht="13.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ht="13.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ht="13.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ht="13.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ht="13.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ht="13.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ht="13.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ht="13.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ht="13.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ht="13.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ht="13.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ht="13.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ht="13.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ht="13.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ht="13.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ht="13.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ht="13.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ht="13.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ht="13.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ht="13.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ht="13.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ht="13.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ht="13.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ht="13.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ht="13.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ht="13.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ht="13.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ht="13.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ht="13.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ht="13.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ht="13.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ht="13.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ht="13.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ht="13.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ht="13.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ht="13.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ht="13.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ht="13.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ht="13.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ht="13.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ht="13.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ht="13.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ht="13.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ht="13.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ht="13.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ht="13.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ht="13.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ht="13.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ht="13.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ht="13.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ht="13.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ht="13.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ht="13.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ht="13.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ht="13.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ht="13.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ht="13.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ht="13.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ht="13.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ht="13.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ht="13.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ht="13.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ht="13.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ht="13.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ht="13.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ht="13.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ht="13.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ht="13.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ht="13.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ht="13.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ht="13.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ht="13.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ht="13.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ht="13.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ht="13.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ht="13.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3.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3.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3.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3.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3.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3.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3.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3.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3.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3.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3.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3.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3.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3.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3.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3.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3.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3.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3.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3.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3.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3.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3.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3.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3.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3.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3.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3.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3.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3.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3.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3.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3.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3.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3.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3.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ht="13.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ht="13.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ht="13.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ht="13.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ht="13.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ht="13.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ht="13.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ht="13.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ht="13.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ht="13.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ht="13.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ht="13.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ht="13.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ht="13.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ht="13.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ht="13.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ht="13.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ht="13.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ht="13.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ht="13.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ht="13.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ht="13.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ht="13.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ht="13.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ht="13.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ht="13.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ht="13.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ht="13.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ht="13.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ht="13.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ht="13.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ht="13.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ht="13.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ht="13.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ht="13.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ht="13.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ht="13.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ht="13.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ht="13.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ht="13.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ht="13.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ht="13.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ht="13.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ht="13.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ht="13.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ht="13.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ht="13.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ht="13.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ht="13.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ht="13.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ht="13.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ht="13.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ht="13.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ht="13.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ht="13.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ht="13.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ht="13.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ht="13.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ht="13.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ht="13.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ht="13.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ht="13.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ht="13.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ht="13.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ht="13.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ht="13.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ht="13.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ht="13.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ht="13.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ht="13.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ht="13.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ht="13.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ht="13.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ht="13.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ht="13.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ht="13.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ht="13.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ht="13.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ht="13.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ht="13.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ht="13.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ht="13.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ht="13.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ht="13.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ht="13.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ht="13.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ht="13.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ht="13.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ht="13.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ht="13.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ht="13.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ht="13.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ht="13.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ht="13.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ht="13.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3.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3.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3.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3.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3.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13.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13.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3.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3.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3.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3.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3.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3.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3.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3.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3.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3.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3.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ht="13.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ht="13.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ht="13.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ht="13.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ht="13.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ht="13.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ht="13.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ht="13.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ht="13.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ht="13.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ht="13.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ht="13.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ht="13.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ht="13.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ht="13.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ht="13.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ht="13.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ht="13.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ht="13.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ht="13.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ht="13.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ht="13.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ht="13.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ht="13.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ht="13.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ht="13.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ht="13.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ht="13.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ht="13.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ht="13.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ht="13.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ht="13.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ht="13.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ht="13.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ht="13.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ht="13.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ht="13.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ht="13.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ht="13.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ht="13.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ht="13.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ht="13.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ht="13.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ht="13.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ht="13.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ht="13.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ht="13.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ht="13.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ht="13.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ht="13.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ht="13.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ht="13.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ht="13.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ht="13.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ht="13.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ht="13.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ht="13.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ht="13.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ht="13.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ht="13.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ht="13.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ht="13.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ht="13.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ht="13.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ht="13.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ht="13.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ht="13.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ht="13.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ht="13.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ht="13.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ht="13.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ht="13.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ht="13.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ht="13.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ht="13.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ht="13.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ht="13.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ht="13.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ht="13.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ht="13.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ht="13.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ht="13.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ht="13.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ht="13.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ht="13.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ht="13.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ht="13.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ht="13.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ht="13.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ht="13.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ht="13.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ht="13.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ht="13.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ht="13.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ht="13.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ht="13.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ht="13.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ht="13.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ht="13.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ht="13.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ht="13.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ht="13.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ht="13.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ht="13.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ht="13.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ht="13.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ht="13.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ht="13.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ht="13.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ht="13.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ht="13.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ht="13.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ht="13.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ht="13.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ht="13.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ht="13.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ht="13.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ht="13.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ht="13.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ht="13.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ht="13.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ht="13.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ht="13.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ht="13.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ht="13.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ht="13.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ht="13.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ht="13.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ht="13.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ht="13.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ht="13.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ht="13.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ht="13.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ht="13.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ht="13.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ht="13.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ht="13.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ht="13.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ht="13.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ht="13.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ht="13.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ht="13.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ht="13.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ht="13.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ht="13.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ht="13.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ht="13.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ht="13.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ht="13.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ht="13.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ht="13.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ht="13.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ht="13.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ht="13.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ht="13.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ht="13.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ht="13.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ht="13.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ht="13.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ht="13.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ht="13.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ht="13.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ht="13.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ht="13.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ht="13.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ht="13.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ht="13.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ht="13.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ht="13.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ht="13.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ht="13.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ht="13.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ht="13.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ht="13.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ht="13.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ht="13.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ht="13.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ht="13.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ht="13.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ht="13.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ht="13.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ht="13.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ht="13.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ht="13.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ht="13.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ht="13.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ht="13.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ht="13.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ht="13.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ht="13.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ht="13.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ht="13.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ht="13.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ht="13.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ht="13.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ht="13.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ht="13.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ht="13.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ht="13.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ht="13.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ht="13.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ht="13.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ht="13.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ht="13.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ht="13.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ht="13.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ht="13.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ht="13.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ht="13.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ht="13.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ht="13.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ht="13.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ht="13.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ht="13.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ht="13.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ht="13.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ht="13.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ht="13.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ht="13.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ht="13.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ht="13.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ht="13.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ht="13.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ht="13.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ht="13.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ht="13.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ht="13.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ht="13.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ht="13.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ht="13.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ht="13.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ht="13.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ht="13.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ht="13.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ht="13.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ht="13.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ht="13.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ht="13.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ht="13.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ht="13.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ht="13.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ht="13.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ht="13.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ht="13.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ht="13.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ht="13.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ht="13.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ht="13.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ht="13.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ht="13.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ht="13.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ht="13.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ht="13.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ht="13.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ht="13.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ht="13.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ht="13.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ht="13.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ht="13.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ht="13.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ht="13.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ht="13.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ht="13.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ht="13.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ht="13.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ht="13.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ht="13.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ht="13.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ht="13.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ht="13.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ht="13.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ht="13.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ht="13.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ht="13.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ht="13.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ht="13.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ht="13.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ht="13.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ht="13.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ht="13.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ht="13.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ht="13.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ht="13.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ht="13.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ht="13.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ht="13.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ht="13.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ht="13.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ht="13.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ht="13.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ht="13.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ht="13.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ht="13.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ht="13.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ht="13.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ht="13.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ht="13.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ht="13.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ht="13.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ht="13.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ht="13.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ht="13.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ht="13.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ht="13.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ht="13.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ht="13.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ht="13.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ht="13.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ht="13.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ht="13.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ht="13.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ht="13.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ht="13.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ht="13.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ht="13.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ht="13.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ht="13.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ht="13.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ht="13.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ht="13.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ht="13.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ht="13.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ht="13.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ht="13.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ht="13.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ht="13.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ht="13.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ht="13.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ht="13.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ht="13.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ht="13.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ht="13.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ht="13.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ht="13.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ht="13.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ht="13.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ht="13.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ht="13.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ht="13.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ht="13.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ht="13.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ht="13.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ht="13.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ht="13.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ht="13.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ht="13.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ht="13.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ht="13.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ht="13.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ht="13.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ht="13.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ht="13.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ht="13.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ht="13.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ht="13.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ht="13.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ht="13.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ht="13.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ht="13.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ht="13.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ht="13.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ht="13.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ht="13.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ht="13.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ht="13.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ht="13.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ht="13.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ht="13.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ht="13.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ht="13.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ht="13.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ht="13.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ht="13.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ht="13.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ht="13.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ht="13.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ht="13.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ht="13.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ht="13.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ht="13.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ht="13.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ht="13.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ht="13.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ht="13.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ht="13.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ht="13.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ht="13.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ht="13.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ht="13.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ht="13.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ht="13.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ht="13.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ht="13.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ht="13.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ht="13.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ht="13.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ht="13.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ht="13.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ht="13.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ht="13.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ht="13.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ht="13.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ht="13.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ht="13.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ht="13.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ht="13.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ht="13.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ht="13.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ht="13.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ht="13.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ht="13.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ht="13.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ht="13.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ht="13.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ht="13.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ht="13.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ht="13.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ht="13.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ht="13.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ht="13.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ht="13.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ht="13.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ht="13.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ht="13.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ht="13.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ht="13.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ht="13.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ht="13.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ht="13.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ht="13.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ht="13.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ht="13.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ht="13.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ht="13.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ht="13.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ht="13.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ht="13.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ht="13.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ht="13.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ht="13.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ht="13.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ht="13.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ht="13.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ht="13.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ht="13.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ht="13.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ht="13.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ht="13.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ht="13.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ht="13.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ht="13.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ht="13.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ht="13.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ht="13.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ht="13.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ht="13.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ht="13.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ht="13.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ht="13.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ht="13.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ht="13.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ht="13.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ht="13.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ht="13.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ht="13.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ht="13.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ht="13.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ht="13.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ht="13.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ht="13.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ht="13.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ht="13.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ht="13.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ht="13.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ht="13.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ht="13.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ht="13.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ht="13.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ht="13.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ht="13.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ht="13.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ht="13.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ht="13.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ht="13.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ht="13.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ht="13.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ht="13.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ht="13.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ht="13.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ht="13.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ht="13.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ht="13.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ht="13.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ht="13.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ht="13.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ht="13.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ht="13.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ht="13.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ht="13.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ht="13.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ht="13.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ht="13.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ht="13.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ht="13.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ht="13.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ht="13.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ht="13.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ht="13.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ht="13.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ht="13.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ht="13.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ht="13.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ht="13.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ht="13.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ht="13.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ht="13.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  <row r="994" spans="1:46" ht="13.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</row>
    <row r="995" spans="1:46" ht="13.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</row>
    <row r="996" spans="1:46" ht="13.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</row>
    <row r="997" spans="1:46" ht="13.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</row>
  </sheetData>
  <sheetProtection algorithmName="SHA-512" hashValue="M+jwgSHqd/TCSRQwEWh4xFlprVGiUV7E5DRmY4qRPydLkxVwT/EdQb2UrIcWJCQyJnRy/zHyR/3Bg0Oh9yYdWA==" saltValue="17FanYg7A7ECxOYrUrIMdA==" spinCount="100000" sheet="1" objects="1" scenarios="1"/>
  <mergeCells count="9">
    <mergeCell ref="B3:F3"/>
    <mergeCell ref="B11:J11"/>
    <mergeCell ref="Z3:AD3"/>
    <mergeCell ref="B19:C19"/>
    <mergeCell ref="N19:O19"/>
    <mergeCell ref="Z19:AA19"/>
    <mergeCell ref="Z11:AH11"/>
    <mergeCell ref="N11:V11"/>
    <mergeCell ref="N3:R3"/>
  </mergeCells>
  <conditionalFormatting sqref="C12:F12">
    <cfRule type="expression" dxfId="17" priority="5">
      <formula>$G$4&gt;=1</formula>
    </cfRule>
  </conditionalFormatting>
  <conditionalFormatting sqref="C4:G4">
    <cfRule type="expression" dxfId="16" priority="6">
      <formula>$G$4&gt;=1</formula>
    </cfRule>
  </conditionalFormatting>
  <conditionalFormatting sqref="C5:G8 AA5:AE8">
    <cfRule type="cellIs" dxfId="15" priority="7" operator="lessThan">
      <formula>1</formula>
    </cfRule>
    <cfRule type="cellIs" dxfId="14" priority="8" operator="equal">
      <formula>1</formula>
    </cfRule>
    <cfRule type="cellIs" dxfId="13" priority="9" operator="greaterThanOrEqual">
      <formula>2</formula>
    </cfRule>
  </conditionalFormatting>
  <conditionalFormatting sqref="F26:H26">
    <cfRule type="cellIs" dxfId="12" priority="11" operator="equal">
      <formula>1</formula>
    </cfRule>
  </conditionalFormatting>
  <conditionalFormatting sqref="O12:R12">
    <cfRule type="expression" dxfId="11" priority="3">
      <formula>$G$4&gt;=1</formula>
    </cfRule>
  </conditionalFormatting>
  <conditionalFormatting sqref="O4:S4">
    <cfRule type="expression" dxfId="10" priority="4">
      <formula>$G$4&gt;=1</formula>
    </cfRule>
  </conditionalFormatting>
  <conditionalFormatting sqref="O5:S8">
    <cfRule type="cellIs" dxfId="9" priority="13" operator="lessThan">
      <formula>1</formula>
    </cfRule>
    <cfRule type="cellIs" dxfId="8" priority="14" operator="equal">
      <formula>1</formula>
    </cfRule>
    <cfRule type="cellIs" dxfId="7" priority="15" operator="greaterThanOrEqual">
      <formula>2</formula>
    </cfRule>
  </conditionalFormatting>
  <conditionalFormatting sqref="AA12:AD12">
    <cfRule type="expression" dxfId="6" priority="1">
      <formula>$G$4&gt;=1</formula>
    </cfRule>
  </conditionalFormatting>
  <conditionalFormatting sqref="AA4:AE4">
    <cfRule type="expression" dxfId="5" priority="2">
      <formula>$G$4&gt;=1</formula>
    </cfRule>
  </conditionalFormatting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85E2-3F1C-4C88-9433-271F4D368BF3}">
  <dimension ref="A2:AC999"/>
  <sheetViews>
    <sheetView tabSelected="1" zoomScale="99" workbookViewId="0">
      <selection activeCell="N12" sqref="N12"/>
    </sheetView>
  </sheetViews>
  <sheetFormatPr defaultColWidth="14.42578125" defaultRowHeight="15" customHeight="1" x14ac:dyDescent="0.25"/>
  <cols>
    <col min="1" max="1" width="8.7109375" customWidth="1"/>
    <col min="2" max="2" width="19" bestFit="1" customWidth="1"/>
    <col min="3" max="3" width="13" customWidth="1"/>
    <col min="4" max="4" width="12.28515625" customWidth="1"/>
    <col min="5" max="5" width="12" customWidth="1"/>
    <col min="6" max="6" width="10.28515625" customWidth="1"/>
    <col min="7" max="7" width="10.5703125" customWidth="1"/>
    <col min="8" max="8" width="8.7109375" customWidth="1"/>
    <col min="9" max="9" width="13.7109375" bestFit="1" customWidth="1"/>
    <col min="10" max="10" width="10.7109375" customWidth="1"/>
    <col min="11" max="11" width="10.140625" customWidth="1"/>
    <col min="12" max="29" width="8.7109375" customWidth="1"/>
  </cols>
  <sheetData>
    <row r="2" spans="1:29" ht="13.5" customHeight="1" x14ac:dyDescent="0.3">
      <c r="A2" s="58" t="s">
        <v>21</v>
      </c>
      <c r="B2" s="59"/>
      <c r="C2" s="59"/>
      <c r="D2" s="59"/>
      <c r="E2" s="59"/>
      <c r="F2" s="59"/>
      <c r="G2" s="59"/>
      <c r="H2" s="59"/>
      <c r="I2" s="59"/>
      <c r="J2" s="59"/>
      <c r="K2" s="3"/>
      <c r="L2" s="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3"/>
    </row>
    <row r="3" spans="1:29" ht="13.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3"/>
    </row>
    <row r="4" spans="1:29" ht="13.5" customHeight="1" x14ac:dyDescent="0.25">
      <c r="A4" s="2"/>
      <c r="B4" s="54" t="s">
        <v>7</v>
      </c>
      <c r="C4" s="54"/>
      <c r="D4" s="54"/>
      <c r="E4" s="54"/>
      <c r="F4" s="54"/>
      <c r="G4" s="22"/>
      <c r="H4" s="3"/>
      <c r="I4" s="3"/>
      <c r="J4" s="3"/>
      <c r="K4" s="3"/>
      <c r="L4" s="2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3"/>
    </row>
    <row r="5" spans="1:29" ht="32.25" customHeight="1" x14ac:dyDescent="0.25">
      <c r="A5" s="3"/>
      <c r="B5" s="5" t="s">
        <v>0</v>
      </c>
      <c r="C5" s="28" t="s">
        <v>23</v>
      </c>
      <c r="D5" s="28" t="s">
        <v>24</v>
      </c>
      <c r="E5" s="28" t="s">
        <v>25</v>
      </c>
      <c r="F5" s="33" t="s">
        <v>26</v>
      </c>
      <c r="G5" s="39"/>
      <c r="H5" s="3"/>
      <c r="I5" s="6" t="s">
        <v>10</v>
      </c>
      <c r="J5" s="7">
        <f>I18</f>
        <v>4.0246390419231055</v>
      </c>
      <c r="K5" s="3"/>
      <c r="L5" s="1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3"/>
    </row>
    <row r="6" spans="1:29" ht="13.5" customHeight="1" x14ac:dyDescent="0.25">
      <c r="A6" s="3"/>
      <c r="B6" s="8" t="s">
        <v>23</v>
      </c>
      <c r="C6" s="9">
        <v>1</v>
      </c>
      <c r="D6" s="10">
        <f>(kriteria_lintang!D5*kriteria_lintang!P5*kriteria_lintang!AB5)^(1/3)</f>
        <v>0.84343266530174921</v>
      </c>
      <c r="E6" s="10">
        <f>(kriteria_lintang!E5*kriteria_lintang!Q5*kriteria_lintang!AC5)^(1/3)</f>
        <v>0.16823908657399744</v>
      </c>
      <c r="F6" s="35">
        <f>(kriteria_lintang!F5*kriteria_lintang!R5*kriteria_lintang!AD5)^(1/3)</f>
        <v>0.21544346900318845</v>
      </c>
      <c r="G6" s="31"/>
      <c r="H6" s="3"/>
      <c r="I6" s="11" t="s">
        <v>11</v>
      </c>
      <c r="J6" s="11">
        <f>(J5-4)/(4-1)</f>
        <v>8.2130139743685025E-3</v>
      </c>
      <c r="K6" s="3"/>
      <c r="L6" s="1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3"/>
    </row>
    <row r="7" spans="1:29" ht="13.5" customHeight="1" x14ac:dyDescent="0.25">
      <c r="A7" s="3"/>
      <c r="B7" s="8" t="s">
        <v>24</v>
      </c>
      <c r="C7" s="10">
        <f>1/D6</f>
        <v>1.1856311014966876</v>
      </c>
      <c r="D7" s="9">
        <v>1</v>
      </c>
      <c r="E7" s="10">
        <f>(kriteria_lintang!E6*kriteria_lintang!Q6*kriteria_lintang!AC6)^(1/3)</f>
        <v>0.15981270601162809</v>
      </c>
      <c r="F7" s="35">
        <f>(kriteria_lintang!F6*kriteria_lintang!R6*kriteria_lintang!AD6)^(1/3)</f>
        <v>0.34199518933533946</v>
      </c>
      <c r="G7" s="31"/>
      <c r="H7" s="3"/>
      <c r="I7" s="11" t="s">
        <v>12</v>
      </c>
      <c r="J7" s="11">
        <v>0.9</v>
      </c>
      <c r="K7" s="3"/>
      <c r="L7" s="1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3"/>
    </row>
    <row r="8" spans="1:29" ht="13.5" customHeight="1" x14ac:dyDescent="0.25">
      <c r="A8" s="3"/>
      <c r="B8" s="8" t="s">
        <v>25</v>
      </c>
      <c r="C8" s="10">
        <f>1/E6</f>
        <v>5.9439219527631293</v>
      </c>
      <c r="D8" s="10">
        <f>1/E7</f>
        <v>6.2573247456759749</v>
      </c>
      <c r="E8" s="9">
        <v>1</v>
      </c>
      <c r="F8" s="35">
        <f>(kriteria_lintang!F7*kriteria_lintang!R7*kriteria_lintang!AD7)^(1/3)</f>
        <v>1.9999999999999998</v>
      </c>
      <c r="G8" s="31"/>
      <c r="H8" s="3"/>
      <c r="I8" s="11" t="s">
        <v>13</v>
      </c>
      <c r="J8" s="11">
        <f>J6/J7</f>
        <v>9.1255710826316696E-3</v>
      </c>
      <c r="K8" s="13" t="str">
        <f>IF(J8&lt;=0.1,"Konsisten","Tidak Konsisten")</f>
        <v>Konsisten</v>
      </c>
      <c r="L8" s="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3"/>
    </row>
    <row r="9" spans="1:29" ht="13.5" customHeight="1" x14ac:dyDescent="0.25">
      <c r="A9" s="3"/>
      <c r="B9" s="8" t="s">
        <v>26</v>
      </c>
      <c r="C9" s="12">
        <f>1/F6</f>
        <v>4.6415888336127775</v>
      </c>
      <c r="D9" s="12">
        <f>1/F7</f>
        <v>2.9240177382128656</v>
      </c>
      <c r="E9" s="12">
        <f>1/F8</f>
        <v>0.5</v>
      </c>
      <c r="F9" s="37">
        <v>1</v>
      </c>
      <c r="G9" s="31"/>
      <c r="H9" s="3"/>
      <c r="I9" s="3"/>
      <c r="J9" s="3"/>
      <c r="K9" s="3"/>
      <c r="L9" s="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3"/>
    </row>
    <row r="10" spans="1:29" ht="13.5" customHeight="1" x14ac:dyDescent="0.25">
      <c r="A10" s="3"/>
      <c r="B10" s="11" t="s">
        <v>14</v>
      </c>
      <c r="C10" s="14">
        <f>SUM(C6:C9)</f>
        <v>12.771141887872593</v>
      </c>
      <c r="D10" s="14">
        <f>SUM(D6:D9)</f>
        <v>11.024775149190591</v>
      </c>
      <c r="E10" s="14">
        <f>SUM(E6:E9)</f>
        <v>1.8280517925856254</v>
      </c>
      <c r="F10" s="38">
        <f>SUM(F6:F9)</f>
        <v>3.5574386583385276</v>
      </c>
      <c r="G10" s="32"/>
      <c r="H10" s="3"/>
      <c r="I10" s="3"/>
      <c r="J10" s="3"/>
      <c r="K10" s="3"/>
      <c r="L10" s="1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3"/>
    </row>
    <row r="11" spans="1:29" ht="13.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1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3"/>
    </row>
    <row r="12" spans="1:29" ht="13.5" customHeight="1" x14ac:dyDescent="0.25">
      <c r="A12" s="3"/>
      <c r="B12" s="54" t="s">
        <v>15</v>
      </c>
      <c r="C12" s="54"/>
      <c r="D12" s="54"/>
      <c r="E12" s="54"/>
      <c r="F12" s="54"/>
      <c r="G12" s="54"/>
      <c r="H12" s="54"/>
      <c r="I12" s="54"/>
      <c r="J12" s="54"/>
      <c r="K12" s="3"/>
      <c r="L12" s="1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3"/>
    </row>
    <row r="13" spans="1:29" ht="36.75" customHeight="1" x14ac:dyDescent="0.25">
      <c r="A13" s="3"/>
      <c r="B13" s="5" t="s">
        <v>0</v>
      </c>
      <c r="C13" s="28" t="s">
        <v>23</v>
      </c>
      <c r="D13" s="28" t="s">
        <v>24</v>
      </c>
      <c r="E13" s="28" t="s">
        <v>25</v>
      </c>
      <c r="F13" s="33" t="s">
        <v>26</v>
      </c>
      <c r="G13" s="15" t="s">
        <v>16</v>
      </c>
      <c r="H13" s="15" t="s">
        <v>17</v>
      </c>
      <c r="I13" s="15" t="s">
        <v>18</v>
      </c>
      <c r="J13" s="15" t="s">
        <v>19</v>
      </c>
      <c r="K13" s="3"/>
      <c r="L13" s="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3"/>
    </row>
    <row r="14" spans="1:29" ht="13.5" customHeight="1" x14ac:dyDescent="0.25">
      <c r="A14" s="3"/>
      <c r="B14" s="8" t="s">
        <v>23</v>
      </c>
      <c r="C14" s="16">
        <f>C6/$C$10</f>
        <v>7.8301533941110973E-2</v>
      </c>
      <c r="D14" s="16">
        <f>D6/$D$10</f>
        <v>7.650338931072638E-2</v>
      </c>
      <c r="E14" s="16">
        <f>E6/$E$10</f>
        <v>9.203190372196042E-2</v>
      </c>
      <c r="F14" s="16">
        <f>F6/$F$10</f>
        <v>6.0561400967011909E-2</v>
      </c>
      <c r="G14" s="16">
        <f>SUM(C14:F14)</f>
        <v>0.30739822794080968</v>
      </c>
      <c r="H14" s="15">
        <f>G14/4</f>
        <v>7.6849556985202419E-2</v>
      </c>
      <c r="I14" s="15">
        <f>H14*C10</f>
        <v>0.9814565962781705</v>
      </c>
      <c r="J14" s="15">
        <f>RANK(H14,$H$14:$H$17,0)</f>
        <v>4</v>
      </c>
      <c r="K14" s="3"/>
      <c r="L14" s="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3"/>
    </row>
    <row r="15" spans="1:29" ht="13.5" customHeight="1" x14ac:dyDescent="0.25">
      <c r="A15" s="3"/>
      <c r="B15" s="8" t="s">
        <v>24</v>
      </c>
      <c r="C15" s="16">
        <f>C7/$C$10</f>
        <v>9.2836733935479684E-2</v>
      </c>
      <c r="D15" s="16">
        <f>D7/$D$10</f>
        <v>9.0704797736706436E-2</v>
      </c>
      <c r="E15" s="16">
        <f>E7/$E$10</f>
        <v>8.7422416946724715E-2</v>
      </c>
      <c r="F15" s="16">
        <f>F7/$F$10</f>
        <v>9.6135231603702617E-2</v>
      </c>
      <c r="G15" s="16">
        <f>SUM(C15:F15)</f>
        <v>0.36709918022261345</v>
      </c>
      <c r="H15" s="15">
        <f>G15/4</f>
        <v>9.1774795055653363E-2</v>
      </c>
      <c r="I15" s="15">
        <f>H15*D10</f>
        <v>1.0117964798516266</v>
      </c>
      <c r="J15" s="15">
        <f t="shared" ref="J15:J17" si="0">RANK(H15,$H$14:$H$17,0)</f>
        <v>3</v>
      </c>
      <c r="K15" s="3"/>
      <c r="L15" s="2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3"/>
    </row>
    <row r="16" spans="1:29" ht="13.5" customHeight="1" x14ac:dyDescent="0.25">
      <c r="A16" s="3"/>
      <c r="B16" s="8" t="s">
        <v>25</v>
      </c>
      <c r="C16" s="16">
        <f>C8/$C$10</f>
        <v>0.4654182065275968</v>
      </c>
      <c r="D16" s="16">
        <f>D8/$D$10</f>
        <v>0.56756937542942731</v>
      </c>
      <c r="E16" s="16">
        <f>E8/$E$10</f>
        <v>0.54703045288754326</v>
      </c>
      <c r="F16" s="16">
        <f>F8/$F$10</f>
        <v>0.56220224495285698</v>
      </c>
      <c r="G16" s="16">
        <f>SUM(C16:F16)</f>
        <v>2.1422202797974244</v>
      </c>
      <c r="H16" s="15">
        <f>G16/4</f>
        <v>0.53555506994935609</v>
      </c>
      <c r="I16" s="15">
        <f>H16*E10</f>
        <v>0.97902240564924037</v>
      </c>
      <c r="J16" s="15">
        <f t="shared" si="0"/>
        <v>1</v>
      </c>
      <c r="K16" s="3"/>
      <c r="L16" s="1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3"/>
    </row>
    <row r="17" spans="1:29" ht="13.5" customHeight="1" x14ac:dyDescent="0.25">
      <c r="A17" s="3"/>
      <c r="B17" s="8" t="s">
        <v>26</v>
      </c>
      <c r="C17" s="16">
        <f>C9/$C$10</f>
        <v>0.36344352559581261</v>
      </c>
      <c r="D17" s="16">
        <f>D9/$D$10</f>
        <v>0.26522243752313979</v>
      </c>
      <c r="E17" s="16">
        <f>E9/$E$10</f>
        <v>0.27351522644377163</v>
      </c>
      <c r="F17" s="16">
        <f>F9/$F$10</f>
        <v>0.28110112247642854</v>
      </c>
      <c r="G17" s="16">
        <f>SUM(C17:F17)</f>
        <v>1.1832823120391527</v>
      </c>
      <c r="H17" s="15">
        <f>G17/4</f>
        <v>0.29582057800978817</v>
      </c>
      <c r="I17" s="15">
        <f>H17*F10</f>
        <v>1.0523635601440686</v>
      </c>
      <c r="J17" s="15">
        <f t="shared" si="0"/>
        <v>2</v>
      </c>
      <c r="K17" s="3"/>
      <c r="L17" s="1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3"/>
    </row>
    <row r="18" spans="1:29" ht="13.5" customHeight="1" x14ac:dyDescent="0.25">
      <c r="A18" s="3"/>
      <c r="B18" s="11" t="s">
        <v>14</v>
      </c>
      <c r="C18" s="16">
        <f t="shared" ref="C18:I18" si="1">SUM(C14:C17)</f>
        <v>1</v>
      </c>
      <c r="D18" s="16">
        <f t="shared" si="1"/>
        <v>0.99999999999999989</v>
      </c>
      <c r="E18" s="16">
        <f t="shared" si="1"/>
        <v>1</v>
      </c>
      <c r="F18" s="16">
        <f t="shared" si="1"/>
        <v>1</v>
      </c>
      <c r="G18" s="16">
        <f t="shared" si="1"/>
        <v>4</v>
      </c>
      <c r="H18" s="16">
        <f t="shared" si="1"/>
        <v>1</v>
      </c>
      <c r="I18" s="16">
        <f t="shared" si="1"/>
        <v>4.0246390419231055</v>
      </c>
      <c r="J18" s="16"/>
      <c r="K18" s="21"/>
      <c r="L18" s="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3"/>
    </row>
    <row r="19" spans="1:29" ht="13.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3"/>
    </row>
    <row r="20" spans="1:29" ht="13.5" customHeight="1" x14ac:dyDescent="0.25">
      <c r="A20" s="3"/>
      <c r="B20" s="44"/>
      <c r="C20" s="44"/>
      <c r="D20" s="44"/>
      <c r="E20" s="44"/>
      <c r="F20" s="44"/>
      <c r="G20" s="44"/>
      <c r="H20" s="44"/>
      <c r="I20" s="3"/>
      <c r="J20" s="3"/>
      <c r="K20" s="3"/>
      <c r="L20" s="2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3"/>
    </row>
    <row r="21" spans="1:29" ht="13.5" customHeight="1" x14ac:dyDescent="0.25">
      <c r="A21" s="3"/>
      <c r="B21" s="44"/>
      <c r="C21" s="44"/>
      <c r="D21" s="44"/>
      <c r="E21" s="44"/>
      <c r="F21" s="44"/>
      <c r="G21" s="44"/>
      <c r="H21" s="44"/>
      <c r="I21" s="3"/>
      <c r="J21" s="3"/>
      <c r="K21" s="3"/>
      <c r="L21" s="1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3"/>
    </row>
    <row r="22" spans="1:29" ht="13.5" customHeight="1" x14ac:dyDescent="0.25">
      <c r="A22" s="3"/>
      <c r="B22" s="44"/>
      <c r="C22" s="44"/>
      <c r="D22" s="44"/>
      <c r="E22" s="44"/>
      <c r="F22" s="44"/>
      <c r="G22" s="44"/>
      <c r="H22" s="44"/>
      <c r="I22" s="3"/>
      <c r="J22" s="3"/>
      <c r="K22" s="3"/>
      <c r="L22" s="1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3"/>
    </row>
    <row r="23" spans="1:29" ht="13.5" customHeight="1" x14ac:dyDescent="0.25">
      <c r="A23" s="3"/>
      <c r="B23" s="44"/>
      <c r="C23" s="44"/>
      <c r="D23" s="44"/>
      <c r="E23" s="44"/>
      <c r="F23" s="44"/>
      <c r="G23" s="44"/>
      <c r="H23" s="44"/>
      <c r="I23" s="3"/>
      <c r="J23" s="3"/>
      <c r="K23" s="3"/>
      <c r="L23" s="1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3"/>
    </row>
    <row r="24" spans="1:29" ht="13.5" customHeight="1" x14ac:dyDescent="0.25">
      <c r="A24" s="3"/>
      <c r="B24" s="44"/>
      <c r="C24" s="44"/>
      <c r="D24" s="44"/>
      <c r="E24" s="44"/>
      <c r="F24" s="44"/>
      <c r="G24" s="44"/>
      <c r="H24" s="44"/>
      <c r="I24" s="3"/>
      <c r="J24" s="3"/>
      <c r="K24" s="3"/>
      <c r="L24" s="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3"/>
    </row>
    <row r="25" spans="1:29" ht="13.5" customHeight="1" x14ac:dyDescent="0.25">
      <c r="A25" s="3"/>
      <c r="B25" s="44"/>
      <c r="C25" s="44"/>
      <c r="D25" s="44"/>
      <c r="E25" s="44"/>
      <c r="F25" s="44"/>
      <c r="G25" s="44"/>
      <c r="H25" s="44"/>
      <c r="I25" s="3"/>
      <c r="J25" s="3"/>
      <c r="K25" s="3"/>
      <c r="L25" s="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3"/>
    </row>
    <row r="26" spans="1:29" ht="13.5" customHeight="1" x14ac:dyDescent="0.25">
      <c r="A26" s="3"/>
      <c r="B26" s="44"/>
      <c r="C26" s="44"/>
      <c r="D26" s="44"/>
      <c r="E26" s="44"/>
      <c r="F26" s="44"/>
      <c r="G26" s="44"/>
      <c r="H26" s="44"/>
      <c r="I26" s="3"/>
      <c r="J26" s="3"/>
      <c r="K26" s="3"/>
      <c r="L26" s="2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3"/>
    </row>
    <row r="27" spans="1:29" ht="13.5" customHeight="1" x14ac:dyDescent="0.25">
      <c r="A27" s="3"/>
      <c r="B27" s="44"/>
      <c r="C27" s="44"/>
      <c r="D27" s="44"/>
      <c r="E27" s="44"/>
      <c r="F27" s="44"/>
      <c r="G27" s="44"/>
      <c r="H27" s="44"/>
      <c r="I27" s="3"/>
      <c r="J27" s="3"/>
      <c r="K27" s="3"/>
      <c r="L27" s="1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3"/>
    </row>
    <row r="28" spans="1:29" ht="13.5" customHeight="1" x14ac:dyDescent="0.25">
      <c r="A28" s="3"/>
      <c r="B28" s="44"/>
      <c r="C28" s="44"/>
      <c r="D28" s="44"/>
      <c r="E28" s="44"/>
      <c r="F28" s="44"/>
      <c r="G28" s="44"/>
      <c r="H28" s="44"/>
      <c r="I28" s="3"/>
      <c r="J28" s="3"/>
      <c r="K28" s="3"/>
      <c r="L28" s="1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3"/>
    </row>
    <row r="29" spans="1:29" ht="13.5" customHeight="1" x14ac:dyDescent="0.25">
      <c r="A29" s="3"/>
      <c r="B29" s="44"/>
      <c r="C29" s="44"/>
      <c r="D29" s="44"/>
      <c r="E29" s="44"/>
      <c r="F29" s="44"/>
      <c r="G29" s="44"/>
      <c r="H29" s="44"/>
      <c r="I29" s="3"/>
      <c r="J29" s="3"/>
      <c r="K29" s="3"/>
      <c r="L29" s="1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3"/>
    </row>
    <row r="30" spans="1:29" ht="13.5" customHeight="1" x14ac:dyDescent="0.25">
      <c r="A30" s="3"/>
      <c r="B30" s="44"/>
      <c r="C30" s="44"/>
      <c r="D30" s="44"/>
      <c r="E30" s="44"/>
      <c r="F30" s="44"/>
      <c r="G30" s="44"/>
      <c r="H30" s="44"/>
      <c r="I30" s="3"/>
      <c r="J30" s="3"/>
      <c r="K30" s="3"/>
      <c r="L30" s="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3"/>
    </row>
    <row r="31" spans="1:29" ht="13.5" customHeight="1" x14ac:dyDescent="0.25">
      <c r="A31" s="3"/>
      <c r="B31" s="44"/>
      <c r="C31" s="44"/>
      <c r="D31" s="44"/>
      <c r="E31" s="44"/>
      <c r="F31" s="44"/>
      <c r="G31" s="44"/>
      <c r="H31" s="44"/>
      <c r="I31" s="3"/>
      <c r="J31" s="3"/>
      <c r="K31" s="3"/>
      <c r="L31" s="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3"/>
    </row>
    <row r="32" spans="1:29" ht="13.5" customHeight="1" x14ac:dyDescent="0.25">
      <c r="A32" s="3"/>
      <c r="B32" s="44"/>
      <c r="C32" s="44"/>
      <c r="D32" s="44"/>
      <c r="E32" s="44"/>
      <c r="F32" s="44"/>
      <c r="G32" s="44"/>
      <c r="H32" s="44"/>
      <c r="I32" s="3"/>
      <c r="J32" s="3"/>
      <c r="K32" s="3"/>
      <c r="L32" s="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3"/>
    </row>
    <row r="33" spans="1:29" ht="13.5" customHeight="1" x14ac:dyDescent="0.25">
      <c r="A33" s="3"/>
      <c r="B33" s="44"/>
      <c r="C33" s="44"/>
      <c r="D33" s="44"/>
      <c r="E33" s="44"/>
      <c r="F33" s="44"/>
      <c r="G33" s="44"/>
      <c r="H33" s="44"/>
      <c r="I33" s="3"/>
      <c r="J33" s="3"/>
      <c r="K33" s="3"/>
      <c r="L33" s="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3"/>
    </row>
    <row r="34" spans="1:29" ht="13.5" customHeight="1" x14ac:dyDescent="0.25">
      <c r="A34" s="3"/>
      <c r="B34" s="44"/>
      <c r="C34" s="44"/>
      <c r="D34" s="44"/>
      <c r="E34" s="44"/>
      <c r="F34" s="44"/>
      <c r="G34" s="44"/>
      <c r="H34" s="44"/>
      <c r="I34" s="3"/>
      <c r="J34" s="3"/>
      <c r="K34" s="3"/>
      <c r="L34" s="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3"/>
    </row>
    <row r="35" spans="1:29" ht="13.5" customHeight="1" x14ac:dyDescent="0.25">
      <c r="A35" s="3"/>
      <c r="B35" s="44"/>
      <c r="C35" s="44"/>
      <c r="D35" s="44"/>
      <c r="E35" s="44"/>
      <c r="F35" s="44"/>
      <c r="G35" s="44"/>
      <c r="H35" s="44"/>
      <c r="I35" s="3"/>
      <c r="J35" s="3"/>
      <c r="K35" s="3"/>
      <c r="L35" s="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3"/>
    </row>
    <row r="36" spans="1:29" ht="13.5" customHeight="1" x14ac:dyDescent="0.25">
      <c r="A36" s="3"/>
      <c r="B36" s="44"/>
      <c r="C36" s="44"/>
      <c r="D36" s="44"/>
      <c r="E36" s="44"/>
      <c r="F36" s="44"/>
      <c r="G36" s="44"/>
      <c r="H36" s="4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3.5" customHeight="1" x14ac:dyDescent="0.25">
      <c r="A37" s="3"/>
      <c r="B37" s="44"/>
      <c r="C37" s="44"/>
      <c r="D37" s="44"/>
      <c r="E37" s="44"/>
      <c r="F37" s="44"/>
      <c r="G37" s="44"/>
      <c r="H37" s="4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3.5" customHeight="1" x14ac:dyDescent="0.25">
      <c r="A38" s="3"/>
      <c r="B38" s="44"/>
      <c r="C38" s="44"/>
      <c r="D38" s="44"/>
      <c r="E38" s="44"/>
      <c r="F38" s="44"/>
      <c r="G38" s="44"/>
      <c r="H38" s="4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3.5" customHeight="1" x14ac:dyDescent="0.25">
      <c r="A39" s="3"/>
      <c r="B39" s="44"/>
      <c r="C39" s="44"/>
      <c r="D39" s="44"/>
      <c r="E39" s="44"/>
      <c r="F39" s="44"/>
      <c r="G39" s="44"/>
      <c r="H39" s="4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3.5" customHeight="1" x14ac:dyDescent="0.25">
      <c r="A40" s="3"/>
      <c r="B40" s="44"/>
      <c r="C40" s="44"/>
      <c r="D40" s="44"/>
      <c r="E40" s="44"/>
      <c r="F40" s="44"/>
      <c r="G40" s="44"/>
      <c r="H40" s="4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3.5" customHeight="1" x14ac:dyDescent="0.25">
      <c r="A41" s="3"/>
      <c r="B41" s="44"/>
      <c r="C41" s="44"/>
      <c r="D41" s="44"/>
      <c r="E41" s="44"/>
      <c r="F41" s="44"/>
      <c r="G41" s="44"/>
      <c r="H41" s="4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3.5" customHeight="1" x14ac:dyDescent="0.25">
      <c r="A42" s="3"/>
      <c r="B42" s="44"/>
      <c r="C42" s="44"/>
      <c r="D42" s="44"/>
      <c r="E42" s="44"/>
      <c r="F42" s="44"/>
      <c r="G42" s="44"/>
      <c r="H42" s="4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3.5" customHeight="1" x14ac:dyDescent="0.25">
      <c r="A43" s="3"/>
      <c r="B43" s="44"/>
      <c r="C43" s="44"/>
      <c r="D43" s="44"/>
      <c r="E43" s="44"/>
      <c r="F43" s="44"/>
      <c r="G43" s="44"/>
      <c r="H43" s="4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3.5" customHeight="1" x14ac:dyDescent="0.25">
      <c r="A44" s="3"/>
      <c r="B44" s="44"/>
      <c r="C44" s="44"/>
      <c r="D44" s="44"/>
      <c r="E44" s="44"/>
      <c r="F44" s="44"/>
      <c r="G44" s="44"/>
      <c r="H44" s="4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3.5" customHeight="1" x14ac:dyDescent="0.25">
      <c r="A45" s="3"/>
      <c r="B45" s="44"/>
      <c r="C45" s="44"/>
      <c r="D45" s="44"/>
      <c r="E45" s="44"/>
      <c r="F45" s="44"/>
      <c r="G45" s="44"/>
      <c r="H45" s="4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3.5" customHeight="1" x14ac:dyDescent="0.25">
      <c r="A46" s="3"/>
      <c r="B46" s="44"/>
      <c r="C46" s="44"/>
      <c r="D46" s="44"/>
      <c r="E46" s="44"/>
      <c r="F46" s="44"/>
      <c r="G46" s="44"/>
      <c r="H46" s="4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3.5" customHeight="1" x14ac:dyDescent="0.25">
      <c r="A47" s="3"/>
      <c r="B47" s="44"/>
      <c r="C47" s="44"/>
      <c r="D47" s="44"/>
      <c r="E47" s="44"/>
      <c r="F47" s="44"/>
      <c r="G47" s="44"/>
      <c r="H47" s="4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3.5" customHeight="1" x14ac:dyDescent="0.25">
      <c r="A48" s="3"/>
      <c r="B48" s="44"/>
      <c r="C48" s="44"/>
      <c r="D48" s="44"/>
      <c r="E48" s="44"/>
      <c r="F48" s="44"/>
      <c r="G48" s="44"/>
      <c r="H48" s="4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3.5" customHeight="1" x14ac:dyDescent="0.25">
      <c r="A49" s="3"/>
      <c r="B49" s="44"/>
      <c r="C49" s="44"/>
      <c r="D49" s="44"/>
      <c r="E49" s="44"/>
      <c r="F49" s="44"/>
      <c r="G49" s="44"/>
      <c r="H49" s="4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3.5" customHeight="1" x14ac:dyDescent="0.25">
      <c r="A50" s="3"/>
      <c r="B50" s="44"/>
      <c r="C50" s="44"/>
      <c r="D50" s="44"/>
      <c r="E50" s="44"/>
      <c r="F50" s="44"/>
      <c r="G50" s="44"/>
      <c r="H50" s="4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3.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3.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3.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3.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3.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3.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3.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3.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3.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3.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3.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3.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3.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3.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3.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3.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3.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3.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3.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3.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3.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3.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3.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3.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3.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3.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3.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3.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3.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3.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3.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3.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3.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3.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3.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3.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3.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3.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3.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3.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3.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3.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3.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3.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3.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3.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3.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3.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3.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3.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3.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3.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3.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3.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3.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3.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3.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3.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3.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3.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3.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3.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3.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3.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3.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3.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3.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3.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3.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3.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3.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3.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3.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3.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3.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3.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3.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3.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3.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3.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3.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3.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3.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3.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3.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3.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3.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3.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3.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3.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3.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3.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3.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3.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3.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3.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3.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3.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3.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3.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3.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3.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3.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3.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3.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3.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3.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3.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3.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3.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3.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3.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3.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3.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3.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3.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3.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3.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3.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3.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3.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3.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3.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3.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3.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3.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3.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3.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3.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3.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3.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3.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3.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3.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3.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3.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3.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3.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3.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3.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3.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3.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3.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3.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3.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3.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3.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3.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3.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3.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3.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3.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3.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3.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3.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3.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3.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3.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3.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3.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3.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3.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3.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3.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3.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3.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3.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3.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3.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3.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3.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3.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3.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3.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3.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3.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3.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3.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3.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3.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3.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3.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3.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3.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3.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3.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3.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3.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3.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3.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3.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3.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3.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3.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3.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3.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3.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3.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3.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3.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3.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3.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3.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3.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3.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3.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3.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3.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3.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3.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3.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3.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3.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3.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3.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3.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3.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3.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3.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3.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3.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3.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3.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3.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3.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3.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3.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3.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3.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3.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3.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3.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3.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3.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3.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3.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3.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3.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3.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3.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3.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3.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3.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3.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3.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3.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3.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3.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3.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3.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3.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3.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3.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3.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3.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3.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3.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3.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3.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3.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3.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3.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3.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3.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3.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3.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3.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3.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3.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3.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3.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3.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3.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3.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3.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3.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3.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3.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3.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3.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3.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3.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3.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3.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3.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3.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3.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3.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3.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3.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3.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3.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3.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3.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3.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3.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3.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3.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3.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3.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3.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3.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3.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3.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3.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3.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3.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3.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3.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3.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3.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3.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3.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3.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3.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3.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3.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3.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3.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3.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3.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3.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3.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3.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3.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3.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3.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3.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3.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3.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3.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3.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3.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3.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3.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3.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3.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3.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3.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3.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3.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3.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3.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3.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3.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3.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3.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3.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3.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3.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3.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3.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3.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3.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3.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3.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3.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3.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3.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3.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3.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3.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3.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3.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3.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3.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3.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3.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3.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3.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3.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3.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3.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3.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3.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3.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3.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3.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3.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3.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3.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3.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3.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3.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3.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3.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3.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3.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3.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3.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3.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3.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3.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3.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3.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3.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3.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3.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3.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3.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3.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3.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3.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3.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3.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3.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3.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3.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3.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3.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3.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3.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3.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3.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3.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3.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3.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3.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3.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3.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3.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3.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3.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3.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3.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3.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3.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3.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3.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3.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3.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3.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3.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3.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3.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3.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3.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3.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3.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3.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3.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3.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3.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3.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3.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3.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3.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3.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3.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3.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3.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3.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3.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3.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3.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3.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3.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3.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3.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3.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3.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3.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3.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3.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3.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3.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3.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3.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3.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3.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3.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3.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3.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3.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3.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3.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3.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3.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3.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3.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3.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3.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3.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3.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3.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3.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3.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3.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3.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3.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3.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3.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3.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3.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3.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3.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3.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3.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3.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3.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3.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3.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3.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3.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3.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3.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3.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3.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3.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3.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3.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3.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3.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3.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3.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3.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3.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3.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3.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3.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3.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3.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3.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3.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3.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3.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3.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3.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3.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3.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3.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3.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3.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3.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3.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3.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3.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3.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3.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3.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3.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3.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3.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3.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3.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3.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3.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3.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3.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3.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3.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3.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3.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3.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3.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3.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3.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3.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3.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3.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3.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3.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3.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3.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3.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3.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3.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3.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3.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3.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3.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3.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3.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3.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3.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3.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3.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3.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3.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3.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3.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3.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3.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3.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3.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3.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3.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3.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3.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3.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3.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3.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3.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3.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3.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3.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3.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3.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3.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3.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3.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3.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3.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3.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3.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3.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3.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3.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3.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3.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3.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3.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3.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3.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3.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3.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3.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3.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3.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3.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3.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3.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3.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3.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3.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3.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3.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3.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3.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3.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3.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3.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3.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3.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3.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3.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3.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3.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3.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3.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3.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3.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3.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3.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3.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3.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3.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3.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3.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3.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3.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3.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3.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3.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3.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3.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3.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3.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3.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3.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3.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3.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3.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3.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3.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3.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3.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3.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3.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3.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3.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3.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3.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3.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3.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3.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3.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3.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3.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3.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3.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3.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3.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3.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3.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3.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3.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3.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3.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3.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3.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3.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3.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3.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3.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3.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3.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3.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3.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3.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3.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3.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3.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3.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3.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3.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3.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3.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3.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3.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3.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3.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3.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3.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3.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3.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3.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3.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3.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3.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3.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3.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3.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3.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3.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3.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3.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3.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3.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3.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3.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3.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3.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3.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3.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3.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3.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3.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3.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3.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3.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3.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3.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3.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3.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3.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3.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3.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3.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3.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3.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3.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3.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3.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3.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3.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3.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3.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3.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3.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3.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3.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3.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3.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3.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3.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3.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3.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3.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3.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3.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3.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3.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3.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3.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3.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3.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3.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3.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3.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3.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3.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3.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3.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3.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3.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3.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3.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3.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3.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3.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3.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3.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3.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3.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3.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3.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3.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3.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3.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3.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3.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3.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3.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3.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3.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3.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3.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3.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3.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3.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3.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3.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3.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3.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3.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3.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3.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3.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3.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3.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3.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3.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3.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3.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3.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3.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3.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3.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3.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3.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3.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3.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3.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3.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3.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3.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3.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3.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3.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3.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3.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3.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3.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3.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3.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3.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3.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3.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3.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3.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3.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3.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3.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3.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3.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3.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3.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3.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3.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3.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3.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3.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3.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3.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3.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3.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3.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3.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3.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3.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3.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3.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3.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3.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3.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3.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3.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3.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3.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3.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3.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3.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3.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3.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3.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3.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3.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3.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3.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3.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3.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3.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3.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3.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3.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3.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3.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3.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3.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3.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3.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3.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3.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3.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3.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3.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3.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3.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3.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3.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3.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3.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3.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3.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3.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3.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3.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3.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3.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3.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3.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3.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3.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3.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3.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3.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3.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3.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3.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3.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3.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3.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3.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3.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3.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3.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3.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3.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3.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3.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3.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3.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3.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3.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3.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3.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3.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3.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</sheetData>
  <sheetProtection algorithmName="SHA-512" hashValue="BskhBheWbp5GnjzSVA+4LUhUYGHQnFzGgwngYmGEQxKg0luVNiSpwnlxBpm4tT0gmIk7Mlp4eeWScWxnqyXF+g==" saltValue="yvNQxy5lz/7WKlcVstFEZw==" spinCount="100000" sheet="1" objects="1" scenarios="1"/>
  <mergeCells count="3">
    <mergeCell ref="B4:F4"/>
    <mergeCell ref="B12:J12"/>
    <mergeCell ref="A2:J2"/>
  </mergeCells>
  <conditionalFormatting sqref="C13:F13">
    <cfRule type="expression" dxfId="4" priority="1">
      <formula>$G$5&gt;=1</formula>
    </cfRule>
  </conditionalFormatting>
  <conditionalFormatting sqref="C5:G5">
    <cfRule type="expression" dxfId="3" priority="2">
      <formula>$G$5&gt;=1</formula>
    </cfRule>
  </conditionalFormatting>
  <conditionalFormatting sqref="C6:G9">
    <cfRule type="cellIs" dxfId="2" priority="4" operator="lessThan">
      <formula>1</formula>
    </cfRule>
    <cfRule type="cellIs" dxfId="1" priority="5" operator="equal">
      <formula>1</formula>
    </cfRule>
    <cfRule type="cellIs" dxfId="0" priority="6" operator="greaterThanOrEqual">
      <formula>2</formula>
    </cfRule>
  </conditionalFormatting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A56A30CFFF8A20488E503718EB00697F" ma:contentTypeVersion="10" ma:contentTypeDescription="Buat sebuah dokumen baru." ma:contentTypeScope="" ma:versionID="d293e340967393fcae3cbd53403dd12e">
  <xsd:schema xmlns:xsd="http://www.w3.org/2001/XMLSchema" xmlns:xs="http://www.w3.org/2001/XMLSchema" xmlns:p="http://schemas.microsoft.com/office/2006/metadata/properties" xmlns:ns2="68d8b73b-1e66-4a87-be20-3fa216b05b63" xmlns:ns3="cc41433a-de96-4587-a2df-fdf164b2af9c" targetNamespace="http://schemas.microsoft.com/office/2006/metadata/properties" ma:root="true" ma:fieldsID="2fad8af8a100ec4f9e14349aa607524f" ns2:_="" ns3:_="">
    <xsd:import namespace="68d8b73b-1e66-4a87-be20-3fa216b05b63"/>
    <xsd:import namespace="cc41433a-de96-4587-a2df-fdf164b2af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d8b73b-1e66-4a87-be20-3fa216b05b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41433a-de96-4587-a2df-fdf164b2af9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210D4C-33EC-4FF4-96DB-5F13C50B41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E1C6CBD-980F-4243-911C-2C0F455335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6AF004-EF4F-4B8C-93E8-AD586949A9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d8b73b-1e66-4a87-be20-3fa216b05b63"/>
    <ds:schemaRef ds:uri="cc41433a-de96-4587-a2df-fdf164b2af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SOAL</vt:lpstr>
      <vt:lpstr>kriteria_lintang</vt:lpstr>
      <vt:lpstr>combine_lintang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Nurlintang Asriono Sudarmawan</cp:lastModifiedBy>
  <cp:revision/>
  <dcterms:created xsi:type="dcterms:W3CDTF">2024-03-06T06:21:16Z</dcterms:created>
  <dcterms:modified xsi:type="dcterms:W3CDTF">2025-07-05T10:22:37Z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0x010100A56A30CFFF8A20488E503718EB00697F</vt:lpwstr>
  </property>
</Properties>
</file>