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ternatif dan Kriteria" sheetId="1" r:id="rId4"/>
    <sheet state="visible" name="Combine AHP" sheetId="2" r:id="rId5"/>
    <sheet state="visible" name="Metode TOPSIS" sheetId="3" r:id="rId6"/>
    <sheet state="visible" name="punya desi kagak usah diubah ub" sheetId="4" r:id="rId7"/>
    <sheet state="visible" name="latihan" sheetId="5" r:id="rId8"/>
  </sheets>
  <definedNames/>
  <calcPr/>
  <extLst>
    <ext uri="GoogleSheetsCustomDataVersion2">
      <go:sheetsCustomData xmlns:go="http://customooxmlschemas.google.com/" r:id="rId9" roundtripDataChecksum="cEKF5wv8Vto7HoWjk39VvwPhl4CR5+0fiBj5eUMfrW0="/>
    </ext>
  </extLst>
</workbook>
</file>

<file path=xl/sharedStrings.xml><?xml version="1.0" encoding="utf-8"?>
<sst xmlns="http://schemas.openxmlformats.org/spreadsheetml/2006/main" count="581" uniqueCount="79">
  <si>
    <t>Tujuan</t>
  </si>
  <si>
    <t>Pemilihan Lokasi Pabrik</t>
  </si>
  <si>
    <t>Pemilihan Supplier</t>
  </si>
  <si>
    <t>No</t>
  </si>
  <si>
    <t>Alternatif</t>
  </si>
  <si>
    <t>Bekasi</t>
  </si>
  <si>
    <t>Tangerang</t>
  </si>
  <si>
    <t>Karawang</t>
  </si>
  <si>
    <t>Kriteria</t>
  </si>
  <si>
    <t>UMR</t>
  </si>
  <si>
    <t>Harga Material</t>
  </si>
  <si>
    <t>Ketersediaan Tenaga Kerja</t>
  </si>
  <si>
    <t>Biaya Pesan</t>
  </si>
  <si>
    <t>Ketersediaan Lahan</t>
  </si>
  <si>
    <t>Jarak</t>
  </si>
  <si>
    <t>Kondisi Jalan</t>
  </si>
  <si>
    <t>Kualitas Material</t>
  </si>
  <si>
    <t>Riwayat Bencana Alam</t>
  </si>
  <si>
    <t>Service</t>
  </si>
  <si>
    <t>Regulasi</t>
  </si>
  <si>
    <t>Jenis Bobot:</t>
  </si>
  <si>
    <t>Benefit</t>
  </si>
  <si>
    <t>Cost/Risk</t>
  </si>
  <si>
    <t>Jumlah Praktikan</t>
  </si>
  <si>
    <t>Praktikan 1</t>
  </si>
  <si>
    <t>Combine</t>
  </si>
  <si>
    <t>K1</t>
  </si>
  <si>
    <t>K2</t>
  </si>
  <si>
    <t>K3</t>
  </si>
  <si>
    <t>K4</t>
  </si>
  <si>
    <t>K5</t>
  </si>
  <si>
    <t>K6</t>
  </si>
  <si>
    <t>A2</t>
  </si>
  <si>
    <t>A3</t>
  </si>
  <si>
    <t>A1</t>
  </si>
  <si>
    <t>Praktikan 2</t>
  </si>
  <si>
    <t>Combine Input Software</t>
  </si>
  <si>
    <t>Praktikan 3</t>
  </si>
  <si>
    <t>(Input Software)</t>
  </si>
  <si>
    <t>Praktikan 4</t>
  </si>
  <si>
    <t>Praktikan 5</t>
  </si>
  <si>
    <t>TINGGAL MASUKIN NILAI RATING/RANKINGNYA!!!</t>
  </si>
  <si>
    <t>TOPSIS</t>
  </si>
  <si>
    <t>Penetapan Bobot Kriteria</t>
  </si>
  <si>
    <t>Rerata</t>
  </si>
  <si>
    <t>Bobot</t>
  </si>
  <si>
    <t>Jenis Bobot</t>
  </si>
  <si>
    <t>Defect</t>
  </si>
  <si>
    <t>Total</t>
  </si>
  <si>
    <t>Harus 1</t>
  </si>
  <si>
    <t>Metode TOPSIS</t>
  </si>
  <si>
    <t xml:space="preserve">PT Polaris </t>
  </si>
  <si>
    <t>PT Solara</t>
  </si>
  <si>
    <t>PT Celesta</t>
  </si>
  <si>
    <t>Membuat Matriks Ternormalisasi (r)</t>
  </si>
  <si>
    <t>Pembagi</t>
  </si>
  <si>
    <t>Matriks Ternormalisasi Terbobot (y)</t>
  </si>
  <si>
    <t>Solusi Ideal Positif</t>
  </si>
  <si>
    <t>Y+</t>
  </si>
  <si>
    <t>Solusi Ideal Negatif</t>
  </si>
  <si>
    <t>Y-</t>
  </si>
  <si>
    <t xml:space="preserve">Jarak Antar Nilai Terbobot Terhadap Solusi Ideal + dan - </t>
  </si>
  <si>
    <t>D1+</t>
  </si>
  <si>
    <t>D1-</t>
  </si>
  <si>
    <t>D2+</t>
  </si>
  <si>
    <t>D2-</t>
  </si>
  <si>
    <t>D3+</t>
  </si>
  <si>
    <t>D3-</t>
  </si>
  <si>
    <t>Nilai Preferensi (v)</t>
  </si>
  <si>
    <t>Preferensi</t>
  </si>
  <si>
    <t>Nilai</t>
  </si>
  <si>
    <t>Ranking</t>
  </si>
  <si>
    <t>V1</t>
  </si>
  <si>
    <t>V2</t>
  </si>
  <si>
    <t>V3</t>
  </si>
  <si>
    <t>Supplier Terpilih:</t>
  </si>
  <si>
    <t>NTUT</t>
  </si>
  <si>
    <t>Jarak kota Bekasi, Tangerang, dan Karawang (Berturut-turut)</t>
  </si>
  <si>
    <t>Riwayat Pelayanan dan Reputasi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</si>
</sst>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m/d"/>
    <numFmt numFmtId="166" formatCode="0.0"/>
    <numFmt numFmtId="167" formatCode="&quot;Rp&quot;#,##0"/>
    <numFmt numFmtId="168" formatCode="0\ &quot;km&quot;"/>
    <numFmt numFmtId="169" formatCode="#\ ???/???"/>
  </numFmts>
  <fonts count="14">
    <font>
      <sz val="11.0"/>
      <color theme="1"/>
      <name val="Calibri"/>
      <scheme val="minor"/>
    </font>
    <font>
      <sz val="12.0"/>
      <color theme="1"/>
      <name val="Times New Roman"/>
    </font>
    <font/>
    <font>
      <i/>
      <sz val="12.0"/>
      <color theme="1"/>
      <name val="Times New Roman"/>
    </font>
    <font>
      <sz val="11.0"/>
      <color theme="1"/>
      <name val="Calibri"/>
    </font>
    <font>
      <sz val="11.0"/>
      <color theme="1"/>
      <name val="Times New Roman"/>
    </font>
    <font>
      <b/>
      <sz val="11.0"/>
      <color theme="1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>
      <sz val="11.0"/>
      <color rgb="FF000000"/>
      <name val="Times New Roman"/>
    </font>
    <font>
      <b/>
      <sz val="12.0"/>
      <color theme="1"/>
      <name val="Times New Roman"/>
    </font>
    <font>
      <sz val="16.0"/>
      <color theme="1"/>
      <name val="Times New Roman"/>
    </font>
    <font>
      <sz val="12.0"/>
      <color rgb="FF000000"/>
      <name val="&quot;Times New Roman&quot;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7F7F7F"/>
        <bgColor rgb="FF7F7F7F"/>
      </patternFill>
    </fill>
    <fill>
      <patternFill patternType="solid">
        <fgColor rgb="FFEFEFEF"/>
        <bgColor rgb="FFEFEFEF"/>
      </patternFill>
    </fill>
  </fills>
  <borders count="13">
    <border/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shrinkToFit="0" wrapText="1"/>
    </xf>
    <xf borderId="2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0" fillId="0" fontId="5" numFmtId="0" xfId="0" applyFont="1"/>
    <xf borderId="5" fillId="2" fontId="5" numFmtId="0" xfId="0" applyBorder="1" applyFont="1"/>
    <xf borderId="0" fillId="0" fontId="6" numFmtId="0" xfId="0" applyFont="1"/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5" fillId="3" fontId="7" numFmtId="0" xfId="0" applyAlignment="1" applyBorder="1" applyFill="1" applyFont="1">
      <alignment horizontal="left" vertical="center"/>
    </xf>
    <xf borderId="6" fillId="3" fontId="7" numFmtId="0" xfId="0" applyAlignment="1" applyBorder="1" applyFont="1">
      <alignment horizontal="center" vertical="center"/>
    </xf>
    <xf borderId="6" fillId="3" fontId="9" numFmtId="0" xfId="0" applyAlignment="1" applyBorder="1" applyFont="1">
      <alignment horizontal="center" shrinkToFit="0" vertical="center" wrapText="1"/>
    </xf>
    <xf borderId="6" fillId="3" fontId="8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vertical="center"/>
    </xf>
    <xf borderId="5" fillId="3" fontId="6" numFmtId="0" xfId="0" applyBorder="1" applyFont="1"/>
    <xf borderId="6" fillId="3" fontId="9" numFmtId="0" xfId="0" applyAlignment="1" applyBorder="1" applyFont="1">
      <alignment horizontal="center" vertical="center"/>
    </xf>
    <xf borderId="6" fillId="4" fontId="8" numFmtId="12" xfId="0" applyAlignment="1" applyBorder="1" applyFill="1" applyFont="1" applyNumberFormat="1">
      <alignment horizontal="center" readingOrder="0" vertical="center"/>
    </xf>
    <xf borderId="6" fillId="4" fontId="8" numFmtId="165" xfId="0" applyAlignment="1" applyBorder="1" applyFont="1" applyNumberFormat="1">
      <alignment horizontal="center" readingOrder="0" vertical="center"/>
    </xf>
    <xf borderId="6" fillId="4" fontId="8" numFmtId="12" xfId="0" applyAlignment="1" applyBorder="1" applyFont="1" applyNumberFormat="1">
      <alignment horizontal="center" vertical="center"/>
    </xf>
    <xf borderId="6" fillId="0" fontId="5" numFmtId="12" xfId="0" applyAlignment="1" applyBorder="1" applyFont="1" applyNumberFormat="1">
      <alignment horizontal="center" vertical="center"/>
    </xf>
    <xf borderId="7" fillId="3" fontId="9" numFmtId="0" xfId="0" applyAlignment="1" applyBorder="1" applyFont="1">
      <alignment horizontal="center" shrinkToFit="0" vertical="center" wrapText="1"/>
    </xf>
    <xf borderId="7" fillId="5" fontId="8" numFmtId="12" xfId="0" applyAlignment="1" applyBorder="1" applyFill="1" applyFont="1" applyNumberFormat="1">
      <alignment horizontal="center" vertical="center"/>
    </xf>
    <xf borderId="8" fillId="0" fontId="8" numFmtId="12" xfId="0" applyAlignment="1" applyBorder="1" applyFont="1" applyNumberFormat="1">
      <alignment horizontal="center" vertical="center"/>
    </xf>
    <xf borderId="6" fillId="5" fontId="5" numFmtId="12" xfId="0" applyAlignment="1" applyBorder="1" applyFont="1" applyNumberFormat="1">
      <alignment horizontal="center" vertical="center"/>
    </xf>
    <xf borderId="6" fillId="5" fontId="8" numFmtId="12" xfId="0" applyAlignment="1" applyBorder="1" applyFont="1" applyNumberFormat="1">
      <alignment horizontal="center" vertical="center"/>
    </xf>
    <xf borderId="6" fillId="0" fontId="8" numFmtId="12" xfId="0" applyAlignment="1" applyBorder="1" applyFont="1" applyNumberFormat="1">
      <alignment horizontal="center" vertical="center"/>
    </xf>
    <xf borderId="5" fillId="3" fontId="8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8" numFmtId="164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12" xfId="0" applyAlignment="1" applyFont="1" applyNumberFormat="1">
      <alignment horizontal="center" vertical="center"/>
    </xf>
    <xf borderId="0" fillId="0" fontId="1" numFmtId="164" xfId="0" applyAlignment="1" applyFont="1" applyNumberFormat="1">
      <alignment vertical="center"/>
    </xf>
    <xf borderId="9" fillId="2" fontId="1" numFmtId="164" xfId="0" applyAlignment="1" applyBorder="1" applyFont="1" applyNumberForma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0" fillId="0" fontId="4" numFmtId="0" xfId="0" applyFont="1"/>
    <xf borderId="9" fillId="3" fontId="10" numFmtId="164" xfId="0" applyAlignment="1" applyBorder="1" applyFont="1" applyNumberFormat="1">
      <alignment horizontal="center" vertical="center"/>
    </xf>
    <xf borderId="0" fillId="0" fontId="10" numFmtId="164" xfId="0" applyAlignment="1" applyFont="1" applyNumberFormat="1">
      <alignment vertical="center"/>
    </xf>
    <xf borderId="4" fillId="0" fontId="10" numFmtId="164" xfId="0" applyAlignment="1" applyBorder="1" applyFont="1" applyNumberFormat="1">
      <alignment horizontal="center" vertical="center"/>
    </xf>
    <xf borderId="2" fillId="0" fontId="10" numFmtId="164" xfId="0" applyAlignment="1" applyBorder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shrinkToFit="0" vertical="center" wrapText="1"/>
    </xf>
    <xf borderId="4" fillId="0" fontId="1" numFmtId="1" xfId="0" applyAlignment="1" applyBorder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4" fillId="0" fontId="1" numFmtId="166" xfId="0" applyAlignment="1" applyBorder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3" fillId="0" fontId="1" numFmtId="1" xfId="0" applyAlignment="1" applyBorder="1" applyFont="1" applyNumberFormat="1">
      <alignment horizontal="center" vertical="center"/>
    </xf>
    <xf borderId="3" fillId="0" fontId="1" numFmtId="166" xfId="0" applyAlignment="1" applyBorder="1" applyFont="1" applyNumberForma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3" fillId="0" fontId="10" numFmtId="164" xfId="0" applyAlignment="1" applyBorder="1" applyFont="1" applyNumberFormat="1">
      <alignment horizontal="center" vertical="center"/>
    </xf>
    <xf borderId="2" fillId="0" fontId="1" numFmtId="1" xfId="0" applyAlignment="1" applyBorder="1" applyFont="1" applyNumberFormat="1">
      <alignment horizontal="center" vertical="center"/>
    </xf>
    <xf borderId="12" fillId="6" fontId="1" numFmtId="164" xfId="0" applyAlignment="1" applyBorder="1" applyFill="1" applyFont="1" applyNumberFormat="1">
      <alignment vertical="center"/>
    </xf>
    <xf borderId="5" fillId="2" fontId="4" numFmtId="0" xfId="0" applyBorder="1" applyFont="1"/>
    <xf borderId="4" fillId="0" fontId="10" numFmtId="164" xfId="0" applyAlignment="1" applyBorder="1" applyFont="1" applyNumberFormat="1">
      <alignment horizontal="center" shrinkToFit="0" vertical="center" wrapText="1"/>
    </xf>
    <xf borderId="4" fillId="0" fontId="2" numFmtId="0" xfId="0" applyBorder="1" applyFont="1"/>
    <xf borderId="2" fillId="0" fontId="10" numFmtId="164" xfId="0" applyAlignment="1" applyBorder="1" applyFont="1" applyNumberFormat="1">
      <alignment horizontal="center" shrinkToFit="0" vertical="center" wrapText="1"/>
    </xf>
    <xf borderId="0" fillId="0" fontId="1" numFmtId="167" xfId="0" applyAlignment="1" applyFont="1" applyNumberFormat="1">
      <alignment horizontal="center" shrinkToFit="0" vertical="center" wrapText="1"/>
    </xf>
    <xf borderId="0" fillId="0" fontId="1" numFmtId="168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vertical="center"/>
    </xf>
    <xf borderId="0" fillId="0" fontId="1" numFmtId="169" xfId="0" applyAlignment="1" applyFont="1" applyNumberFormat="1">
      <alignment horizontal="center" vertical="center"/>
    </xf>
    <xf borderId="0" fillId="0" fontId="5" numFmtId="167" xfId="0" applyAlignment="1" applyFont="1" applyNumberFormat="1">
      <alignment horizontal="center" shrinkToFit="0" vertical="center" wrapText="1"/>
    </xf>
    <xf borderId="0" fillId="0" fontId="5" numFmtId="168" xfId="0" applyAlignment="1" applyFont="1" applyNumberFormat="1">
      <alignment horizontal="center" shrinkToFit="0" vertical="center" wrapText="1"/>
    </xf>
    <xf borderId="2" fillId="0" fontId="5" numFmtId="164" xfId="0" applyAlignment="1" applyBorder="1" applyFont="1" applyNumberFormat="1">
      <alignment horizontal="center" shrinkToFit="0" vertical="center" wrapText="1"/>
    </xf>
    <xf borderId="0" fillId="0" fontId="10" numFmtId="164" xfId="0" applyAlignment="1" applyFont="1" applyNumberFormat="1">
      <alignment horizontal="left" vertical="center"/>
    </xf>
    <xf borderId="2" fillId="0" fontId="1" numFmtId="164" xfId="0" applyAlignment="1" applyBorder="1" applyFont="1" applyNumberFormat="1">
      <alignment horizontal="center" vertical="center"/>
    </xf>
    <xf borderId="2" fillId="0" fontId="2" numFmtId="0" xfId="0" applyBorder="1" applyFont="1"/>
    <xf borderId="4" fillId="0" fontId="1" numFmtId="164" xfId="0" applyAlignment="1" applyBorder="1" applyFont="1" applyNumberFormat="1">
      <alignment vertical="center"/>
    </xf>
    <xf borderId="3" fillId="0" fontId="1" numFmtId="164" xfId="0" applyAlignment="1" applyBorder="1" applyFont="1" applyNumberFormat="1">
      <alignment vertical="center"/>
    </xf>
    <xf borderId="2" fillId="0" fontId="10" numFmtId="164" xfId="0" applyAlignment="1" applyBorder="1" applyFont="1" applyNumberFormat="1">
      <alignment horizontal="right" vertical="center"/>
    </xf>
    <xf borderId="2" fillId="0" fontId="1" numFmtId="164" xfId="0" applyAlignment="1" applyBorder="1" applyFont="1" applyNumberFormat="1">
      <alignment vertical="center"/>
    </xf>
    <xf borderId="5" fillId="7" fontId="1" numFmtId="164" xfId="0" applyAlignment="1" applyBorder="1" applyFill="1" applyFont="1" applyNumberFormat="1">
      <alignment vertical="center"/>
    </xf>
    <xf borderId="5" fillId="7" fontId="10" numFmtId="164" xfId="0" applyAlignment="1" applyBorder="1" applyFont="1" applyNumberFormat="1">
      <alignment horizontal="center" vertical="center"/>
    </xf>
    <xf borderId="0" fillId="2" fontId="11" numFmtId="0" xfId="0" applyAlignment="1" applyFont="1">
      <alignment horizontal="center" readingOrder="0"/>
    </xf>
    <xf borderId="0" fillId="0" fontId="12" numFmtId="164" xfId="0" applyAlignment="1" applyFont="1" applyNumberFormat="1">
      <alignment horizontal="center" readingOrder="0"/>
    </xf>
    <xf borderId="4" fillId="0" fontId="12" numFmtId="1" xfId="0" applyAlignment="1" applyBorder="1" applyFont="1" applyNumberFormat="1">
      <alignment horizontal="center" readingOrder="0" shrinkToFit="0" wrapText="0"/>
    </xf>
    <xf borderId="0" fillId="0" fontId="12" numFmtId="1" xfId="0" applyAlignment="1" applyFont="1" applyNumberFormat="1">
      <alignment horizontal="center" readingOrder="0" shrinkToFit="0" wrapText="0"/>
    </xf>
    <xf borderId="0" fillId="0" fontId="13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vertical="center"/>
    </xf>
    <xf borderId="3" fillId="0" fontId="12" numFmtId="164" xfId="0" applyAlignment="1" applyBorder="1" applyFont="1" applyNumberFormat="1">
      <alignment horizontal="center" readingOrder="0"/>
    </xf>
    <xf borderId="3" fillId="0" fontId="12" numFmtId="1" xfId="0" applyAlignment="1" applyBorder="1" applyFont="1" applyNumberFormat="1">
      <alignment horizontal="center" readingOrder="0" shrinkToFit="0" wrapText="0"/>
    </xf>
    <xf borderId="0" fillId="0" fontId="1" numFmtId="10" xfId="0" applyAlignment="1" applyFont="1" applyNumberFormat="1">
      <alignment horizontal="center" readingOrder="0" vertical="center"/>
    </xf>
    <xf borderId="4" fillId="0" fontId="1" numFmtId="1" xfId="0" applyAlignment="1" applyBorder="1" applyFont="1" applyNumberForma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/>
    </xf>
    <xf borderId="3" fillId="0" fontId="1" numFmtId="1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2.png"/><Relationship Id="rId5" Type="http://schemas.openxmlformats.org/officeDocument/2006/relationships/image" Target="../media/image1.png"/><Relationship Id="rId6" Type="http://schemas.openxmlformats.org/officeDocument/2006/relationships/image" Target="../media/image6.png"/><Relationship Id="rId7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2.png"/><Relationship Id="rId5" Type="http://schemas.openxmlformats.org/officeDocument/2006/relationships/image" Target="../media/image1.png"/><Relationship Id="rId6" Type="http://schemas.openxmlformats.org/officeDocument/2006/relationships/image" Target="../media/image6.png"/><Relationship Id="rId7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2.png"/><Relationship Id="rId5" Type="http://schemas.openxmlformats.org/officeDocument/2006/relationships/image" Target="../media/image1.png"/><Relationship Id="rId6" Type="http://schemas.openxmlformats.org/officeDocument/2006/relationships/image" Target="../media/image6.png"/><Relationship Id="rId7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628650</xdr:colOff>
      <xdr:row>42</xdr:row>
      <xdr:rowOff>142875</xdr:rowOff>
    </xdr:from>
    <xdr:ext cx="1590675" cy="1066800"/>
    <xdr:grpSp>
      <xdr:nvGrpSpPr>
        <xdr:cNvPr id="2" name="Shape 2"/>
        <xdr:cNvGrpSpPr/>
      </xdr:nvGrpSpPr>
      <xdr:grpSpPr>
        <a:xfrm>
          <a:off x="4545901" y="3246600"/>
          <a:ext cx="1600199" cy="1066800"/>
          <a:chOff x="4545901" y="3246600"/>
          <a:chExt cx="1600199" cy="1066800"/>
        </a:xfrm>
      </xdr:grpSpPr>
      <xdr:grpSp>
        <xdr:nvGrpSpPr>
          <xdr:cNvPr id="3" name="Shape 3" title="Drawing"/>
          <xdr:cNvGrpSpPr/>
        </xdr:nvGrpSpPr>
        <xdr:grpSpPr>
          <a:xfrm>
            <a:off x="4545901" y="3246600"/>
            <a:ext cx="1600199" cy="1066800"/>
            <a:chOff x="4431600" y="3427575"/>
            <a:chExt cx="1828800" cy="704850"/>
          </a:xfrm>
        </xdr:grpSpPr>
        <xdr:sp>
          <xdr:nvSpPr>
            <xdr:cNvPr id="4" name="Shape 4"/>
            <xdr:cNvSpPr/>
          </xdr:nvSpPr>
          <xdr:spPr>
            <a:xfrm>
              <a:off x="4431600" y="3427575"/>
              <a:ext cx="1828800" cy="704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431600" y="3427575"/>
              <a:ext cx="1828800" cy="704850"/>
              <a:chOff x="9604375" y="8572500"/>
              <a:chExt cx="3830124" cy="2518580"/>
            </a:xfrm>
          </xdr:grpSpPr>
          <xdr:sp>
            <xdr:nvSpPr>
              <xdr:cNvPr id="6" name="Shape 6"/>
              <xdr:cNvSpPr/>
            </xdr:nvSpPr>
            <xdr:spPr>
              <a:xfrm>
                <a:off x="9604375" y="8572500"/>
                <a:ext cx="3830100" cy="2518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pic>
            <xdr:nvPicPr>
              <xdr:cNvPr id="7" name="Shape 7"/>
              <xdr:cNvPicPr preferRelativeResize="0"/>
            </xdr:nvPicPr>
            <xdr:blipFill rotWithShape="1">
              <a:blip r:embed="rId1">
                <a:alphaModFix/>
              </a:blip>
              <a:srcRect b="0" l="0" r="0" t="0"/>
              <a:stretch/>
            </xdr:blipFill>
            <xdr:spPr>
              <a:xfrm>
                <a:off x="9604375" y="8572500"/>
                <a:ext cx="3830124" cy="1805432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8" name="Shape 8"/>
              <xdr:cNvPicPr preferRelativeResize="0"/>
            </xdr:nvPicPr>
            <xdr:blipFill rotWithShape="1">
              <a:blip r:embed="rId2">
                <a:alphaModFix/>
              </a:blip>
              <a:srcRect b="0" l="0" r="0" t="0"/>
              <a:stretch/>
            </xdr:blipFill>
            <xdr:spPr>
              <a:xfrm>
                <a:off x="10373797" y="10362252"/>
                <a:ext cx="3053638" cy="728828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  <xdr:oneCellAnchor>
    <xdr:from>
      <xdr:col>7</xdr:col>
      <xdr:colOff>609600</xdr:colOff>
      <xdr:row>15</xdr:row>
      <xdr:rowOff>0</xdr:rowOff>
    </xdr:from>
    <xdr:ext cx="3333750" cy="781050"/>
    <xdr:pic>
      <xdr:nvPicPr>
        <xdr:cNvPr id="0" name="image4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22</xdr:row>
      <xdr:rowOff>133350</xdr:rowOff>
    </xdr:from>
    <xdr:ext cx="3895725" cy="8763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30</xdr:row>
      <xdr:rowOff>19050</xdr:rowOff>
    </xdr:from>
    <xdr:ext cx="3333750" cy="78105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638175</xdr:colOff>
      <xdr:row>35</xdr:row>
      <xdr:rowOff>180975</xdr:rowOff>
    </xdr:from>
    <xdr:ext cx="2733675" cy="1181100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49</xdr:row>
      <xdr:rowOff>47625</xdr:rowOff>
    </xdr:from>
    <xdr:ext cx="2133600" cy="733425"/>
    <xdr:pic>
      <xdr:nvPicPr>
        <xdr:cNvPr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628650</xdr:colOff>
      <xdr:row>42</xdr:row>
      <xdr:rowOff>142875</xdr:rowOff>
    </xdr:from>
    <xdr:ext cx="1590675" cy="1066800"/>
    <xdr:grpSp>
      <xdr:nvGrpSpPr>
        <xdr:cNvPr id="2" name="Shape 2"/>
        <xdr:cNvGrpSpPr/>
      </xdr:nvGrpSpPr>
      <xdr:grpSpPr>
        <a:xfrm>
          <a:off x="4545901" y="3246600"/>
          <a:ext cx="1600199" cy="1066800"/>
          <a:chOff x="4545901" y="3246600"/>
          <a:chExt cx="1600199" cy="1066800"/>
        </a:xfrm>
      </xdr:grpSpPr>
      <xdr:grpSp>
        <xdr:nvGrpSpPr>
          <xdr:cNvPr id="3" name="Shape 3" title="Drawing"/>
          <xdr:cNvGrpSpPr/>
        </xdr:nvGrpSpPr>
        <xdr:grpSpPr>
          <a:xfrm>
            <a:off x="4545901" y="3246600"/>
            <a:ext cx="1600199" cy="1066800"/>
            <a:chOff x="4431600" y="3427575"/>
            <a:chExt cx="1828800" cy="704850"/>
          </a:xfrm>
        </xdr:grpSpPr>
        <xdr:sp>
          <xdr:nvSpPr>
            <xdr:cNvPr id="4" name="Shape 4"/>
            <xdr:cNvSpPr/>
          </xdr:nvSpPr>
          <xdr:spPr>
            <a:xfrm>
              <a:off x="4431600" y="3427575"/>
              <a:ext cx="1828800" cy="704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431600" y="3427575"/>
              <a:ext cx="1828800" cy="704850"/>
              <a:chOff x="9604375" y="8572500"/>
              <a:chExt cx="3830124" cy="2518580"/>
            </a:xfrm>
          </xdr:grpSpPr>
          <xdr:sp>
            <xdr:nvSpPr>
              <xdr:cNvPr id="6" name="Shape 6"/>
              <xdr:cNvSpPr/>
            </xdr:nvSpPr>
            <xdr:spPr>
              <a:xfrm>
                <a:off x="9604375" y="8572500"/>
                <a:ext cx="3830100" cy="2518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pic>
            <xdr:nvPicPr>
              <xdr:cNvPr id="7" name="Shape 7"/>
              <xdr:cNvPicPr preferRelativeResize="0"/>
            </xdr:nvPicPr>
            <xdr:blipFill rotWithShape="1">
              <a:blip r:embed="rId1">
                <a:alphaModFix/>
              </a:blip>
              <a:srcRect b="0" l="0" r="0" t="0"/>
              <a:stretch/>
            </xdr:blipFill>
            <xdr:spPr>
              <a:xfrm>
                <a:off x="9604375" y="8572500"/>
                <a:ext cx="3830124" cy="1805432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8" name="Shape 8"/>
              <xdr:cNvPicPr preferRelativeResize="0"/>
            </xdr:nvPicPr>
            <xdr:blipFill rotWithShape="1">
              <a:blip r:embed="rId2">
                <a:alphaModFix/>
              </a:blip>
              <a:srcRect b="0" l="0" r="0" t="0"/>
              <a:stretch/>
            </xdr:blipFill>
            <xdr:spPr>
              <a:xfrm>
                <a:off x="10373797" y="10362252"/>
                <a:ext cx="3053638" cy="728828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  <xdr:oneCellAnchor>
    <xdr:from>
      <xdr:col>7</xdr:col>
      <xdr:colOff>609600</xdr:colOff>
      <xdr:row>15</xdr:row>
      <xdr:rowOff>0</xdr:rowOff>
    </xdr:from>
    <xdr:ext cx="3333750" cy="781050"/>
    <xdr:pic>
      <xdr:nvPicPr>
        <xdr:cNvPr id="0" name="image4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22</xdr:row>
      <xdr:rowOff>133350</xdr:rowOff>
    </xdr:from>
    <xdr:ext cx="3895725" cy="8763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30</xdr:row>
      <xdr:rowOff>19050</xdr:rowOff>
    </xdr:from>
    <xdr:ext cx="3333750" cy="78105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638175</xdr:colOff>
      <xdr:row>35</xdr:row>
      <xdr:rowOff>180975</xdr:rowOff>
    </xdr:from>
    <xdr:ext cx="2733675" cy="1181100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49</xdr:row>
      <xdr:rowOff>47625</xdr:rowOff>
    </xdr:from>
    <xdr:ext cx="2133600" cy="733425"/>
    <xdr:pic>
      <xdr:nvPicPr>
        <xdr:cNvPr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628650</xdr:colOff>
      <xdr:row>42</xdr:row>
      <xdr:rowOff>142875</xdr:rowOff>
    </xdr:from>
    <xdr:ext cx="1590675" cy="1066800"/>
    <xdr:grpSp>
      <xdr:nvGrpSpPr>
        <xdr:cNvPr id="2" name="Shape 2"/>
        <xdr:cNvGrpSpPr/>
      </xdr:nvGrpSpPr>
      <xdr:grpSpPr>
        <a:xfrm>
          <a:off x="4545901" y="3246600"/>
          <a:ext cx="1600199" cy="1066800"/>
          <a:chOff x="4545901" y="3246600"/>
          <a:chExt cx="1600199" cy="1066800"/>
        </a:xfrm>
      </xdr:grpSpPr>
      <xdr:grpSp>
        <xdr:nvGrpSpPr>
          <xdr:cNvPr id="3" name="Shape 3" title="Drawing"/>
          <xdr:cNvGrpSpPr/>
        </xdr:nvGrpSpPr>
        <xdr:grpSpPr>
          <a:xfrm>
            <a:off x="4545901" y="3246600"/>
            <a:ext cx="1600199" cy="1066800"/>
            <a:chOff x="4431600" y="3427575"/>
            <a:chExt cx="1828800" cy="704850"/>
          </a:xfrm>
        </xdr:grpSpPr>
        <xdr:sp>
          <xdr:nvSpPr>
            <xdr:cNvPr id="4" name="Shape 4"/>
            <xdr:cNvSpPr/>
          </xdr:nvSpPr>
          <xdr:spPr>
            <a:xfrm>
              <a:off x="4431600" y="3427575"/>
              <a:ext cx="1828800" cy="704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431600" y="3427575"/>
              <a:ext cx="1828800" cy="704850"/>
              <a:chOff x="9604375" y="8572500"/>
              <a:chExt cx="3830124" cy="2518580"/>
            </a:xfrm>
          </xdr:grpSpPr>
          <xdr:sp>
            <xdr:nvSpPr>
              <xdr:cNvPr id="6" name="Shape 6"/>
              <xdr:cNvSpPr/>
            </xdr:nvSpPr>
            <xdr:spPr>
              <a:xfrm>
                <a:off x="9604375" y="8572500"/>
                <a:ext cx="3830100" cy="2518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pic>
            <xdr:nvPicPr>
              <xdr:cNvPr id="7" name="Shape 7"/>
              <xdr:cNvPicPr preferRelativeResize="0"/>
            </xdr:nvPicPr>
            <xdr:blipFill rotWithShape="1">
              <a:blip r:embed="rId1">
                <a:alphaModFix/>
              </a:blip>
              <a:srcRect b="0" l="0" r="0" t="0"/>
              <a:stretch/>
            </xdr:blipFill>
            <xdr:spPr>
              <a:xfrm>
                <a:off x="9604375" y="8572500"/>
                <a:ext cx="3830124" cy="1805432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8" name="Shape 8"/>
              <xdr:cNvPicPr preferRelativeResize="0"/>
            </xdr:nvPicPr>
            <xdr:blipFill rotWithShape="1">
              <a:blip r:embed="rId2">
                <a:alphaModFix/>
              </a:blip>
              <a:srcRect b="0" l="0" r="0" t="0"/>
              <a:stretch/>
            </xdr:blipFill>
            <xdr:spPr>
              <a:xfrm>
                <a:off x="10373797" y="10362252"/>
                <a:ext cx="3053638" cy="728828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  <xdr:oneCellAnchor>
    <xdr:from>
      <xdr:col>7</xdr:col>
      <xdr:colOff>609600</xdr:colOff>
      <xdr:row>15</xdr:row>
      <xdr:rowOff>0</xdr:rowOff>
    </xdr:from>
    <xdr:ext cx="3333750" cy="781050"/>
    <xdr:pic>
      <xdr:nvPicPr>
        <xdr:cNvPr id="0" name="image4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22</xdr:row>
      <xdr:rowOff>133350</xdr:rowOff>
    </xdr:from>
    <xdr:ext cx="3895725" cy="8763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30</xdr:row>
      <xdr:rowOff>19050</xdr:rowOff>
    </xdr:from>
    <xdr:ext cx="3333750" cy="78105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638175</xdr:colOff>
      <xdr:row>35</xdr:row>
      <xdr:rowOff>180975</xdr:rowOff>
    </xdr:from>
    <xdr:ext cx="2733675" cy="1181100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49</xdr:row>
      <xdr:rowOff>47625</xdr:rowOff>
    </xdr:from>
    <xdr:ext cx="2133600" cy="733425"/>
    <xdr:pic>
      <xdr:nvPicPr>
        <xdr:cNvPr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1.57"/>
    <col customWidth="1" min="3" max="3" width="27.14"/>
    <col customWidth="1" min="4" max="6" width="8.71"/>
    <col customWidth="1" min="7" max="7" width="23.14"/>
    <col customWidth="1" min="8" max="22" width="8.71"/>
  </cols>
  <sheetData>
    <row r="1">
      <c r="A1" s="1"/>
      <c r="B1" s="1"/>
      <c r="C1" s="2"/>
      <c r="D1" s="2"/>
      <c r="E1" s="1"/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B2" s="4" t="s">
        <v>0</v>
      </c>
      <c r="C2" s="4" t="s">
        <v>1</v>
      </c>
      <c r="D2" s="2"/>
      <c r="E2" s="1"/>
      <c r="F2" s="4" t="s">
        <v>0</v>
      </c>
      <c r="G2" s="4" t="s">
        <v>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B3" s="5" t="s">
        <v>3</v>
      </c>
      <c r="C3" s="5" t="s">
        <v>4</v>
      </c>
      <c r="D3" s="2"/>
      <c r="E3" s="1"/>
      <c r="F3" s="5" t="s">
        <v>3</v>
      </c>
      <c r="G3" s="5" t="s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B4" s="6">
        <v>1.0</v>
      </c>
      <c r="C4" s="6" t="s">
        <v>5</v>
      </c>
      <c r="D4" s="2"/>
      <c r="E4" s="1"/>
      <c r="F4" s="6">
        <v>1.0</v>
      </c>
      <c r="G4" s="7" t="str">
        <f>'Metode TOPSIS'!B16</f>
        <v>PT Polaris 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>
      <c r="B5" s="6">
        <v>2.0</v>
      </c>
      <c r="C5" s="6" t="s">
        <v>6</v>
      </c>
      <c r="D5" s="2"/>
      <c r="E5" s="1"/>
      <c r="F5" s="6">
        <v>2.0</v>
      </c>
      <c r="G5" s="7" t="str">
        <f>'Metode TOPSIS'!B17</f>
        <v>PT Solara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B6" s="8">
        <v>3.0</v>
      </c>
      <c r="C6" s="8" t="s">
        <v>7</v>
      </c>
      <c r="D6" s="2"/>
      <c r="E6" s="1"/>
      <c r="F6" s="8">
        <v>3.0</v>
      </c>
      <c r="G6" s="9" t="str">
        <f>'Metode TOPSIS'!B18</f>
        <v>PT Celesta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B7" s="10"/>
      <c r="C7" s="6"/>
      <c r="D7" s="2"/>
      <c r="E7" s="1"/>
      <c r="F7" s="10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B8" s="5" t="s">
        <v>3</v>
      </c>
      <c r="C8" s="5" t="s">
        <v>8</v>
      </c>
      <c r="D8" s="2"/>
      <c r="E8" s="1"/>
      <c r="F8" s="5" t="s">
        <v>3</v>
      </c>
      <c r="G8" s="5" t="s">
        <v>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B9" s="11">
        <v>1.0</v>
      </c>
      <c r="C9" s="11" t="s">
        <v>9</v>
      </c>
      <c r="D9" s="2"/>
      <c r="E9" s="1"/>
      <c r="F9" s="6">
        <v>1.0</v>
      </c>
      <c r="G9" s="6" t="s">
        <v>10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B10" s="6">
        <v>2.0</v>
      </c>
      <c r="C10" s="6" t="s">
        <v>11</v>
      </c>
      <c r="D10" s="2"/>
      <c r="E10" s="1"/>
      <c r="F10" s="6">
        <v>2.0</v>
      </c>
      <c r="G10" s="6" t="s">
        <v>12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B11" s="6">
        <v>3.0</v>
      </c>
      <c r="C11" s="6" t="s">
        <v>13</v>
      </c>
      <c r="D11" s="2"/>
      <c r="E11" s="1"/>
      <c r="F11" s="6">
        <v>3.0</v>
      </c>
      <c r="G11" s="6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B12" s="6">
        <v>4.0</v>
      </c>
      <c r="C12" s="6" t="s">
        <v>15</v>
      </c>
      <c r="D12" s="2"/>
      <c r="E12" s="1"/>
      <c r="F12" s="6">
        <v>4.0</v>
      </c>
      <c r="G12" s="6" t="s">
        <v>16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>
      <c r="B13" s="6">
        <v>5.0</v>
      </c>
      <c r="C13" s="6" t="s">
        <v>17</v>
      </c>
      <c r="D13" s="2"/>
      <c r="E13" s="1"/>
      <c r="F13" s="8">
        <v>5.0</v>
      </c>
      <c r="G13" s="8" t="s">
        <v>18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>
      <c r="B14" s="8">
        <v>6.0</v>
      </c>
      <c r="C14" s="8" t="s">
        <v>19</v>
      </c>
      <c r="D14" s="2"/>
      <c r="E14" s="1"/>
      <c r="F14" s="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C15" s="2"/>
      <c r="D15" s="2"/>
      <c r="E15" s="1"/>
      <c r="F15" s="11" t="s">
        <v>20</v>
      </c>
      <c r="G15" s="11" t="s">
        <v>21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>
      <c r="C16" s="2"/>
      <c r="D16" s="2"/>
      <c r="E16" s="1"/>
      <c r="F16" s="12"/>
      <c r="G16" s="13" t="s">
        <v>22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>
      <c r="A17" s="6"/>
      <c r="B17" s="6"/>
      <c r="C17" s="2"/>
      <c r="D17" s="2"/>
      <c r="E17" s="1"/>
      <c r="F17" s="1"/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>
      <c r="A18" s="6"/>
      <c r="B18" s="6"/>
      <c r="C18" s="2"/>
      <c r="D18" s="2"/>
      <c r="E18" s="1"/>
      <c r="F18" s="1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>
      <c r="A19" s="6"/>
      <c r="B19" s="6"/>
      <c r="C19" s="2"/>
      <c r="D19" s="2"/>
      <c r="E19" s="1"/>
      <c r="F19" s="1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A20" s="2"/>
      <c r="B20" s="2"/>
      <c r="C20" s="2"/>
      <c r="D20" s="2"/>
      <c r="E20" s="1"/>
      <c r="F20" s="1"/>
      <c r="G20" s="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5.75" customHeight="1">
      <c r="A21" s="2"/>
      <c r="B21" s="2"/>
      <c r="C21" s="2"/>
      <c r="D21" s="2"/>
      <c r="E21" s="1"/>
      <c r="F21" s="1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5.75" customHeight="1">
      <c r="A22" s="1"/>
      <c r="B22" s="1"/>
      <c r="C22" s="1"/>
      <c r="D22" s="1"/>
      <c r="E22" s="1"/>
      <c r="F22" s="1"/>
      <c r="G22" s="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5.75" customHeight="1">
      <c r="A23" s="1"/>
      <c r="B23" s="1"/>
      <c r="C23" s="1"/>
      <c r="D23" s="1"/>
      <c r="E23" s="1"/>
      <c r="F23" s="1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5.75" customHeight="1">
      <c r="A24" s="1"/>
      <c r="B24" s="1"/>
      <c r="C24" s="1"/>
      <c r="D24" s="1"/>
      <c r="E24" s="1"/>
      <c r="F24" s="1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5.75" customHeight="1">
      <c r="A25" s="1"/>
      <c r="B25" s="1"/>
      <c r="C25" s="1"/>
      <c r="D25" s="1"/>
      <c r="E25" s="1"/>
      <c r="F25" s="1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5.75" customHeight="1">
      <c r="A26" s="1"/>
      <c r="B26" s="1"/>
      <c r="C26" s="1"/>
      <c r="D26" s="1"/>
      <c r="E26" s="1"/>
      <c r="F26" s="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5.75" customHeight="1">
      <c r="A27" s="1"/>
      <c r="B27" s="1"/>
      <c r="C27" s="1"/>
      <c r="D27" s="1"/>
      <c r="E27" s="1"/>
      <c r="F27" s="1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5.75" customHeight="1">
      <c r="A28" s="1"/>
      <c r="B28" s="1"/>
      <c r="C28" s="1"/>
      <c r="D28" s="1"/>
      <c r="E28" s="1"/>
      <c r="F28" s="1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5.75" customHeight="1">
      <c r="A29" s="1"/>
      <c r="B29" s="1"/>
      <c r="C29" s="1"/>
      <c r="D29" s="1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5.75" customHeight="1">
      <c r="A30" s="1"/>
      <c r="B30" s="1"/>
      <c r="C30" s="1"/>
      <c r="D30" s="1"/>
      <c r="E30" s="1"/>
      <c r="F30" s="1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5.75" customHeight="1">
      <c r="A31" s="1"/>
      <c r="B31" s="1"/>
      <c r="C31" s="1"/>
      <c r="D31" s="1"/>
      <c r="E31" s="1"/>
      <c r="F31" s="1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5.75" customHeight="1">
      <c r="A32" s="1"/>
      <c r="B32" s="1"/>
      <c r="C32" s="1"/>
      <c r="D32" s="1"/>
      <c r="E32" s="1"/>
      <c r="F32" s="1"/>
      <c r="G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5.75" customHeight="1">
      <c r="A33" s="1"/>
      <c r="B33" s="1"/>
      <c r="C33" s="1"/>
      <c r="D33" s="1"/>
      <c r="E33" s="1"/>
      <c r="F33" s="1"/>
      <c r="G33" s="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5.75" customHeight="1">
      <c r="A34" s="1"/>
      <c r="B34" s="1"/>
      <c r="C34" s="1"/>
      <c r="D34" s="1"/>
      <c r="E34" s="1"/>
      <c r="F34" s="1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5.75" customHeight="1">
      <c r="A35" s="1"/>
      <c r="B35" s="1"/>
      <c r="C35" s="1"/>
      <c r="D35" s="1"/>
      <c r="E35" s="1"/>
      <c r="F35" s="1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5.75" customHeight="1">
      <c r="A36" s="1"/>
      <c r="B36" s="1"/>
      <c r="C36" s="1"/>
      <c r="D36" s="1"/>
      <c r="E36" s="1"/>
      <c r="F36" s="1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5.75" customHeight="1">
      <c r="A37" s="1"/>
      <c r="B37" s="1"/>
      <c r="C37" s="1"/>
      <c r="D37" s="1"/>
      <c r="E37" s="1"/>
      <c r="F37" s="1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5.75" customHeight="1">
      <c r="A38" s="1"/>
      <c r="B38" s="1"/>
      <c r="C38" s="1"/>
      <c r="D38" s="1"/>
      <c r="E38" s="1"/>
      <c r="F38" s="1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5.75" customHeight="1">
      <c r="A39" s="1"/>
      <c r="B39" s="1"/>
      <c r="C39" s="1"/>
      <c r="D39" s="1"/>
      <c r="E39" s="1"/>
      <c r="F39" s="1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5.75" customHeight="1">
      <c r="A40" s="1"/>
      <c r="B40" s="1"/>
      <c r="C40" s="1"/>
      <c r="D40" s="1"/>
      <c r="E40" s="1"/>
      <c r="F40" s="1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5.75" customHeight="1">
      <c r="A41" s="1"/>
      <c r="B41" s="1"/>
      <c r="C41" s="1"/>
      <c r="D41" s="1"/>
      <c r="E41" s="1"/>
      <c r="F41" s="1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5.75" customHeight="1">
      <c r="A42" s="1"/>
      <c r="B42" s="1"/>
      <c r="C42" s="1"/>
      <c r="D42" s="1"/>
      <c r="E42" s="1"/>
      <c r="F42" s="1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5.75" customHeight="1">
      <c r="A43" s="1"/>
      <c r="B43" s="1"/>
      <c r="C43" s="1"/>
      <c r="D43" s="1"/>
      <c r="E43" s="1"/>
      <c r="F43" s="1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5.75" customHeight="1">
      <c r="A44" s="1"/>
      <c r="B44" s="1"/>
      <c r="C44" s="1"/>
      <c r="D44" s="1"/>
      <c r="E44" s="1"/>
      <c r="F44" s="1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5.75" customHeight="1">
      <c r="A45" s="1"/>
      <c r="B45" s="1"/>
      <c r="C45" s="1"/>
      <c r="D45" s="1"/>
      <c r="E45" s="1"/>
      <c r="F45" s="1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5.75" customHeight="1">
      <c r="A46" s="1"/>
      <c r="B46" s="1"/>
      <c r="C46" s="1"/>
      <c r="D46" s="1"/>
      <c r="E46" s="1"/>
      <c r="F46" s="1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5.75" customHeight="1">
      <c r="A47" s="1"/>
      <c r="B47" s="1"/>
      <c r="C47" s="1"/>
      <c r="D47" s="1"/>
      <c r="E47" s="1"/>
      <c r="F47" s="1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5.75" customHeight="1">
      <c r="A48" s="1"/>
      <c r="B48" s="1"/>
      <c r="C48" s="1"/>
      <c r="D48" s="1"/>
      <c r="E48" s="1"/>
      <c r="F48" s="1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5.75" customHeight="1">
      <c r="A49" s="1"/>
      <c r="B49" s="1"/>
      <c r="C49" s="1"/>
      <c r="D49" s="1"/>
      <c r="E49" s="1"/>
      <c r="F49" s="1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5.75" customHeight="1">
      <c r="A50" s="1"/>
      <c r="B50" s="1"/>
      <c r="C50" s="1"/>
      <c r="D50" s="1"/>
      <c r="E50" s="1"/>
      <c r="F50" s="1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5.75" customHeight="1">
      <c r="A51" s="1"/>
      <c r="B51" s="1"/>
      <c r="C51" s="1"/>
      <c r="D51" s="1"/>
      <c r="E51" s="1"/>
      <c r="F51" s="1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5.75" customHeight="1">
      <c r="A52" s="1"/>
      <c r="B52" s="1"/>
      <c r="C52" s="1"/>
      <c r="D52" s="1"/>
      <c r="E52" s="1"/>
      <c r="F52" s="1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5.75" customHeight="1">
      <c r="A53" s="1"/>
      <c r="B53" s="1"/>
      <c r="C53" s="1"/>
      <c r="D53" s="1"/>
      <c r="E53" s="1"/>
      <c r="F53" s="1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5.75" customHeight="1">
      <c r="A54" s="1"/>
      <c r="B54" s="1"/>
      <c r="C54" s="1"/>
      <c r="D54" s="1"/>
      <c r="E54" s="1"/>
      <c r="F54" s="1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5.75" customHeight="1">
      <c r="A55" s="1"/>
      <c r="B55" s="1"/>
      <c r="C55" s="1"/>
      <c r="D55" s="1"/>
      <c r="E55" s="1"/>
      <c r="F55" s="1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5.75" customHeight="1">
      <c r="A56" s="1"/>
      <c r="B56" s="1"/>
      <c r="C56" s="1"/>
      <c r="D56" s="1"/>
      <c r="E56" s="1"/>
      <c r="F56" s="1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5.75" customHeight="1">
      <c r="A57" s="1"/>
      <c r="B57" s="1"/>
      <c r="C57" s="1"/>
      <c r="D57" s="1"/>
      <c r="E57" s="1"/>
      <c r="F57" s="1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5.75" customHeight="1">
      <c r="A58" s="1"/>
      <c r="B58" s="1"/>
      <c r="C58" s="1"/>
      <c r="D58" s="1"/>
      <c r="E58" s="1"/>
      <c r="F58" s="1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.75" customHeight="1">
      <c r="A59" s="1"/>
      <c r="B59" s="1"/>
      <c r="C59" s="1"/>
      <c r="D59" s="1"/>
      <c r="E59" s="1"/>
      <c r="F59" s="1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.75" customHeight="1">
      <c r="A60" s="1"/>
      <c r="B60" s="1"/>
      <c r="C60" s="1"/>
      <c r="D60" s="1"/>
      <c r="E60" s="1"/>
      <c r="F60" s="1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5.75" customHeight="1">
      <c r="A61" s="1"/>
      <c r="B61" s="1"/>
      <c r="C61" s="1"/>
      <c r="D61" s="1"/>
      <c r="E61" s="1"/>
      <c r="F61" s="1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5.75" customHeight="1">
      <c r="A62" s="1"/>
      <c r="B62" s="1"/>
      <c r="C62" s="1"/>
      <c r="D62" s="1"/>
      <c r="E62" s="1"/>
      <c r="F62" s="1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5.75" customHeight="1">
      <c r="A63" s="1"/>
      <c r="B63" s="1"/>
      <c r="C63" s="1"/>
      <c r="D63" s="1"/>
      <c r="E63" s="1"/>
      <c r="F63" s="1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75" customHeight="1">
      <c r="A64" s="1"/>
      <c r="B64" s="1"/>
      <c r="C64" s="1"/>
      <c r="D64" s="1"/>
      <c r="E64" s="1"/>
      <c r="F64" s="1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75" customHeight="1">
      <c r="A65" s="1"/>
      <c r="B65" s="1"/>
      <c r="C65" s="1"/>
      <c r="D65" s="1"/>
      <c r="E65" s="1"/>
      <c r="F65" s="1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75" customHeight="1">
      <c r="A66" s="1"/>
      <c r="B66" s="1"/>
      <c r="C66" s="1"/>
      <c r="D66" s="1"/>
      <c r="E66" s="1"/>
      <c r="F66" s="1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5.75" customHeight="1">
      <c r="A67" s="1"/>
      <c r="B67" s="1"/>
      <c r="C67" s="1"/>
      <c r="D67" s="1"/>
      <c r="E67" s="1"/>
      <c r="F67" s="1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5.75" customHeight="1">
      <c r="A68" s="1"/>
      <c r="B68" s="1"/>
      <c r="C68" s="1"/>
      <c r="D68" s="1"/>
      <c r="E68" s="1"/>
      <c r="F68" s="1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5.75" customHeight="1">
      <c r="A69" s="1"/>
      <c r="B69" s="1"/>
      <c r="C69" s="1"/>
      <c r="D69" s="1"/>
      <c r="E69" s="1"/>
      <c r="F69" s="1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5.75" customHeight="1">
      <c r="A70" s="1"/>
      <c r="B70" s="1"/>
      <c r="C70" s="1"/>
      <c r="D70" s="1"/>
      <c r="E70" s="1"/>
      <c r="F70" s="1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5.75" customHeight="1">
      <c r="A71" s="1"/>
      <c r="B71" s="1"/>
      <c r="C71" s="1"/>
      <c r="D71" s="1"/>
      <c r="E71" s="1"/>
      <c r="F71" s="1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5.75" customHeight="1">
      <c r="A72" s="1"/>
      <c r="B72" s="1"/>
      <c r="C72" s="1"/>
      <c r="D72" s="1"/>
      <c r="E72" s="1"/>
      <c r="F72" s="1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5.75" customHeight="1">
      <c r="A73" s="1"/>
      <c r="B73" s="1"/>
      <c r="C73" s="1"/>
      <c r="D73" s="1"/>
      <c r="E73" s="1"/>
      <c r="F73" s="1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5.75" customHeight="1">
      <c r="A74" s="1"/>
      <c r="B74" s="1"/>
      <c r="C74" s="1"/>
      <c r="D74" s="1"/>
      <c r="E74" s="1"/>
      <c r="F74" s="1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5.75" customHeight="1">
      <c r="A75" s="1"/>
      <c r="B75" s="1"/>
      <c r="C75" s="1"/>
      <c r="D75" s="1"/>
      <c r="E75" s="1"/>
      <c r="F75" s="1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5.75" customHeight="1">
      <c r="A76" s="1"/>
      <c r="B76" s="1"/>
      <c r="C76" s="1"/>
      <c r="D76" s="1"/>
      <c r="E76" s="1"/>
      <c r="F76" s="1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5.75" customHeight="1">
      <c r="A77" s="1"/>
      <c r="B77" s="1"/>
      <c r="C77" s="1"/>
      <c r="D77" s="1"/>
      <c r="E77" s="1"/>
      <c r="F77" s="1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5.75" customHeight="1">
      <c r="A78" s="1"/>
      <c r="B78" s="1"/>
      <c r="C78" s="1"/>
      <c r="D78" s="1"/>
      <c r="E78" s="1"/>
      <c r="F78" s="1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5.75" customHeight="1">
      <c r="A79" s="1"/>
      <c r="B79" s="1"/>
      <c r="C79" s="1"/>
      <c r="D79" s="1"/>
      <c r="E79" s="1"/>
      <c r="F79" s="1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5.75" customHeight="1">
      <c r="A80" s="1"/>
      <c r="B80" s="1"/>
      <c r="C80" s="1"/>
      <c r="D80" s="1"/>
      <c r="E80" s="1"/>
      <c r="F80" s="1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5.75" customHeight="1">
      <c r="A81" s="1"/>
      <c r="B81" s="1"/>
      <c r="C81" s="1"/>
      <c r="D81" s="1"/>
      <c r="E81" s="1"/>
      <c r="F81" s="1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5.75" customHeight="1">
      <c r="A82" s="1"/>
      <c r="B82" s="1"/>
      <c r="C82" s="1"/>
      <c r="D82" s="1"/>
      <c r="E82" s="1"/>
      <c r="F82" s="1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5.75" customHeight="1">
      <c r="A83" s="1"/>
      <c r="B83" s="1"/>
      <c r="C83" s="1"/>
      <c r="D83" s="1"/>
      <c r="E83" s="1"/>
      <c r="F83" s="1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5.75" customHeight="1">
      <c r="A84" s="1"/>
      <c r="B84" s="1"/>
      <c r="C84" s="1"/>
      <c r="D84" s="1"/>
      <c r="E84" s="1"/>
      <c r="F84" s="1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5.75" customHeight="1">
      <c r="A85" s="1"/>
      <c r="B85" s="1"/>
      <c r="C85" s="1"/>
      <c r="D85" s="1"/>
      <c r="E85" s="1"/>
      <c r="F85" s="1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5.75" customHeight="1">
      <c r="A86" s="1"/>
      <c r="B86" s="1"/>
      <c r="C86" s="1"/>
      <c r="D86" s="1"/>
      <c r="E86" s="1"/>
      <c r="F86" s="1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75" customHeight="1">
      <c r="A87" s="1"/>
      <c r="B87" s="1"/>
      <c r="C87" s="1"/>
      <c r="D87" s="1"/>
      <c r="E87" s="1"/>
      <c r="F87" s="1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5.75" customHeight="1">
      <c r="A88" s="1"/>
      <c r="B88" s="1"/>
      <c r="C88" s="1"/>
      <c r="D88" s="1"/>
      <c r="E88" s="1"/>
      <c r="F88" s="1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75" customHeight="1">
      <c r="A89" s="1"/>
      <c r="B89" s="1"/>
      <c r="C89" s="1"/>
      <c r="D89" s="1"/>
      <c r="E89" s="1"/>
      <c r="F89" s="1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5.75" customHeight="1">
      <c r="A90" s="1"/>
      <c r="B90" s="1"/>
      <c r="C90" s="1"/>
      <c r="D90" s="1"/>
      <c r="E90" s="1"/>
      <c r="F90" s="1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5.75" customHeight="1">
      <c r="A91" s="1"/>
      <c r="B91" s="1"/>
      <c r="C91" s="1"/>
      <c r="D91" s="1"/>
      <c r="E91" s="1"/>
      <c r="F91" s="1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5.75" customHeight="1">
      <c r="A92" s="1"/>
      <c r="B92" s="1"/>
      <c r="C92" s="1"/>
      <c r="D92" s="1"/>
      <c r="E92" s="1"/>
      <c r="F92" s="1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5.75" customHeight="1">
      <c r="A93" s="1"/>
      <c r="B93" s="1"/>
      <c r="C93" s="1"/>
      <c r="D93" s="1"/>
      <c r="E93" s="1"/>
      <c r="F93" s="1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5.75" customHeight="1">
      <c r="A94" s="1"/>
      <c r="B94" s="1"/>
      <c r="C94" s="1"/>
      <c r="D94" s="1"/>
      <c r="E94" s="1"/>
      <c r="F94" s="1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5.75" customHeight="1">
      <c r="A95" s="1"/>
      <c r="B95" s="1"/>
      <c r="C95" s="1"/>
      <c r="D95" s="1"/>
      <c r="E95" s="1"/>
      <c r="F95" s="1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5.75" customHeight="1">
      <c r="A96" s="1"/>
      <c r="B96" s="1"/>
      <c r="C96" s="1"/>
      <c r="D96" s="1"/>
      <c r="E96" s="1"/>
      <c r="F96" s="1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5.75" customHeight="1">
      <c r="A97" s="1"/>
      <c r="B97" s="1"/>
      <c r="C97" s="1"/>
      <c r="D97" s="1"/>
      <c r="E97" s="1"/>
      <c r="F97" s="1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5.75" customHeight="1">
      <c r="A98" s="1"/>
      <c r="B98" s="1"/>
      <c r="C98" s="1"/>
      <c r="D98" s="1"/>
      <c r="E98" s="1"/>
      <c r="F98" s="1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5.75" customHeight="1">
      <c r="A99" s="1"/>
      <c r="B99" s="1"/>
      <c r="C99" s="1"/>
      <c r="D99" s="1"/>
      <c r="E99" s="1"/>
      <c r="F99" s="1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5.75" customHeight="1">
      <c r="A100" s="1"/>
      <c r="B100" s="1"/>
      <c r="C100" s="1"/>
      <c r="D100" s="1"/>
      <c r="E100" s="1"/>
      <c r="F100" s="1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5.75" customHeight="1">
      <c r="A101" s="1"/>
      <c r="B101" s="1"/>
      <c r="C101" s="1"/>
      <c r="D101" s="1"/>
      <c r="E101" s="1"/>
      <c r="F101" s="1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5.75" customHeight="1">
      <c r="A102" s="1"/>
      <c r="B102" s="1"/>
      <c r="C102" s="1"/>
      <c r="D102" s="1"/>
      <c r="E102" s="1"/>
      <c r="F102" s="1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5.75" customHeight="1">
      <c r="A103" s="1"/>
      <c r="B103" s="1"/>
      <c r="C103" s="1"/>
      <c r="D103" s="1"/>
      <c r="E103" s="1"/>
      <c r="F103" s="1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5.75" customHeight="1">
      <c r="A104" s="1"/>
      <c r="B104" s="1"/>
      <c r="C104" s="1"/>
      <c r="D104" s="1"/>
      <c r="E104" s="1"/>
      <c r="F104" s="1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75" customHeight="1">
      <c r="A105" s="1"/>
      <c r="B105" s="1"/>
      <c r="C105" s="1"/>
      <c r="D105" s="1"/>
      <c r="E105" s="1"/>
      <c r="F105" s="1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75" customHeight="1">
      <c r="A106" s="1"/>
      <c r="B106" s="1"/>
      <c r="C106" s="1"/>
      <c r="D106" s="1"/>
      <c r="E106" s="1"/>
      <c r="F106" s="1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75" customHeight="1">
      <c r="A107" s="1"/>
      <c r="B107" s="1"/>
      <c r="C107" s="1"/>
      <c r="D107" s="1"/>
      <c r="E107" s="1"/>
      <c r="F107" s="1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75" customHeight="1">
      <c r="A108" s="1"/>
      <c r="B108" s="1"/>
      <c r="C108" s="1"/>
      <c r="D108" s="1"/>
      <c r="E108" s="1"/>
      <c r="F108" s="1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75" customHeight="1">
      <c r="A109" s="1"/>
      <c r="B109" s="1"/>
      <c r="C109" s="1"/>
      <c r="D109" s="1"/>
      <c r="E109" s="1"/>
      <c r="F109" s="1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75" customHeight="1">
      <c r="A110" s="1"/>
      <c r="B110" s="1"/>
      <c r="C110" s="1"/>
      <c r="D110" s="1"/>
      <c r="E110" s="1"/>
      <c r="F110" s="1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75" customHeight="1">
      <c r="A111" s="1"/>
      <c r="B111" s="1"/>
      <c r="C111" s="1"/>
      <c r="D111" s="1"/>
      <c r="E111" s="1"/>
      <c r="F111" s="1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75" customHeight="1">
      <c r="A112" s="1"/>
      <c r="B112" s="1"/>
      <c r="C112" s="1"/>
      <c r="D112" s="1"/>
      <c r="E112" s="1"/>
      <c r="F112" s="1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75" customHeight="1">
      <c r="A113" s="1"/>
      <c r="B113" s="1"/>
      <c r="C113" s="1"/>
      <c r="D113" s="1"/>
      <c r="E113" s="1"/>
      <c r="F113" s="1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75" customHeight="1">
      <c r="A114" s="1"/>
      <c r="B114" s="1"/>
      <c r="C114" s="1"/>
      <c r="D114" s="1"/>
      <c r="E114" s="1"/>
      <c r="F114" s="1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75" customHeight="1">
      <c r="A115" s="1"/>
      <c r="B115" s="1"/>
      <c r="C115" s="1"/>
      <c r="D115" s="1"/>
      <c r="E115" s="1"/>
      <c r="F115" s="1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75" customHeight="1">
      <c r="A116" s="1"/>
      <c r="B116" s="1"/>
      <c r="C116" s="1"/>
      <c r="D116" s="1"/>
      <c r="E116" s="1"/>
      <c r="F116" s="1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75" customHeight="1">
      <c r="A117" s="1"/>
      <c r="B117" s="1"/>
      <c r="C117" s="1"/>
      <c r="D117" s="1"/>
      <c r="E117" s="1"/>
      <c r="F117" s="1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75" customHeight="1">
      <c r="A118" s="1"/>
      <c r="B118" s="1"/>
      <c r="C118" s="1"/>
      <c r="D118" s="1"/>
      <c r="E118" s="1"/>
      <c r="F118" s="1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75" customHeight="1">
      <c r="A119" s="1"/>
      <c r="B119" s="1"/>
      <c r="C119" s="1"/>
      <c r="D119" s="1"/>
      <c r="E119" s="1"/>
      <c r="F119" s="1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75" customHeight="1">
      <c r="A120" s="1"/>
      <c r="B120" s="1"/>
      <c r="C120" s="1"/>
      <c r="D120" s="1"/>
      <c r="E120" s="1"/>
      <c r="F120" s="1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5.75" customHeight="1">
      <c r="A121" s="1"/>
      <c r="B121" s="1"/>
      <c r="C121" s="1"/>
      <c r="D121" s="1"/>
      <c r="E121" s="1"/>
      <c r="F121" s="1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5.75" customHeight="1">
      <c r="A122" s="1"/>
      <c r="B122" s="1"/>
      <c r="C122" s="1"/>
      <c r="D122" s="1"/>
      <c r="E122" s="1"/>
      <c r="F122" s="1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customHeight="1">
      <c r="A123" s="1"/>
      <c r="B123" s="1"/>
      <c r="C123" s="1"/>
      <c r="D123" s="1"/>
      <c r="E123" s="1"/>
      <c r="F123" s="1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75" customHeight="1">
      <c r="A124" s="1"/>
      <c r="B124" s="1"/>
      <c r="C124" s="1"/>
      <c r="D124" s="1"/>
      <c r="E124" s="1"/>
      <c r="F124" s="1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75" customHeight="1">
      <c r="A125" s="1"/>
      <c r="B125" s="1"/>
      <c r="C125" s="1"/>
      <c r="D125" s="1"/>
      <c r="E125" s="1"/>
      <c r="F125" s="1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75" customHeight="1">
      <c r="A126" s="1"/>
      <c r="B126" s="1"/>
      <c r="C126" s="1"/>
      <c r="D126" s="1"/>
      <c r="E126" s="1"/>
      <c r="F126" s="1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75" customHeight="1">
      <c r="A127" s="1"/>
      <c r="B127" s="1"/>
      <c r="C127" s="1"/>
      <c r="D127" s="1"/>
      <c r="E127" s="1"/>
      <c r="F127" s="1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75" customHeight="1">
      <c r="A128" s="1"/>
      <c r="B128" s="1"/>
      <c r="C128" s="1"/>
      <c r="D128" s="1"/>
      <c r="E128" s="1"/>
      <c r="F128" s="1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75" customHeight="1">
      <c r="A129" s="1"/>
      <c r="B129" s="1"/>
      <c r="C129" s="1"/>
      <c r="D129" s="1"/>
      <c r="E129" s="1"/>
      <c r="F129" s="1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75" customHeight="1">
      <c r="A130" s="1"/>
      <c r="B130" s="1"/>
      <c r="C130" s="1"/>
      <c r="D130" s="1"/>
      <c r="E130" s="1"/>
      <c r="F130" s="1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75" customHeight="1">
      <c r="A131" s="1"/>
      <c r="B131" s="1"/>
      <c r="C131" s="1"/>
      <c r="D131" s="1"/>
      <c r="E131" s="1"/>
      <c r="F131" s="1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75" customHeight="1">
      <c r="A132" s="1"/>
      <c r="B132" s="1"/>
      <c r="C132" s="1"/>
      <c r="D132" s="1"/>
      <c r="E132" s="1"/>
      <c r="F132" s="1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75" customHeight="1">
      <c r="A133" s="1"/>
      <c r="B133" s="1"/>
      <c r="C133" s="1"/>
      <c r="D133" s="1"/>
      <c r="E133" s="1"/>
      <c r="F133" s="1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75" customHeight="1">
      <c r="A134" s="1"/>
      <c r="B134" s="1"/>
      <c r="C134" s="1"/>
      <c r="D134" s="1"/>
      <c r="E134" s="1"/>
      <c r="F134" s="1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75" customHeight="1">
      <c r="A135" s="1"/>
      <c r="B135" s="1"/>
      <c r="C135" s="1"/>
      <c r="D135" s="1"/>
      <c r="E135" s="1"/>
      <c r="F135" s="1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75" customHeight="1">
      <c r="A136" s="1"/>
      <c r="B136" s="1"/>
      <c r="C136" s="1"/>
      <c r="D136" s="1"/>
      <c r="E136" s="1"/>
      <c r="F136" s="1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75" customHeight="1">
      <c r="A137" s="1"/>
      <c r="B137" s="1"/>
      <c r="C137" s="1"/>
      <c r="D137" s="1"/>
      <c r="E137" s="1"/>
      <c r="F137" s="1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75" customHeight="1">
      <c r="A138" s="1"/>
      <c r="B138" s="1"/>
      <c r="C138" s="1"/>
      <c r="D138" s="1"/>
      <c r="E138" s="1"/>
      <c r="F138" s="1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75" customHeight="1">
      <c r="A139" s="1"/>
      <c r="B139" s="1"/>
      <c r="C139" s="1"/>
      <c r="D139" s="1"/>
      <c r="E139" s="1"/>
      <c r="F139" s="1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75" customHeight="1">
      <c r="A140" s="1"/>
      <c r="B140" s="1"/>
      <c r="C140" s="1"/>
      <c r="D140" s="1"/>
      <c r="E140" s="1"/>
      <c r="F140" s="1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75" customHeight="1">
      <c r="A141" s="1"/>
      <c r="B141" s="1"/>
      <c r="C141" s="1"/>
      <c r="D141" s="1"/>
      <c r="E141" s="1"/>
      <c r="F141" s="1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75" customHeight="1">
      <c r="A142" s="1"/>
      <c r="B142" s="1"/>
      <c r="C142" s="1"/>
      <c r="D142" s="1"/>
      <c r="E142" s="1"/>
      <c r="F142" s="1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75" customHeight="1">
      <c r="A143" s="1"/>
      <c r="B143" s="1"/>
      <c r="C143" s="1"/>
      <c r="D143" s="1"/>
      <c r="E143" s="1"/>
      <c r="F143" s="1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5.75" customHeight="1">
      <c r="A144" s="1"/>
      <c r="B144" s="1"/>
      <c r="C144" s="1"/>
      <c r="D144" s="1"/>
      <c r="E144" s="1"/>
      <c r="F144" s="1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75" customHeight="1">
      <c r="A145" s="1"/>
      <c r="B145" s="1"/>
      <c r="C145" s="1"/>
      <c r="D145" s="1"/>
      <c r="E145" s="1"/>
      <c r="F145" s="1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75" customHeight="1">
      <c r="A146" s="1"/>
      <c r="B146" s="1"/>
      <c r="C146" s="1"/>
      <c r="D146" s="1"/>
      <c r="E146" s="1"/>
      <c r="F146" s="1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75" customHeight="1">
      <c r="A147" s="1"/>
      <c r="B147" s="1"/>
      <c r="C147" s="1"/>
      <c r="D147" s="1"/>
      <c r="E147" s="1"/>
      <c r="F147" s="1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75" customHeight="1">
      <c r="A148" s="1"/>
      <c r="B148" s="1"/>
      <c r="C148" s="1"/>
      <c r="D148" s="1"/>
      <c r="E148" s="1"/>
      <c r="F148" s="1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75" customHeight="1">
      <c r="A149" s="1"/>
      <c r="B149" s="1"/>
      <c r="C149" s="1"/>
      <c r="D149" s="1"/>
      <c r="E149" s="1"/>
      <c r="F149" s="1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5.75" customHeight="1">
      <c r="A150" s="1"/>
      <c r="B150" s="1"/>
      <c r="C150" s="1"/>
      <c r="D150" s="1"/>
      <c r="E150" s="1"/>
      <c r="F150" s="1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5.75" customHeight="1">
      <c r="A151" s="1"/>
      <c r="B151" s="1"/>
      <c r="C151" s="1"/>
      <c r="D151" s="1"/>
      <c r="E151" s="1"/>
      <c r="F151" s="1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75" customHeight="1">
      <c r="A152" s="1"/>
      <c r="B152" s="1"/>
      <c r="C152" s="1"/>
      <c r="D152" s="1"/>
      <c r="E152" s="1"/>
      <c r="F152" s="1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5.75" customHeight="1">
      <c r="A153" s="1"/>
      <c r="B153" s="1"/>
      <c r="C153" s="1"/>
      <c r="D153" s="1"/>
      <c r="E153" s="1"/>
      <c r="F153" s="1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5.75" customHeight="1">
      <c r="A154" s="1"/>
      <c r="B154" s="1"/>
      <c r="C154" s="1"/>
      <c r="D154" s="1"/>
      <c r="E154" s="1"/>
      <c r="F154" s="1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5.75" customHeight="1">
      <c r="A155" s="1"/>
      <c r="B155" s="1"/>
      <c r="C155" s="1"/>
      <c r="D155" s="1"/>
      <c r="E155" s="1"/>
      <c r="F155" s="1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5.75" customHeight="1">
      <c r="A156" s="1"/>
      <c r="B156" s="1"/>
      <c r="C156" s="1"/>
      <c r="D156" s="1"/>
      <c r="E156" s="1"/>
      <c r="F156" s="1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5.75" customHeight="1">
      <c r="A157" s="1"/>
      <c r="B157" s="1"/>
      <c r="C157" s="1"/>
      <c r="D157" s="1"/>
      <c r="E157" s="1"/>
      <c r="F157" s="1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5.75" customHeight="1">
      <c r="A158" s="1"/>
      <c r="B158" s="1"/>
      <c r="C158" s="1"/>
      <c r="D158" s="1"/>
      <c r="E158" s="1"/>
      <c r="F158" s="1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5.75" customHeight="1">
      <c r="A159" s="1"/>
      <c r="B159" s="1"/>
      <c r="C159" s="1"/>
      <c r="D159" s="1"/>
      <c r="E159" s="1"/>
      <c r="F159" s="1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5.75" customHeight="1">
      <c r="A160" s="1"/>
      <c r="B160" s="1"/>
      <c r="C160" s="1"/>
      <c r="D160" s="1"/>
      <c r="E160" s="1"/>
      <c r="F160" s="1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5.75" customHeight="1">
      <c r="A161" s="1"/>
      <c r="B161" s="1"/>
      <c r="C161" s="1"/>
      <c r="D161" s="1"/>
      <c r="E161" s="1"/>
      <c r="F161" s="1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5.75" customHeight="1">
      <c r="A162" s="1"/>
      <c r="B162" s="1"/>
      <c r="C162" s="1"/>
      <c r="D162" s="1"/>
      <c r="E162" s="1"/>
      <c r="F162" s="1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5.75" customHeight="1">
      <c r="A163" s="1"/>
      <c r="B163" s="1"/>
      <c r="C163" s="1"/>
      <c r="D163" s="1"/>
      <c r="E163" s="1"/>
      <c r="F163" s="1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5.75" customHeight="1">
      <c r="A164" s="1"/>
      <c r="B164" s="1"/>
      <c r="C164" s="1"/>
      <c r="D164" s="1"/>
      <c r="E164" s="1"/>
      <c r="F164" s="1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5.75" customHeight="1">
      <c r="A165" s="1"/>
      <c r="B165" s="1"/>
      <c r="C165" s="1"/>
      <c r="D165" s="1"/>
      <c r="E165" s="1"/>
      <c r="F165" s="1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5.75" customHeight="1">
      <c r="A166" s="1"/>
      <c r="B166" s="1"/>
      <c r="C166" s="1"/>
      <c r="D166" s="1"/>
      <c r="E166" s="1"/>
      <c r="F166" s="1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5.75" customHeight="1">
      <c r="A167" s="1"/>
      <c r="B167" s="1"/>
      <c r="C167" s="1"/>
      <c r="D167" s="1"/>
      <c r="E167" s="1"/>
      <c r="F167" s="1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5.75" customHeight="1">
      <c r="A168" s="1"/>
      <c r="B168" s="1"/>
      <c r="C168" s="1"/>
      <c r="D168" s="1"/>
      <c r="E168" s="1"/>
      <c r="F168" s="1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5.75" customHeight="1">
      <c r="A169" s="1"/>
      <c r="B169" s="1"/>
      <c r="C169" s="1"/>
      <c r="D169" s="1"/>
      <c r="E169" s="1"/>
      <c r="F169" s="1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5.75" customHeight="1">
      <c r="A170" s="1"/>
      <c r="B170" s="1"/>
      <c r="C170" s="1"/>
      <c r="D170" s="1"/>
      <c r="E170" s="1"/>
      <c r="F170" s="1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5.75" customHeight="1">
      <c r="A171" s="1"/>
      <c r="B171" s="1"/>
      <c r="C171" s="1"/>
      <c r="D171" s="1"/>
      <c r="E171" s="1"/>
      <c r="F171" s="1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5.75" customHeight="1">
      <c r="A172" s="1"/>
      <c r="B172" s="1"/>
      <c r="C172" s="1"/>
      <c r="D172" s="1"/>
      <c r="E172" s="1"/>
      <c r="F172" s="1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5.75" customHeight="1">
      <c r="A173" s="1"/>
      <c r="B173" s="1"/>
      <c r="C173" s="1"/>
      <c r="D173" s="1"/>
      <c r="E173" s="1"/>
      <c r="F173" s="1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75" customHeight="1">
      <c r="A174" s="1"/>
      <c r="B174" s="1"/>
      <c r="C174" s="1"/>
      <c r="D174" s="1"/>
      <c r="E174" s="1"/>
      <c r="F174" s="1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75" customHeight="1">
      <c r="A175" s="1"/>
      <c r="B175" s="1"/>
      <c r="C175" s="1"/>
      <c r="D175" s="1"/>
      <c r="E175" s="1"/>
      <c r="F175" s="1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75" customHeight="1">
      <c r="A176" s="1"/>
      <c r="B176" s="1"/>
      <c r="C176" s="1"/>
      <c r="D176" s="1"/>
      <c r="E176" s="1"/>
      <c r="F176" s="1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75" customHeight="1">
      <c r="A177" s="1"/>
      <c r="B177" s="1"/>
      <c r="C177" s="1"/>
      <c r="D177" s="1"/>
      <c r="E177" s="1"/>
      <c r="F177" s="1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75" customHeight="1">
      <c r="A178" s="1"/>
      <c r="B178" s="1"/>
      <c r="C178" s="1"/>
      <c r="D178" s="1"/>
      <c r="E178" s="1"/>
      <c r="F178" s="1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5.75" customHeight="1">
      <c r="A179" s="1"/>
      <c r="B179" s="1"/>
      <c r="C179" s="1"/>
      <c r="D179" s="1"/>
      <c r="E179" s="1"/>
      <c r="F179" s="1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5.75" customHeight="1">
      <c r="A180" s="1"/>
      <c r="B180" s="1"/>
      <c r="C180" s="1"/>
      <c r="D180" s="1"/>
      <c r="E180" s="1"/>
      <c r="F180" s="1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75" customHeight="1">
      <c r="A181" s="1"/>
      <c r="B181" s="1"/>
      <c r="C181" s="1"/>
      <c r="D181" s="1"/>
      <c r="E181" s="1"/>
      <c r="F181" s="1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75" customHeight="1">
      <c r="A182" s="1"/>
      <c r="B182" s="1"/>
      <c r="C182" s="1"/>
      <c r="D182" s="1"/>
      <c r="E182" s="1"/>
      <c r="F182" s="1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75" customHeight="1">
      <c r="A183" s="1"/>
      <c r="B183" s="1"/>
      <c r="C183" s="1"/>
      <c r="D183" s="1"/>
      <c r="E183" s="1"/>
      <c r="F183" s="1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75" customHeight="1">
      <c r="A184" s="1"/>
      <c r="B184" s="1"/>
      <c r="C184" s="1"/>
      <c r="D184" s="1"/>
      <c r="E184" s="1"/>
      <c r="F184" s="1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75" customHeight="1">
      <c r="A185" s="1"/>
      <c r="B185" s="1"/>
      <c r="C185" s="1"/>
      <c r="D185" s="1"/>
      <c r="E185" s="1"/>
      <c r="F185" s="1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75" customHeight="1">
      <c r="A186" s="1"/>
      <c r="B186" s="1"/>
      <c r="C186" s="1"/>
      <c r="D186" s="1"/>
      <c r="E186" s="1"/>
      <c r="F186" s="1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75" customHeight="1">
      <c r="A187" s="1"/>
      <c r="B187" s="1"/>
      <c r="C187" s="1"/>
      <c r="D187" s="1"/>
      <c r="E187" s="1"/>
      <c r="F187" s="1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75" customHeight="1">
      <c r="A188" s="1"/>
      <c r="B188" s="1"/>
      <c r="C188" s="1"/>
      <c r="D188" s="1"/>
      <c r="E188" s="1"/>
      <c r="F188" s="1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75" customHeight="1">
      <c r="A189" s="1"/>
      <c r="B189" s="1"/>
      <c r="C189" s="1"/>
      <c r="D189" s="1"/>
      <c r="E189" s="1"/>
      <c r="F189" s="1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75" customHeight="1">
      <c r="A190" s="1"/>
      <c r="B190" s="1"/>
      <c r="C190" s="1"/>
      <c r="D190" s="1"/>
      <c r="E190" s="1"/>
      <c r="F190" s="1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75" customHeight="1">
      <c r="A191" s="1"/>
      <c r="B191" s="1"/>
      <c r="C191" s="1"/>
      <c r="D191" s="1"/>
      <c r="E191" s="1"/>
      <c r="F191" s="1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75" customHeight="1">
      <c r="A192" s="1"/>
      <c r="B192" s="1"/>
      <c r="C192" s="1"/>
      <c r="D192" s="1"/>
      <c r="E192" s="1"/>
      <c r="F192" s="1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5.75" customHeight="1">
      <c r="A193" s="1"/>
      <c r="B193" s="1"/>
      <c r="C193" s="1"/>
      <c r="D193" s="1"/>
      <c r="E193" s="1"/>
      <c r="F193" s="1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5.75" customHeight="1">
      <c r="A194" s="1"/>
      <c r="B194" s="1"/>
      <c r="C194" s="1"/>
      <c r="D194" s="1"/>
      <c r="E194" s="1"/>
      <c r="F194" s="1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5.75" customHeight="1">
      <c r="A195" s="1"/>
      <c r="B195" s="1"/>
      <c r="C195" s="1"/>
      <c r="D195" s="1"/>
      <c r="E195" s="1"/>
      <c r="F195" s="1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5.75" customHeight="1">
      <c r="A196" s="1"/>
      <c r="B196" s="1"/>
      <c r="C196" s="1"/>
      <c r="D196" s="1"/>
      <c r="E196" s="1"/>
      <c r="F196" s="1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5.75" customHeight="1">
      <c r="A197" s="1"/>
      <c r="B197" s="1"/>
      <c r="C197" s="1"/>
      <c r="D197" s="1"/>
      <c r="E197" s="1"/>
      <c r="F197" s="1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5.75" customHeight="1">
      <c r="A198" s="1"/>
      <c r="B198" s="1"/>
      <c r="C198" s="1"/>
      <c r="D198" s="1"/>
      <c r="E198" s="1"/>
      <c r="F198" s="1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5.75" customHeight="1">
      <c r="A199" s="1"/>
      <c r="B199" s="1"/>
      <c r="C199" s="1"/>
      <c r="D199" s="1"/>
      <c r="E199" s="1"/>
      <c r="F199" s="1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5.75" customHeight="1">
      <c r="A200" s="1"/>
      <c r="B200" s="1"/>
      <c r="C200" s="1"/>
      <c r="D200" s="1"/>
      <c r="E200" s="1"/>
      <c r="F200" s="1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5.75" customHeight="1">
      <c r="A201" s="1"/>
      <c r="B201" s="1"/>
      <c r="C201" s="1"/>
      <c r="D201" s="1"/>
      <c r="E201" s="1"/>
      <c r="F201" s="1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5.75" customHeight="1">
      <c r="A202" s="1"/>
      <c r="B202" s="1"/>
      <c r="C202" s="1"/>
      <c r="D202" s="1"/>
      <c r="E202" s="1"/>
      <c r="F202" s="1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5.75" customHeight="1">
      <c r="A203" s="1"/>
      <c r="B203" s="1"/>
      <c r="C203" s="1"/>
      <c r="D203" s="1"/>
      <c r="E203" s="1"/>
      <c r="F203" s="1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5.75" customHeight="1">
      <c r="A204" s="1"/>
      <c r="B204" s="1"/>
      <c r="C204" s="1"/>
      <c r="D204" s="1"/>
      <c r="E204" s="1"/>
      <c r="F204" s="1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5.75" customHeight="1">
      <c r="A205" s="1"/>
      <c r="B205" s="1"/>
      <c r="C205" s="1"/>
      <c r="D205" s="1"/>
      <c r="E205" s="1"/>
      <c r="F205" s="1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5.75" customHeight="1">
      <c r="A206" s="1"/>
      <c r="B206" s="1"/>
      <c r="C206" s="1"/>
      <c r="D206" s="1"/>
      <c r="E206" s="1"/>
      <c r="F206" s="1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5.75" customHeight="1">
      <c r="A207" s="1"/>
      <c r="B207" s="1"/>
      <c r="C207" s="1"/>
      <c r="D207" s="1"/>
      <c r="E207" s="1"/>
      <c r="F207" s="1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5.75" customHeight="1">
      <c r="A208" s="1"/>
      <c r="B208" s="1"/>
      <c r="C208" s="1"/>
      <c r="D208" s="1"/>
      <c r="E208" s="1"/>
      <c r="F208" s="1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5.75" customHeight="1">
      <c r="A209" s="1"/>
      <c r="B209" s="1"/>
      <c r="C209" s="1"/>
      <c r="D209" s="1"/>
      <c r="E209" s="1"/>
      <c r="F209" s="1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5.75" customHeight="1">
      <c r="A210" s="1"/>
      <c r="B210" s="1"/>
      <c r="C210" s="1"/>
      <c r="D210" s="1"/>
      <c r="E210" s="1"/>
      <c r="F210" s="1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5.75" customHeight="1">
      <c r="A211" s="1"/>
      <c r="B211" s="1"/>
      <c r="C211" s="1"/>
      <c r="D211" s="1"/>
      <c r="E211" s="1"/>
      <c r="F211" s="1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5.75" customHeight="1">
      <c r="A212" s="1"/>
      <c r="B212" s="1"/>
      <c r="C212" s="1"/>
      <c r="D212" s="1"/>
      <c r="E212" s="1"/>
      <c r="F212" s="1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5.75" customHeight="1">
      <c r="A213" s="1"/>
      <c r="B213" s="1"/>
      <c r="C213" s="1"/>
      <c r="D213" s="1"/>
      <c r="E213" s="1"/>
      <c r="F213" s="1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5.75" customHeight="1">
      <c r="A214" s="1"/>
      <c r="B214" s="1"/>
      <c r="C214" s="1"/>
      <c r="D214" s="1"/>
      <c r="E214" s="1"/>
      <c r="F214" s="1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5.75" customHeight="1">
      <c r="A215" s="1"/>
      <c r="B215" s="1"/>
      <c r="C215" s="1"/>
      <c r="D215" s="1"/>
      <c r="E215" s="1"/>
      <c r="F215" s="1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5.75" customHeight="1">
      <c r="A216" s="1"/>
      <c r="B216" s="1"/>
      <c r="C216" s="1"/>
      <c r="D216" s="1"/>
      <c r="E216" s="1"/>
      <c r="F216" s="1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5.75" customHeight="1">
      <c r="A217" s="1"/>
      <c r="B217" s="1"/>
      <c r="C217" s="1"/>
      <c r="D217" s="1"/>
      <c r="E217" s="1"/>
      <c r="F217" s="1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5.75" customHeight="1">
      <c r="A218" s="1"/>
      <c r="B218" s="1"/>
      <c r="C218" s="1"/>
      <c r="D218" s="1"/>
      <c r="E218" s="1"/>
      <c r="F218" s="1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5.75" customHeight="1">
      <c r="A219" s="1"/>
      <c r="B219" s="1"/>
      <c r="C219" s="1"/>
      <c r="D219" s="1"/>
      <c r="E219" s="1"/>
      <c r="F219" s="1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5.75" customHeight="1">
      <c r="A220" s="1"/>
      <c r="B220" s="1"/>
      <c r="C220" s="1"/>
      <c r="D220" s="1"/>
      <c r="E220" s="1"/>
      <c r="F220" s="1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5.75" customHeight="1">
      <c r="G221" s="14"/>
    </row>
    <row r="222" ht="15.75" customHeight="1">
      <c r="G222" s="14"/>
    </row>
    <row r="223" ht="15.75" customHeight="1">
      <c r="G223" s="14"/>
    </row>
    <row r="224" ht="15.75" customHeight="1">
      <c r="G224" s="14"/>
    </row>
    <row r="225" ht="15.75" customHeight="1">
      <c r="G225" s="14"/>
    </row>
    <row r="226" ht="15.75" customHeight="1">
      <c r="G226" s="14"/>
    </row>
    <row r="227" ht="15.75" customHeight="1">
      <c r="G227" s="14"/>
    </row>
    <row r="228" ht="15.75" customHeight="1">
      <c r="G228" s="14"/>
    </row>
    <row r="229" ht="15.75" customHeight="1">
      <c r="G229" s="14"/>
    </row>
    <row r="230" ht="15.75" customHeight="1">
      <c r="G230" s="14"/>
    </row>
    <row r="231" ht="15.75" customHeight="1">
      <c r="G231" s="14"/>
    </row>
    <row r="232" ht="15.75" customHeight="1">
      <c r="G232" s="14"/>
    </row>
    <row r="233" ht="15.75" customHeight="1">
      <c r="G233" s="14"/>
    </row>
    <row r="234" ht="15.75" customHeight="1">
      <c r="G234" s="14"/>
    </row>
    <row r="235" ht="15.75" customHeight="1">
      <c r="G235" s="14"/>
    </row>
    <row r="236" ht="15.75" customHeight="1">
      <c r="G236" s="14"/>
    </row>
    <row r="237" ht="15.75" customHeight="1">
      <c r="G237" s="14"/>
    </row>
    <row r="238" ht="15.75" customHeight="1">
      <c r="G238" s="14"/>
    </row>
    <row r="239" ht="15.75" customHeight="1">
      <c r="G239" s="14"/>
    </row>
    <row r="240" ht="15.75" customHeight="1">
      <c r="G240" s="14"/>
    </row>
    <row r="241" ht="15.75" customHeight="1">
      <c r="G241" s="14"/>
    </row>
    <row r="242" ht="15.75" customHeight="1">
      <c r="G242" s="14"/>
    </row>
    <row r="243" ht="15.75" customHeight="1">
      <c r="G243" s="14"/>
    </row>
    <row r="244" ht="15.75" customHeight="1">
      <c r="G244" s="14"/>
    </row>
    <row r="245" ht="15.75" customHeight="1">
      <c r="G245" s="14"/>
    </row>
    <row r="246" ht="15.75" customHeight="1">
      <c r="G246" s="14"/>
    </row>
    <row r="247" ht="15.75" customHeight="1">
      <c r="G247" s="14"/>
    </row>
    <row r="248" ht="15.75" customHeight="1">
      <c r="G248" s="14"/>
    </row>
    <row r="249" ht="15.75" customHeight="1">
      <c r="G249" s="14"/>
    </row>
    <row r="250" ht="15.75" customHeight="1">
      <c r="G250" s="14"/>
    </row>
    <row r="251" ht="15.75" customHeight="1">
      <c r="G251" s="14"/>
    </row>
    <row r="252" ht="15.75" customHeight="1">
      <c r="G252" s="14"/>
    </row>
    <row r="253" ht="15.75" customHeight="1">
      <c r="G253" s="14"/>
    </row>
    <row r="254" ht="15.75" customHeight="1">
      <c r="G254" s="14"/>
    </row>
    <row r="255" ht="15.75" customHeight="1">
      <c r="G255" s="14"/>
    </row>
    <row r="256" ht="15.75" customHeight="1">
      <c r="G256" s="14"/>
    </row>
    <row r="257" ht="15.75" customHeight="1">
      <c r="G257" s="14"/>
    </row>
    <row r="258" ht="15.75" customHeight="1">
      <c r="G258" s="14"/>
    </row>
    <row r="259" ht="15.75" customHeight="1">
      <c r="G259" s="14"/>
    </row>
    <row r="260" ht="15.75" customHeight="1">
      <c r="G260" s="14"/>
    </row>
    <row r="261" ht="15.75" customHeight="1">
      <c r="G261" s="14"/>
    </row>
    <row r="262" ht="15.75" customHeight="1">
      <c r="G262" s="14"/>
    </row>
    <row r="263" ht="15.75" customHeight="1">
      <c r="G263" s="14"/>
    </row>
    <row r="264" ht="15.75" customHeight="1">
      <c r="G264" s="14"/>
    </row>
    <row r="265" ht="15.75" customHeight="1">
      <c r="G265" s="14"/>
    </row>
    <row r="266" ht="15.75" customHeight="1">
      <c r="G266" s="14"/>
    </row>
    <row r="267" ht="15.75" customHeight="1">
      <c r="G267" s="14"/>
    </row>
    <row r="268" ht="15.75" customHeight="1">
      <c r="G268" s="14"/>
    </row>
    <row r="269" ht="15.75" customHeight="1">
      <c r="G269" s="14"/>
    </row>
    <row r="270" ht="15.75" customHeight="1">
      <c r="G270" s="14"/>
    </row>
    <row r="271" ht="15.75" customHeight="1">
      <c r="G271" s="14"/>
    </row>
    <row r="272" ht="15.75" customHeight="1">
      <c r="G272" s="14"/>
    </row>
    <row r="273" ht="15.75" customHeight="1">
      <c r="G273" s="14"/>
    </row>
    <row r="274" ht="15.75" customHeight="1">
      <c r="G274" s="14"/>
    </row>
    <row r="275" ht="15.75" customHeight="1">
      <c r="G275" s="14"/>
    </row>
    <row r="276" ht="15.75" customHeight="1">
      <c r="G276" s="14"/>
    </row>
    <row r="277" ht="15.75" customHeight="1">
      <c r="G277" s="14"/>
    </row>
    <row r="278" ht="15.75" customHeight="1">
      <c r="G278" s="14"/>
    </row>
    <row r="279" ht="15.75" customHeight="1">
      <c r="G279" s="14"/>
    </row>
    <row r="280" ht="15.75" customHeight="1">
      <c r="G280" s="14"/>
    </row>
    <row r="281" ht="15.75" customHeight="1">
      <c r="G281" s="14"/>
    </row>
    <row r="282" ht="15.75" customHeight="1">
      <c r="G282" s="14"/>
    </row>
    <row r="283" ht="15.75" customHeight="1">
      <c r="G283" s="14"/>
    </row>
    <row r="284" ht="15.75" customHeight="1">
      <c r="G284" s="14"/>
    </row>
    <row r="285" ht="15.75" customHeight="1">
      <c r="G285" s="14"/>
    </row>
    <row r="286" ht="15.75" customHeight="1">
      <c r="G286" s="14"/>
    </row>
    <row r="287" ht="15.75" customHeight="1">
      <c r="G287" s="14"/>
    </row>
    <row r="288" ht="15.75" customHeight="1">
      <c r="G288" s="14"/>
    </row>
    <row r="289" ht="15.75" customHeight="1">
      <c r="G289" s="14"/>
    </row>
    <row r="290" ht="15.75" customHeight="1">
      <c r="G290" s="14"/>
    </row>
    <row r="291" ht="15.75" customHeight="1">
      <c r="G291" s="14"/>
    </row>
    <row r="292" ht="15.75" customHeight="1">
      <c r="G292" s="14"/>
    </row>
    <row r="293" ht="15.75" customHeight="1">
      <c r="G293" s="14"/>
    </row>
    <row r="294" ht="15.75" customHeight="1">
      <c r="G294" s="14"/>
    </row>
    <row r="295" ht="15.75" customHeight="1">
      <c r="G295" s="14"/>
    </row>
    <row r="296" ht="15.75" customHeight="1">
      <c r="G296" s="14"/>
    </row>
    <row r="297" ht="15.75" customHeight="1">
      <c r="G297" s="14"/>
    </row>
    <row r="298" ht="15.75" customHeight="1">
      <c r="G298" s="14"/>
    </row>
    <row r="299" ht="15.75" customHeight="1">
      <c r="G299" s="14"/>
    </row>
    <row r="300" ht="15.75" customHeight="1">
      <c r="G300" s="14"/>
    </row>
    <row r="301" ht="15.75" customHeight="1">
      <c r="G301" s="14"/>
    </row>
    <row r="302" ht="15.75" customHeight="1">
      <c r="G302" s="14"/>
    </row>
    <row r="303" ht="15.75" customHeight="1">
      <c r="G303" s="14"/>
    </row>
    <row r="304" ht="15.75" customHeight="1">
      <c r="G304" s="14"/>
    </row>
    <row r="305" ht="15.75" customHeight="1">
      <c r="G305" s="14"/>
    </row>
    <row r="306" ht="15.75" customHeight="1">
      <c r="G306" s="14"/>
    </row>
    <row r="307" ht="15.75" customHeight="1">
      <c r="G307" s="14"/>
    </row>
    <row r="308" ht="15.75" customHeight="1">
      <c r="G308" s="14"/>
    </row>
    <row r="309" ht="15.75" customHeight="1">
      <c r="G309" s="14"/>
    </row>
    <row r="310" ht="15.75" customHeight="1">
      <c r="G310" s="14"/>
    </row>
    <row r="311" ht="15.75" customHeight="1">
      <c r="G311" s="14"/>
    </row>
    <row r="312" ht="15.75" customHeight="1">
      <c r="G312" s="14"/>
    </row>
    <row r="313" ht="15.75" customHeight="1">
      <c r="G313" s="14"/>
    </row>
    <row r="314" ht="15.75" customHeight="1">
      <c r="G314" s="14"/>
    </row>
    <row r="315" ht="15.75" customHeight="1">
      <c r="G315" s="14"/>
    </row>
    <row r="316" ht="15.75" customHeight="1">
      <c r="G316" s="14"/>
    </row>
    <row r="317" ht="15.75" customHeight="1">
      <c r="G317" s="14"/>
    </row>
    <row r="318" ht="15.75" customHeight="1">
      <c r="G318" s="14"/>
    </row>
    <row r="319" ht="15.75" customHeight="1">
      <c r="G319" s="14"/>
    </row>
    <row r="320" ht="15.75" customHeight="1">
      <c r="G320" s="14"/>
    </row>
    <row r="321" ht="15.75" customHeight="1">
      <c r="G321" s="14"/>
    </row>
    <row r="322" ht="15.75" customHeight="1">
      <c r="G322" s="14"/>
    </row>
    <row r="323" ht="15.75" customHeight="1">
      <c r="G323" s="14"/>
    </row>
    <row r="324" ht="15.75" customHeight="1">
      <c r="G324" s="14"/>
    </row>
    <row r="325" ht="15.75" customHeight="1">
      <c r="G325" s="14"/>
    </row>
    <row r="326" ht="15.75" customHeight="1">
      <c r="G326" s="14"/>
    </row>
    <row r="327" ht="15.75" customHeight="1">
      <c r="G327" s="14"/>
    </row>
    <row r="328" ht="15.75" customHeight="1">
      <c r="G328" s="14"/>
    </row>
    <row r="329" ht="15.75" customHeight="1">
      <c r="G329" s="14"/>
    </row>
    <row r="330" ht="15.75" customHeight="1">
      <c r="G330" s="14"/>
    </row>
    <row r="331" ht="15.75" customHeight="1">
      <c r="G331" s="14"/>
    </row>
    <row r="332" ht="15.75" customHeight="1">
      <c r="G332" s="14"/>
    </row>
    <row r="333" ht="15.75" customHeight="1">
      <c r="G333" s="14"/>
    </row>
    <row r="334" ht="15.75" customHeight="1">
      <c r="G334" s="14"/>
    </row>
    <row r="335" ht="15.75" customHeight="1">
      <c r="G335" s="14"/>
    </row>
    <row r="336" ht="15.75" customHeight="1">
      <c r="G336" s="14"/>
    </row>
    <row r="337" ht="15.75" customHeight="1">
      <c r="G337" s="14"/>
    </row>
    <row r="338" ht="15.75" customHeight="1">
      <c r="G338" s="14"/>
    </row>
    <row r="339" ht="15.75" customHeight="1">
      <c r="G339" s="14"/>
    </row>
    <row r="340" ht="15.75" customHeight="1">
      <c r="G340" s="14"/>
    </row>
    <row r="341" ht="15.75" customHeight="1">
      <c r="G341" s="14"/>
    </row>
    <row r="342" ht="15.75" customHeight="1">
      <c r="G342" s="14"/>
    </row>
    <row r="343" ht="15.75" customHeight="1">
      <c r="G343" s="14"/>
    </row>
    <row r="344" ht="15.75" customHeight="1">
      <c r="G344" s="14"/>
    </row>
    <row r="345" ht="15.75" customHeight="1">
      <c r="G345" s="14"/>
    </row>
    <row r="346" ht="15.75" customHeight="1">
      <c r="G346" s="14"/>
    </row>
    <row r="347" ht="15.75" customHeight="1">
      <c r="G347" s="14"/>
    </row>
    <row r="348" ht="15.75" customHeight="1">
      <c r="G348" s="14"/>
    </row>
    <row r="349" ht="15.75" customHeight="1">
      <c r="G349" s="14"/>
    </row>
    <row r="350" ht="15.75" customHeight="1">
      <c r="G350" s="14"/>
    </row>
    <row r="351" ht="15.75" customHeight="1">
      <c r="G351" s="14"/>
    </row>
    <row r="352" ht="15.75" customHeight="1">
      <c r="G352" s="14"/>
    </row>
    <row r="353" ht="15.75" customHeight="1">
      <c r="G353" s="14"/>
    </row>
    <row r="354" ht="15.75" customHeight="1">
      <c r="G354" s="14"/>
    </row>
    <row r="355" ht="15.75" customHeight="1">
      <c r="G355" s="14"/>
    </row>
    <row r="356" ht="15.75" customHeight="1">
      <c r="G356" s="14"/>
    </row>
    <row r="357" ht="15.75" customHeight="1">
      <c r="G357" s="14"/>
    </row>
    <row r="358" ht="15.75" customHeight="1">
      <c r="G358" s="14"/>
    </row>
    <row r="359" ht="15.75" customHeight="1">
      <c r="G359" s="14"/>
    </row>
    <row r="360" ht="15.75" customHeight="1">
      <c r="G360" s="14"/>
    </row>
    <row r="361" ht="15.75" customHeight="1">
      <c r="G361" s="14"/>
    </row>
    <row r="362" ht="15.75" customHeight="1">
      <c r="G362" s="14"/>
    </row>
    <row r="363" ht="15.75" customHeight="1">
      <c r="G363" s="14"/>
    </row>
    <row r="364" ht="15.75" customHeight="1">
      <c r="G364" s="14"/>
    </row>
    <row r="365" ht="15.75" customHeight="1">
      <c r="G365" s="14"/>
    </row>
    <row r="366" ht="15.75" customHeight="1">
      <c r="G366" s="14"/>
    </row>
    <row r="367" ht="15.75" customHeight="1">
      <c r="G367" s="14"/>
    </row>
    <row r="368" ht="15.75" customHeight="1">
      <c r="G368" s="14"/>
    </row>
    <row r="369" ht="15.75" customHeight="1">
      <c r="G369" s="14"/>
    </row>
    <row r="370" ht="15.75" customHeight="1">
      <c r="G370" s="14"/>
    </row>
    <row r="371" ht="15.75" customHeight="1">
      <c r="G371" s="14"/>
    </row>
    <row r="372" ht="15.75" customHeight="1">
      <c r="G372" s="14"/>
    </row>
    <row r="373" ht="15.75" customHeight="1">
      <c r="G373" s="14"/>
    </row>
    <row r="374" ht="15.75" customHeight="1">
      <c r="G374" s="14"/>
    </row>
    <row r="375" ht="15.75" customHeight="1">
      <c r="G375" s="14"/>
    </row>
    <row r="376" ht="15.75" customHeight="1">
      <c r="G376" s="14"/>
    </row>
    <row r="377" ht="15.75" customHeight="1">
      <c r="G377" s="14"/>
    </row>
    <row r="378" ht="15.75" customHeight="1">
      <c r="G378" s="14"/>
    </row>
    <row r="379" ht="15.75" customHeight="1">
      <c r="G379" s="14"/>
    </row>
    <row r="380" ht="15.75" customHeight="1">
      <c r="G380" s="14"/>
    </row>
    <row r="381" ht="15.75" customHeight="1">
      <c r="G381" s="14"/>
    </row>
    <row r="382" ht="15.75" customHeight="1">
      <c r="G382" s="14"/>
    </row>
    <row r="383" ht="15.75" customHeight="1">
      <c r="G383" s="14"/>
    </row>
    <row r="384" ht="15.75" customHeight="1">
      <c r="G384" s="14"/>
    </row>
    <row r="385" ht="15.75" customHeight="1">
      <c r="G385" s="14"/>
    </row>
    <row r="386" ht="15.75" customHeight="1">
      <c r="G386" s="14"/>
    </row>
    <row r="387" ht="15.75" customHeight="1">
      <c r="G387" s="14"/>
    </row>
    <row r="388" ht="15.75" customHeight="1">
      <c r="G388" s="14"/>
    </row>
    <row r="389" ht="15.75" customHeight="1">
      <c r="G389" s="14"/>
    </row>
    <row r="390" ht="15.75" customHeight="1">
      <c r="G390" s="14"/>
    </row>
    <row r="391" ht="15.75" customHeight="1">
      <c r="G391" s="14"/>
    </row>
    <row r="392" ht="15.75" customHeight="1">
      <c r="G392" s="14"/>
    </row>
    <row r="393" ht="15.75" customHeight="1">
      <c r="G393" s="14"/>
    </row>
    <row r="394" ht="15.75" customHeight="1">
      <c r="G394" s="14"/>
    </row>
    <row r="395" ht="15.75" customHeight="1">
      <c r="G395" s="14"/>
    </row>
    <row r="396" ht="15.75" customHeight="1">
      <c r="G396" s="14"/>
    </row>
    <row r="397" ht="15.75" customHeight="1">
      <c r="G397" s="14"/>
    </row>
    <row r="398" ht="15.75" customHeight="1">
      <c r="G398" s="14"/>
    </row>
    <row r="399" ht="15.75" customHeight="1">
      <c r="G399" s="14"/>
    </row>
    <row r="400" ht="15.75" customHeight="1">
      <c r="G400" s="14"/>
    </row>
    <row r="401" ht="15.75" customHeight="1">
      <c r="G401" s="14"/>
    </row>
    <row r="402" ht="15.75" customHeight="1">
      <c r="G402" s="14"/>
    </row>
    <row r="403" ht="15.75" customHeight="1">
      <c r="G403" s="14"/>
    </row>
    <row r="404" ht="15.75" customHeight="1">
      <c r="G404" s="14"/>
    </row>
    <row r="405" ht="15.75" customHeight="1">
      <c r="G405" s="14"/>
    </row>
    <row r="406" ht="15.75" customHeight="1">
      <c r="G406" s="14"/>
    </row>
    <row r="407" ht="15.75" customHeight="1">
      <c r="G407" s="14"/>
    </row>
    <row r="408" ht="15.75" customHeight="1">
      <c r="G408" s="14"/>
    </row>
    <row r="409" ht="15.75" customHeight="1">
      <c r="G409" s="14"/>
    </row>
    <row r="410" ht="15.75" customHeight="1">
      <c r="G410" s="14"/>
    </row>
    <row r="411" ht="15.75" customHeight="1">
      <c r="G411" s="14"/>
    </row>
    <row r="412" ht="15.75" customHeight="1">
      <c r="G412" s="14"/>
    </row>
    <row r="413" ht="15.75" customHeight="1">
      <c r="G413" s="14"/>
    </row>
    <row r="414" ht="15.75" customHeight="1">
      <c r="G414" s="14"/>
    </row>
    <row r="415" ht="15.75" customHeight="1">
      <c r="G415" s="14"/>
    </row>
    <row r="416" ht="15.75" customHeight="1">
      <c r="G416" s="14"/>
    </row>
    <row r="417" ht="15.75" customHeight="1">
      <c r="G417" s="14"/>
    </row>
    <row r="418" ht="15.75" customHeight="1">
      <c r="G418" s="14"/>
    </row>
    <row r="419" ht="15.75" customHeight="1">
      <c r="G419" s="14"/>
    </row>
    <row r="420" ht="15.75" customHeight="1">
      <c r="G420" s="14"/>
    </row>
    <row r="421" ht="15.75" customHeight="1">
      <c r="G421" s="14"/>
    </row>
    <row r="422" ht="15.75" customHeight="1">
      <c r="G422" s="14"/>
    </row>
    <row r="423" ht="15.75" customHeight="1">
      <c r="G423" s="14"/>
    </row>
    <row r="424" ht="15.75" customHeight="1">
      <c r="G424" s="14"/>
    </row>
    <row r="425" ht="15.75" customHeight="1">
      <c r="G425" s="14"/>
    </row>
    <row r="426" ht="15.75" customHeight="1">
      <c r="G426" s="14"/>
    </row>
    <row r="427" ht="15.75" customHeight="1">
      <c r="G427" s="14"/>
    </row>
    <row r="428" ht="15.75" customHeight="1">
      <c r="G428" s="14"/>
    </row>
    <row r="429" ht="15.75" customHeight="1">
      <c r="G429" s="14"/>
    </row>
    <row r="430" ht="15.75" customHeight="1">
      <c r="G430" s="14"/>
    </row>
    <row r="431" ht="15.75" customHeight="1">
      <c r="G431" s="14"/>
    </row>
    <row r="432" ht="15.75" customHeight="1">
      <c r="G432" s="14"/>
    </row>
    <row r="433" ht="15.75" customHeight="1">
      <c r="G433" s="14"/>
    </row>
    <row r="434" ht="15.75" customHeight="1">
      <c r="G434" s="14"/>
    </row>
    <row r="435" ht="15.75" customHeight="1">
      <c r="G435" s="14"/>
    </row>
    <row r="436" ht="15.75" customHeight="1">
      <c r="G436" s="14"/>
    </row>
    <row r="437" ht="15.75" customHeight="1">
      <c r="G437" s="14"/>
    </row>
    <row r="438" ht="15.75" customHeight="1">
      <c r="G438" s="14"/>
    </row>
    <row r="439" ht="15.75" customHeight="1">
      <c r="G439" s="14"/>
    </row>
    <row r="440" ht="15.75" customHeight="1">
      <c r="G440" s="14"/>
    </row>
    <row r="441" ht="15.75" customHeight="1">
      <c r="G441" s="14"/>
    </row>
    <row r="442" ht="15.75" customHeight="1">
      <c r="G442" s="14"/>
    </row>
    <row r="443" ht="15.75" customHeight="1">
      <c r="G443" s="14"/>
    </row>
    <row r="444" ht="15.75" customHeight="1">
      <c r="G444" s="14"/>
    </row>
    <row r="445" ht="15.75" customHeight="1">
      <c r="G445" s="14"/>
    </row>
    <row r="446" ht="15.75" customHeight="1">
      <c r="G446" s="14"/>
    </row>
    <row r="447" ht="15.75" customHeight="1">
      <c r="G447" s="14"/>
    </row>
    <row r="448" ht="15.75" customHeight="1">
      <c r="G448" s="14"/>
    </row>
    <row r="449" ht="15.75" customHeight="1">
      <c r="G449" s="14"/>
    </row>
    <row r="450" ht="15.75" customHeight="1">
      <c r="G450" s="14"/>
    </row>
    <row r="451" ht="15.75" customHeight="1">
      <c r="G451" s="14"/>
    </row>
    <row r="452" ht="15.75" customHeight="1">
      <c r="G452" s="14"/>
    </row>
    <row r="453" ht="15.75" customHeight="1">
      <c r="G453" s="14"/>
    </row>
    <row r="454" ht="15.75" customHeight="1">
      <c r="G454" s="14"/>
    </row>
    <row r="455" ht="15.75" customHeight="1">
      <c r="G455" s="14"/>
    </row>
    <row r="456" ht="15.75" customHeight="1">
      <c r="G456" s="14"/>
    </row>
    <row r="457" ht="15.75" customHeight="1">
      <c r="G457" s="14"/>
    </row>
    <row r="458" ht="15.75" customHeight="1">
      <c r="G458" s="14"/>
    </row>
    <row r="459" ht="15.75" customHeight="1">
      <c r="G459" s="14"/>
    </row>
    <row r="460" ht="15.75" customHeight="1">
      <c r="G460" s="14"/>
    </row>
    <row r="461" ht="15.75" customHeight="1">
      <c r="G461" s="14"/>
    </row>
    <row r="462" ht="15.75" customHeight="1">
      <c r="G462" s="14"/>
    </row>
    <row r="463" ht="15.75" customHeight="1">
      <c r="G463" s="14"/>
    </row>
    <row r="464" ht="15.75" customHeight="1">
      <c r="G464" s="14"/>
    </row>
    <row r="465" ht="15.75" customHeight="1">
      <c r="G465" s="14"/>
    </row>
    <row r="466" ht="15.75" customHeight="1">
      <c r="G466" s="14"/>
    </row>
    <row r="467" ht="15.75" customHeight="1">
      <c r="G467" s="14"/>
    </row>
    <row r="468" ht="15.75" customHeight="1">
      <c r="G468" s="14"/>
    </row>
    <row r="469" ht="15.75" customHeight="1">
      <c r="G469" s="14"/>
    </row>
    <row r="470" ht="15.75" customHeight="1">
      <c r="G470" s="14"/>
    </row>
    <row r="471" ht="15.75" customHeight="1">
      <c r="G471" s="14"/>
    </row>
    <row r="472" ht="15.75" customHeight="1">
      <c r="G472" s="14"/>
    </row>
    <row r="473" ht="15.75" customHeight="1">
      <c r="G473" s="14"/>
    </row>
    <row r="474" ht="15.75" customHeight="1">
      <c r="G474" s="14"/>
    </row>
    <row r="475" ht="15.75" customHeight="1">
      <c r="G475" s="14"/>
    </row>
    <row r="476" ht="15.75" customHeight="1">
      <c r="G476" s="14"/>
    </row>
    <row r="477" ht="15.75" customHeight="1">
      <c r="G477" s="14"/>
    </row>
    <row r="478" ht="15.75" customHeight="1">
      <c r="G478" s="14"/>
    </row>
    <row r="479" ht="15.75" customHeight="1">
      <c r="G479" s="14"/>
    </row>
    <row r="480" ht="15.75" customHeight="1">
      <c r="G480" s="14"/>
    </row>
    <row r="481" ht="15.75" customHeight="1">
      <c r="G481" s="14"/>
    </row>
    <row r="482" ht="15.75" customHeight="1">
      <c r="G482" s="14"/>
    </row>
    <row r="483" ht="15.75" customHeight="1">
      <c r="G483" s="14"/>
    </row>
    <row r="484" ht="15.75" customHeight="1">
      <c r="G484" s="14"/>
    </row>
    <row r="485" ht="15.75" customHeight="1">
      <c r="G485" s="14"/>
    </row>
    <row r="486" ht="15.75" customHeight="1">
      <c r="G486" s="14"/>
    </row>
    <row r="487" ht="15.75" customHeight="1">
      <c r="G487" s="14"/>
    </row>
    <row r="488" ht="15.75" customHeight="1">
      <c r="G488" s="14"/>
    </row>
    <row r="489" ht="15.75" customHeight="1">
      <c r="G489" s="14"/>
    </row>
    <row r="490" ht="15.75" customHeight="1">
      <c r="G490" s="14"/>
    </row>
    <row r="491" ht="15.75" customHeight="1">
      <c r="G491" s="14"/>
    </row>
    <row r="492" ht="15.75" customHeight="1">
      <c r="G492" s="14"/>
    </row>
    <row r="493" ht="15.75" customHeight="1">
      <c r="G493" s="14"/>
    </row>
    <row r="494" ht="15.75" customHeight="1">
      <c r="G494" s="14"/>
    </row>
    <row r="495" ht="15.75" customHeight="1">
      <c r="G495" s="14"/>
    </row>
    <row r="496" ht="15.75" customHeight="1">
      <c r="G496" s="14"/>
    </row>
    <row r="497" ht="15.75" customHeight="1">
      <c r="G497" s="14"/>
    </row>
    <row r="498" ht="15.75" customHeight="1">
      <c r="G498" s="14"/>
    </row>
    <row r="499" ht="15.75" customHeight="1">
      <c r="G499" s="14"/>
    </row>
    <row r="500" ht="15.75" customHeight="1">
      <c r="G500" s="14"/>
    </row>
    <row r="501" ht="15.75" customHeight="1">
      <c r="G501" s="14"/>
    </row>
    <row r="502" ht="15.75" customHeight="1">
      <c r="G502" s="14"/>
    </row>
    <row r="503" ht="15.75" customHeight="1">
      <c r="G503" s="14"/>
    </row>
    <row r="504" ht="15.75" customHeight="1">
      <c r="G504" s="14"/>
    </row>
    <row r="505" ht="15.75" customHeight="1">
      <c r="G505" s="14"/>
    </row>
    <row r="506" ht="15.75" customHeight="1">
      <c r="G506" s="14"/>
    </row>
    <row r="507" ht="15.75" customHeight="1">
      <c r="G507" s="14"/>
    </row>
    <row r="508" ht="15.75" customHeight="1">
      <c r="G508" s="14"/>
    </row>
    <row r="509" ht="15.75" customHeight="1">
      <c r="G509" s="14"/>
    </row>
    <row r="510" ht="15.75" customHeight="1">
      <c r="G510" s="14"/>
    </row>
    <row r="511" ht="15.75" customHeight="1">
      <c r="G511" s="14"/>
    </row>
    <row r="512" ht="15.75" customHeight="1">
      <c r="G512" s="14"/>
    </row>
    <row r="513" ht="15.75" customHeight="1">
      <c r="G513" s="14"/>
    </row>
    <row r="514" ht="15.75" customHeight="1">
      <c r="G514" s="14"/>
    </row>
    <row r="515" ht="15.75" customHeight="1">
      <c r="G515" s="14"/>
    </row>
    <row r="516" ht="15.75" customHeight="1">
      <c r="G516" s="14"/>
    </row>
    <row r="517" ht="15.75" customHeight="1">
      <c r="G517" s="14"/>
    </row>
    <row r="518" ht="15.75" customHeight="1">
      <c r="G518" s="14"/>
    </row>
    <row r="519" ht="15.75" customHeight="1">
      <c r="G519" s="14"/>
    </row>
    <row r="520" ht="15.75" customHeight="1">
      <c r="G520" s="14"/>
    </row>
    <row r="521" ht="15.75" customHeight="1">
      <c r="G521" s="14"/>
    </row>
    <row r="522" ht="15.75" customHeight="1">
      <c r="G522" s="14"/>
    </row>
    <row r="523" ht="15.75" customHeight="1">
      <c r="G523" s="14"/>
    </row>
    <row r="524" ht="15.75" customHeight="1">
      <c r="G524" s="14"/>
    </row>
    <row r="525" ht="15.75" customHeight="1">
      <c r="G525" s="14"/>
    </row>
    <row r="526" ht="15.75" customHeight="1">
      <c r="G526" s="14"/>
    </row>
    <row r="527" ht="15.75" customHeight="1">
      <c r="G527" s="14"/>
    </row>
    <row r="528" ht="15.75" customHeight="1">
      <c r="G528" s="14"/>
    </row>
    <row r="529" ht="15.75" customHeight="1">
      <c r="G529" s="14"/>
    </row>
    <row r="530" ht="15.75" customHeight="1">
      <c r="G530" s="14"/>
    </row>
    <row r="531" ht="15.75" customHeight="1">
      <c r="G531" s="14"/>
    </row>
    <row r="532" ht="15.75" customHeight="1">
      <c r="G532" s="14"/>
    </row>
    <row r="533" ht="15.75" customHeight="1">
      <c r="G533" s="14"/>
    </row>
    <row r="534" ht="15.75" customHeight="1">
      <c r="G534" s="14"/>
    </row>
    <row r="535" ht="15.75" customHeight="1">
      <c r="G535" s="14"/>
    </row>
    <row r="536" ht="15.75" customHeight="1">
      <c r="G536" s="14"/>
    </row>
    <row r="537" ht="15.75" customHeight="1">
      <c r="G537" s="14"/>
    </row>
    <row r="538" ht="15.75" customHeight="1">
      <c r="G538" s="14"/>
    </row>
    <row r="539" ht="15.75" customHeight="1">
      <c r="G539" s="14"/>
    </row>
    <row r="540" ht="15.75" customHeight="1">
      <c r="G540" s="14"/>
    </row>
    <row r="541" ht="15.75" customHeight="1">
      <c r="G541" s="14"/>
    </row>
    <row r="542" ht="15.75" customHeight="1">
      <c r="G542" s="14"/>
    </row>
    <row r="543" ht="15.75" customHeight="1">
      <c r="G543" s="14"/>
    </row>
    <row r="544" ht="15.75" customHeight="1">
      <c r="G544" s="14"/>
    </row>
    <row r="545" ht="15.75" customHeight="1">
      <c r="G545" s="14"/>
    </row>
    <row r="546" ht="15.75" customHeight="1">
      <c r="G546" s="14"/>
    </row>
    <row r="547" ht="15.75" customHeight="1">
      <c r="G547" s="14"/>
    </row>
    <row r="548" ht="15.75" customHeight="1">
      <c r="G548" s="14"/>
    </row>
    <row r="549" ht="15.75" customHeight="1">
      <c r="G549" s="14"/>
    </row>
    <row r="550" ht="15.75" customHeight="1">
      <c r="G550" s="14"/>
    </row>
    <row r="551" ht="15.75" customHeight="1">
      <c r="G551" s="14"/>
    </row>
    <row r="552" ht="15.75" customHeight="1">
      <c r="G552" s="14"/>
    </row>
    <row r="553" ht="15.75" customHeight="1">
      <c r="G553" s="14"/>
    </row>
    <row r="554" ht="15.75" customHeight="1">
      <c r="G554" s="14"/>
    </row>
    <row r="555" ht="15.75" customHeight="1">
      <c r="G555" s="14"/>
    </row>
    <row r="556" ht="15.75" customHeight="1">
      <c r="G556" s="14"/>
    </row>
    <row r="557" ht="15.75" customHeight="1">
      <c r="G557" s="14"/>
    </row>
    <row r="558" ht="15.75" customHeight="1">
      <c r="G558" s="14"/>
    </row>
    <row r="559" ht="15.75" customHeight="1">
      <c r="G559" s="14"/>
    </row>
    <row r="560" ht="15.75" customHeight="1">
      <c r="G560" s="14"/>
    </row>
    <row r="561" ht="15.75" customHeight="1">
      <c r="G561" s="14"/>
    </row>
    <row r="562" ht="15.75" customHeight="1">
      <c r="G562" s="14"/>
    </row>
    <row r="563" ht="15.75" customHeight="1">
      <c r="G563" s="14"/>
    </row>
    <row r="564" ht="15.75" customHeight="1">
      <c r="G564" s="14"/>
    </row>
    <row r="565" ht="15.75" customHeight="1">
      <c r="G565" s="14"/>
    </row>
    <row r="566" ht="15.75" customHeight="1">
      <c r="G566" s="14"/>
    </row>
    <row r="567" ht="15.75" customHeight="1">
      <c r="G567" s="14"/>
    </row>
    <row r="568" ht="15.75" customHeight="1">
      <c r="G568" s="14"/>
    </row>
    <row r="569" ht="15.75" customHeight="1">
      <c r="G569" s="14"/>
    </row>
    <row r="570" ht="15.75" customHeight="1">
      <c r="G570" s="14"/>
    </row>
    <row r="571" ht="15.75" customHeight="1">
      <c r="G571" s="14"/>
    </row>
    <row r="572" ht="15.75" customHeight="1">
      <c r="G572" s="14"/>
    </row>
    <row r="573" ht="15.75" customHeight="1">
      <c r="G573" s="14"/>
    </row>
    <row r="574" ht="15.75" customHeight="1">
      <c r="G574" s="14"/>
    </row>
    <row r="575" ht="15.75" customHeight="1">
      <c r="G575" s="14"/>
    </row>
    <row r="576" ht="15.75" customHeight="1">
      <c r="G576" s="14"/>
    </row>
    <row r="577" ht="15.75" customHeight="1">
      <c r="G577" s="14"/>
    </row>
    <row r="578" ht="15.75" customHeight="1">
      <c r="G578" s="14"/>
    </row>
    <row r="579" ht="15.75" customHeight="1">
      <c r="G579" s="14"/>
    </row>
    <row r="580" ht="15.75" customHeight="1">
      <c r="G580" s="14"/>
    </row>
    <row r="581" ht="15.75" customHeight="1">
      <c r="G581" s="14"/>
    </row>
    <row r="582" ht="15.75" customHeight="1">
      <c r="G582" s="14"/>
    </row>
    <row r="583" ht="15.75" customHeight="1">
      <c r="G583" s="14"/>
    </row>
    <row r="584" ht="15.75" customHeight="1">
      <c r="G584" s="14"/>
    </row>
    <row r="585" ht="15.75" customHeight="1">
      <c r="G585" s="14"/>
    </row>
    <row r="586" ht="15.75" customHeight="1">
      <c r="G586" s="14"/>
    </row>
    <row r="587" ht="15.75" customHeight="1">
      <c r="G587" s="14"/>
    </row>
    <row r="588" ht="15.75" customHeight="1">
      <c r="G588" s="14"/>
    </row>
    <row r="589" ht="15.75" customHeight="1">
      <c r="G589" s="14"/>
    </row>
    <row r="590" ht="15.75" customHeight="1">
      <c r="G590" s="14"/>
    </row>
    <row r="591" ht="15.75" customHeight="1">
      <c r="G591" s="14"/>
    </row>
    <row r="592" ht="15.75" customHeight="1">
      <c r="G592" s="14"/>
    </row>
    <row r="593" ht="15.75" customHeight="1">
      <c r="G593" s="14"/>
    </row>
    <row r="594" ht="15.75" customHeight="1">
      <c r="G594" s="14"/>
    </row>
    <row r="595" ht="15.75" customHeight="1">
      <c r="G595" s="14"/>
    </row>
    <row r="596" ht="15.75" customHeight="1">
      <c r="G596" s="14"/>
    </row>
    <row r="597" ht="15.75" customHeight="1">
      <c r="G597" s="14"/>
    </row>
    <row r="598" ht="15.75" customHeight="1">
      <c r="G598" s="14"/>
    </row>
    <row r="599" ht="15.75" customHeight="1">
      <c r="G599" s="14"/>
    </row>
    <row r="600" ht="15.75" customHeight="1">
      <c r="G600" s="14"/>
    </row>
    <row r="601" ht="15.75" customHeight="1">
      <c r="G601" s="14"/>
    </row>
    <row r="602" ht="15.75" customHeight="1">
      <c r="G602" s="14"/>
    </row>
    <row r="603" ht="15.75" customHeight="1">
      <c r="G603" s="14"/>
    </row>
    <row r="604" ht="15.75" customHeight="1">
      <c r="G604" s="14"/>
    </row>
    <row r="605" ht="15.75" customHeight="1">
      <c r="G605" s="14"/>
    </row>
    <row r="606" ht="15.75" customHeight="1">
      <c r="G606" s="14"/>
    </row>
    <row r="607" ht="15.75" customHeight="1">
      <c r="G607" s="14"/>
    </row>
    <row r="608" ht="15.75" customHeight="1">
      <c r="G608" s="14"/>
    </row>
    <row r="609" ht="15.75" customHeight="1">
      <c r="G609" s="14"/>
    </row>
    <row r="610" ht="15.75" customHeight="1">
      <c r="G610" s="14"/>
    </row>
    <row r="611" ht="15.75" customHeight="1">
      <c r="G611" s="14"/>
    </row>
    <row r="612" ht="15.75" customHeight="1">
      <c r="G612" s="14"/>
    </row>
    <row r="613" ht="15.75" customHeight="1">
      <c r="G613" s="14"/>
    </row>
    <row r="614" ht="15.75" customHeight="1">
      <c r="G614" s="14"/>
    </row>
    <row r="615" ht="15.75" customHeight="1">
      <c r="G615" s="14"/>
    </row>
    <row r="616" ht="15.75" customHeight="1">
      <c r="G616" s="14"/>
    </row>
    <row r="617" ht="15.75" customHeight="1">
      <c r="G617" s="14"/>
    </row>
    <row r="618" ht="15.75" customHeight="1">
      <c r="G618" s="14"/>
    </row>
    <row r="619" ht="15.75" customHeight="1">
      <c r="G619" s="14"/>
    </row>
    <row r="620" ht="15.75" customHeight="1">
      <c r="G620" s="14"/>
    </row>
    <row r="621" ht="15.75" customHeight="1">
      <c r="G621" s="14"/>
    </row>
    <row r="622" ht="15.75" customHeight="1">
      <c r="G622" s="14"/>
    </row>
    <row r="623" ht="15.75" customHeight="1">
      <c r="G623" s="14"/>
    </row>
    <row r="624" ht="15.75" customHeight="1">
      <c r="G624" s="14"/>
    </row>
    <row r="625" ht="15.75" customHeight="1">
      <c r="G625" s="14"/>
    </row>
    <row r="626" ht="15.75" customHeight="1">
      <c r="G626" s="14"/>
    </row>
    <row r="627" ht="15.75" customHeight="1">
      <c r="G627" s="14"/>
    </row>
    <row r="628" ht="15.75" customHeight="1">
      <c r="G628" s="14"/>
    </row>
    <row r="629" ht="15.75" customHeight="1">
      <c r="G629" s="14"/>
    </row>
    <row r="630" ht="15.75" customHeight="1">
      <c r="G630" s="14"/>
    </row>
    <row r="631" ht="15.75" customHeight="1">
      <c r="G631" s="14"/>
    </row>
    <row r="632" ht="15.75" customHeight="1">
      <c r="G632" s="14"/>
    </row>
    <row r="633" ht="15.75" customHeight="1">
      <c r="G633" s="14"/>
    </row>
    <row r="634" ht="15.75" customHeight="1">
      <c r="G634" s="14"/>
    </row>
    <row r="635" ht="15.75" customHeight="1">
      <c r="G635" s="14"/>
    </row>
    <row r="636" ht="15.75" customHeight="1">
      <c r="G636" s="14"/>
    </row>
    <row r="637" ht="15.75" customHeight="1">
      <c r="G637" s="14"/>
    </row>
    <row r="638" ht="15.75" customHeight="1">
      <c r="G638" s="14"/>
    </row>
    <row r="639" ht="15.75" customHeight="1">
      <c r="G639" s="14"/>
    </row>
    <row r="640" ht="15.75" customHeight="1">
      <c r="G640" s="14"/>
    </row>
    <row r="641" ht="15.75" customHeight="1">
      <c r="G641" s="14"/>
    </row>
    <row r="642" ht="15.75" customHeight="1">
      <c r="G642" s="14"/>
    </row>
    <row r="643" ht="15.75" customHeight="1">
      <c r="G643" s="14"/>
    </row>
    <row r="644" ht="15.75" customHeight="1">
      <c r="G644" s="14"/>
    </row>
    <row r="645" ht="15.75" customHeight="1">
      <c r="G645" s="14"/>
    </row>
    <row r="646" ht="15.75" customHeight="1">
      <c r="G646" s="14"/>
    </row>
    <row r="647" ht="15.75" customHeight="1">
      <c r="G647" s="14"/>
    </row>
    <row r="648" ht="15.75" customHeight="1">
      <c r="G648" s="14"/>
    </row>
    <row r="649" ht="15.75" customHeight="1">
      <c r="G649" s="14"/>
    </row>
    <row r="650" ht="15.75" customHeight="1">
      <c r="G650" s="14"/>
    </row>
    <row r="651" ht="15.75" customHeight="1">
      <c r="G651" s="14"/>
    </row>
    <row r="652" ht="15.75" customHeight="1">
      <c r="G652" s="14"/>
    </row>
    <row r="653" ht="15.75" customHeight="1">
      <c r="G653" s="14"/>
    </row>
    <row r="654" ht="15.75" customHeight="1">
      <c r="G654" s="14"/>
    </row>
    <row r="655" ht="15.75" customHeight="1">
      <c r="G655" s="14"/>
    </row>
    <row r="656" ht="15.75" customHeight="1">
      <c r="G656" s="14"/>
    </row>
    <row r="657" ht="15.75" customHeight="1">
      <c r="G657" s="14"/>
    </row>
    <row r="658" ht="15.75" customHeight="1">
      <c r="G658" s="14"/>
    </row>
    <row r="659" ht="15.75" customHeight="1">
      <c r="G659" s="14"/>
    </row>
    <row r="660" ht="15.75" customHeight="1">
      <c r="G660" s="14"/>
    </row>
    <row r="661" ht="15.75" customHeight="1">
      <c r="G661" s="14"/>
    </row>
    <row r="662" ht="15.75" customHeight="1">
      <c r="G662" s="14"/>
    </row>
    <row r="663" ht="15.75" customHeight="1">
      <c r="G663" s="14"/>
    </row>
    <row r="664" ht="15.75" customHeight="1">
      <c r="G664" s="14"/>
    </row>
    <row r="665" ht="15.75" customHeight="1">
      <c r="G665" s="14"/>
    </row>
    <row r="666" ht="15.75" customHeight="1">
      <c r="G666" s="14"/>
    </row>
    <row r="667" ht="15.75" customHeight="1">
      <c r="G667" s="14"/>
    </row>
    <row r="668" ht="15.75" customHeight="1">
      <c r="G668" s="14"/>
    </row>
    <row r="669" ht="15.75" customHeight="1">
      <c r="G669" s="14"/>
    </row>
    <row r="670" ht="15.75" customHeight="1">
      <c r="G670" s="14"/>
    </row>
    <row r="671" ht="15.75" customHeight="1">
      <c r="G671" s="14"/>
    </row>
    <row r="672" ht="15.75" customHeight="1">
      <c r="G672" s="14"/>
    </row>
    <row r="673" ht="15.75" customHeight="1">
      <c r="G673" s="14"/>
    </row>
    <row r="674" ht="15.75" customHeight="1">
      <c r="G674" s="14"/>
    </row>
    <row r="675" ht="15.75" customHeight="1">
      <c r="G675" s="14"/>
    </row>
    <row r="676" ht="15.75" customHeight="1">
      <c r="G676" s="14"/>
    </row>
    <row r="677" ht="15.75" customHeight="1">
      <c r="G677" s="14"/>
    </row>
    <row r="678" ht="15.75" customHeight="1">
      <c r="G678" s="14"/>
    </row>
    <row r="679" ht="15.75" customHeight="1">
      <c r="G679" s="14"/>
    </row>
    <row r="680" ht="15.75" customHeight="1">
      <c r="G680" s="14"/>
    </row>
    <row r="681" ht="15.75" customHeight="1">
      <c r="G681" s="14"/>
    </row>
    <row r="682" ht="15.75" customHeight="1">
      <c r="G682" s="14"/>
    </row>
    <row r="683" ht="15.75" customHeight="1">
      <c r="G683" s="14"/>
    </row>
    <row r="684" ht="15.75" customHeight="1">
      <c r="G684" s="14"/>
    </row>
    <row r="685" ht="15.75" customHeight="1">
      <c r="G685" s="14"/>
    </row>
    <row r="686" ht="15.75" customHeight="1">
      <c r="G686" s="14"/>
    </row>
    <row r="687" ht="15.75" customHeight="1">
      <c r="G687" s="14"/>
    </row>
    <row r="688" ht="15.75" customHeight="1">
      <c r="G688" s="14"/>
    </row>
    <row r="689" ht="15.75" customHeight="1">
      <c r="G689" s="14"/>
    </row>
    <row r="690" ht="15.75" customHeight="1">
      <c r="G690" s="14"/>
    </row>
    <row r="691" ht="15.75" customHeight="1">
      <c r="G691" s="14"/>
    </row>
    <row r="692" ht="15.75" customHeight="1">
      <c r="G692" s="14"/>
    </row>
    <row r="693" ht="15.75" customHeight="1">
      <c r="G693" s="14"/>
    </row>
    <row r="694" ht="15.75" customHeight="1">
      <c r="G694" s="14"/>
    </row>
    <row r="695" ht="15.75" customHeight="1">
      <c r="G695" s="14"/>
    </row>
    <row r="696" ht="15.75" customHeight="1">
      <c r="G696" s="14"/>
    </row>
    <row r="697" ht="15.75" customHeight="1">
      <c r="G697" s="14"/>
    </row>
    <row r="698" ht="15.75" customHeight="1">
      <c r="G698" s="14"/>
    </row>
    <row r="699" ht="15.75" customHeight="1">
      <c r="G699" s="14"/>
    </row>
    <row r="700" ht="15.75" customHeight="1">
      <c r="G700" s="14"/>
    </row>
    <row r="701" ht="15.75" customHeight="1">
      <c r="G701" s="14"/>
    </row>
    <row r="702" ht="15.75" customHeight="1">
      <c r="G702" s="14"/>
    </row>
    <row r="703" ht="15.75" customHeight="1">
      <c r="G703" s="14"/>
    </row>
    <row r="704" ht="15.75" customHeight="1">
      <c r="G704" s="14"/>
    </row>
    <row r="705" ht="15.75" customHeight="1">
      <c r="G705" s="14"/>
    </row>
    <row r="706" ht="15.75" customHeight="1">
      <c r="G706" s="14"/>
    </row>
    <row r="707" ht="15.75" customHeight="1">
      <c r="G707" s="14"/>
    </row>
    <row r="708" ht="15.75" customHeight="1">
      <c r="G708" s="14"/>
    </row>
    <row r="709" ht="15.75" customHeight="1">
      <c r="G709" s="14"/>
    </row>
    <row r="710" ht="15.75" customHeight="1">
      <c r="G710" s="14"/>
    </row>
    <row r="711" ht="15.75" customHeight="1">
      <c r="G711" s="14"/>
    </row>
    <row r="712" ht="15.75" customHeight="1">
      <c r="G712" s="14"/>
    </row>
    <row r="713" ht="15.75" customHeight="1">
      <c r="G713" s="14"/>
    </row>
    <row r="714" ht="15.75" customHeight="1">
      <c r="G714" s="14"/>
    </row>
    <row r="715" ht="15.75" customHeight="1">
      <c r="G715" s="14"/>
    </row>
    <row r="716" ht="15.75" customHeight="1">
      <c r="G716" s="14"/>
    </row>
    <row r="717" ht="15.75" customHeight="1">
      <c r="G717" s="14"/>
    </row>
    <row r="718" ht="15.75" customHeight="1">
      <c r="G718" s="14"/>
    </row>
    <row r="719" ht="15.75" customHeight="1">
      <c r="G719" s="14"/>
    </row>
    <row r="720" ht="15.75" customHeight="1">
      <c r="G720" s="14"/>
    </row>
    <row r="721" ht="15.75" customHeight="1">
      <c r="G721" s="14"/>
    </row>
    <row r="722" ht="15.75" customHeight="1">
      <c r="G722" s="14"/>
    </row>
    <row r="723" ht="15.75" customHeight="1">
      <c r="G723" s="14"/>
    </row>
    <row r="724" ht="15.75" customHeight="1">
      <c r="G724" s="14"/>
    </row>
    <row r="725" ht="15.75" customHeight="1">
      <c r="G725" s="14"/>
    </row>
    <row r="726" ht="15.75" customHeight="1">
      <c r="G726" s="14"/>
    </row>
    <row r="727" ht="15.75" customHeight="1">
      <c r="G727" s="14"/>
    </row>
    <row r="728" ht="15.75" customHeight="1">
      <c r="G728" s="14"/>
    </row>
    <row r="729" ht="15.75" customHeight="1">
      <c r="G729" s="14"/>
    </row>
    <row r="730" ht="15.75" customHeight="1">
      <c r="G730" s="14"/>
    </row>
    <row r="731" ht="15.75" customHeight="1">
      <c r="G731" s="14"/>
    </row>
    <row r="732" ht="15.75" customHeight="1">
      <c r="G732" s="14"/>
    </row>
    <row r="733" ht="15.75" customHeight="1">
      <c r="G733" s="14"/>
    </row>
    <row r="734" ht="15.75" customHeight="1">
      <c r="G734" s="14"/>
    </row>
    <row r="735" ht="15.75" customHeight="1">
      <c r="G735" s="14"/>
    </row>
    <row r="736" ht="15.75" customHeight="1">
      <c r="G736" s="14"/>
    </row>
    <row r="737" ht="15.75" customHeight="1">
      <c r="G737" s="14"/>
    </row>
    <row r="738" ht="15.75" customHeight="1">
      <c r="G738" s="14"/>
    </row>
    <row r="739" ht="15.75" customHeight="1">
      <c r="G739" s="14"/>
    </row>
    <row r="740" ht="15.75" customHeight="1">
      <c r="G740" s="14"/>
    </row>
    <row r="741" ht="15.75" customHeight="1">
      <c r="G741" s="14"/>
    </row>
    <row r="742" ht="15.75" customHeight="1">
      <c r="G742" s="14"/>
    </row>
    <row r="743" ht="15.75" customHeight="1">
      <c r="G743" s="14"/>
    </row>
    <row r="744" ht="15.75" customHeight="1">
      <c r="G744" s="14"/>
    </row>
    <row r="745" ht="15.75" customHeight="1">
      <c r="G745" s="14"/>
    </row>
    <row r="746" ht="15.75" customHeight="1">
      <c r="G746" s="14"/>
    </row>
    <row r="747" ht="15.75" customHeight="1">
      <c r="G747" s="14"/>
    </row>
    <row r="748" ht="15.75" customHeight="1">
      <c r="G748" s="14"/>
    </row>
    <row r="749" ht="15.75" customHeight="1">
      <c r="G749" s="14"/>
    </row>
    <row r="750" ht="15.75" customHeight="1">
      <c r="G750" s="14"/>
    </row>
    <row r="751" ht="15.75" customHeight="1">
      <c r="G751" s="14"/>
    </row>
    <row r="752" ht="15.75" customHeight="1">
      <c r="G752" s="14"/>
    </row>
    <row r="753" ht="15.75" customHeight="1">
      <c r="G753" s="14"/>
    </row>
    <row r="754" ht="15.75" customHeight="1">
      <c r="G754" s="14"/>
    </row>
    <row r="755" ht="15.75" customHeight="1">
      <c r="G755" s="14"/>
    </row>
    <row r="756" ht="15.75" customHeight="1">
      <c r="G756" s="14"/>
    </row>
    <row r="757" ht="15.75" customHeight="1">
      <c r="G757" s="14"/>
    </row>
    <row r="758" ht="15.75" customHeight="1">
      <c r="G758" s="14"/>
    </row>
    <row r="759" ht="15.75" customHeight="1">
      <c r="G759" s="14"/>
    </row>
    <row r="760" ht="15.75" customHeight="1">
      <c r="G760" s="14"/>
    </row>
    <row r="761" ht="15.75" customHeight="1">
      <c r="G761" s="14"/>
    </row>
    <row r="762" ht="15.75" customHeight="1">
      <c r="G762" s="14"/>
    </row>
    <row r="763" ht="15.75" customHeight="1">
      <c r="G763" s="14"/>
    </row>
    <row r="764" ht="15.75" customHeight="1">
      <c r="G764" s="14"/>
    </row>
    <row r="765" ht="15.75" customHeight="1">
      <c r="G765" s="14"/>
    </row>
    <row r="766" ht="15.75" customHeight="1">
      <c r="G766" s="14"/>
    </row>
    <row r="767" ht="15.75" customHeight="1">
      <c r="G767" s="14"/>
    </row>
    <row r="768" ht="15.75" customHeight="1">
      <c r="G768" s="14"/>
    </row>
    <row r="769" ht="15.75" customHeight="1">
      <c r="G769" s="14"/>
    </row>
    <row r="770" ht="15.75" customHeight="1">
      <c r="G770" s="14"/>
    </row>
    <row r="771" ht="15.75" customHeight="1">
      <c r="G771" s="14"/>
    </row>
    <row r="772" ht="15.75" customHeight="1">
      <c r="G772" s="14"/>
    </row>
    <row r="773" ht="15.75" customHeight="1">
      <c r="G773" s="14"/>
    </row>
    <row r="774" ht="15.75" customHeight="1">
      <c r="G774" s="14"/>
    </row>
    <row r="775" ht="15.75" customHeight="1">
      <c r="G775" s="14"/>
    </row>
    <row r="776" ht="15.75" customHeight="1">
      <c r="G776" s="14"/>
    </row>
    <row r="777" ht="15.75" customHeight="1">
      <c r="G777" s="14"/>
    </row>
    <row r="778" ht="15.75" customHeight="1">
      <c r="G778" s="14"/>
    </row>
    <row r="779" ht="15.75" customHeight="1">
      <c r="G779" s="14"/>
    </row>
    <row r="780" ht="15.75" customHeight="1">
      <c r="G780" s="14"/>
    </row>
    <row r="781" ht="15.75" customHeight="1">
      <c r="G781" s="14"/>
    </row>
    <row r="782" ht="15.75" customHeight="1">
      <c r="G782" s="14"/>
    </row>
    <row r="783" ht="15.75" customHeight="1">
      <c r="G783" s="14"/>
    </row>
    <row r="784" ht="15.75" customHeight="1">
      <c r="G784" s="14"/>
    </row>
    <row r="785" ht="15.75" customHeight="1">
      <c r="G785" s="14"/>
    </row>
    <row r="786" ht="15.75" customHeight="1">
      <c r="G786" s="14"/>
    </row>
    <row r="787" ht="15.75" customHeight="1">
      <c r="G787" s="14"/>
    </row>
    <row r="788" ht="15.75" customHeight="1">
      <c r="G788" s="14"/>
    </row>
    <row r="789" ht="15.75" customHeight="1">
      <c r="G789" s="14"/>
    </row>
    <row r="790" ht="15.75" customHeight="1">
      <c r="G790" s="14"/>
    </row>
    <row r="791" ht="15.75" customHeight="1">
      <c r="G791" s="14"/>
    </row>
    <row r="792" ht="15.75" customHeight="1">
      <c r="G792" s="14"/>
    </row>
    <row r="793" ht="15.75" customHeight="1">
      <c r="G793" s="14"/>
    </row>
    <row r="794" ht="15.75" customHeight="1">
      <c r="G794" s="14"/>
    </row>
    <row r="795" ht="15.75" customHeight="1">
      <c r="G795" s="14"/>
    </row>
    <row r="796" ht="15.75" customHeight="1">
      <c r="G796" s="14"/>
    </row>
    <row r="797" ht="15.75" customHeight="1">
      <c r="G797" s="14"/>
    </row>
    <row r="798" ht="15.75" customHeight="1">
      <c r="G798" s="14"/>
    </row>
    <row r="799" ht="15.75" customHeight="1">
      <c r="G799" s="14"/>
    </row>
    <row r="800" ht="15.75" customHeight="1">
      <c r="G800" s="14"/>
    </row>
    <row r="801" ht="15.75" customHeight="1">
      <c r="G801" s="14"/>
    </row>
    <row r="802" ht="15.75" customHeight="1">
      <c r="G802" s="14"/>
    </row>
    <row r="803" ht="15.75" customHeight="1">
      <c r="G803" s="14"/>
    </row>
    <row r="804" ht="15.75" customHeight="1">
      <c r="G804" s="14"/>
    </row>
    <row r="805" ht="15.75" customHeight="1">
      <c r="G805" s="14"/>
    </row>
    <row r="806" ht="15.75" customHeight="1">
      <c r="G806" s="14"/>
    </row>
    <row r="807" ht="15.75" customHeight="1">
      <c r="G807" s="14"/>
    </row>
    <row r="808" ht="15.75" customHeight="1">
      <c r="G808" s="14"/>
    </row>
    <row r="809" ht="15.75" customHeight="1">
      <c r="G809" s="14"/>
    </row>
    <row r="810" ht="15.75" customHeight="1">
      <c r="G810" s="14"/>
    </row>
    <row r="811" ht="15.75" customHeight="1">
      <c r="G811" s="14"/>
    </row>
    <row r="812" ht="15.75" customHeight="1">
      <c r="G812" s="14"/>
    </row>
    <row r="813" ht="15.75" customHeight="1">
      <c r="G813" s="14"/>
    </row>
    <row r="814" ht="15.75" customHeight="1">
      <c r="G814" s="14"/>
    </row>
    <row r="815" ht="15.75" customHeight="1">
      <c r="G815" s="14"/>
    </row>
    <row r="816" ht="15.75" customHeight="1">
      <c r="G816" s="14"/>
    </row>
    <row r="817" ht="15.75" customHeight="1">
      <c r="G817" s="14"/>
    </row>
    <row r="818" ht="15.75" customHeight="1">
      <c r="G818" s="14"/>
    </row>
    <row r="819" ht="15.75" customHeight="1">
      <c r="G819" s="14"/>
    </row>
    <row r="820" ht="15.75" customHeight="1">
      <c r="G820" s="14"/>
    </row>
    <row r="821" ht="15.75" customHeight="1">
      <c r="G821" s="14"/>
    </row>
    <row r="822" ht="15.75" customHeight="1">
      <c r="G822" s="14"/>
    </row>
    <row r="823" ht="15.75" customHeight="1">
      <c r="G823" s="14"/>
    </row>
    <row r="824" ht="15.75" customHeight="1">
      <c r="G824" s="14"/>
    </row>
    <row r="825" ht="15.75" customHeight="1">
      <c r="G825" s="14"/>
    </row>
    <row r="826" ht="15.75" customHeight="1">
      <c r="G826" s="14"/>
    </row>
    <row r="827" ht="15.75" customHeight="1">
      <c r="G827" s="14"/>
    </row>
    <row r="828" ht="15.75" customHeight="1">
      <c r="G828" s="14"/>
    </row>
    <row r="829" ht="15.75" customHeight="1">
      <c r="G829" s="14"/>
    </row>
    <row r="830" ht="15.75" customHeight="1">
      <c r="G830" s="14"/>
    </row>
    <row r="831" ht="15.75" customHeight="1">
      <c r="G831" s="14"/>
    </row>
    <row r="832" ht="15.75" customHeight="1">
      <c r="G832" s="14"/>
    </row>
    <row r="833" ht="15.75" customHeight="1">
      <c r="G833" s="14"/>
    </row>
    <row r="834" ht="15.75" customHeight="1">
      <c r="G834" s="14"/>
    </row>
    <row r="835" ht="15.75" customHeight="1">
      <c r="G835" s="14"/>
    </row>
    <row r="836" ht="15.75" customHeight="1">
      <c r="G836" s="14"/>
    </row>
    <row r="837" ht="15.75" customHeight="1">
      <c r="G837" s="14"/>
    </row>
    <row r="838" ht="15.75" customHeight="1">
      <c r="G838" s="14"/>
    </row>
    <row r="839" ht="15.75" customHeight="1">
      <c r="G839" s="14"/>
    </row>
    <row r="840" ht="15.75" customHeight="1">
      <c r="G840" s="14"/>
    </row>
    <row r="841" ht="15.75" customHeight="1">
      <c r="G841" s="14"/>
    </row>
    <row r="842" ht="15.75" customHeight="1">
      <c r="G842" s="14"/>
    </row>
    <row r="843" ht="15.75" customHeight="1">
      <c r="G843" s="14"/>
    </row>
    <row r="844" ht="15.75" customHeight="1">
      <c r="G844" s="14"/>
    </row>
    <row r="845" ht="15.75" customHeight="1">
      <c r="G845" s="14"/>
    </row>
    <row r="846" ht="15.75" customHeight="1">
      <c r="G846" s="14"/>
    </row>
    <row r="847" ht="15.75" customHeight="1">
      <c r="G847" s="14"/>
    </row>
    <row r="848" ht="15.75" customHeight="1">
      <c r="G848" s="14"/>
    </row>
    <row r="849" ht="15.75" customHeight="1">
      <c r="G849" s="14"/>
    </row>
    <row r="850" ht="15.75" customHeight="1">
      <c r="G850" s="14"/>
    </row>
    <row r="851" ht="15.75" customHeight="1">
      <c r="G851" s="14"/>
    </row>
    <row r="852" ht="15.75" customHeight="1">
      <c r="G852" s="14"/>
    </row>
    <row r="853" ht="15.75" customHeight="1">
      <c r="G853" s="14"/>
    </row>
    <row r="854" ht="15.75" customHeight="1">
      <c r="G854" s="14"/>
    </row>
    <row r="855" ht="15.75" customHeight="1">
      <c r="G855" s="14"/>
    </row>
    <row r="856" ht="15.75" customHeight="1">
      <c r="G856" s="14"/>
    </row>
    <row r="857" ht="15.75" customHeight="1">
      <c r="G857" s="14"/>
    </row>
    <row r="858" ht="15.75" customHeight="1">
      <c r="G858" s="14"/>
    </row>
    <row r="859" ht="15.75" customHeight="1">
      <c r="G859" s="14"/>
    </row>
    <row r="860" ht="15.75" customHeight="1">
      <c r="G860" s="14"/>
    </row>
    <row r="861" ht="15.75" customHeight="1">
      <c r="G861" s="14"/>
    </row>
    <row r="862" ht="15.75" customHeight="1">
      <c r="G862" s="14"/>
    </row>
    <row r="863" ht="15.75" customHeight="1">
      <c r="G863" s="14"/>
    </row>
    <row r="864" ht="15.75" customHeight="1">
      <c r="G864" s="14"/>
    </row>
    <row r="865" ht="15.75" customHeight="1">
      <c r="G865" s="14"/>
    </row>
    <row r="866" ht="15.75" customHeight="1">
      <c r="G866" s="14"/>
    </row>
    <row r="867" ht="15.75" customHeight="1">
      <c r="G867" s="14"/>
    </row>
    <row r="868" ht="15.75" customHeight="1">
      <c r="G868" s="14"/>
    </row>
    <row r="869" ht="15.75" customHeight="1">
      <c r="G869" s="14"/>
    </row>
    <row r="870" ht="15.75" customHeight="1">
      <c r="G870" s="14"/>
    </row>
    <row r="871" ht="15.75" customHeight="1">
      <c r="G871" s="14"/>
    </row>
    <row r="872" ht="15.75" customHeight="1">
      <c r="G872" s="14"/>
    </row>
    <row r="873" ht="15.75" customHeight="1">
      <c r="G873" s="14"/>
    </row>
    <row r="874" ht="15.75" customHeight="1">
      <c r="G874" s="14"/>
    </row>
    <row r="875" ht="15.75" customHeight="1">
      <c r="G875" s="14"/>
    </row>
    <row r="876" ht="15.75" customHeight="1">
      <c r="G876" s="14"/>
    </row>
    <row r="877" ht="15.75" customHeight="1">
      <c r="G877" s="14"/>
    </row>
    <row r="878" ht="15.75" customHeight="1">
      <c r="G878" s="14"/>
    </row>
    <row r="879" ht="15.75" customHeight="1">
      <c r="G879" s="14"/>
    </row>
    <row r="880" ht="15.75" customHeight="1">
      <c r="G880" s="14"/>
    </row>
    <row r="881" ht="15.75" customHeight="1">
      <c r="G881" s="14"/>
    </row>
    <row r="882" ht="15.75" customHeight="1">
      <c r="G882" s="14"/>
    </row>
    <row r="883" ht="15.75" customHeight="1">
      <c r="G883" s="14"/>
    </row>
    <row r="884" ht="15.75" customHeight="1">
      <c r="G884" s="14"/>
    </row>
    <row r="885" ht="15.75" customHeight="1">
      <c r="G885" s="14"/>
    </row>
    <row r="886" ht="15.75" customHeight="1">
      <c r="G886" s="14"/>
    </row>
    <row r="887" ht="15.75" customHeight="1">
      <c r="G887" s="14"/>
    </row>
    <row r="888" ht="15.75" customHeight="1">
      <c r="G888" s="14"/>
    </row>
    <row r="889" ht="15.75" customHeight="1">
      <c r="G889" s="14"/>
    </row>
    <row r="890" ht="15.75" customHeight="1">
      <c r="G890" s="14"/>
    </row>
    <row r="891" ht="15.75" customHeight="1">
      <c r="G891" s="14"/>
    </row>
    <row r="892" ht="15.75" customHeight="1">
      <c r="G892" s="14"/>
    </row>
    <row r="893" ht="15.75" customHeight="1">
      <c r="G893" s="14"/>
    </row>
    <row r="894" ht="15.75" customHeight="1">
      <c r="G894" s="14"/>
    </row>
    <row r="895" ht="15.75" customHeight="1">
      <c r="G895" s="14"/>
    </row>
    <row r="896" ht="15.75" customHeight="1">
      <c r="G896" s="14"/>
    </row>
    <row r="897" ht="15.75" customHeight="1">
      <c r="G897" s="14"/>
    </row>
    <row r="898" ht="15.75" customHeight="1">
      <c r="G898" s="14"/>
    </row>
    <row r="899" ht="15.75" customHeight="1">
      <c r="G899" s="14"/>
    </row>
    <row r="900" ht="15.75" customHeight="1">
      <c r="G900" s="14"/>
    </row>
    <row r="901" ht="15.75" customHeight="1">
      <c r="G901" s="14"/>
    </row>
    <row r="902" ht="15.75" customHeight="1">
      <c r="G902" s="14"/>
    </row>
    <row r="903" ht="15.75" customHeight="1">
      <c r="G903" s="14"/>
    </row>
    <row r="904" ht="15.75" customHeight="1">
      <c r="G904" s="14"/>
    </row>
    <row r="905" ht="15.75" customHeight="1">
      <c r="G905" s="14"/>
    </row>
    <row r="906" ht="15.75" customHeight="1">
      <c r="G906" s="14"/>
    </row>
    <row r="907" ht="15.75" customHeight="1">
      <c r="G907" s="14"/>
    </row>
    <row r="908" ht="15.75" customHeight="1">
      <c r="G908" s="14"/>
    </row>
    <row r="909" ht="15.75" customHeight="1">
      <c r="G909" s="14"/>
    </row>
    <row r="910" ht="15.75" customHeight="1">
      <c r="G910" s="14"/>
    </row>
    <row r="911" ht="15.75" customHeight="1">
      <c r="G911" s="14"/>
    </row>
    <row r="912" ht="15.75" customHeight="1">
      <c r="G912" s="14"/>
    </row>
    <row r="913" ht="15.75" customHeight="1">
      <c r="G913" s="14"/>
    </row>
    <row r="914" ht="15.75" customHeight="1">
      <c r="G914" s="14"/>
    </row>
    <row r="915" ht="15.75" customHeight="1">
      <c r="G915" s="14"/>
    </row>
    <row r="916" ht="15.75" customHeight="1">
      <c r="G916" s="14"/>
    </row>
    <row r="917" ht="15.75" customHeight="1">
      <c r="G917" s="14"/>
    </row>
    <row r="918" ht="15.75" customHeight="1">
      <c r="G918" s="14"/>
    </row>
    <row r="919" ht="15.75" customHeight="1">
      <c r="G919" s="14"/>
    </row>
    <row r="920" ht="15.75" customHeight="1">
      <c r="G920" s="14"/>
    </row>
    <row r="921" ht="15.75" customHeight="1">
      <c r="G921" s="14"/>
    </row>
    <row r="922" ht="15.75" customHeight="1">
      <c r="G922" s="14"/>
    </row>
    <row r="923" ht="15.75" customHeight="1">
      <c r="G923" s="14"/>
    </row>
    <row r="924" ht="15.75" customHeight="1">
      <c r="G924" s="14"/>
    </row>
    <row r="925" ht="15.75" customHeight="1">
      <c r="G925" s="14"/>
    </row>
    <row r="926" ht="15.75" customHeight="1">
      <c r="G926" s="14"/>
    </row>
    <row r="927" ht="15.75" customHeight="1">
      <c r="G927" s="14"/>
    </row>
    <row r="928" ht="15.75" customHeight="1">
      <c r="G928" s="14"/>
    </row>
    <row r="929" ht="15.75" customHeight="1">
      <c r="G929" s="14"/>
    </row>
    <row r="930" ht="15.75" customHeight="1">
      <c r="G930" s="14"/>
    </row>
    <row r="931" ht="15.75" customHeight="1">
      <c r="G931" s="14"/>
    </row>
    <row r="932" ht="15.75" customHeight="1">
      <c r="G932" s="14"/>
    </row>
    <row r="933" ht="15.75" customHeight="1">
      <c r="G933" s="14"/>
    </row>
    <row r="934" ht="15.75" customHeight="1">
      <c r="G934" s="14"/>
    </row>
    <row r="935" ht="15.75" customHeight="1">
      <c r="G935" s="14"/>
    </row>
    <row r="936" ht="15.75" customHeight="1">
      <c r="G936" s="14"/>
    </row>
    <row r="937" ht="15.75" customHeight="1">
      <c r="G937" s="14"/>
    </row>
    <row r="938" ht="15.75" customHeight="1">
      <c r="G938" s="14"/>
    </row>
    <row r="939" ht="15.75" customHeight="1">
      <c r="G939" s="14"/>
    </row>
    <row r="940" ht="15.75" customHeight="1">
      <c r="G940" s="14"/>
    </row>
    <row r="941" ht="15.75" customHeight="1">
      <c r="G941" s="14"/>
    </row>
    <row r="942" ht="15.75" customHeight="1">
      <c r="G942" s="14"/>
    </row>
    <row r="943" ht="15.75" customHeight="1">
      <c r="G943" s="14"/>
    </row>
    <row r="944" ht="15.75" customHeight="1">
      <c r="G944" s="14"/>
    </row>
    <row r="945" ht="15.75" customHeight="1">
      <c r="G945" s="14"/>
    </row>
    <row r="946" ht="15.75" customHeight="1">
      <c r="G946" s="14"/>
    </row>
    <row r="947" ht="15.75" customHeight="1">
      <c r="G947" s="14"/>
    </row>
    <row r="948" ht="15.75" customHeight="1">
      <c r="G948" s="14"/>
    </row>
    <row r="949" ht="15.75" customHeight="1">
      <c r="G949" s="14"/>
    </row>
    <row r="950" ht="15.75" customHeight="1">
      <c r="G950" s="14"/>
    </row>
    <row r="951" ht="15.75" customHeight="1">
      <c r="G951" s="14"/>
    </row>
    <row r="952" ht="15.75" customHeight="1">
      <c r="G952" s="14"/>
    </row>
    <row r="953" ht="15.75" customHeight="1">
      <c r="G953" s="14"/>
    </row>
    <row r="954" ht="15.75" customHeight="1">
      <c r="G954" s="14"/>
    </row>
    <row r="955" ht="15.75" customHeight="1">
      <c r="G955" s="14"/>
    </row>
    <row r="956" ht="15.75" customHeight="1">
      <c r="G956" s="14"/>
    </row>
    <row r="957" ht="15.75" customHeight="1">
      <c r="G957" s="14"/>
    </row>
    <row r="958" ht="15.75" customHeight="1">
      <c r="G958" s="14"/>
    </row>
    <row r="959" ht="15.75" customHeight="1">
      <c r="G959" s="14"/>
    </row>
    <row r="960" ht="15.75" customHeight="1">
      <c r="G960" s="14"/>
    </row>
    <row r="961" ht="15.75" customHeight="1">
      <c r="G961" s="14"/>
    </row>
    <row r="962" ht="15.75" customHeight="1">
      <c r="G962" s="14"/>
    </row>
    <row r="963" ht="15.75" customHeight="1">
      <c r="G963" s="14"/>
    </row>
    <row r="964" ht="15.75" customHeight="1">
      <c r="G964" s="14"/>
    </row>
    <row r="965" ht="15.75" customHeight="1">
      <c r="G965" s="14"/>
    </row>
    <row r="966" ht="15.75" customHeight="1">
      <c r="G966" s="14"/>
    </row>
    <row r="967" ht="15.75" customHeight="1">
      <c r="G967" s="14"/>
    </row>
    <row r="968" ht="15.75" customHeight="1">
      <c r="G968" s="14"/>
    </row>
    <row r="969" ht="15.75" customHeight="1">
      <c r="G969" s="14"/>
    </row>
    <row r="970" ht="15.75" customHeight="1">
      <c r="G970" s="14"/>
    </row>
    <row r="971" ht="15.75" customHeight="1">
      <c r="G971" s="14"/>
    </row>
    <row r="972" ht="15.75" customHeight="1">
      <c r="G972" s="14"/>
    </row>
    <row r="973" ht="15.75" customHeight="1">
      <c r="G973" s="14"/>
    </row>
    <row r="974" ht="15.75" customHeight="1">
      <c r="G974" s="14"/>
    </row>
    <row r="975" ht="15.75" customHeight="1">
      <c r="G975" s="14"/>
    </row>
    <row r="976" ht="15.75" customHeight="1">
      <c r="G976" s="14"/>
    </row>
    <row r="977" ht="15.75" customHeight="1">
      <c r="G977" s="14"/>
    </row>
    <row r="978" ht="15.75" customHeight="1">
      <c r="G978" s="14"/>
    </row>
    <row r="979" ht="15.75" customHeight="1">
      <c r="G979" s="14"/>
    </row>
    <row r="980" ht="15.75" customHeight="1">
      <c r="G980" s="14"/>
    </row>
    <row r="981" ht="15.75" customHeight="1">
      <c r="G981" s="14"/>
    </row>
    <row r="982" ht="15.75" customHeight="1">
      <c r="G982" s="14"/>
    </row>
    <row r="983" ht="15.75" customHeight="1">
      <c r="G983" s="14"/>
    </row>
    <row r="984" ht="15.75" customHeight="1">
      <c r="G984" s="14"/>
    </row>
    <row r="985" ht="15.75" customHeight="1">
      <c r="G985" s="14"/>
    </row>
    <row r="986" ht="15.75" customHeight="1">
      <c r="G986" s="14"/>
    </row>
    <row r="987" ht="15.75" customHeight="1">
      <c r="G987" s="14"/>
    </row>
    <row r="988" ht="15.75" customHeight="1">
      <c r="G988" s="14"/>
    </row>
    <row r="989" ht="15.75" customHeight="1">
      <c r="G989" s="14"/>
    </row>
    <row r="990" ht="15.75" customHeight="1">
      <c r="G990" s="14"/>
    </row>
    <row r="991" ht="15.75" customHeight="1">
      <c r="G991" s="14"/>
    </row>
    <row r="992" ht="15.75" customHeight="1">
      <c r="G992" s="14"/>
    </row>
    <row r="993" ht="15.75" customHeight="1">
      <c r="G993" s="14"/>
    </row>
    <row r="994" ht="15.75" customHeight="1">
      <c r="G994" s="14"/>
    </row>
    <row r="995" ht="15.75" customHeight="1">
      <c r="G995" s="14"/>
    </row>
    <row r="996" ht="15.75" customHeight="1">
      <c r="G996" s="14"/>
    </row>
    <row r="997" ht="15.75" customHeight="1">
      <c r="G997" s="14"/>
    </row>
    <row r="998" ht="15.75" customHeight="1">
      <c r="G998" s="14"/>
    </row>
    <row r="999" ht="15.75" customHeight="1">
      <c r="G999" s="14"/>
    </row>
    <row r="1000" ht="15.75" customHeight="1">
      <c r="G1000" s="14"/>
    </row>
  </sheetData>
  <mergeCells count="1">
    <mergeCell ref="F15:F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1.43"/>
    <col customWidth="1" min="3" max="16" width="9.14"/>
    <col customWidth="1" min="17" max="17" width="13.14"/>
    <col customWidth="1" min="18" max="18" width="11.43"/>
    <col customWidth="1" min="19" max="21" width="9.14"/>
    <col customWidth="1" min="22" max="22" width="10.29"/>
    <col customWidth="1" min="23" max="25" width="9.14"/>
    <col customWidth="1" min="26" max="26" width="22.29"/>
    <col customWidth="1" min="27" max="27" width="10.29"/>
    <col customWidth="1" min="28" max="30" width="9.14"/>
    <col customWidth="1" min="31" max="31" width="10.29"/>
    <col customWidth="1" min="32" max="33" width="9.14"/>
  </cols>
  <sheetData>
    <row r="1">
      <c r="A1" s="15"/>
      <c r="B1" s="16" t="s">
        <v>23</v>
      </c>
      <c r="C1" s="16"/>
      <c r="D1" s="16">
        <v>5.0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>
      <c r="A2" s="15"/>
      <c r="B2" s="17" t="s">
        <v>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 t="s">
        <v>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>
      <c r="A3" s="15"/>
      <c r="B3" s="18" t="s">
        <v>24</v>
      </c>
      <c r="C3" s="19"/>
      <c r="D3" s="19"/>
      <c r="E3" s="19"/>
      <c r="F3" s="15"/>
      <c r="G3" s="15"/>
      <c r="H3" s="15"/>
      <c r="I3" s="20" t="s">
        <v>25</v>
      </c>
      <c r="J3" s="19"/>
      <c r="K3" s="19"/>
      <c r="L3" s="19"/>
      <c r="M3" s="15"/>
      <c r="N3" s="15"/>
      <c r="O3" s="15"/>
      <c r="P3" s="15"/>
      <c r="Q3" s="15"/>
      <c r="R3" s="17" t="s">
        <v>26</v>
      </c>
      <c r="S3" s="15"/>
      <c r="T3" s="15"/>
      <c r="U3" s="15"/>
      <c r="V3" s="17" t="s">
        <v>27</v>
      </c>
      <c r="W3" s="15"/>
      <c r="X3" s="15"/>
      <c r="Y3" s="15"/>
      <c r="Z3" s="15"/>
      <c r="AA3" s="17" t="s">
        <v>26</v>
      </c>
      <c r="AB3" s="15"/>
      <c r="AC3" s="15"/>
      <c r="AD3" s="15"/>
      <c r="AE3" s="17" t="s">
        <v>27</v>
      </c>
      <c r="AF3" s="15"/>
      <c r="AG3" s="15"/>
    </row>
    <row r="4">
      <c r="A4" s="15"/>
      <c r="B4" s="21" t="s">
        <v>8</v>
      </c>
      <c r="C4" s="22" t="s">
        <v>27</v>
      </c>
      <c r="D4" s="22" t="s">
        <v>28</v>
      </c>
      <c r="E4" s="23" t="s">
        <v>29</v>
      </c>
      <c r="F4" s="23" t="s">
        <v>30</v>
      </c>
      <c r="G4" s="23" t="s">
        <v>31</v>
      </c>
      <c r="H4" s="15"/>
      <c r="I4" s="21" t="s">
        <v>8</v>
      </c>
      <c r="J4" s="22" t="s">
        <v>27</v>
      </c>
      <c r="K4" s="22" t="s">
        <v>28</v>
      </c>
      <c r="L4" s="23" t="s">
        <v>29</v>
      </c>
      <c r="M4" s="23" t="s">
        <v>30</v>
      </c>
      <c r="N4" s="23" t="s">
        <v>31</v>
      </c>
      <c r="O4" s="15"/>
      <c r="P4" s="15"/>
      <c r="Q4" s="17" t="s">
        <v>24</v>
      </c>
      <c r="R4" s="24" t="s">
        <v>4</v>
      </c>
      <c r="S4" s="24" t="s">
        <v>32</v>
      </c>
      <c r="T4" s="24" t="s">
        <v>33</v>
      </c>
      <c r="U4" s="15"/>
      <c r="V4" s="24" t="s">
        <v>4</v>
      </c>
      <c r="W4" s="24" t="s">
        <v>32</v>
      </c>
      <c r="X4" s="24" t="s">
        <v>33</v>
      </c>
      <c r="Y4" s="15"/>
      <c r="Z4" s="25" t="s">
        <v>25</v>
      </c>
      <c r="AA4" s="24" t="s">
        <v>4</v>
      </c>
      <c r="AB4" s="24" t="s">
        <v>32</v>
      </c>
      <c r="AC4" s="24" t="s">
        <v>33</v>
      </c>
      <c r="AD4" s="15"/>
      <c r="AE4" s="24" t="s">
        <v>4</v>
      </c>
      <c r="AF4" s="24" t="s">
        <v>32</v>
      </c>
      <c r="AG4" s="24" t="s">
        <v>33</v>
      </c>
    </row>
    <row r="5">
      <c r="A5" s="15"/>
      <c r="B5" s="26" t="s">
        <v>26</v>
      </c>
      <c r="C5" s="27">
        <v>5.0</v>
      </c>
      <c r="D5" s="28">
        <v>45294.0</v>
      </c>
      <c r="E5" s="29"/>
      <c r="F5" s="29"/>
      <c r="G5" s="29"/>
      <c r="H5" s="15"/>
      <c r="I5" s="26" t="s">
        <v>26</v>
      </c>
      <c r="J5" s="29">
        <f t="shared" ref="J5:N5" si="1">(C5*C13*C21*C29*C37)^(1/$D$1)</f>
        <v>0</v>
      </c>
      <c r="K5" s="29">
        <f t="shared" si="1"/>
        <v>0</v>
      </c>
      <c r="L5" s="29">
        <f t="shared" si="1"/>
        <v>0</v>
      </c>
      <c r="M5" s="29">
        <f t="shared" si="1"/>
        <v>0</v>
      </c>
      <c r="N5" s="29">
        <f t="shared" si="1"/>
        <v>0</v>
      </c>
      <c r="O5" s="15"/>
      <c r="P5" s="15"/>
      <c r="Q5" s="15"/>
      <c r="R5" s="24" t="s">
        <v>34</v>
      </c>
      <c r="S5" s="30"/>
      <c r="T5" s="30"/>
      <c r="U5" s="15"/>
      <c r="V5" s="24" t="s">
        <v>34</v>
      </c>
      <c r="W5" s="30"/>
      <c r="X5" s="30"/>
      <c r="Y5" s="15"/>
      <c r="Z5" s="15"/>
      <c r="AA5" s="24" t="s">
        <v>34</v>
      </c>
      <c r="AB5" s="30">
        <f t="shared" ref="AB5:AC5" si="2">(S5*S19*S33*S47*S61)^(1/$D$1)</f>
        <v>0</v>
      </c>
      <c r="AC5" s="30">
        <f t="shared" si="2"/>
        <v>0</v>
      </c>
      <c r="AD5" s="15"/>
      <c r="AE5" s="24" t="s">
        <v>34</v>
      </c>
      <c r="AF5" s="30">
        <f t="shared" ref="AF5:AG5" si="3">(W5*W19*W33*W47*W61)^(1/$D$1)</f>
        <v>0</v>
      </c>
      <c r="AG5" s="30">
        <f t="shared" si="3"/>
        <v>0</v>
      </c>
    </row>
    <row r="6">
      <c r="A6" s="15"/>
      <c r="B6" s="31" t="s">
        <v>27</v>
      </c>
      <c r="C6" s="32"/>
      <c r="D6" s="33"/>
      <c r="E6" s="33"/>
      <c r="F6" s="33"/>
      <c r="G6" s="33"/>
      <c r="H6" s="15"/>
      <c r="I6" s="31" t="s">
        <v>27</v>
      </c>
      <c r="J6" s="32"/>
      <c r="K6" s="29">
        <f t="shared" ref="K6:N6" si="4">(D6*D14*D22*D30*D38)^(1/$D$1)</f>
        <v>0</v>
      </c>
      <c r="L6" s="29">
        <f t="shared" si="4"/>
        <v>0</v>
      </c>
      <c r="M6" s="29">
        <f t="shared" si="4"/>
        <v>0</v>
      </c>
      <c r="N6" s="29">
        <f t="shared" si="4"/>
        <v>0</v>
      </c>
      <c r="O6" s="15"/>
      <c r="P6" s="15"/>
      <c r="Q6" s="15"/>
      <c r="R6" s="24" t="s">
        <v>32</v>
      </c>
      <c r="S6" s="34"/>
      <c r="T6" s="30"/>
      <c r="U6" s="15"/>
      <c r="V6" s="24" t="s">
        <v>32</v>
      </c>
      <c r="W6" s="34"/>
      <c r="X6" s="30"/>
      <c r="Y6" s="15"/>
      <c r="Z6" s="15"/>
      <c r="AA6" s="24" t="s">
        <v>32</v>
      </c>
      <c r="AB6" s="34"/>
      <c r="AC6" s="30">
        <f>(T6*T20*T34*T48*T62)^(1/$D$1)</f>
        <v>0</v>
      </c>
      <c r="AD6" s="15"/>
      <c r="AE6" s="24" t="s">
        <v>32</v>
      </c>
      <c r="AF6" s="34"/>
      <c r="AG6" s="30">
        <f>(X6*X20*X34*X48*X62)^(1/$D$1)</f>
        <v>0</v>
      </c>
    </row>
    <row r="7">
      <c r="A7" s="15"/>
      <c r="B7" s="22" t="s">
        <v>28</v>
      </c>
      <c r="C7" s="35"/>
      <c r="D7" s="35"/>
      <c r="E7" s="36"/>
      <c r="F7" s="36"/>
      <c r="G7" s="36"/>
      <c r="H7" s="15"/>
      <c r="I7" s="22" t="s">
        <v>28</v>
      </c>
      <c r="J7" s="35"/>
      <c r="K7" s="35"/>
      <c r="L7" s="29">
        <f t="shared" ref="L7:N7" si="5">(E7*E15*E23*E31*E39)^(1/$D$1)</f>
        <v>0</v>
      </c>
      <c r="M7" s="29">
        <f t="shared" si="5"/>
        <v>0</v>
      </c>
      <c r="N7" s="29">
        <f t="shared" si="5"/>
        <v>0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>
      <c r="A8" s="15"/>
      <c r="B8" s="22" t="s">
        <v>29</v>
      </c>
      <c r="C8" s="35"/>
      <c r="D8" s="35"/>
      <c r="E8" s="35">
        <v>0.25</v>
      </c>
      <c r="F8" s="36"/>
      <c r="G8" s="36"/>
      <c r="H8" s="15"/>
      <c r="I8" s="22" t="s">
        <v>29</v>
      </c>
      <c r="J8" s="35"/>
      <c r="K8" s="35"/>
      <c r="L8" s="35">
        <v>0.25</v>
      </c>
      <c r="M8" s="29">
        <f t="shared" ref="M8:N8" si="6">(F8*F16*F24*F32*F40)^(1/$D$1)</f>
        <v>0</v>
      </c>
      <c r="N8" s="29">
        <f t="shared" si="6"/>
        <v>0</v>
      </c>
      <c r="O8" s="15"/>
      <c r="P8" s="15"/>
      <c r="Q8" s="15"/>
      <c r="R8" s="17" t="s">
        <v>28</v>
      </c>
      <c r="S8" s="15"/>
      <c r="T8" s="15"/>
      <c r="U8" s="15"/>
      <c r="V8" s="17" t="s">
        <v>29</v>
      </c>
      <c r="W8" s="15"/>
      <c r="X8" s="15"/>
      <c r="Y8" s="15"/>
      <c r="Z8" s="15"/>
      <c r="AA8" s="17" t="s">
        <v>28</v>
      </c>
      <c r="AB8" s="15"/>
      <c r="AC8" s="15"/>
      <c r="AD8" s="15"/>
      <c r="AE8" s="17" t="s">
        <v>29</v>
      </c>
      <c r="AF8" s="15"/>
      <c r="AG8" s="15"/>
    </row>
    <row r="9">
      <c r="A9" s="15"/>
      <c r="B9" s="22" t="s">
        <v>30</v>
      </c>
      <c r="C9" s="35"/>
      <c r="D9" s="35"/>
      <c r="E9" s="35">
        <v>0.25</v>
      </c>
      <c r="F9" s="35">
        <v>0.25</v>
      </c>
      <c r="G9" s="36"/>
      <c r="H9" s="15"/>
      <c r="I9" s="22" t="s">
        <v>30</v>
      </c>
      <c r="J9" s="35"/>
      <c r="K9" s="35"/>
      <c r="L9" s="35">
        <v>0.25</v>
      </c>
      <c r="M9" s="35">
        <v>0.25</v>
      </c>
      <c r="N9" s="29">
        <f>(G9*G17*G25*G33*G41)^(1/$D$1)</f>
        <v>0</v>
      </c>
      <c r="O9" s="15"/>
      <c r="P9" s="15"/>
      <c r="Q9" s="15"/>
      <c r="R9" s="24" t="s">
        <v>4</v>
      </c>
      <c r="S9" s="24" t="s">
        <v>32</v>
      </c>
      <c r="T9" s="24" t="s">
        <v>33</v>
      </c>
      <c r="U9" s="15"/>
      <c r="V9" s="24" t="s">
        <v>4</v>
      </c>
      <c r="W9" s="24" t="s">
        <v>32</v>
      </c>
      <c r="X9" s="24" t="s">
        <v>33</v>
      </c>
      <c r="Y9" s="15"/>
      <c r="Z9" s="15"/>
      <c r="AA9" s="24" t="s">
        <v>4</v>
      </c>
      <c r="AB9" s="24" t="s">
        <v>32</v>
      </c>
      <c r="AC9" s="24" t="s">
        <v>33</v>
      </c>
      <c r="AD9" s="15"/>
      <c r="AE9" s="24" t="s">
        <v>4</v>
      </c>
      <c r="AF9" s="24" t="s">
        <v>32</v>
      </c>
      <c r="AG9" s="24" t="s">
        <v>33</v>
      </c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24" t="s">
        <v>34</v>
      </c>
      <c r="S10" s="30"/>
      <c r="T10" s="30"/>
      <c r="U10" s="15"/>
      <c r="V10" s="24" t="s">
        <v>34</v>
      </c>
      <c r="W10" s="30"/>
      <c r="X10" s="30"/>
      <c r="Y10" s="15"/>
      <c r="Z10" s="15"/>
      <c r="AA10" s="24" t="s">
        <v>34</v>
      </c>
      <c r="AB10" s="30">
        <f t="shared" ref="AB10:AC10" si="7">(S10*S24*S38*S52*S66)^(1/$D$1)</f>
        <v>0</v>
      </c>
      <c r="AC10" s="30">
        <f t="shared" si="7"/>
        <v>0</v>
      </c>
      <c r="AD10" s="15"/>
      <c r="AE10" s="24" t="s">
        <v>34</v>
      </c>
      <c r="AF10" s="30">
        <f t="shared" ref="AF10:AG10" si="8">(W10*W24*W38*W52*W66)^(1/$D$1)</f>
        <v>0</v>
      </c>
      <c r="AG10" s="30">
        <f t="shared" si="8"/>
        <v>0</v>
      </c>
    </row>
    <row r="11">
      <c r="A11" s="15"/>
      <c r="B11" s="18" t="s">
        <v>35</v>
      </c>
      <c r="C11" s="19"/>
      <c r="D11" s="19"/>
      <c r="E11" s="19"/>
      <c r="F11" s="15"/>
      <c r="G11" s="15"/>
      <c r="H11" s="15"/>
      <c r="I11" s="20" t="s">
        <v>36</v>
      </c>
      <c r="J11" s="37"/>
      <c r="K11" s="37"/>
      <c r="L11" s="19"/>
      <c r="M11" s="15"/>
      <c r="N11" s="15"/>
      <c r="O11" s="15"/>
      <c r="P11" s="15"/>
      <c r="Q11" s="15"/>
      <c r="R11" s="24" t="s">
        <v>32</v>
      </c>
      <c r="S11" s="34"/>
      <c r="T11" s="30"/>
      <c r="U11" s="15"/>
      <c r="V11" s="24" t="s">
        <v>32</v>
      </c>
      <c r="W11" s="34"/>
      <c r="X11" s="30"/>
      <c r="Y11" s="15"/>
      <c r="Z11" s="15"/>
      <c r="AA11" s="24" t="s">
        <v>32</v>
      </c>
      <c r="AB11" s="34"/>
      <c r="AC11" s="30">
        <f>(T11*T25*T39*T53*T67)^(1/$D$1)</f>
        <v>0</v>
      </c>
      <c r="AD11" s="15"/>
      <c r="AE11" s="24" t="s">
        <v>32</v>
      </c>
      <c r="AF11" s="34"/>
      <c r="AG11" s="30">
        <f>(X11*X25*X39*X53*X67)^(1/$D$1)</f>
        <v>0</v>
      </c>
    </row>
    <row r="12">
      <c r="A12" s="15"/>
      <c r="B12" s="21" t="s">
        <v>8</v>
      </c>
      <c r="C12" s="22" t="s">
        <v>27</v>
      </c>
      <c r="D12" s="22" t="s">
        <v>28</v>
      </c>
      <c r="E12" s="23" t="s">
        <v>29</v>
      </c>
      <c r="F12" s="23" t="s">
        <v>30</v>
      </c>
      <c r="G12" s="23" t="s">
        <v>31</v>
      </c>
      <c r="H12" s="15"/>
      <c r="I12" s="21" t="s">
        <v>8</v>
      </c>
      <c r="J12" s="22" t="s">
        <v>27</v>
      </c>
      <c r="K12" s="22" t="s">
        <v>28</v>
      </c>
      <c r="L12" s="23" t="s">
        <v>29</v>
      </c>
      <c r="M12" s="23" t="s">
        <v>30</v>
      </c>
      <c r="N12" s="23" t="s">
        <v>31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>
      <c r="A13" s="15"/>
      <c r="B13" s="26" t="s">
        <v>26</v>
      </c>
      <c r="C13" s="29">
        <v>2.0</v>
      </c>
      <c r="D13" s="29"/>
      <c r="E13" s="29"/>
      <c r="F13" s="29"/>
      <c r="G13" s="29"/>
      <c r="H13" s="15"/>
      <c r="I13" s="26" t="s">
        <v>26</v>
      </c>
      <c r="J13" s="29" t="str">
        <f t="shared" ref="J13:N13" si="9">IF(J5&lt;1,1/J5,IF(J5&gt;=1,J5,0))</f>
        <v>#DIV/0!</v>
      </c>
      <c r="K13" s="29" t="str">
        <f t="shared" si="9"/>
        <v>#DIV/0!</v>
      </c>
      <c r="L13" s="29" t="str">
        <f t="shared" si="9"/>
        <v>#DIV/0!</v>
      </c>
      <c r="M13" s="29" t="str">
        <f t="shared" si="9"/>
        <v>#DIV/0!</v>
      </c>
      <c r="N13" s="29" t="str">
        <f t="shared" si="9"/>
        <v>#DIV/0!</v>
      </c>
      <c r="O13" s="15"/>
      <c r="P13" s="15"/>
      <c r="Q13" s="15"/>
      <c r="R13" s="17" t="s">
        <v>30</v>
      </c>
      <c r="S13" s="15"/>
      <c r="T13" s="15"/>
      <c r="U13" s="15"/>
      <c r="V13" s="17" t="s">
        <v>31</v>
      </c>
      <c r="W13" s="15"/>
      <c r="X13" s="15"/>
      <c r="Y13" s="15"/>
      <c r="Z13" s="15"/>
      <c r="AA13" s="17" t="s">
        <v>30</v>
      </c>
      <c r="AB13" s="15"/>
      <c r="AC13" s="15"/>
      <c r="AD13" s="15"/>
      <c r="AE13" s="17" t="s">
        <v>31</v>
      </c>
      <c r="AF13" s="15"/>
      <c r="AG13" s="15"/>
    </row>
    <row r="14">
      <c r="A14" s="15"/>
      <c r="B14" s="31" t="s">
        <v>27</v>
      </c>
      <c r="C14" s="32"/>
      <c r="D14" s="33"/>
      <c r="E14" s="33"/>
      <c r="F14" s="33"/>
      <c r="G14" s="33"/>
      <c r="H14" s="15"/>
      <c r="I14" s="31" t="s">
        <v>27</v>
      </c>
      <c r="J14" s="32"/>
      <c r="K14" s="29" t="str">
        <f t="shared" ref="K14:N14" si="10">IF(K6&lt;1,1/K6,IF(K6&gt;=1,K6,0))</f>
        <v>#DIV/0!</v>
      </c>
      <c r="L14" s="29" t="str">
        <f t="shared" si="10"/>
        <v>#DIV/0!</v>
      </c>
      <c r="M14" s="29" t="str">
        <f t="shared" si="10"/>
        <v>#DIV/0!</v>
      </c>
      <c r="N14" s="29" t="str">
        <f t="shared" si="10"/>
        <v>#DIV/0!</v>
      </c>
      <c r="O14" s="15"/>
      <c r="P14" s="15"/>
      <c r="Q14" s="15"/>
      <c r="R14" s="24" t="s">
        <v>4</v>
      </c>
      <c r="S14" s="24" t="s">
        <v>32</v>
      </c>
      <c r="T14" s="24" t="s">
        <v>33</v>
      </c>
      <c r="U14" s="15"/>
      <c r="V14" s="24" t="s">
        <v>4</v>
      </c>
      <c r="W14" s="24" t="s">
        <v>32</v>
      </c>
      <c r="X14" s="24" t="s">
        <v>33</v>
      </c>
      <c r="Y14" s="15"/>
      <c r="Z14" s="15"/>
      <c r="AA14" s="24" t="s">
        <v>4</v>
      </c>
      <c r="AB14" s="24" t="s">
        <v>32</v>
      </c>
      <c r="AC14" s="24" t="s">
        <v>33</v>
      </c>
      <c r="AD14" s="15"/>
      <c r="AE14" s="24" t="s">
        <v>4</v>
      </c>
      <c r="AF14" s="24" t="s">
        <v>32</v>
      </c>
      <c r="AG14" s="24" t="s">
        <v>33</v>
      </c>
    </row>
    <row r="15">
      <c r="A15" s="15"/>
      <c r="B15" s="22" t="s">
        <v>28</v>
      </c>
      <c r="C15" s="35"/>
      <c r="D15" s="35"/>
      <c r="E15" s="36"/>
      <c r="F15" s="36"/>
      <c r="G15" s="36"/>
      <c r="H15" s="15"/>
      <c r="I15" s="22" t="s">
        <v>28</v>
      </c>
      <c r="J15" s="35"/>
      <c r="K15" s="35"/>
      <c r="L15" s="29" t="str">
        <f t="shared" ref="L15:N15" si="11">IF(L7&lt;1,1/L7,IF(L7&gt;=1,L7,0))</f>
        <v>#DIV/0!</v>
      </c>
      <c r="M15" s="29" t="str">
        <f t="shared" si="11"/>
        <v>#DIV/0!</v>
      </c>
      <c r="N15" s="29" t="str">
        <f t="shared" si="11"/>
        <v>#DIV/0!</v>
      </c>
      <c r="O15" s="15"/>
      <c r="P15" s="15"/>
      <c r="Q15" s="17"/>
      <c r="R15" s="24" t="s">
        <v>34</v>
      </c>
      <c r="S15" s="30"/>
      <c r="T15" s="30"/>
      <c r="U15" s="15"/>
      <c r="V15" s="24" t="s">
        <v>34</v>
      </c>
      <c r="W15" s="30"/>
      <c r="X15" s="30"/>
      <c r="Y15" s="15"/>
      <c r="Z15" s="15"/>
      <c r="AA15" s="24" t="s">
        <v>34</v>
      </c>
      <c r="AB15" s="30">
        <f t="shared" ref="AB15:AC15" si="12">(S15*S29*S43*S57*S71)^(1/$D$1)</f>
        <v>0</v>
      </c>
      <c r="AC15" s="30">
        <f t="shared" si="12"/>
        <v>0</v>
      </c>
      <c r="AD15" s="15"/>
      <c r="AE15" s="24" t="s">
        <v>34</v>
      </c>
      <c r="AF15" s="30">
        <f t="shared" ref="AF15:AG15" si="13">(W15*W29*W43*W57*W71)^(1/$D$1)</f>
        <v>0</v>
      </c>
      <c r="AG15" s="30">
        <f t="shared" si="13"/>
        <v>0</v>
      </c>
    </row>
    <row r="16">
      <c r="A16" s="15"/>
      <c r="B16" s="22" t="s">
        <v>29</v>
      </c>
      <c r="C16" s="35"/>
      <c r="D16" s="35"/>
      <c r="E16" s="35">
        <v>0.25</v>
      </c>
      <c r="F16" s="36"/>
      <c r="G16" s="36"/>
      <c r="H16" s="15"/>
      <c r="I16" s="22" t="s">
        <v>29</v>
      </c>
      <c r="J16" s="35"/>
      <c r="K16" s="35"/>
      <c r="L16" s="35">
        <v>0.25</v>
      </c>
      <c r="M16" s="29" t="str">
        <f t="shared" ref="M16:N16" si="14">IF(M8&lt;1,1/M8,IF(M8&gt;=1,M8,0))</f>
        <v>#DIV/0!</v>
      </c>
      <c r="N16" s="29" t="str">
        <f t="shared" si="14"/>
        <v>#DIV/0!</v>
      </c>
      <c r="O16" s="15"/>
      <c r="P16" s="15"/>
      <c r="Q16" s="15"/>
      <c r="R16" s="24" t="s">
        <v>32</v>
      </c>
      <c r="S16" s="34"/>
      <c r="T16" s="30"/>
      <c r="U16" s="15"/>
      <c r="V16" s="24" t="s">
        <v>32</v>
      </c>
      <c r="W16" s="34"/>
      <c r="X16" s="30"/>
      <c r="Y16" s="15"/>
      <c r="Z16" s="15"/>
      <c r="AA16" s="24" t="s">
        <v>32</v>
      </c>
      <c r="AB16" s="34"/>
      <c r="AC16" s="30">
        <f>(T16*T30*T44*T58*T72)^(1/$D$1)</f>
        <v>0</v>
      </c>
      <c r="AD16" s="15"/>
      <c r="AE16" s="24" t="s">
        <v>32</v>
      </c>
      <c r="AF16" s="34"/>
      <c r="AG16" s="30">
        <f>(X16*X30*X44*X58*X72)^(1/$D$1)</f>
        <v>0</v>
      </c>
    </row>
    <row r="17">
      <c r="A17" s="15"/>
      <c r="B17" s="22" t="s">
        <v>30</v>
      </c>
      <c r="C17" s="35"/>
      <c r="D17" s="35"/>
      <c r="E17" s="35">
        <v>0.25</v>
      </c>
      <c r="F17" s="35">
        <v>0.25</v>
      </c>
      <c r="G17" s="36"/>
      <c r="H17" s="15"/>
      <c r="I17" s="22" t="s">
        <v>30</v>
      </c>
      <c r="J17" s="35"/>
      <c r="K17" s="35"/>
      <c r="L17" s="35">
        <v>0.25</v>
      </c>
      <c r="M17" s="35">
        <v>0.25</v>
      </c>
      <c r="N17" s="29" t="str">
        <f>IF(N9&lt;1,1/N9,IF(N9&gt;=1,N9,0))</f>
        <v>#DIV/0!</v>
      </c>
      <c r="O17" s="15"/>
      <c r="P17" s="15"/>
      <c r="Q17" s="15"/>
      <c r="R17" s="17" t="s">
        <v>26</v>
      </c>
      <c r="S17" s="15"/>
      <c r="T17" s="15"/>
      <c r="U17" s="15"/>
      <c r="V17" s="17" t="s">
        <v>27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" t="s">
        <v>35</v>
      </c>
      <c r="R18" s="24" t="s">
        <v>4</v>
      </c>
      <c r="S18" s="24" t="s">
        <v>32</v>
      </c>
      <c r="T18" s="24" t="s">
        <v>33</v>
      </c>
      <c r="U18" s="15"/>
      <c r="V18" s="24" t="s">
        <v>4</v>
      </c>
      <c r="W18" s="24" t="s">
        <v>32</v>
      </c>
      <c r="X18" s="24" t="s">
        <v>33</v>
      </c>
      <c r="Y18" s="15"/>
      <c r="Z18" s="15"/>
      <c r="AA18" s="17" t="s">
        <v>26</v>
      </c>
      <c r="AB18" s="15"/>
      <c r="AC18" s="15"/>
      <c r="AD18" s="15"/>
      <c r="AE18" s="17" t="s">
        <v>27</v>
      </c>
      <c r="AF18" s="15"/>
      <c r="AG18" s="15"/>
    </row>
    <row r="19">
      <c r="A19" s="15"/>
      <c r="B19" s="18" t="s">
        <v>37</v>
      </c>
      <c r="C19" s="19"/>
      <c r="D19" s="19"/>
      <c r="E19" s="19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24" t="s">
        <v>34</v>
      </c>
      <c r="S19" s="30"/>
      <c r="T19" s="30"/>
      <c r="U19" s="15"/>
      <c r="V19" s="24" t="s">
        <v>34</v>
      </c>
      <c r="W19" s="30"/>
      <c r="X19" s="30"/>
      <c r="Y19" s="15"/>
      <c r="Z19" s="25" t="s">
        <v>25</v>
      </c>
      <c r="AA19" s="24" t="s">
        <v>4</v>
      </c>
      <c r="AB19" s="24" t="s">
        <v>32</v>
      </c>
      <c r="AC19" s="24" t="s">
        <v>33</v>
      </c>
      <c r="AD19" s="15"/>
      <c r="AE19" s="24" t="s">
        <v>4</v>
      </c>
      <c r="AF19" s="24" t="s">
        <v>32</v>
      </c>
      <c r="AG19" s="24" t="s">
        <v>33</v>
      </c>
    </row>
    <row r="20">
      <c r="A20" s="15"/>
      <c r="B20" s="21" t="s">
        <v>8</v>
      </c>
      <c r="C20" s="22" t="s">
        <v>27</v>
      </c>
      <c r="D20" s="22" t="s">
        <v>28</v>
      </c>
      <c r="E20" s="23" t="s">
        <v>29</v>
      </c>
      <c r="F20" s="23" t="s">
        <v>30</v>
      </c>
      <c r="G20" s="23" t="s">
        <v>31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24" t="s">
        <v>32</v>
      </c>
      <c r="S20" s="34"/>
      <c r="T20" s="30"/>
      <c r="U20" s="15"/>
      <c r="V20" s="24" t="s">
        <v>32</v>
      </c>
      <c r="W20" s="34"/>
      <c r="X20" s="30"/>
      <c r="Y20" s="15"/>
      <c r="Z20" s="25" t="s">
        <v>38</v>
      </c>
      <c r="AA20" s="24" t="s">
        <v>34</v>
      </c>
      <c r="AB20" s="30" t="str">
        <f t="shared" ref="AB20:AC20" si="15">IF(AB5&lt;1,1/AB5,IF(AB5&gt;=1,AB5,0))</f>
        <v>#DIV/0!</v>
      </c>
      <c r="AC20" s="30" t="str">
        <f t="shared" si="15"/>
        <v>#DIV/0!</v>
      </c>
      <c r="AD20" s="15"/>
      <c r="AE20" s="24" t="s">
        <v>34</v>
      </c>
      <c r="AF20" s="30" t="str">
        <f t="shared" ref="AF20:AG20" si="16">IF(AF5&lt;1,1/AF5,IF(AF5&gt;=1,AF5,0))</f>
        <v>#DIV/0!</v>
      </c>
      <c r="AG20" s="30" t="str">
        <f t="shared" si="16"/>
        <v>#DIV/0!</v>
      </c>
    </row>
    <row r="21" ht="15.75" customHeight="1">
      <c r="A21" s="15"/>
      <c r="B21" s="26" t="s">
        <v>26</v>
      </c>
      <c r="C21" s="29">
        <v>2.0</v>
      </c>
      <c r="D21" s="29"/>
      <c r="E21" s="29"/>
      <c r="F21" s="29"/>
      <c r="G21" s="29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24" t="s">
        <v>32</v>
      </c>
      <c r="AB21" s="34"/>
      <c r="AC21" s="30" t="str">
        <f>IF(AC6&lt;1,1/AC6,IF(AC6&gt;=1,AC6,0))</f>
        <v>#DIV/0!</v>
      </c>
      <c r="AD21" s="15"/>
      <c r="AE21" s="24" t="s">
        <v>32</v>
      </c>
      <c r="AF21" s="34"/>
      <c r="AG21" s="30" t="str">
        <f>IF(AG6&lt;1,1/AG6,IF(AG6&gt;=1,AG6,0))</f>
        <v>#DIV/0!</v>
      </c>
    </row>
    <row r="22" ht="15.75" customHeight="1">
      <c r="A22" s="15"/>
      <c r="B22" s="31" t="s">
        <v>27</v>
      </c>
      <c r="C22" s="32"/>
      <c r="D22" s="33"/>
      <c r="E22" s="33"/>
      <c r="F22" s="33"/>
      <c r="G22" s="33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7" t="s">
        <v>28</v>
      </c>
      <c r="S22" s="15"/>
      <c r="T22" s="15"/>
      <c r="U22" s="15"/>
      <c r="V22" s="17" t="s">
        <v>29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ht="15.75" customHeight="1">
      <c r="A23" s="15"/>
      <c r="B23" s="22" t="s">
        <v>28</v>
      </c>
      <c r="C23" s="35"/>
      <c r="D23" s="35"/>
      <c r="E23" s="36"/>
      <c r="F23" s="36"/>
      <c r="G23" s="36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24" t="s">
        <v>4</v>
      </c>
      <c r="S23" s="24" t="s">
        <v>32</v>
      </c>
      <c r="T23" s="24" t="s">
        <v>33</v>
      </c>
      <c r="U23" s="15"/>
      <c r="V23" s="24" t="s">
        <v>4</v>
      </c>
      <c r="W23" s="24" t="s">
        <v>32</v>
      </c>
      <c r="X23" s="24" t="s">
        <v>33</v>
      </c>
      <c r="Y23" s="15"/>
      <c r="Z23" s="15"/>
      <c r="AA23" s="17" t="s">
        <v>28</v>
      </c>
      <c r="AB23" s="15"/>
      <c r="AC23" s="15"/>
      <c r="AD23" s="15"/>
      <c r="AE23" s="17" t="s">
        <v>29</v>
      </c>
      <c r="AF23" s="15"/>
      <c r="AG23" s="15"/>
    </row>
    <row r="24" ht="15.75" customHeight="1">
      <c r="A24" s="15"/>
      <c r="B24" s="22" t="s">
        <v>29</v>
      </c>
      <c r="C24" s="35"/>
      <c r="D24" s="35"/>
      <c r="E24" s="35">
        <v>0.25</v>
      </c>
      <c r="F24" s="36"/>
      <c r="G24" s="36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24" t="s">
        <v>34</v>
      </c>
      <c r="S24" s="30"/>
      <c r="T24" s="30"/>
      <c r="U24" s="15"/>
      <c r="V24" s="24" t="s">
        <v>34</v>
      </c>
      <c r="W24" s="30"/>
      <c r="X24" s="30"/>
      <c r="Y24" s="15"/>
      <c r="Z24" s="15"/>
      <c r="AA24" s="24" t="s">
        <v>4</v>
      </c>
      <c r="AB24" s="24" t="s">
        <v>32</v>
      </c>
      <c r="AC24" s="24" t="s">
        <v>33</v>
      </c>
      <c r="AD24" s="15"/>
      <c r="AE24" s="24" t="s">
        <v>4</v>
      </c>
      <c r="AF24" s="24" t="s">
        <v>32</v>
      </c>
      <c r="AG24" s="24" t="s">
        <v>33</v>
      </c>
    </row>
    <row r="25" ht="15.75" customHeight="1">
      <c r="A25" s="15"/>
      <c r="B25" s="22" t="s">
        <v>30</v>
      </c>
      <c r="C25" s="35"/>
      <c r="D25" s="35"/>
      <c r="E25" s="35">
        <v>0.25</v>
      </c>
      <c r="F25" s="35">
        <v>0.25</v>
      </c>
      <c r="G25" s="36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24" t="s">
        <v>32</v>
      </c>
      <c r="S25" s="34"/>
      <c r="T25" s="30"/>
      <c r="U25" s="15"/>
      <c r="V25" s="24" t="s">
        <v>32</v>
      </c>
      <c r="W25" s="34"/>
      <c r="X25" s="30"/>
      <c r="Y25" s="15"/>
      <c r="Z25" s="15"/>
      <c r="AA25" s="24" t="s">
        <v>34</v>
      </c>
      <c r="AB25" s="30" t="str">
        <f t="shared" ref="AB25:AC25" si="17">IF(AB10&lt;1,1/AB10,IF(AB10&gt;=1,AB10,0))</f>
        <v>#DIV/0!</v>
      </c>
      <c r="AC25" s="30" t="str">
        <f t="shared" si="17"/>
        <v>#DIV/0!</v>
      </c>
      <c r="AD25" s="15"/>
      <c r="AE25" s="24" t="s">
        <v>34</v>
      </c>
      <c r="AF25" s="30" t="str">
        <f t="shared" ref="AF25:AG25" si="18">IF(AF10&lt;1,1/AF10,IF(AF10&gt;=1,AF10,0))</f>
        <v>#DIV/0!</v>
      </c>
      <c r="AG25" s="30" t="str">
        <f t="shared" si="18"/>
        <v>#DIV/0!</v>
      </c>
    </row>
    <row r="26" ht="15.75" customHeight="1">
      <c r="A26" s="15"/>
      <c r="B26" s="18"/>
      <c r="C26" s="19"/>
      <c r="D26" s="19"/>
      <c r="E26" s="19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24" t="s">
        <v>32</v>
      </c>
      <c r="AB26" s="34"/>
      <c r="AC26" s="30" t="str">
        <f>IF(AC11&lt;1,1/AC11,IF(AC11&gt;=1,AC11,0))</f>
        <v>#DIV/0!</v>
      </c>
      <c r="AD26" s="15"/>
      <c r="AE26" s="24" t="s">
        <v>32</v>
      </c>
      <c r="AF26" s="34"/>
      <c r="AG26" s="30" t="str">
        <f>IF(AG11&lt;1,1/AG11,IF(AG11&gt;=1,AG11,0))</f>
        <v>#DIV/0!</v>
      </c>
    </row>
    <row r="27" ht="15.75" customHeight="1">
      <c r="A27" s="15"/>
      <c r="B27" s="18" t="s">
        <v>39</v>
      </c>
      <c r="C27" s="19"/>
      <c r="D27" s="19"/>
      <c r="E27" s="19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7" t="s">
        <v>30</v>
      </c>
      <c r="S27" s="15"/>
      <c r="T27" s="15"/>
      <c r="U27" s="15"/>
      <c r="V27" s="17" t="s">
        <v>31</v>
      </c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ht="15.75" customHeight="1">
      <c r="A28" s="15"/>
      <c r="B28" s="21" t="s">
        <v>8</v>
      </c>
      <c r="C28" s="22" t="s">
        <v>27</v>
      </c>
      <c r="D28" s="22" t="s">
        <v>28</v>
      </c>
      <c r="E28" s="23" t="s">
        <v>29</v>
      </c>
      <c r="F28" s="23" t="s">
        <v>30</v>
      </c>
      <c r="G28" s="23" t="s">
        <v>31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24" t="s">
        <v>4</v>
      </c>
      <c r="S28" s="24" t="s">
        <v>32</v>
      </c>
      <c r="T28" s="24" t="s">
        <v>33</v>
      </c>
      <c r="U28" s="15"/>
      <c r="V28" s="24" t="s">
        <v>4</v>
      </c>
      <c r="W28" s="24" t="s">
        <v>32</v>
      </c>
      <c r="X28" s="24" t="s">
        <v>33</v>
      </c>
      <c r="Y28" s="15"/>
      <c r="Z28" s="15"/>
      <c r="AA28" s="17" t="s">
        <v>30</v>
      </c>
      <c r="AB28" s="15"/>
      <c r="AC28" s="15"/>
      <c r="AD28" s="15"/>
      <c r="AE28" s="17" t="s">
        <v>31</v>
      </c>
      <c r="AF28" s="15"/>
      <c r="AG28" s="15"/>
    </row>
    <row r="29" ht="15.75" customHeight="1">
      <c r="A29" s="15"/>
      <c r="B29" s="26" t="s">
        <v>26</v>
      </c>
      <c r="C29" s="29">
        <v>2.0</v>
      </c>
      <c r="D29" s="29"/>
      <c r="E29" s="29"/>
      <c r="F29" s="29"/>
      <c r="G29" s="29"/>
      <c r="H29" s="15"/>
      <c r="I29" s="15"/>
      <c r="J29" s="15"/>
      <c r="K29" s="15"/>
      <c r="L29" s="15"/>
      <c r="M29" s="15"/>
      <c r="N29" s="15"/>
      <c r="O29" s="15"/>
      <c r="P29" s="15"/>
      <c r="Q29" s="17"/>
      <c r="R29" s="24" t="s">
        <v>34</v>
      </c>
      <c r="S29" s="30"/>
      <c r="T29" s="30"/>
      <c r="U29" s="15"/>
      <c r="V29" s="24" t="s">
        <v>34</v>
      </c>
      <c r="W29" s="30"/>
      <c r="X29" s="30"/>
      <c r="Y29" s="15"/>
      <c r="Z29" s="15"/>
      <c r="AA29" s="24" t="s">
        <v>4</v>
      </c>
      <c r="AB29" s="24" t="s">
        <v>32</v>
      </c>
      <c r="AC29" s="24" t="s">
        <v>33</v>
      </c>
      <c r="AD29" s="15"/>
      <c r="AE29" s="24" t="s">
        <v>4</v>
      </c>
      <c r="AF29" s="24" t="s">
        <v>32</v>
      </c>
      <c r="AG29" s="24" t="s">
        <v>33</v>
      </c>
    </row>
    <row r="30" ht="15.75" customHeight="1">
      <c r="A30" s="15"/>
      <c r="B30" s="31" t="s">
        <v>27</v>
      </c>
      <c r="C30" s="32"/>
      <c r="D30" s="33"/>
      <c r="E30" s="33"/>
      <c r="F30" s="33"/>
      <c r="G30" s="33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24" t="s">
        <v>32</v>
      </c>
      <c r="S30" s="34"/>
      <c r="T30" s="30"/>
      <c r="U30" s="15"/>
      <c r="V30" s="24" t="s">
        <v>32</v>
      </c>
      <c r="W30" s="34"/>
      <c r="X30" s="30"/>
      <c r="Y30" s="15"/>
      <c r="Z30" s="15"/>
      <c r="AA30" s="24" t="s">
        <v>34</v>
      </c>
      <c r="AB30" s="30" t="str">
        <f t="shared" ref="AB30:AC30" si="19">IF(AB15&lt;1,1/AB15,IF(AB15&gt;=1,AB15,0))</f>
        <v>#DIV/0!</v>
      </c>
      <c r="AC30" s="30" t="str">
        <f t="shared" si="19"/>
        <v>#DIV/0!</v>
      </c>
      <c r="AD30" s="15"/>
      <c r="AE30" s="24" t="s">
        <v>34</v>
      </c>
      <c r="AF30" s="30" t="str">
        <f t="shared" ref="AF30:AG30" si="20">IF(AF15&lt;1,1/AF15,IF(AF15&gt;=1,AF15,0))</f>
        <v>#DIV/0!</v>
      </c>
      <c r="AG30" s="30" t="str">
        <f t="shared" si="20"/>
        <v>#DIV/0!</v>
      </c>
    </row>
    <row r="31" ht="15.75" customHeight="1">
      <c r="A31" s="15"/>
      <c r="B31" s="22" t="s">
        <v>28</v>
      </c>
      <c r="C31" s="35"/>
      <c r="D31" s="35"/>
      <c r="E31" s="36"/>
      <c r="F31" s="36"/>
      <c r="G31" s="36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7" t="s">
        <v>26</v>
      </c>
      <c r="S31" s="15"/>
      <c r="T31" s="15"/>
      <c r="U31" s="15"/>
      <c r="V31" s="17" t="s">
        <v>27</v>
      </c>
      <c r="W31" s="15"/>
      <c r="X31" s="15"/>
      <c r="Y31" s="15"/>
      <c r="Z31" s="15"/>
      <c r="AA31" s="24" t="s">
        <v>32</v>
      </c>
      <c r="AB31" s="34"/>
      <c r="AC31" s="30" t="str">
        <f>IF(AC16&lt;1,1/AC16,IF(AC16&gt;=1,AC16,0))</f>
        <v>#DIV/0!</v>
      </c>
      <c r="AD31" s="15"/>
      <c r="AE31" s="24" t="s">
        <v>32</v>
      </c>
      <c r="AF31" s="34"/>
      <c r="AG31" s="30" t="str">
        <f>IF(AG16&lt;1,1/AG16,IF(AG16&gt;=1,AG16,0))</f>
        <v>#DIV/0!</v>
      </c>
    </row>
    <row r="32" ht="15.75" customHeight="1">
      <c r="A32" s="15"/>
      <c r="B32" s="22" t="s">
        <v>29</v>
      </c>
      <c r="C32" s="35"/>
      <c r="D32" s="35"/>
      <c r="E32" s="35">
        <v>0.25</v>
      </c>
      <c r="F32" s="36"/>
      <c r="G32" s="36"/>
      <c r="H32" s="15"/>
      <c r="I32" s="15"/>
      <c r="J32" s="15"/>
      <c r="K32" s="15"/>
      <c r="L32" s="15"/>
      <c r="M32" s="15"/>
      <c r="N32" s="15"/>
      <c r="O32" s="15"/>
      <c r="P32" s="15"/>
      <c r="Q32" s="17" t="s">
        <v>37</v>
      </c>
      <c r="R32" s="24" t="s">
        <v>4</v>
      </c>
      <c r="S32" s="24" t="s">
        <v>32</v>
      </c>
      <c r="T32" s="24" t="s">
        <v>33</v>
      </c>
      <c r="U32" s="15"/>
      <c r="V32" s="24" t="s">
        <v>4</v>
      </c>
      <c r="W32" s="24" t="s">
        <v>32</v>
      </c>
      <c r="X32" s="24" t="s">
        <v>33</v>
      </c>
      <c r="Y32" s="15"/>
      <c r="Z32" s="15"/>
      <c r="AA32" s="15"/>
      <c r="AB32" s="15"/>
      <c r="AC32" s="15"/>
      <c r="AD32" s="15"/>
      <c r="AE32" s="15"/>
      <c r="AF32" s="15"/>
      <c r="AG32" s="15"/>
    </row>
    <row r="33" ht="15.75" customHeight="1">
      <c r="A33" s="15"/>
      <c r="B33" s="22" t="s">
        <v>30</v>
      </c>
      <c r="C33" s="35"/>
      <c r="D33" s="35"/>
      <c r="E33" s="35">
        <v>0.25</v>
      </c>
      <c r="F33" s="35">
        <v>0.25</v>
      </c>
      <c r="G33" s="36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24" t="s">
        <v>34</v>
      </c>
      <c r="S33" s="30"/>
      <c r="T33" s="30"/>
      <c r="U33" s="15"/>
      <c r="V33" s="24" t="s">
        <v>34</v>
      </c>
      <c r="W33" s="30"/>
      <c r="X33" s="30"/>
      <c r="Y33" s="15"/>
      <c r="Z33" s="15"/>
      <c r="AA33" s="15"/>
      <c r="AB33" s="15"/>
      <c r="AC33" s="15"/>
      <c r="AD33" s="15"/>
      <c r="AE33" s="15"/>
      <c r="AF33" s="15"/>
      <c r="AG33" s="15"/>
    </row>
    <row r="34" ht="15.75" customHeight="1">
      <c r="A34" s="15"/>
      <c r="B34" s="38"/>
      <c r="C34" s="39"/>
      <c r="D34" s="39"/>
      <c r="E34" s="39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24" t="s">
        <v>32</v>
      </c>
      <c r="S34" s="34"/>
      <c r="T34" s="30"/>
      <c r="U34" s="15"/>
      <c r="V34" s="24" t="s">
        <v>32</v>
      </c>
      <c r="W34" s="34"/>
      <c r="X34" s="30"/>
      <c r="Y34" s="15"/>
      <c r="Z34" s="15"/>
      <c r="AA34" s="15"/>
      <c r="AB34" s="15"/>
      <c r="AC34" s="15"/>
      <c r="AD34" s="15"/>
      <c r="AE34" s="15"/>
      <c r="AF34" s="15"/>
      <c r="AG34" s="15"/>
    </row>
    <row r="35" ht="15.75" customHeight="1">
      <c r="A35" s="15"/>
      <c r="B35" s="18" t="s">
        <v>40</v>
      </c>
      <c r="C35" s="19"/>
      <c r="D35" s="19"/>
      <c r="E35" s="19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ht="15.75" customHeight="1">
      <c r="A36" s="15"/>
      <c r="B36" s="21" t="s">
        <v>8</v>
      </c>
      <c r="C36" s="22" t="s">
        <v>27</v>
      </c>
      <c r="D36" s="22" t="s">
        <v>28</v>
      </c>
      <c r="E36" s="23" t="s">
        <v>29</v>
      </c>
      <c r="F36" s="23" t="s">
        <v>30</v>
      </c>
      <c r="G36" s="23" t="s">
        <v>31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7" t="s">
        <v>28</v>
      </c>
      <c r="S36" s="15"/>
      <c r="T36" s="15"/>
      <c r="U36" s="15"/>
      <c r="V36" s="17" t="s">
        <v>29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ht="15.75" customHeight="1">
      <c r="A37" s="15"/>
      <c r="B37" s="26" t="s">
        <v>26</v>
      </c>
      <c r="C37" s="29"/>
      <c r="D37" s="29"/>
      <c r="E37" s="29"/>
      <c r="F37" s="29"/>
      <c r="G37" s="29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24" t="s">
        <v>4</v>
      </c>
      <c r="S37" s="24" t="s">
        <v>32</v>
      </c>
      <c r="T37" s="24" t="s">
        <v>33</v>
      </c>
      <c r="U37" s="15"/>
      <c r="V37" s="24" t="s">
        <v>4</v>
      </c>
      <c r="W37" s="24" t="s">
        <v>32</v>
      </c>
      <c r="X37" s="24" t="s">
        <v>33</v>
      </c>
      <c r="Y37" s="15"/>
      <c r="Z37" s="15"/>
      <c r="AA37" s="15"/>
      <c r="AB37" s="15"/>
      <c r="AC37" s="15"/>
      <c r="AD37" s="15"/>
      <c r="AE37" s="15"/>
      <c r="AF37" s="15"/>
      <c r="AG37" s="15"/>
    </row>
    <row r="38" ht="15.75" customHeight="1">
      <c r="A38" s="15"/>
      <c r="B38" s="31" t="s">
        <v>27</v>
      </c>
      <c r="C38" s="32"/>
      <c r="D38" s="33"/>
      <c r="E38" s="33"/>
      <c r="F38" s="33"/>
      <c r="G38" s="33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24" t="s">
        <v>34</v>
      </c>
      <c r="S38" s="30"/>
      <c r="T38" s="30"/>
      <c r="U38" s="15"/>
      <c r="V38" s="24" t="s">
        <v>34</v>
      </c>
      <c r="W38" s="30"/>
      <c r="X38" s="30"/>
      <c r="Y38" s="15"/>
      <c r="Z38" s="15"/>
      <c r="AA38" s="15"/>
      <c r="AB38" s="15"/>
      <c r="AC38" s="15"/>
      <c r="AD38" s="15"/>
      <c r="AE38" s="15"/>
      <c r="AF38" s="15"/>
      <c r="AG38" s="15"/>
    </row>
    <row r="39" ht="15.75" customHeight="1">
      <c r="A39" s="15"/>
      <c r="B39" s="22" t="s">
        <v>28</v>
      </c>
      <c r="C39" s="35"/>
      <c r="D39" s="35"/>
      <c r="E39" s="36"/>
      <c r="F39" s="36"/>
      <c r="G39" s="36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24" t="s">
        <v>32</v>
      </c>
      <c r="S39" s="34"/>
      <c r="T39" s="30"/>
      <c r="U39" s="15"/>
      <c r="V39" s="24" t="s">
        <v>32</v>
      </c>
      <c r="W39" s="34"/>
      <c r="X39" s="30"/>
      <c r="Y39" s="15"/>
      <c r="Z39" s="15"/>
      <c r="AA39" s="15"/>
      <c r="AB39" s="15"/>
      <c r="AC39" s="15"/>
      <c r="AD39" s="15"/>
      <c r="AE39" s="15"/>
      <c r="AF39" s="15"/>
      <c r="AG39" s="15"/>
    </row>
    <row r="40" ht="15.75" customHeight="1">
      <c r="A40" s="15"/>
      <c r="B40" s="22" t="s">
        <v>29</v>
      </c>
      <c r="C40" s="35"/>
      <c r="D40" s="35"/>
      <c r="E40" s="35">
        <v>0.25</v>
      </c>
      <c r="F40" s="36"/>
      <c r="G40" s="36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ht="15.75" customHeight="1">
      <c r="A41" s="15"/>
      <c r="B41" s="22" t="s">
        <v>30</v>
      </c>
      <c r="C41" s="35"/>
      <c r="D41" s="35"/>
      <c r="E41" s="35">
        <v>0.25</v>
      </c>
      <c r="F41" s="35">
        <v>0.25</v>
      </c>
      <c r="G41" s="36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7" t="s">
        <v>30</v>
      </c>
      <c r="S41" s="15"/>
      <c r="T41" s="15"/>
      <c r="U41" s="15"/>
      <c r="V41" s="17" t="s">
        <v>31</v>
      </c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24" t="s">
        <v>4</v>
      </c>
      <c r="S42" s="24" t="s">
        <v>32</v>
      </c>
      <c r="T42" s="24" t="s">
        <v>33</v>
      </c>
      <c r="U42" s="15"/>
      <c r="V42" s="24" t="s">
        <v>4</v>
      </c>
      <c r="W42" s="24" t="s">
        <v>32</v>
      </c>
      <c r="X42" s="24" t="s">
        <v>33</v>
      </c>
      <c r="Y42" s="15"/>
      <c r="Z42" s="15"/>
      <c r="AA42" s="15"/>
      <c r="AB42" s="15"/>
      <c r="AC42" s="15"/>
      <c r="AD42" s="15"/>
      <c r="AE42" s="15"/>
      <c r="AF42" s="15"/>
      <c r="AG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7"/>
      <c r="R43" s="24" t="s">
        <v>34</v>
      </c>
      <c r="S43" s="30"/>
      <c r="T43" s="30"/>
      <c r="U43" s="15"/>
      <c r="V43" s="24" t="s">
        <v>34</v>
      </c>
      <c r="W43" s="30"/>
      <c r="X43" s="30"/>
      <c r="Y43" s="15"/>
      <c r="Z43" s="15"/>
      <c r="AA43" s="15"/>
      <c r="AB43" s="15"/>
      <c r="AC43" s="15"/>
      <c r="AD43" s="15"/>
      <c r="AE43" s="15"/>
      <c r="AF43" s="15"/>
      <c r="AG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24" t="s">
        <v>32</v>
      </c>
      <c r="S44" s="34"/>
      <c r="T44" s="30"/>
      <c r="U44" s="15"/>
      <c r="V44" s="24" t="s">
        <v>32</v>
      </c>
      <c r="W44" s="34"/>
      <c r="X44" s="30"/>
      <c r="Y44" s="15"/>
      <c r="Z44" s="15"/>
      <c r="AA44" s="15"/>
      <c r="AB44" s="15"/>
      <c r="AC44" s="15"/>
      <c r="AD44" s="15"/>
      <c r="AE44" s="15"/>
      <c r="AF44" s="15"/>
      <c r="AG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7" t="s">
        <v>26</v>
      </c>
      <c r="S45" s="15"/>
      <c r="T45" s="15"/>
      <c r="U45" s="15"/>
      <c r="V45" s="17" t="s">
        <v>27</v>
      </c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7" t="s">
        <v>39</v>
      </c>
      <c r="R46" s="24" t="s">
        <v>4</v>
      </c>
      <c r="S46" s="24" t="s">
        <v>32</v>
      </c>
      <c r="T46" s="24" t="s">
        <v>33</v>
      </c>
      <c r="U46" s="15"/>
      <c r="V46" s="24" t="s">
        <v>4</v>
      </c>
      <c r="W46" s="24" t="s">
        <v>32</v>
      </c>
      <c r="X46" s="24" t="s">
        <v>33</v>
      </c>
      <c r="Y46" s="15"/>
      <c r="Z46" s="15"/>
      <c r="AA46" s="15"/>
      <c r="AB46" s="15"/>
      <c r="AC46" s="15"/>
      <c r="AD46" s="15"/>
      <c r="AE46" s="15"/>
      <c r="AF46" s="15"/>
      <c r="AG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24" t="s">
        <v>34</v>
      </c>
      <c r="S47" s="30"/>
      <c r="T47" s="30"/>
      <c r="U47" s="15"/>
      <c r="V47" s="24" t="s">
        <v>34</v>
      </c>
      <c r="W47" s="30"/>
      <c r="X47" s="30"/>
      <c r="Y47" s="15"/>
      <c r="Z47" s="15"/>
      <c r="AA47" s="15"/>
      <c r="AB47" s="15"/>
      <c r="AC47" s="15"/>
      <c r="AD47" s="15"/>
      <c r="AE47" s="15"/>
      <c r="AF47" s="15"/>
      <c r="AG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24" t="s">
        <v>32</v>
      </c>
      <c r="S48" s="34"/>
      <c r="T48" s="30"/>
      <c r="U48" s="15"/>
      <c r="V48" s="24" t="s">
        <v>32</v>
      </c>
      <c r="W48" s="34"/>
      <c r="X48" s="30"/>
      <c r="Y48" s="15"/>
      <c r="Z48" s="15"/>
      <c r="AA48" s="15"/>
      <c r="AB48" s="15"/>
      <c r="AC48" s="15"/>
      <c r="AD48" s="15"/>
      <c r="AE48" s="15"/>
      <c r="AF48" s="15"/>
      <c r="AG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7" t="s">
        <v>28</v>
      </c>
      <c r="S50" s="15"/>
      <c r="T50" s="15"/>
      <c r="U50" s="15"/>
      <c r="V50" s="17" t="s">
        <v>29</v>
      </c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24" t="s">
        <v>4</v>
      </c>
      <c r="S51" s="24" t="s">
        <v>32</v>
      </c>
      <c r="T51" s="24" t="s">
        <v>33</v>
      </c>
      <c r="U51" s="15"/>
      <c r="V51" s="24" t="s">
        <v>4</v>
      </c>
      <c r="W51" s="24" t="s">
        <v>32</v>
      </c>
      <c r="X51" s="24" t="s">
        <v>33</v>
      </c>
      <c r="Y51" s="15"/>
      <c r="Z51" s="15"/>
      <c r="AA51" s="15"/>
      <c r="AB51" s="15"/>
      <c r="AC51" s="15"/>
      <c r="AD51" s="15"/>
      <c r="AE51" s="15"/>
      <c r="AF51" s="15"/>
      <c r="AG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24" t="s">
        <v>34</v>
      </c>
      <c r="S52" s="30"/>
      <c r="T52" s="30"/>
      <c r="U52" s="15"/>
      <c r="V52" s="24" t="s">
        <v>34</v>
      </c>
      <c r="W52" s="30"/>
      <c r="X52" s="30"/>
      <c r="Y52" s="15"/>
      <c r="Z52" s="15"/>
      <c r="AA52" s="15"/>
      <c r="AB52" s="15"/>
      <c r="AC52" s="15"/>
      <c r="AD52" s="15"/>
      <c r="AE52" s="15"/>
      <c r="AF52" s="15"/>
      <c r="AG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24" t="s">
        <v>32</v>
      </c>
      <c r="S53" s="34"/>
      <c r="T53" s="30"/>
      <c r="U53" s="15"/>
      <c r="V53" s="24" t="s">
        <v>32</v>
      </c>
      <c r="W53" s="34"/>
      <c r="X53" s="30"/>
      <c r="Y53" s="15"/>
      <c r="Z53" s="15"/>
      <c r="AA53" s="15"/>
      <c r="AB53" s="15"/>
      <c r="AC53" s="15"/>
      <c r="AD53" s="15"/>
      <c r="AE53" s="15"/>
      <c r="AF53" s="15"/>
      <c r="AG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7" t="s">
        <v>30</v>
      </c>
      <c r="S55" s="15"/>
      <c r="T55" s="15"/>
      <c r="U55" s="15"/>
      <c r="V55" s="17" t="s">
        <v>31</v>
      </c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24" t="s">
        <v>4</v>
      </c>
      <c r="S56" s="24" t="s">
        <v>32</v>
      </c>
      <c r="T56" s="24" t="s">
        <v>33</v>
      </c>
      <c r="U56" s="15"/>
      <c r="V56" s="24" t="s">
        <v>4</v>
      </c>
      <c r="W56" s="24" t="s">
        <v>32</v>
      </c>
      <c r="X56" s="24" t="s">
        <v>33</v>
      </c>
      <c r="Y56" s="15"/>
      <c r="Z56" s="15"/>
      <c r="AA56" s="15"/>
      <c r="AB56" s="15"/>
      <c r="AC56" s="15"/>
      <c r="AD56" s="15"/>
      <c r="AE56" s="15"/>
      <c r="AF56" s="15"/>
      <c r="AG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7"/>
      <c r="R57" s="24" t="s">
        <v>34</v>
      </c>
      <c r="S57" s="30"/>
      <c r="T57" s="30"/>
      <c r="U57" s="15"/>
      <c r="V57" s="24" t="s">
        <v>34</v>
      </c>
      <c r="W57" s="30"/>
      <c r="X57" s="30"/>
      <c r="Y57" s="15"/>
      <c r="Z57" s="15"/>
      <c r="AA57" s="15"/>
      <c r="AB57" s="15"/>
      <c r="AC57" s="15"/>
      <c r="AD57" s="15"/>
      <c r="AE57" s="15"/>
      <c r="AF57" s="15"/>
      <c r="AG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24" t="s">
        <v>32</v>
      </c>
      <c r="S58" s="34"/>
      <c r="T58" s="30"/>
      <c r="U58" s="15"/>
      <c r="V58" s="24" t="s">
        <v>32</v>
      </c>
      <c r="W58" s="34"/>
      <c r="X58" s="30"/>
      <c r="Y58" s="15"/>
      <c r="Z58" s="15"/>
      <c r="AA58" s="15"/>
      <c r="AB58" s="15"/>
      <c r="AC58" s="15"/>
      <c r="AD58" s="15"/>
      <c r="AE58" s="15"/>
      <c r="AF58" s="15"/>
      <c r="AG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7" t="s">
        <v>26</v>
      </c>
      <c r="S59" s="15"/>
      <c r="T59" s="15"/>
      <c r="U59" s="15"/>
      <c r="V59" s="17" t="s">
        <v>27</v>
      </c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7" t="s">
        <v>40</v>
      </c>
      <c r="R60" s="24" t="s">
        <v>4</v>
      </c>
      <c r="S60" s="24" t="s">
        <v>32</v>
      </c>
      <c r="T60" s="24" t="s">
        <v>33</v>
      </c>
      <c r="U60" s="15"/>
      <c r="V60" s="24" t="s">
        <v>4</v>
      </c>
      <c r="W60" s="24" t="s">
        <v>32</v>
      </c>
      <c r="X60" s="24" t="s">
        <v>33</v>
      </c>
      <c r="Y60" s="15"/>
      <c r="Z60" s="15"/>
      <c r="AA60" s="15"/>
      <c r="AB60" s="15"/>
      <c r="AC60" s="15"/>
      <c r="AD60" s="15"/>
      <c r="AE60" s="15"/>
      <c r="AF60" s="15"/>
      <c r="AG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24" t="s">
        <v>34</v>
      </c>
      <c r="S61" s="30"/>
      <c r="T61" s="30"/>
      <c r="U61" s="15"/>
      <c r="V61" s="24" t="s">
        <v>34</v>
      </c>
      <c r="W61" s="30"/>
      <c r="X61" s="30"/>
      <c r="Y61" s="15"/>
      <c r="Z61" s="15"/>
      <c r="AA61" s="15"/>
      <c r="AB61" s="15"/>
      <c r="AC61" s="15"/>
      <c r="AD61" s="15"/>
      <c r="AE61" s="15"/>
      <c r="AF61" s="15"/>
      <c r="AG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24" t="s">
        <v>32</v>
      </c>
      <c r="S62" s="34"/>
      <c r="T62" s="30"/>
      <c r="U62" s="15"/>
      <c r="V62" s="24" t="s">
        <v>32</v>
      </c>
      <c r="W62" s="34"/>
      <c r="X62" s="30"/>
      <c r="Y62" s="15"/>
      <c r="Z62" s="15"/>
      <c r="AA62" s="15"/>
      <c r="AB62" s="15"/>
      <c r="AC62" s="15"/>
      <c r="AD62" s="15"/>
      <c r="AE62" s="15"/>
      <c r="AF62" s="15"/>
      <c r="AG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7" t="s">
        <v>28</v>
      </c>
      <c r="S64" s="15"/>
      <c r="T64" s="15"/>
      <c r="U64" s="15"/>
      <c r="V64" s="17" t="s">
        <v>29</v>
      </c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24" t="s">
        <v>4</v>
      </c>
      <c r="S65" s="24" t="s">
        <v>32</v>
      </c>
      <c r="T65" s="24" t="s">
        <v>33</v>
      </c>
      <c r="U65" s="15"/>
      <c r="V65" s="24" t="s">
        <v>4</v>
      </c>
      <c r="W65" s="24" t="s">
        <v>32</v>
      </c>
      <c r="X65" s="24" t="s">
        <v>33</v>
      </c>
      <c r="Y65" s="15"/>
      <c r="Z65" s="15"/>
      <c r="AA65" s="15"/>
      <c r="AB65" s="15"/>
      <c r="AC65" s="15"/>
      <c r="AD65" s="15"/>
      <c r="AE65" s="15"/>
      <c r="AF65" s="15"/>
      <c r="AG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24" t="s">
        <v>34</v>
      </c>
      <c r="S66" s="30"/>
      <c r="T66" s="30"/>
      <c r="U66" s="15"/>
      <c r="V66" s="24" t="s">
        <v>34</v>
      </c>
      <c r="W66" s="30"/>
      <c r="X66" s="30"/>
      <c r="Y66" s="15"/>
      <c r="Z66" s="15"/>
      <c r="AA66" s="15"/>
      <c r="AB66" s="15"/>
      <c r="AC66" s="15"/>
      <c r="AD66" s="15"/>
      <c r="AE66" s="15"/>
      <c r="AF66" s="15"/>
      <c r="AG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24" t="s">
        <v>32</v>
      </c>
      <c r="S67" s="34"/>
      <c r="T67" s="30"/>
      <c r="U67" s="15"/>
      <c r="V67" s="24" t="s">
        <v>32</v>
      </c>
      <c r="W67" s="34"/>
      <c r="X67" s="30"/>
      <c r="Y67" s="15"/>
      <c r="Z67" s="15"/>
      <c r="AA67" s="15"/>
      <c r="AB67" s="15"/>
      <c r="AC67" s="15"/>
      <c r="AD67" s="15"/>
      <c r="AE67" s="15"/>
      <c r="AF67" s="15"/>
      <c r="AG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7" t="s">
        <v>30</v>
      </c>
      <c r="S69" s="15"/>
      <c r="T69" s="15"/>
      <c r="U69" s="15"/>
      <c r="V69" s="17" t="s">
        <v>31</v>
      </c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24" t="s">
        <v>4</v>
      </c>
      <c r="S70" s="24" t="s">
        <v>32</v>
      </c>
      <c r="T70" s="24" t="s">
        <v>33</v>
      </c>
      <c r="U70" s="15"/>
      <c r="V70" s="24" t="s">
        <v>4</v>
      </c>
      <c r="W70" s="24" t="s">
        <v>32</v>
      </c>
      <c r="X70" s="24" t="s">
        <v>33</v>
      </c>
      <c r="Y70" s="15"/>
      <c r="Z70" s="15"/>
      <c r="AA70" s="15"/>
      <c r="AB70" s="15"/>
      <c r="AC70" s="15"/>
      <c r="AD70" s="15"/>
      <c r="AE70" s="15"/>
      <c r="AF70" s="15"/>
      <c r="AG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7"/>
      <c r="R71" s="24" t="s">
        <v>34</v>
      </c>
      <c r="S71" s="30"/>
      <c r="T71" s="30"/>
      <c r="U71" s="15"/>
      <c r="V71" s="24" t="s">
        <v>34</v>
      </c>
      <c r="W71" s="30"/>
      <c r="X71" s="30"/>
      <c r="Y71" s="15"/>
      <c r="Z71" s="15"/>
      <c r="AA71" s="15"/>
      <c r="AB71" s="15"/>
      <c r="AC71" s="15"/>
      <c r="AD71" s="15"/>
      <c r="AE71" s="15"/>
      <c r="AF71" s="15"/>
      <c r="AG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24" t="s">
        <v>32</v>
      </c>
      <c r="S72" s="34"/>
      <c r="T72" s="30"/>
      <c r="U72" s="15"/>
      <c r="V72" s="24" t="s">
        <v>32</v>
      </c>
      <c r="W72" s="34"/>
      <c r="X72" s="30"/>
      <c r="Y72" s="15"/>
      <c r="Z72" s="15"/>
      <c r="AA72" s="15"/>
      <c r="AB72" s="15"/>
      <c r="AC72" s="15"/>
      <c r="AD72" s="15"/>
      <c r="AE72" s="15"/>
      <c r="AF72" s="15"/>
      <c r="AG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40"/>
      <c r="S73" s="40"/>
      <c r="T73" s="40"/>
      <c r="U73" s="15"/>
      <c r="V73" s="40"/>
      <c r="W73" s="41"/>
      <c r="X73" s="41"/>
      <c r="Y73" s="15"/>
      <c r="Z73" s="15"/>
      <c r="AA73" s="15"/>
      <c r="AB73" s="15"/>
      <c r="AC73" s="15"/>
      <c r="AD73" s="15"/>
      <c r="AE73" s="15"/>
      <c r="AF73" s="15"/>
      <c r="AG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7"/>
      <c r="R74" s="40"/>
      <c r="S74" s="40"/>
      <c r="T74" s="40"/>
      <c r="U74" s="15"/>
      <c r="V74" s="40"/>
      <c r="W74" s="40"/>
      <c r="X74" s="40"/>
      <c r="Y74" s="15"/>
      <c r="Z74" s="15"/>
      <c r="AA74" s="15"/>
      <c r="AB74" s="15"/>
      <c r="AC74" s="15"/>
      <c r="AD74" s="15"/>
      <c r="AE74" s="15"/>
      <c r="AF74" s="15"/>
      <c r="AG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40"/>
      <c r="S75" s="41"/>
      <c r="T75" s="41"/>
      <c r="U75" s="15"/>
      <c r="V75" s="40"/>
      <c r="W75" s="41"/>
      <c r="X75" s="41"/>
      <c r="Y75" s="15"/>
      <c r="Z75" s="15"/>
      <c r="AA75" s="15"/>
      <c r="AB75" s="15"/>
      <c r="AC75" s="15"/>
      <c r="AD75" s="15"/>
      <c r="AE75" s="15"/>
      <c r="AF75" s="15"/>
      <c r="AG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40"/>
      <c r="S76" s="41"/>
      <c r="T76" s="41"/>
      <c r="U76" s="15"/>
      <c r="V76" s="40"/>
      <c r="W76" s="41"/>
      <c r="X76" s="41"/>
      <c r="Y76" s="15"/>
      <c r="Z76" s="15"/>
      <c r="AA76" s="15"/>
      <c r="AB76" s="15"/>
      <c r="AC76" s="15"/>
      <c r="AD76" s="15"/>
      <c r="AE76" s="15"/>
      <c r="AF76" s="15"/>
      <c r="AG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9.43"/>
    <col customWidth="1" min="3" max="3" width="12.71"/>
    <col customWidth="1" min="4" max="4" width="16.86"/>
    <col customWidth="1" min="5" max="5" width="15.71"/>
    <col customWidth="1" min="6" max="6" width="19.14"/>
    <col customWidth="1" min="7" max="7" width="16.57"/>
    <col customWidth="1" min="8" max="10" width="14.43"/>
  </cols>
  <sheetData>
    <row r="1">
      <c r="A1" s="42"/>
      <c r="B1" s="43" t="s">
        <v>41</v>
      </c>
      <c r="C1" s="44"/>
      <c r="D1" s="44"/>
      <c r="E1" s="44"/>
      <c r="F1" s="44"/>
      <c r="G1" s="45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2"/>
      <c r="B2" s="47" t="s">
        <v>42</v>
      </c>
      <c r="C2" s="44"/>
      <c r="D2" s="44"/>
      <c r="E2" s="44"/>
      <c r="F2" s="44"/>
      <c r="G2" s="45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2"/>
      <c r="B3" s="48" t="s">
        <v>43</v>
      </c>
      <c r="C3" s="42"/>
      <c r="D3" s="42"/>
      <c r="E3" s="42"/>
      <c r="F3" s="42"/>
      <c r="G3" s="42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2"/>
      <c r="B4" s="49" t="s">
        <v>8</v>
      </c>
      <c r="C4" s="49" t="s">
        <v>24</v>
      </c>
      <c r="D4" s="50" t="s">
        <v>35</v>
      </c>
      <c r="E4" s="50" t="s">
        <v>37</v>
      </c>
      <c r="F4" s="50" t="s">
        <v>39</v>
      </c>
      <c r="G4" s="50" t="s">
        <v>40</v>
      </c>
      <c r="H4" s="49" t="s">
        <v>44</v>
      </c>
      <c r="I4" s="49" t="s">
        <v>45</v>
      </c>
      <c r="J4" s="50" t="s">
        <v>46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2"/>
      <c r="B5" s="51" t="s">
        <v>10</v>
      </c>
      <c r="C5" s="52">
        <v>3.0</v>
      </c>
      <c r="D5" s="53">
        <v>4.0</v>
      </c>
      <c r="E5" s="3">
        <v>3.0</v>
      </c>
      <c r="F5" s="3">
        <v>5.0</v>
      </c>
      <c r="G5" s="3">
        <v>4.0</v>
      </c>
      <c r="H5" s="54">
        <f t="shared" ref="H5:H9" si="1">AVERAGE(C5:G5)</f>
        <v>3.8</v>
      </c>
      <c r="I5" s="55">
        <f t="shared" ref="I5:I9" si="2">H5/$H$10</f>
        <v>0.2235294118</v>
      </c>
      <c r="J5" s="56" t="s">
        <v>22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2"/>
      <c r="B6" s="7" t="s">
        <v>12</v>
      </c>
      <c r="C6" s="53">
        <v>2.0</v>
      </c>
      <c r="D6" s="53">
        <v>1.0</v>
      </c>
      <c r="E6" s="3">
        <v>3.0</v>
      </c>
      <c r="F6" s="3">
        <v>1.0</v>
      </c>
      <c r="G6" s="3">
        <v>2.0</v>
      </c>
      <c r="H6" s="57">
        <f t="shared" si="1"/>
        <v>1.8</v>
      </c>
      <c r="I6" s="56">
        <f t="shared" si="2"/>
        <v>0.1058823529</v>
      </c>
      <c r="J6" s="56" t="s">
        <v>22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2"/>
      <c r="B7" s="7" t="s">
        <v>14</v>
      </c>
      <c r="C7" s="53">
        <v>1.0</v>
      </c>
      <c r="D7" s="53">
        <v>3.0</v>
      </c>
      <c r="E7" s="3">
        <v>3.0</v>
      </c>
      <c r="F7" s="3">
        <v>2.0</v>
      </c>
      <c r="G7" s="3">
        <v>5.0</v>
      </c>
      <c r="H7" s="57">
        <f t="shared" si="1"/>
        <v>2.8</v>
      </c>
      <c r="I7" s="56">
        <f t="shared" si="2"/>
        <v>0.1647058824</v>
      </c>
      <c r="J7" s="56" t="s">
        <v>22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2"/>
      <c r="B8" s="7" t="s">
        <v>47</v>
      </c>
      <c r="C8" s="53">
        <v>5.0</v>
      </c>
      <c r="D8" s="53">
        <v>4.0</v>
      </c>
      <c r="E8" s="3">
        <v>4.0</v>
      </c>
      <c r="F8" s="3">
        <v>4.0</v>
      </c>
      <c r="G8" s="3">
        <v>3.0</v>
      </c>
      <c r="H8" s="57">
        <f t="shared" si="1"/>
        <v>4</v>
      </c>
      <c r="I8" s="56">
        <f t="shared" si="2"/>
        <v>0.2352941176</v>
      </c>
      <c r="J8" s="56" t="s">
        <v>22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2"/>
      <c r="B9" s="9" t="s">
        <v>18</v>
      </c>
      <c r="C9" s="58">
        <v>5.0</v>
      </c>
      <c r="D9" s="53">
        <v>5.0</v>
      </c>
      <c r="E9" s="3">
        <v>4.0</v>
      </c>
      <c r="F9" s="3">
        <v>5.0</v>
      </c>
      <c r="G9" s="3">
        <v>4.0</v>
      </c>
      <c r="H9" s="59">
        <f t="shared" si="1"/>
        <v>4.6</v>
      </c>
      <c r="I9" s="60">
        <f t="shared" si="2"/>
        <v>0.2705882353</v>
      </c>
      <c r="J9" s="56" t="s">
        <v>21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2"/>
      <c r="B10" s="61" t="s">
        <v>48</v>
      </c>
      <c r="C10" s="58"/>
      <c r="D10" s="62"/>
      <c r="E10" s="62"/>
      <c r="F10" s="62"/>
      <c r="G10" s="62"/>
      <c r="H10" s="59">
        <f t="shared" ref="H10:I10" si="3">SUM(H5:H9)</f>
        <v>17</v>
      </c>
      <c r="I10" s="58">
        <f t="shared" si="3"/>
        <v>1</v>
      </c>
      <c r="J10" s="63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2"/>
      <c r="B11" s="56"/>
      <c r="C11" s="56"/>
      <c r="D11" s="56"/>
      <c r="E11" s="42"/>
      <c r="F11" s="42"/>
      <c r="G11" s="42"/>
      <c r="H11" s="46"/>
      <c r="I11" s="64" t="s">
        <v>49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2"/>
      <c r="B12" s="42"/>
      <c r="C12" s="42"/>
      <c r="D12" s="42"/>
      <c r="E12" s="42"/>
      <c r="F12" s="42"/>
      <c r="G12" s="42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2"/>
      <c r="B13" s="48" t="s">
        <v>50</v>
      </c>
      <c r="C13" s="42"/>
      <c r="D13" s="42"/>
      <c r="E13" s="42"/>
      <c r="F13" s="42"/>
      <c r="G13" s="42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2"/>
      <c r="B14" s="65" t="s">
        <v>4</v>
      </c>
      <c r="C14" s="65" t="s">
        <v>8</v>
      </c>
      <c r="D14" s="66"/>
      <c r="E14" s="66"/>
      <c r="F14" s="66"/>
      <c r="G14" s="6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2"/>
      <c r="B15" s="12"/>
      <c r="C15" s="67" t="s">
        <v>10</v>
      </c>
      <c r="D15" s="67" t="s">
        <v>12</v>
      </c>
      <c r="E15" s="67" t="s">
        <v>14</v>
      </c>
      <c r="F15" s="67" t="s">
        <v>47</v>
      </c>
      <c r="G15" s="67" t="s">
        <v>18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2"/>
      <c r="B16" s="7" t="s">
        <v>51</v>
      </c>
      <c r="C16" s="68">
        <v>20100.0</v>
      </c>
      <c r="D16" s="68">
        <v>2.0E7</v>
      </c>
      <c r="E16" s="69">
        <v>50.0</v>
      </c>
      <c r="F16" s="70">
        <v>0.05</v>
      </c>
      <c r="G16" s="71">
        <v>0.7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2"/>
      <c r="B17" s="7" t="s">
        <v>52</v>
      </c>
      <c r="C17" s="68">
        <v>18200.0</v>
      </c>
      <c r="D17" s="68">
        <v>1.85E7</v>
      </c>
      <c r="E17" s="69">
        <v>10.0</v>
      </c>
      <c r="F17" s="70">
        <v>0.03</v>
      </c>
      <c r="G17" s="71">
        <v>0.9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2"/>
      <c r="B18" s="7" t="s">
        <v>53</v>
      </c>
      <c r="C18" s="72">
        <v>17700.0</v>
      </c>
      <c r="D18" s="72">
        <v>1.8E7</v>
      </c>
      <c r="E18" s="73">
        <v>82.0</v>
      </c>
      <c r="F18" s="70">
        <v>0.06</v>
      </c>
      <c r="G18" s="71">
        <v>0.8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2"/>
      <c r="B19" s="50" t="s">
        <v>46</v>
      </c>
      <c r="C19" s="74" t="str">
        <f t="shared" ref="C19:G19" si="4">VLOOKUP(C15,$B$5:$J$9,9,FALSE)</f>
        <v>Cost/Risk</v>
      </c>
      <c r="D19" s="74" t="str">
        <f t="shared" si="4"/>
        <v>Cost/Risk</v>
      </c>
      <c r="E19" s="74" t="str">
        <f t="shared" si="4"/>
        <v>Cost/Risk</v>
      </c>
      <c r="F19" s="74" t="str">
        <f t="shared" si="4"/>
        <v>Cost/Risk</v>
      </c>
      <c r="G19" s="74" t="str">
        <f t="shared" si="4"/>
        <v>Benefit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2"/>
      <c r="B20" s="50" t="s">
        <v>45</v>
      </c>
      <c r="C20" s="74">
        <f t="shared" ref="C20:G20" si="5">VLOOKUP(C15,$B$5:$J$9,8,FALSE)</f>
        <v>0.2235294118</v>
      </c>
      <c r="D20" s="74">
        <f t="shared" si="5"/>
        <v>0.1058823529</v>
      </c>
      <c r="E20" s="74">
        <f t="shared" si="5"/>
        <v>0.1647058824</v>
      </c>
      <c r="F20" s="74">
        <f t="shared" si="5"/>
        <v>0.2352941176</v>
      </c>
      <c r="G20" s="74">
        <f t="shared" si="5"/>
        <v>0.2705882353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2"/>
      <c r="B21" s="42"/>
      <c r="C21" s="42"/>
      <c r="D21" s="42"/>
      <c r="E21" s="42"/>
      <c r="F21" s="42"/>
      <c r="G21" s="42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2"/>
      <c r="B22" s="42"/>
      <c r="C22" s="42"/>
      <c r="D22" s="42"/>
      <c r="E22" s="42"/>
      <c r="F22" s="42"/>
      <c r="G22" s="42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2"/>
      <c r="B23" s="75" t="s">
        <v>54</v>
      </c>
      <c r="C23" s="56"/>
      <c r="D23" s="56"/>
      <c r="E23" s="56"/>
      <c r="F23" s="56"/>
      <c r="G23" s="5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2"/>
      <c r="B24" s="76" t="s">
        <v>55</v>
      </c>
      <c r="C24" s="76">
        <f t="shared" ref="C24:G24" si="6">SQRT(C16^2+C17^2+C18^2)</f>
        <v>32381.16737</v>
      </c>
      <c r="D24" s="76">
        <f t="shared" si="6"/>
        <v>32653483.73</v>
      </c>
      <c r="E24" s="76">
        <f t="shared" si="6"/>
        <v>96.56086164</v>
      </c>
      <c r="F24" s="76">
        <f t="shared" si="6"/>
        <v>0.08366600265</v>
      </c>
      <c r="G24" s="76">
        <f t="shared" si="6"/>
        <v>1.392838828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2"/>
      <c r="B25" s="7" t="s">
        <v>51</v>
      </c>
      <c r="C25" s="56">
        <f t="shared" ref="C25:C27" si="7">C16/$C$24</f>
        <v>0.6207311729</v>
      </c>
      <c r="D25" s="56">
        <f t="shared" ref="D25:D27" si="8">D16/$D$24</f>
        <v>0.6124920747</v>
      </c>
      <c r="E25" s="56">
        <f t="shared" ref="E25:E27" si="9">E16/$E$24</f>
        <v>0.5178081383</v>
      </c>
      <c r="F25" s="56">
        <f t="shared" ref="F25:F27" si="10">F16/$F$24</f>
        <v>0.5976143047</v>
      </c>
      <c r="G25" s="56">
        <f t="shared" ref="G25:G27" si="11">G16/$G$24</f>
        <v>0.502570711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2"/>
      <c r="B26" s="7" t="s">
        <v>52</v>
      </c>
      <c r="C26" s="56">
        <f t="shared" si="7"/>
        <v>0.5620550919</v>
      </c>
      <c r="D26" s="56">
        <f t="shared" si="8"/>
        <v>0.5665551691</v>
      </c>
      <c r="E26" s="56">
        <f t="shared" si="9"/>
        <v>0.1035616277</v>
      </c>
      <c r="F26" s="56">
        <f t="shared" si="10"/>
        <v>0.3585685828</v>
      </c>
      <c r="G26" s="56">
        <f t="shared" si="11"/>
        <v>0.6461623428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2"/>
      <c r="B27" s="9" t="s">
        <v>53</v>
      </c>
      <c r="C27" s="60">
        <f t="shared" si="7"/>
        <v>0.546614018</v>
      </c>
      <c r="D27" s="60">
        <f t="shared" si="8"/>
        <v>0.5512428673</v>
      </c>
      <c r="E27" s="60">
        <f t="shared" si="9"/>
        <v>0.8492053469</v>
      </c>
      <c r="F27" s="60">
        <f t="shared" si="10"/>
        <v>0.7171371656</v>
      </c>
      <c r="G27" s="60">
        <f t="shared" si="11"/>
        <v>0.5743665269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2"/>
      <c r="B28" s="42"/>
      <c r="C28" s="42"/>
      <c r="D28" s="42"/>
      <c r="E28" s="42"/>
      <c r="F28" s="42"/>
      <c r="G28" s="42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2"/>
      <c r="B29" s="42"/>
      <c r="C29" s="42"/>
      <c r="D29" s="42"/>
      <c r="E29" s="42"/>
      <c r="F29" s="42"/>
      <c r="G29" s="42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2"/>
      <c r="B30" s="48" t="s">
        <v>56</v>
      </c>
      <c r="C30" s="42"/>
      <c r="D30" s="42"/>
      <c r="E30" s="42"/>
      <c r="F30" s="42"/>
      <c r="G30" s="42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2"/>
      <c r="B31" s="76" t="s">
        <v>4</v>
      </c>
      <c r="C31" s="76" t="s">
        <v>8</v>
      </c>
      <c r="D31" s="77"/>
      <c r="E31" s="77"/>
      <c r="F31" s="77"/>
      <c r="G31" s="77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2"/>
      <c r="B32" s="7" t="s">
        <v>51</v>
      </c>
      <c r="C32" s="78">
        <f t="shared" ref="C32:C34" si="12">$C$20*C25</f>
        <v>0.1387516739</v>
      </c>
      <c r="D32" s="78">
        <f t="shared" ref="D32:D34" si="13">$D$20*D25</f>
        <v>0.06485210203</v>
      </c>
      <c r="E32" s="78">
        <f t="shared" ref="E32:E34" si="14">$E$20*E25</f>
        <v>0.08528604631</v>
      </c>
      <c r="F32" s="78">
        <f t="shared" ref="F32:F34" si="15">$F$20*F25</f>
        <v>0.1406151305</v>
      </c>
      <c r="G32" s="78">
        <f t="shared" ref="G32:G34" si="16">$G$20*G25</f>
        <v>0.1359897218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2"/>
      <c r="B33" s="7" t="s">
        <v>52</v>
      </c>
      <c r="C33" s="42">
        <f t="shared" si="12"/>
        <v>0.1256358441</v>
      </c>
      <c r="D33" s="42">
        <f t="shared" si="13"/>
        <v>0.05998819438</v>
      </c>
      <c r="E33" s="42">
        <f t="shared" si="14"/>
        <v>0.01705720926</v>
      </c>
      <c r="F33" s="42">
        <f t="shared" si="15"/>
        <v>0.08436907831</v>
      </c>
      <c r="G33" s="42">
        <f t="shared" si="16"/>
        <v>0.174843928</v>
      </c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2"/>
      <c r="B34" s="9" t="s">
        <v>53</v>
      </c>
      <c r="C34" s="79">
        <f t="shared" si="12"/>
        <v>0.1221843099</v>
      </c>
      <c r="D34" s="79">
        <f t="shared" si="13"/>
        <v>0.05836689183</v>
      </c>
      <c r="E34" s="79">
        <f t="shared" si="14"/>
        <v>0.139869116</v>
      </c>
      <c r="F34" s="79">
        <f t="shared" si="15"/>
        <v>0.1687381566</v>
      </c>
      <c r="G34" s="79">
        <f t="shared" si="16"/>
        <v>0.1554168249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2"/>
      <c r="B35" s="42"/>
      <c r="C35" s="42"/>
      <c r="D35" s="42"/>
      <c r="E35" s="42"/>
      <c r="F35" s="42"/>
      <c r="G35" s="42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2"/>
      <c r="B36" s="42"/>
      <c r="C36" s="42"/>
      <c r="D36" s="42"/>
      <c r="E36" s="42"/>
      <c r="F36" s="42"/>
      <c r="G36" s="42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2"/>
      <c r="B37" s="48" t="s">
        <v>57</v>
      </c>
      <c r="C37" s="42"/>
      <c r="D37" s="42"/>
      <c r="E37" s="42"/>
      <c r="F37" s="42"/>
      <c r="G37" s="42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2"/>
      <c r="B38" s="80" t="s">
        <v>58</v>
      </c>
      <c r="C38" s="81">
        <f t="shared" ref="C38:G38" si="17">IF(C19="Benefit",MAX(C32:C34),MIN(C32:C34))</f>
        <v>0.1221843099</v>
      </c>
      <c r="D38" s="81">
        <f t="shared" si="17"/>
        <v>0.05836689183</v>
      </c>
      <c r="E38" s="81">
        <f t="shared" si="17"/>
        <v>0.01705720926</v>
      </c>
      <c r="F38" s="81">
        <f t="shared" si="17"/>
        <v>0.08436907831</v>
      </c>
      <c r="G38" s="81">
        <f t="shared" si="17"/>
        <v>0.174843928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2"/>
      <c r="B39" s="48" t="s">
        <v>59</v>
      </c>
      <c r="C39" s="42"/>
      <c r="D39" s="42"/>
      <c r="E39" s="42"/>
      <c r="F39" s="42"/>
      <c r="G39" s="42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2"/>
      <c r="B40" s="80" t="s">
        <v>60</v>
      </c>
      <c r="C40" s="81">
        <f t="shared" ref="C40:G40" si="18">IF(C19="Cost/Risk",MAX(C32:C34),MIN(C32:C34))</f>
        <v>0.1387516739</v>
      </c>
      <c r="D40" s="81">
        <f t="shared" si="18"/>
        <v>0.06485210203</v>
      </c>
      <c r="E40" s="81">
        <f t="shared" si="18"/>
        <v>0.139869116</v>
      </c>
      <c r="F40" s="81">
        <f t="shared" si="18"/>
        <v>0.1687381566</v>
      </c>
      <c r="G40" s="81">
        <f t="shared" si="18"/>
        <v>0.1359897218</v>
      </c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2"/>
      <c r="B41" s="42"/>
      <c r="C41" s="42"/>
      <c r="D41" s="42"/>
      <c r="E41" s="42"/>
      <c r="F41" s="42"/>
      <c r="G41" s="42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2"/>
      <c r="B42" s="42"/>
      <c r="C42" s="42"/>
      <c r="D42" s="42"/>
      <c r="E42" s="42"/>
      <c r="F42" s="42"/>
      <c r="G42" s="42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2"/>
      <c r="B43" s="48" t="s">
        <v>61</v>
      </c>
      <c r="C43" s="42"/>
      <c r="D43" s="42"/>
      <c r="E43" s="42"/>
      <c r="F43" s="42"/>
      <c r="G43" s="42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2"/>
      <c r="B44" s="42"/>
      <c r="C44" s="55" t="s">
        <v>62</v>
      </c>
      <c r="D44" s="55">
        <f t="shared" ref="D44:D46" si="19">SQRT((($C$38-C32)^2)+(($D$38-D32)^2)+(($E$38-E32)^2)+(($F$38-F32)^2)+(($G$38-G32)^2))</f>
        <v>0.09820884603</v>
      </c>
      <c r="E44" s="55" t="s">
        <v>63</v>
      </c>
      <c r="F44" s="55">
        <f t="shared" ref="F44:F46" si="20">SQRT(((C32-$C$40)^2)+((D32-$D$40)^2)+((E32-$E$40)^2)+((F32-$F$40)^2)+((G32-$G$40)^2))</f>
        <v>0.06140208538</v>
      </c>
      <c r="G44" s="42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2"/>
      <c r="B45" s="42"/>
      <c r="C45" s="56" t="s">
        <v>64</v>
      </c>
      <c r="D45" s="56">
        <f t="shared" si="19"/>
        <v>0.00381335943</v>
      </c>
      <c r="E45" s="56" t="s">
        <v>65</v>
      </c>
      <c r="F45" s="56">
        <f t="shared" si="20"/>
        <v>0.1546164213</v>
      </c>
      <c r="G45" s="42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2"/>
      <c r="B46" s="42"/>
      <c r="C46" s="60" t="s">
        <v>66</v>
      </c>
      <c r="D46" s="60">
        <f t="shared" si="19"/>
        <v>0.1502608337</v>
      </c>
      <c r="E46" s="60" t="s">
        <v>67</v>
      </c>
      <c r="F46" s="60">
        <f t="shared" si="20"/>
        <v>0.02634288971</v>
      </c>
      <c r="G46" s="42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2"/>
      <c r="B47" s="42"/>
      <c r="C47" s="42"/>
      <c r="D47" s="42"/>
      <c r="E47" s="42"/>
      <c r="F47" s="42"/>
      <c r="G47" s="42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2"/>
      <c r="B48" s="42"/>
      <c r="C48" s="42"/>
      <c r="D48" s="42"/>
      <c r="E48" s="42"/>
      <c r="F48" s="42"/>
      <c r="G48" s="42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2"/>
      <c r="B49" s="48" t="s">
        <v>68</v>
      </c>
      <c r="C49" s="42"/>
      <c r="D49" s="42"/>
      <c r="E49" s="42"/>
      <c r="F49" s="42"/>
      <c r="G49" s="42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2"/>
      <c r="B50" s="49" t="s">
        <v>4</v>
      </c>
      <c r="C50" s="50" t="s">
        <v>69</v>
      </c>
      <c r="D50" s="50" t="s">
        <v>70</v>
      </c>
      <c r="E50" s="49" t="s">
        <v>71</v>
      </c>
      <c r="F50" s="42"/>
      <c r="G50" s="42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2"/>
      <c r="B51" s="55" t="str">
        <f t="shared" ref="B51:B53" si="21">B16</f>
        <v>PT Polaris </v>
      </c>
      <c r="C51" s="55" t="s">
        <v>72</v>
      </c>
      <c r="D51" s="55">
        <f t="shared" ref="D51:D53" si="22">F44/(F44+D44)</f>
        <v>0.3846984967</v>
      </c>
      <c r="E51" s="55">
        <f t="shared" ref="E51:E53" si="23">RANK(D51,$D$51:$D$53,0)</f>
        <v>2</v>
      </c>
      <c r="F51" s="42"/>
      <c r="G51" s="42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2"/>
      <c r="B52" s="56" t="str">
        <f t="shared" si="21"/>
        <v>PT Solara</v>
      </c>
      <c r="C52" s="56" t="s">
        <v>73</v>
      </c>
      <c r="D52" s="56">
        <f t="shared" si="22"/>
        <v>0.9759302865</v>
      </c>
      <c r="E52" s="56">
        <f t="shared" si="23"/>
        <v>1</v>
      </c>
      <c r="F52" s="42"/>
      <c r="G52" s="42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2"/>
      <c r="B53" s="60" t="str">
        <f t="shared" si="21"/>
        <v>PT Celesta</v>
      </c>
      <c r="C53" s="60" t="s">
        <v>74</v>
      </c>
      <c r="D53" s="60">
        <f t="shared" si="22"/>
        <v>0.149163841</v>
      </c>
      <c r="E53" s="60">
        <f t="shared" si="23"/>
        <v>3</v>
      </c>
      <c r="F53" s="42"/>
      <c r="G53" s="42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2"/>
      <c r="B54" s="42"/>
      <c r="C54" s="42"/>
      <c r="D54" s="42"/>
      <c r="E54" s="42"/>
      <c r="F54" s="42"/>
      <c r="G54" s="42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2"/>
      <c r="B55" s="82" t="s">
        <v>75</v>
      </c>
      <c r="C55" s="83" t="str">
        <f>IF(E51=1, "PT Polaris", IF(E52=1, "PT Solara", IF(E53=1, "PT Celesta", "-")))</f>
        <v>PT Solara</v>
      </c>
      <c r="D55" s="42"/>
      <c r="E55" s="42"/>
      <c r="F55" s="42"/>
      <c r="G55" s="42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2"/>
      <c r="B56" s="42"/>
      <c r="C56" s="42"/>
      <c r="D56" s="42"/>
      <c r="E56" s="42"/>
      <c r="F56" s="42"/>
      <c r="G56" s="42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2"/>
      <c r="B57" s="42"/>
      <c r="C57" s="42"/>
      <c r="D57" s="42"/>
      <c r="E57" s="42"/>
      <c r="F57" s="42"/>
      <c r="G57" s="42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2"/>
      <c r="B58" s="42"/>
      <c r="C58" s="42"/>
      <c r="D58" s="42"/>
      <c r="E58" s="42"/>
      <c r="F58" s="42"/>
      <c r="G58" s="42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2"/>
      <c r="B59" s="42"/>
      <c r="C59" s="42"/>
      <c r="D59" s="42"/>
      <c r="E59" s="42"/>
      <c r="F59" s="42"/>
      <c r="G59" s="42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2"/>
      <c r="B60" s="42"/>
      <c r="C60" s="42"/>
      <c r="D60" s="42"/>
      <c r="E60" s="42"/>
      <c r="F60" s="42"/>
      <c r="G60" s="42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2"/>
      <c r="B61" s="42"/>
      <c r="C61" s="42"/>
      <c r="D61" s="42"/>
      <c r="E61" s="42"/>
      <c r="F61" s="42"/>
      <c r="G61" s="42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2"/>
      <c r="B62" s="42"/>
      <c r="C62" s="42"/>
      <c r="D62" s="42"/>
      <c r="E62" s="42"/>
      <c r="F62" s="42"/>
      <c r="G62" s="42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2"/>
      <c r="B63" s="42"/>
      <c r="C63" s="42"/>
      <c r="D63" s="42"/>
      <c r="E63" s="42"/>
      <c r="F63" s="42"/>
      <c r="G63" s="42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2"/>
      <c r="B64" s="42"/>
      <c r="C64" s="42"/>
      <c r="D64" s="42"/>
      <c r="E64" s="42"/>
      <c r="F64" s="42"/>
      <c r="G64" s="42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2"/>
      <c r="B65" s="42"/>
      <c r="C65" s="42"/>
      <c r="D65" s="42"/>
      <c r="E65" s="42"/>
      <c r="F65" s="42"/>
      <c r="G65" s="42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2"/>
      <c r="B66" s="42"/>
      <c r="C66" s="42"/>
      <c r="D66" s="42"/>
      <c r="E66" s="42"/>
      <c r="F66" s="42"/>
      <c r="G66" s="42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2"/>
      <c r="B67" s="42"/>
      <c r="C67" s="42"/>
      <c r="D67" s="42"/>
      <c r="E67" s="42"/>
      <c r="F67" s="42"/>
      <c r="G67" s="42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2"/>
      <c r="B68" s="42"/>
      <c r="C68" s="42"/>
      <c r="D68" s="42"/>
      <c r="E68" s="42"/>
      <c r="F68" s="42"/>
      <c r="G68" s="42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2"/>
      <c r="B69" s="42"/>
      <c r="C69" s="42"/>
      <c r="D69" s="42"/>
      <c r="E69" s="42"/>
      <c r="F69" s="42"/>
      <c r="G69" s="42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2"/>
      <c r="B70" s="42"/>
      <c r="C70" s="42"/>
      <c r="D70" s="42"/>
      <c r="E70" s="42"/>
      <c r="F70" s="42"/>
      <c r="G70" s="42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2"/>
      <c r="B71" s="42"/>
      <c r="C71" s="42"/>
      <c r="D71" s="42"/>
      <c r="E71" s="42"/>
      <c r="F71" s="42"/>
      <c r="G71" s="42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2"/>
      <c r="B72" s="42"/>
      <c r="C72" s="42"/>
      <c r="D72" s="42"/>
      <c r="E72" s="42"/>
      <c r="F72" s="42"/>
      <c r="G72" s="42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2"/>
      <c r="B73" s="42"/>
      <c r="C73" s="42"/>
      <c r="D73" s="42"/>
      <c r="E73" s="42"/>
      <c r="F73" s="42"/>
      <c r="G73" s="42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2"/>
      <c r="B74" s="42"/>
      <c r="C74" s="42"/>
      <c r="D74" s="42"/>
      <c r="E74" s="42"/>
      <c r="F74" s="42"/>
      <c r="G74" s="42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2"/>
      <c r="B75" s="42"/>
      <c r="C75" s="42"/>
      <c r="D75" s="42"/>
      <c r="E75" s="42"/>
      <c r="F75" s="42"/>
      <c r="G75" s="42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2"/>
      <c r="B76" s="42"/>
      <c r="C76" s="42"/>
      <c r="D76" s="42"/>
      <c r="E76" s="42"/>
      <c r="F76" s="42"/>
      <c r="G76" s="42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2"/>
      <c r="B77" s="42"/>
      <c r="C77" s="42"/>
      <c r="D77" s="42"/>
      <c r="E77" s="42"/>
      <c r="F77" s="42"/>
      <c r="G77" s="42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2"/>
      <c r="B78" s="42"/>
      <c r="C78" s="42"/>
      <c r="D78" s="42"/>
      <c r="E78" s="42"/>
      <c r="F78" s="42"/>
      <c r="G78" s="42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2"/>
      <c r="B79" s="42"/>
      <c r="C79" s="42"/>
      <c r="D79" s="42"/>
      <c r="E79" s="42"/>
      <c r="F79" s="42"/>
      <c r="G79" s="42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2"/>
      <c r="B80" s="42"/>
      <c r="C80" s="42"/>
      <c r="D80" s="42"/>
      <c r="E80" s="42"/>
      <c r="F80" s="42"/>
      <c r="G80" s="42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2"/>
      <c r="B81" s="42"/>
      <c r="C81" s="42"/>
      <c r="D81" s="42"/>
      <c r="E81" s="42"/>
      <c r="F81" s="42"/>
      <c r="G81" s="42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2"/>
      <c r="B82" s="42"/>
      <c r="C82" s="42"/>
      <c r="D82" s="42"/>
      <c r="E82" s="42"/>
      <c r="F82" s="42"/>
      <c r="G82" s="42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2"/>
      <c r="B83" s="42"/>
      <c r="C83" s="42"/>
      <c r="D83" s="42"/>
      <c r="E83" s="42"/>
      <c r="F83" s="42"/>
      <c r="G83" s="42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2"/>
      <c r="B84" s="42"/>
      <c r="C84" s="42"/>
      <c r="D84" s="42"/>
      <c r="E84" s="42"/>
      <c r="F84" s="42"/>
      <c r="G84" s="42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2"/>
      <c r="B85" s="42"/>
      <c r="C85" s="42"/>
      <c r="D85" s="42"/>
      <c r="E85" s="42"/>
      <c r="F85" s="42"/>
      <c r="G85" s="42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2"/>
      <c r="B86" s="42"/>
      <c r="C86" s="42"/>
      <c r="D86" s="42"/>
      <c r="E86" s="42"/>
      <c r="F86" s="42"/>
      <c r="G86" s="42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2"/>
      <c r="B87" s="42"/>
      <c r="C87" s="42"/>
      <c r="D87" s="42"/>
      <c r="E87" s="42"/>
      <c r="F87" s="42"/>
      <c r="G87" s="42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2"/>
      <c r="B88" s="42"/>
      <c r="C88" s="42"/>
      <c r="D88" s="42"/>
      <c r="E88" s="42"/>
      <c r="F88" s="42"/>
      <c r="G88" s="42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2"/>
      <c r="B89" s="42"/>
      <c r="C89" s="42"/>
      <c r="D89" s="42"/>
      <c r="E89" s="42"/>
      <c r="F89" s="42"/>
      <c r="G89" s="42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2"/>
      <c r="B90" s="42"/>
      <c r="C90" s="42"/>
      <c r="D90" s="42"/>
      <c r="E90" s="42"/>
      <c r="F90" s="42"/>
      <c r="G90" s="42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2"/>
      <c r="B91" s="42"/>
      <c r="C91" s="42"/>
      <c r="D91" s="42"/>
      <c r="E91" s="42"/>
      <c r="F91" s="42"/>
      <c r="G91" s="42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2"/>
      <c r="B92" s="42"/>
      <c r="C92" s="42"/>
      <c r="D92" s="42"/>
      <c r="E92" s="42"/>
      <c r="F92" s="42"/>
      <c r="G92" s="4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2"/>
      <c r="B93" s="42"/>
      <c r="C93" s="42"/>
      <c r="D93" s="42"/>
      <c r="E93" s="42"/>
      <c r="F93" s="42"/>
      <c r="G93" s="42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2"/>
      <c r="B94" s="42"/>
      <c r="C94" s="42"/>
      <c r="D94" s="42"/>
      <c r="E94" s="42"/>
      <c r="F94" s="42"/>
      <c r="G94" s="42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2"/>
      <c r="B95" s="42"/>
      <c r="C95" s="42"/>
      <c r="D95" s="42"/>
      <c r="E95" s="42"/>
      <c r="F95" s="42"/>
      <c r="G95" s="42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2"/>
      <c r="B96" s="42"/>
      <c r="C96" s="42"/>
      <c r="D96" s="42"/>
      <c r="E96" s="42"/>
      <c r="F96" s="42"/>
      <c r="G96" s="42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2"/>
      <c r="B97" s="42"/>
      <c r="C97" s="42"/>
      <c r="D97" s="42"/>
      <c r="E97" s="42"/>
      <c r="F97" s="42"/>
      <c r="G97" s="42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2"/>
      <c r="B98" s="42"/>
      <c r="C98" s="42"/>
      <c r="D98" s="42"/>
      <c r="E98" s="42"/>
      <c r="F98" s="42"/>
      <c r="G98" s="42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2"/>
      <c r="B99" s="42"/>
      <c r="C99" s="42"/>
      <c r="D99" s="42"/>
      <c r="E99" s="42"/>
      <c r="F99" s="42"/>
      <c r="G99" s="42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2"/>
      <c r="B100" s="42"/>
      <c r="C100" s="42"/>
      <c r="D100" s="42"/>
      <c r="E100" s="42"/>
      <c r="F100" s="42"/>
      <c r="G100" s="42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2"/>
      <c r="B101" s="42"/>
      <c r="C101" s="42"/>
      <c r="D101" s="42"/>
      <c r="E101" s="42"/>
      <c r="F101" s="42"/>
      <c r="G101" s="42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2"/>
      <c r="B102" s="42"/>
      <c r="C102" s="42"/>
      <c r="D102" s="42"/>
      <c r="E102" s="42"/>
      <c r="F102" s="42"/>
      <c r="G102" s="42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2"/>
      <c r="B103" s="42"/>
      <c r="C103" s="42"/>
      <c r="D103" s="42"/>
      <c r="E103" s="42"/>
      <c r="F103" s="42"/>
      <c r="G103" s="42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2"/>
      <c r="B104" s="42"/>
      <c r="C104" s="42"/>
      <c r="D104" s="42"/>
      <c r="E104" s="42"/>
      <c r="F104" s="42"/>
      <c r="G104" s="42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2"/>
      <c r="B105" s="42"/>
      <c r="C105" s="42"/>
      <c r="D105" s="42"/>
      <c r="E105" s="42"/>
      <c r="F105" s="42"/>
      <c r="G105" s="42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2"/>
      <c r="B106" s="42"/>
      <c r="C106" s="42"/>
      <c r="D106" s="42"/>
      <c r="E106" s="42"/>
      <c r="F106" s="42"/>
      <c r="G106" s="42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2"/>
      <c r="B107" s="42"/>
      <c r="C107" s="42"/>
      <c r="D107" s="42"/>
      <c r="E107" s="42"/>
      <c r="F107" s="42"/>
      <c r="G107" s="42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2"/>
      <c r="B108" s="42"/>
      <c r="C108" s="42"/>
      <c r="D108" s="42"/>
      <c r="E108" s="42"/>
      <c r="F108" s="42"/>
      <c r="G108" s="42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2"/>
      <c r="B109" s="42"/>
      <c r="C109" s="42"/>
      <c r="D109" s="42"/>
      <c r="E109" s="42"/>
      <c r="F109" s="42"/>
      <c r="G109" s="42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2"/>
      <c r="B110" s="42"/>
      <c r="C110" s="42"/>
      <c r="D110" s="42"/>
      <c r="E110" s="42"/>
      <c r="F110" s="42"/>
      <c r="G110" s="42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2"/>
      <c r="B111" s="42"/>
      <c r="C111" s="42"/>
      <c r="D111" s="42"/>
      <c r="E111" s="42"/>
      <c r="F111" s="42"/>
      <c r="G111" s="42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2"/>
      <c r="B112" s="42"/>
      <c r="C112" s="42"/>
      <c r="D112" s="42"/>
      <c r="E112" s="42"/>
      <c r="F112" s="42"/>
      <c r="G112" s="42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2"/>
      <c r="B113" s="42"/>
      <c r="C113" s="42"/>
      <c r="D113" s="42"/>
      <c r="E113" s="42"/>
      <c r="F113" s="42"/>
      <c r="G113" s="42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2"/>
      <c r="B114" s="42"/>
      <c r="C114" s="42"/>
      <c r="D114" s="42"/>
      <c r="E114" s="42"/>
      <c r="F114" s="42"/>
      <c r="G114" s="42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2"/>
      <c r="B115" s="42"/>
      <c r="C115" s="42"/>
      <c r="D115" s="42"/>
      <c r="E115" s="42"/>
      <c r="F115" s="42"/>
      <c r="G115" s="42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2"/>
      <c r="B116" s="42"/>
      <c r="C116" s="42"/>
      <c r="D116" s="42"/>
      <c r="E116" s="42"/>
      <c r="F116" s="42"/>
      <c r="G116" s="42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2"/>
      <c r="B117" s="42"/>
      <c r="C117" s="42"/>
      <c r="D117" s="42"/>
      <c r="E117" s="42"/>
      <c r="F117" s="42"/>
      <c r="G117" s="42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2"/>
      <c r="B118" s="42"/>
      <c r="C118" s="42"/>
      <c r="D118" s="42"/>
      <c r="E118" s="42"/>
      <c r="F118" s="42"/>
      <c r="G118" s="42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2"/>
      <c r="B119" s="42"/>
      <c r="C119" s="42"/>
      <c r="D119" s="42"/>
      <c r="E119" s="42"/>
      <c r="F119" s="42"/>
      <c r="G119" s="42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2"/>
      <c r="B120" s="42"/>
      <c r="C120" s="42"/>
      <c r="D120" s="42"/>
      <c r="E120" s="42"/>
      <c r="F120" s="42"/>
      <c r="G120" s="42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2"/>
      <c r="B121" s="42"/>
      <c r="C121" s="42"/>
      <c r="D121" s="42"/>
      <c r="E121" s="42"/>
      <c r="F121" s="42"/>
      <c r="G121" s="42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2"/>
      <c r="B122" s="42"/>
      <c r="C122" s="42"/>
      <c r="D122" s="42"/>
      <c r="E122" s="42"/>
      <c r="F122" s="42"/>
      <c r="G122" s="42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2"/>
      <c r="B123" s="42"/>
      <c r="C123" s="42"/>
      <c r="D123" s="42"/>
      <c r="E123" s="42"/>
      <c r="F123" s="42"/>
      <c r="G123" s="42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2"/>
      <c r="B124" s="42"/>
      <c r="C124" s="42"/>
      <c r="D124" s="42"/>
      <c r="E124" s="42"/>
      <c r="F124" s="42"/>
      <c r="G124" s="42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2"/>
      <c r="B125" s="42"/>
      <c r="C125" s="42"/>
      <c r="D125" s="42"/>
      <c r="E125" s="42"/>
      <c r="F125" s="42"/>
      <c r="G125" s="42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2"/>
      <c r="B126" s="42"/>
      <c r="C126" s="42"/>
      <c r="D126" s="42"/>
      <c r="E126" s="42"/>
      <c r="F126" s="42"/>
      <c r="G126" s="42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2"/>
      <c r="B127" s="42"/>
      <c r="C127" s="42"/>
      <c r="D127" s="42"/>
      <c r="E127" s="42"/>
      <c r="F127" s="42"/>
      <c r="G127" s="42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2"/>
      <c r="B128" s="42"/>
      <c r="C128" s="42"/>
      <c r="D128" s="42"/>
      <c r="E128" s="42"/>
      <c r="F128" s="42"/>
      <c r="G128" s="42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2"/>
      <c r="B129" s="42"/>
      <c r="C129" s="42"/>
      <c r="D129" s="42"/>
      <c r="E129" s="42"/>
      <c r="F129" s="42"/>
      <c r="G129" s="42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2"/>
      <c r="B130" s="42"/>
      <c r="C130" s="42"/>
      <c r="D130" s="42"/>
      <c r="E130" s="42"/>
      <c r="F130" s="42"/>
      <c r="G130" s="42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2"/>
      <c r="B131" s="42"/>
      <c r="C131" s="42"/>
      <c r="D131" s="42"/>
      <c r="E131" s="42"/>
      <c r="F131" s="42"/>
      <c r="G131" s="42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2"/>
      <c r="B132" s="42"/>
      <c r="C132" s="42"/>
      <c r="D132" s="42"/>
      <c r="E132" s="42"/>
      <c r="F132" s="42"/>
      <c r="G132" s="42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2"/>
      <c r="B133" s="42"/>
      <c r="C133" s="42"/>
      <c r="D133" s="42"/>
      <c r="E133" s="42"/>
      <c r="F133" s="42"/>
      <c r="G133" s="42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2"/>
      <c r="B134" s="42"/>
      <c r="C134" s="42"/>
      <c r="D134" s="42"/>
      <c r="E134" s="42"/>
      <c r="F134" s="42"/>
      <c r="G134" s="42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2"/>
      <c r="B135" s="42"/>
      <c r="C135" s="42"/>
      <c r="D135" s="42"/>
      <c r="E135" s="42"/>
      <c r="F135" s="42"/>
      <c r="G135" s="42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2"/>
      <c r="B136" s="42"/>
      <c r="C136" s="42"/>
      <c r="D136" s="42"/>
      <c r="E136" s="42"/>
      <c r="F136" s="42"/>
      <c r="G136" s="42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2"/>
      <c r="B137" s="42"/>
      <c r="C137" s="42"/>
      <c r="D137" s="42"/>
      <c r="E137" s="42"/>
      <c r="F137" s="42"/>
      <c r="G137" s="42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2"/>
      <c r="B138" s="42"/>
      <c r="C138" s="42"/>
      <c r="D138" s="42"/>
      <c r="E138" s="42"/>
      <c r="F138" s="42"/>
      <c r="G138" s="42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2"/>
      <c r="B139" s="42"/>
      <c r="C139" s="42"/>
      <c r="D139" s="42"/>
      <c r="E139" s="42"/>
      <c r="F139" s="42"/>
      <c r="G139" s="42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2"/>
      <c r="B140" s="42"/>
      <c r="C140" s="42"/>
      <c r="D140" s="42"/>
      <c r="E140" s="42"/>
      <c r="F140" s="42"/>
      <c r="G140" s="42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2"/>
      <c r="B141" s="42"/>
      <c r="C141" s="42"/>
      <c r="D141" s="42"/>
      <c r="E141" s="42"/>
      <c r="F141" s="42"/>
      <c r="G141" s="42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2"/>
      <c r="B142" s="42"/>
      <c r="C142" s="42"/>
      <c r="D142" s="42"/>
      <c r="E142" s="42"/>
      <c r="F142" s="42"/>
      <c r="G142" s="42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2"/>
      <c r="B143" s="42"/>
      <c r="C143" s="42"/>
      <c r="D143" s="42"/>
      <c r="E143" s="42"/>
      <c r="F143" s="42"/>
      <c r="G143" s="42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2"/>
      <c r="B144" s="42"/>
      <c r="C144" s="42"/>
      <c r="D144" s="42"/>
      <c r="E144" s="42"/>
      <c r="F144" s="42"/>
      <c r="G144" s="42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2"/>
      <c r="B145" s="42"/>
      <c r="C145" s="42"/>
      <c r="D145" s="42"/>
      <c r="E145" s="42"/>
      <c r="F145" s="42"/>
      <c r="G145" s="42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2"/>
      <c r="B146" s="42"/>
      <c r="C146" s="42"/>
      <c r="D146" s="42"/>
      <c r="E146" s="42"/>
      <c r="F146" s="42"/>
      <c r="G146" s="42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2"/>
      <c r="B147" s="42"/>
      <c r="C147" s="42"/>
      <c r="D147" s="42"/>
      <c r="E147" s="42"/>
      <c r="F147" s="42"/>
      <c r="G147" s="42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2"/>
      <c r="B148" s="42"/>
      <c r="C148" s="42"/>
      <c r="D148" s="42"/>
      <c r="E148" s="42"/>
      <c r="F148" s="42"/>
      <c r="G148" s="42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2"/>
      <c r="B149" s="42"/>
      <c r="C149" s="42"/>
      <c r="D149" s="42"/>
      <c r="E149" s="42"/>
      <c r="F149" s="42"/>
      <c r="G149" s="42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2"/>
      <c r="B150" s="42"/>
      <c r="C150" s="42"/>
      <c r="D150" s="42"/>
      <c r="E150" s="42"/>
      <c r="F150" s="42"/>
      <c r="G150" s="42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2"/>
      <c r="B151" s="42"/>
      <c r="C151" s="42"/>
      <c r="D151" s="42"/>
      <c r="E151" s="42"/>
      <c r="F151" s="42"/>
      <c r="G151" s="42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2"/>
      <c r="B152" s="42"/>
      <c r="C152" s="42"/>
      <c r="D152" s="42"/>
      <c r="E152" s="42"/>
      <c r="F152" s="42"/>
      <c r="G152" s="42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2"/>
      <c r="B153" s="42"/>
      <c r="C153" s="42"/>
      <c r="D153" s="42"/>
      <c r="E153" s="42"/>
      <c r="F153" s="42"/>
      <c r="G153" s="42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2"/>
      <c r="B154" s="42"/>
      <c r="C154" s="42"/>
      <c r="D154" s="42"/>
      <c r="E154" s="42"/>
      <c r="F154" s="42"/>
      <c r="G154" s="42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2"/>
      <c r="B155" s="42"/>
      <c r="C155" s="42"/>
      <c r="D155" s="42"/>
      <c r="E155" s="42"/>
      <c r="F155" s="42"/>
      <c r="G155" s="42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2"/>
      <c r="B156" s="42"/>
      <c r="C156" s="42"/>
      <c r="D156" s="42"/>
      <c r="E156" s="42"/>
      <c r="F156" s="42"/>
      <c r="G156" s="42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2"/>
      <c r="B157" s="42"/>
      <c r="C157" s="42"/>
      <c r="D157" s="42"/>
      <c r="E157" s="42"/>
      <c r="F157" s="42"/>
      <c r="G157" s="42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2"/>
      <c r="B158" s="42"/>
      <c r="C158" s="42"/>
      <c r="D158" s="42"/>
      <c r="E158" s="42"/>
      <c r="F158" s="42"/>
      <c r="G158" s="42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2"/>
      <c r="B159" s="42"/>
      <c r="C159" s="42"/>
      <c r="D159" s="42"/>
      <c r="E159" s="42"/>
      <c r="F159" s="42"/>
      <c r="G159" s="42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2"/>
      <c r="B160" s="42"/>
      <c r="C160" s="42"/>
      <c r="D160" s="42"/>
      <c r="E160" s="42"/>
      <c r="F160" s="42"/>
      <c r="G160" s="42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2"/>
      <c r="B161" s="42"/>
      <c r="C161" s="42"/>
      <c r="D161" s="42"/>
      <c r="E161" s="42"/>
      <c r="F161" s="42"/>
      <c r="G161" s="42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2"/>
      <c r="B162" s="42"/>
      <c r="C162" s="42"/>
      <c r="D162" s="42"/>
      <c r="E162" s="42"/>
      <c r="F162" s="42"/>
      <c r="G162" s="42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2"/>
      <c r="B163" s="42"/>
      <c r="C163" s="42"/>
      <c r="D163" s="42"/>
      <c r="E163" s="42"/>
      <c r="F163" s="42"/>
      <c r="G163" s="42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2"/>
      <c r="B164" s="42"/>
      <c r="C164" s="42"/>
      <c r="D164" s="42"/>
      <c r="E164" s="42"/>
      <c r="F164" s="42"/>
      <c r="G164" s="42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2"/>
      <c r="B165" s="42"/>
      <c r="C165" s="42"/>
      <c r="D165" s="42"/>
      <c r="E165" s="42"/>
      <c r="F165" s="42"/>
      <c r="G165" s="42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2"/>
      <c r="B166" s="42"/>
      <c r="C166" s="42"/>
      <c r="D166" s="42"/>
      <c r="E166" s="42"/>
      <c r="F166" s="42"/>
      <c r="G166" s="42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2"/>
      <c r="B167" s="42"/>
      <c r="C167" s="42"/>
      <c r="D167" s="42"/>
      <c r="E167" s="42"/>
      <c r="F167" s="42"/>
      <c r="G167" s="42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2"/>
      <c r="B168" s="42"/>
      <c r="C168" s="42"/>
      <c r="D168" s="42"/>
      <c r="E168" s="42"/>
      <c r="F168" s="42"/>
      <c r="G168" s="42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2"/>
      <c r="B169" s="42"/>
      <c r="C169" s="42"/>
      <c r="D169" s="42"/>
      <c r="E169" s="42"/>
      <c r="F169" s="42"/>
      <c r="G169" s="42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2"/>
      <c r="B170" s="42"/>
      <c r="C170" s="42"/>
      <c r="D170" s="42"/>
      <c r="E170" s="42"/>
      <c r="F170" s="42"/>
      <c r="G170" s="42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2"/>
      <c r="B171" s="42"/>
      <c r="C171" s="42"/>
      <c r="D171" s="42"/>
      <c r="E171" s="42"/>
      <c r="F171" s="42"/>
      <c r="G171" s="42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2"/>
      <c r="B172" s="42"/>
      <c r="C172" s="42"/>
      <c r="D172" s="42"/>
      <c r="E172" s="42"/>
      <c r="F172" s="42"/>
      <c r="G172" s="42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2"/>
      <c r="B173" s="42"/>
      <c r="C173" s="42"/>
      <c r="D173" s="42"/>
      <c r="E173" s="42"/>
      <c r="F173" s="42"/>
      <c r="G173" s="42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2"/>
      <c r="B174" s="42"/>
      <c r="C174" s="42"/>
      <c r="D174" s="42"/>
      <c r="E174" s="42"/>
      <c r="F174" s="42"/>
      <c r="G174" s="42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2"/>
      <c r="B175" s="42"/>
      <c r="C175" s="42"/>
      <c r="D175" s="42"/>
      <c r="E175" s="42"/>
      <c r="F175" s="42"/>
      <c r="G175" s="42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2"/>
      <c r="B176" s="42"/>
      <c r="C176" s="42"/>
      <c r="D176" s="42"/>
      <c r="E176" s="42"/>
      <c r="F176" s="42"/>
      <c r="G176" s="42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2"/>
      <c r="B177" s="42"/>
      <c r="C177" s="42"/>
      <c r="D177" s="42"/>
      <c r="E177" s="42"/>
      <c r="F177" s="42"/>
      <c r="G177" s="42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2"/>
      <c r="B178" s="42"/>
      <c r="C178" s="42"/>
      <c r="D178" s="42"/>
      <c r="E178" s="42"/>
      <c r="F178" s="42"/>
      <c r="G178" s="42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2"/>
      <c r="B179" s="42"/>
      <c r="C179" s="42"/>
      <c r="D179" s="42"/>
      <c r="E179" s="42"/>
      <c r="F179" s="42"/>
      <c r="G179" s="42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2"/>
      <c r="B180" s="42"/>
      <c r="C180" s="42"/>
      <c r="D180" s="42"/>
      <c r="E180" s="42"/>
      <c r="F180" s="42"/>
      <c r="G180" s="42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2"/>
      <c r="B181" s="42"/>
      <c r="C181" s="42"/>
      <c r="D181" s="42"/>
      <c r="E181" s="42"/>
      <c r="F181" s="42"/>
      <c r="G181" s="42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2"/>
      <c r="B182" s="42"/>
      <c r="C182" s="42"/>
      <c r="D182" s="42"/>
      <c r="E182" s="42"/>
      <c r="F182" s="42"/>
      <c r="G182" s="42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2"/>
      <c r="B183" s="42"/>
      <c r="C183" s="42"/>
      <c r="D183" s="42"/>
      <c r="E183" s="42"/>
      <c r="F183" s="42"/>
      <c r="G183" s="42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2"/>
      <c r="B184" s="42"/>
      <c r="C184" s="42"/>
      <c r="D184" s="42"/>
      <c r="E184" s="42"/>
      <c r="F184" s="42"/>
      <c r="G184" s="42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2"/>
      <c r="B185" s="42"/>
      <c r="C185" s="42"/>
      <c r="D185" s="42"/>
      <c r="E185" s="42"/>
      <c r="F185" s="42"/>
      <c r="G185" s="42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2"/>
      <c r="B186" s="42"/>
      <c r="C186" s="42"/>
      <c r="D186" s="42"/>
      <c r="E186" s="42"/>
      <c r="F186" s="42"/>
      <c r="G186" s="42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2"/>
      <c r="B187" s="42"/>
      <c r="C187" s="42"/>
      <c r="D187" s="42"/>
      <c r="E187" s="42"/>
      <c r="F187" s="42"/>
      <c r="G187" s="42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2"/>
      <c r="B188" s="42"/>
      <c r="C188" s="42"/>
      <c r="D188" s="42"/>
      <c r="E188" s="42"/>
      <c r="F188" s="42"/>
      <c r="G188" s="42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2"/>
      <c r="B189" s="42"/>
      <c r="C189" s="42"/>
      <c r="D189" s="42"/>
      <c r="E189" s="42"/>
      <c r="F189" s="42"/>
      <c r="G189" s="42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2"/>
      <c r="B190" s="42"/>
      <c r="C190" s="42"/>
      <c r="D190" s="42"/>
      <c r="E190" s="42"/>
      <c r="F190" s="42"/>
      <c r="G190" s="42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2"/>
      <c r="B191" s="42"/>
      <c r="C191" s="42"/>
      <c r="D191" s="42"/>
      <c r="E191" s="42"/>
      <c r="F191" s="42"/>
      <c r="G191" s="42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2"/>
      <c r="B192" s="42"/>
      <c r="C192" s="42"/>
      <c r="D192" s="42"/>
      <c r="E192" s="42"/>
      <c r="F192" s="42"/>
      <c r="G192" s="42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2"/>
      <c r="B193" s="42"/>
      <c r="C193" s="42"/>
      <c r="D193" s="42"/>
      <c r="E193" s="42"/>
      <c r="F193" s="42"/>
      <c r="G193" s="42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2"/>
      <c r="B194" s="42"/>
      <c r="C194" s="42"/>
      <c r="D194" s="42"/>
      <c r="E194" s="42"/>
      <c r="F194" s="42"/>
      <c r="G194" s="42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2"/>
      <c r="B195" s="42"/>
      <c r="C195" s="42"/>
      <c r="D195" s="42"/>
      <c r="E195" s="42"/>
      <c r="F195" s="42"/>
      <c r="G195" s="42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2"/>
      <c r="B196" s="42"/>
      <c r="C196" s="42"/>
      <c r="D196" s="42"/>
      <c r="E196" s="42"/>
      <c r="F196" s="42"/>
      <c r="G196" s="42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2"/>
      <c r="B197" s="42"/>
      <c r="C197" s="42"/>
      <c r="D197" s="42"/>
      <c r="E197" s="42"/>
      <c r="F197" s="42"/>
      <c r="G197" s="42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2"/>
      <c r="B198" s="42"/>
      <c r="C198" s="42"/>
      <c r="D198" s="42"/>
      <c r="E198" s="42"/>
      <c r="F198" s="42"/>
      <c r="G198" s="42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2"/>
      <c r="B199" s="42"/>
      <c r="C199" s="42"/>
      <c r="D199" s="42"/>
      <c r="E199" s="42"/>
      <c r="F199" s="42"/>
      <c r="G199" s="42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2"/>
      <c r="B200" s="42"/>
      <c r="C200" s="42"/>
      <c r="D200" s="42"/>
      <c r="E200" s="42"/>
      <c r="F200" s="42"/>
      <c r="G200" s="42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2"/>
      <c r="B201" s="42"/>
      <c r="C201" s="42"/>
      <c r="D201" s="42"/>
      <c r="E201" s="42"/>
      <c r="F201" s="42"/>
      <c r="G201" s="42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2"/>
      <c r="B202" s="42"/>
      <c r="C202" s="42"/>
      <c r="D202" s="42"/>
      <c r="E202" s="42"/>
      <c r="F202" s="42"/>
      <c r="G202" s="42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2"/>
      <c r="B203" s="42"/>
      <c r="C203" s="42"/>
      <c r="D203" s="42"/>
      <c r="E203" s="42"/>
      <c r="F203" s="42"/>
      <c r="G203" s="42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2"/>
      <c r="B204" s="42"/>
      <c r="C204" s="42"/>
      <c r="D204" s="42"/>
      <c r="E204" s="42"/>
      <c r="F204" s="42"/>
      <c r="G204" s="42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2"/>
      <c r="B205" s="42"/>
      <c r="C205" s="42"/>
      <c r="D205" s="42"/>
      <c r="E205" s="42"/>
      <c r="F205" s="42"/>
      <c r="G205" s="42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2"/>
      <c r="B206" s="42"/>
      <c r="C206" s="42"/>
      <c r="D206" s="42"/>
      <c r="E206" s="42"/>
      <c r="F206" s="42"/>
      <c r="G206" s="42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2"/>
      <c r="B207" s="42"/>
      <c r="C207" s="42"/>
      <c r="D207" s="42"/>
      <c r="E207" s="42"/>
      <c r="F207" s="42"/>
      <c r="G207" s="42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2"/>
      <c r="B208" s="42"/>
      <c r="C208" s="42"/>
      <c r="D208" s="42"/>
      <c r="E208" s="42"/>
      <c r="F208" s="42"/>
      <c r="G208" s="42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2"/>
      <c r="B209" s="42"/>
      <c r="C209" s="42"/>
      <c r="D209" s="42"/>
      <c r="E209" s="42"/>
      <c r="F209" s="42"/>
      <c r="G209" s="42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2"/>
      <c r="B210" s="42"/>
      <c r="C210" s="42"/>
      <c r="D210" s="42"/>
      <c r="E210" s="42"/>
      <c r="F210" s="42"/>
      <c r="G210" s="42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2"/>
      <c r="B211" s="42"/>
      <c r="C211" s="42"/>
      <c r="D211" s="42"/>
      <c r="E211" s="42"/>
      <c r="F211" s="42"/>
      <c r="G211" s="42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2"/>
      <c r="B212" s="42"/>
      <c r="C212" s="42"/>
      <c r="D212" s="42"/>
      <c r="E212" s="42"/>
      <c r="F212" s="42"/>
      <c r="G212" s="42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2"/>
      <c r="B213" s="42"/>
      <c r="C213" s="42"/>
      <c r="D213" s="42"/>
      <c r="E213" s="42"/>
      <c r="F213" s="42"/>
      <c r="G213" s="42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2"/>
      <c r="B214" s="42"/>
      <c r="C214" s="42"/>
      <c r="D214" s="42"/>
      <c r="E214" s="42"/>
      <c r="F214" s="42"/>
      <c r="G214" s="42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2"/>
      <c r="B215" s="42"/>
      <c r="C215" s="42"/>
      <c r="D215" s="42"/>
      <c r="E215" s="42"/>
      <c r="F215" s="42"/>
      <c r="G215" s="42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2"/>
      <c r="B216" s="42"/>
      <c r="C216" s="42"/>
      <c r="D216" s="42"/>
      <c r="E216" s="42"/>
      <c r="F216" s="42"/>
      <c r="G216" s="42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2"/>
      <c r="B217" s="42"/>
      <c r="C217" s="42"/>
      <c r="D217" s="42"/>
      <c r="E217" s="42"/>
      <c r="F217" s="42"/>
      <c r="G217" s="42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2"/>
      <c r="B218" s="42"/>
      <c r="C218" s="42"/>
      <c r="D218" s="42"/>
      <c r="E218" s="42"/>
      <c r="F218" s="42"/>
      <c r="G218" s="42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2"/>
      <c r="B219" s="42"/>
      <c r="C219" s="42"/>
      <c r="D219" s="42"/>
      <c r="E219" s="42"/>
      <c r="F219" s="42"/>
      <c r="G219" s="42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2"/>
      <c r="B220" s="42"/>
      <c r="C220" s="42"/>
      <c r="D220" s="42"/>
      <c r="E220" s="42"/>
      <c r="F220" s="42"/>
      <c r="G220" s="42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2"/>
      <c r="B221" s="42"/>
      <c r="C221" s="42"/>
      <c r="D221" s="42"/>
      <c r="E221" s="42"/>
      <c r="F221" s="42"/>
      <c r="G221" s="42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2"/>
      <c r="B222" s="42"/>
      <c r="C222" s="42"/>
      <c r="D222" s="42"/>
      <c r="E222" s="42"/>
      <c r="F222" s="42"/>
      <c r="G222" s="42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2"/>
      <c r="B223" s="42"/>
      <c r="C223" s="42"/>
      <c r="D223" s="42"/>
      <c r="E223" s="42"/>
      <c r="F223" s="42"/>
      <c r="G223" s="42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2"/>
      <c r="B224" s="42"/>
      <c r="C224" s="42"/>
      <c r="D224" s="42"/>
      <c r="E224" s="42"/>
      <c r="F224" s="42"/>
      <c r="G224" s="42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2"/>
      <c r="B225" s="42"/>
      <c r="C225" s="42"/>
      <c r="D225" s="42"/>
      <c r="E225" s="42"/>
      <c r="F225" s="42"/>
      <c r="G225" s="42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2"/>
      <c r="B226" s="42"/>
      <c r="C226" s="42"/>
      <c r="D226" s="42"/>
      <c r="E226" s="42"/>
      <c r="F226" s="42"/>
      <c r="G226" s="42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2"/>
      <c r="B227" s="42"/>
      <c r="C227" s="42"/>
      <c r="D227" s="42"/>
      <c r="E227" s="42"/>
      <c r="F227" s="42"/>
      <c r="G227" s="42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2"/>
      <c r="B228" s="42"/>
      <c r="C228" s="42"/>
      <c r="D228" s="42"/>
      <c r="E228" s="42"/>
      <c r="F228" s="42"/>
      <c r="G228" s="42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2"/>
      <c r="B229" s="42"/>
      <c r="C229" s="42"/>
      <c r="D229" s="42"/>
      <c r="E229" s="42"/>
      <c r="F229" s="42"/>
      <c r="G229" s="42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2"/>
      <c r="B230" s="42"/>
      <c r="C230" s="42"/>
      <c r="D230" s="42"/>
      <c r="E230" s="42"/>
      <c r="F230" s="42"/>
      <c r="G230" s="42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2"/>
      <c r="B231" s="42"/>
      <c r="C231" s="42"/>
      <c r="D231" s="42"/>
      <c r="E231" s="42"/>
      <c r="F231" s="42"/>
      <c r="G231" s="42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2"/>
      <c r="B232" s="42"/>
      <c r="C232" s="42"/>
      <c r="D232" s="42"/>
      <c r="E232" s="42"/>
      <c r="F232" s="42"/>
      <c r="G232" s="42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2"/>
      <c r="B233" s="42"/>
      <c r="C233" s="42"/>
      <c r="D233" s="42"/>
      <c r="E233" s="42"/>
      <c r="F233" s="42"/>
      <c r="G233" s="42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2"/>
      <c r="B234" s="42"/>
      <c r="C234" s="42"/>
      <c r="D234" s="42"/>
      <c r="E234" s="42"/>
      <c r="F234" s="42"/>
      <c r="G234" s="42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2"/>
      <c r="B235" s="42"/>
      <c r="C235" s="42"/>
      <c r="D235" s="42"/>
      <c r="E235" s="42"/>
      <c r="F235" s="42"/>
      <c r="G235" s="42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2"/>
      <c r="B236" s="42"/>
      <c r="C236" s="42"/>
      <c r="D236" s="42"/>
      <c r="E236" s="42"/>
      <c r="F236" s="42"/>
      <c r="G236" s="42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2"/>
      <c r="B237" s="42"/>
      <c r="C237" s="42"/>
      <c r="D237" s="42"/>
      <c r="E237" s="42"/>
      <c r="F237" s="42"/>
      <c r="G237" s="42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2"/>
      <c r="B238" s="42"/>
      <c r="C238" s="42"/>
      <c r="D238" s="42"/>
      <c r="E238" s="42"/>
      <c r="F238" s="42"/>
      <c r="G238" s="42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2"/>
      <c r="B239" s="42"/>
      <c r="C239" s="42"/>
      <c r="D239" s="42"/>
      <c r="E239" s="42"/>
      <c r="F239" s="42"/>
      <c r="G239" s="42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2"/>
      <c r="B240" s="42"/>
      <c r="C240" s="42"/>
      <c r="D240" s="42"/>
      <c r="E240" s="42"/>
      <c r="F240" s="42"/>
      <c r="G240" s="42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2"/>
      <c r="B241" s="42"/>
      <c r="C241" s="42"/>
      <c r="D241" s="42"/>
      <c r="E241" s="42"/>
      <c r="F241" s="42"/>
      <c r="G241" s="42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2"/>
      <c r="B242" s="42"/>
      <c r="C242" s="42"/>
      <c r="D242" s="42"/>
      <c r="E242" s="42"/>
      <c r="F242" s="42"/>
      <c r="G242" s="42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2"/>
      <c r="B243" s="42"/>
      <c r="C243" s="42"/>
      <c r="D243" s="42"/>
      <c r="E243" s="42"/>
      <c r="F243" s="42"/>
      <c r="G243" s="42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2"/>
      <c r="B244" s="42"/>
      <c r="C244" s="42"/>
      <c r="D244" s="42"/>
      <c r="E244" s="42"/>
      <c r="F244" s="42"/>
      <c r="G244" s="42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2"/>
      <c r="B245" s="42"/>
      <c r="C245" s="42"/>
      <c r="D245" s="42"/>
      <c r="E245" s="42"/>
      <c r="F245" s="42"/>
      <c r="G245" s="42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2"/>
      <c r="B246" s="42"/>
      <c r="C246" s="42"/>
      <c r="D246" s="42"/>
      <c r="E246" s="42"/>
      <c r="F246" s="42"/>
      <c r="G246" s="42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2"/>
      <c r="B247" s="42"/>
      <c r="C247" s="42"/>
      <c r="D247" s="42"/>
      <c r="E247" s="42"/>
      <c r="F247" s="42"/>
      <c r="G247" s="42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2"/>
      <c r="B248" s="42"/>
      <c r="C248" s="42"/>
      <c r="D248" s="42"/>
      <c r="E248" s="42"/>
      <c r="F248" s="42"/>
      <c r="G248" s="42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2"/>
      <c r="B249" s="42"/>
      <c r="C249" s="42"/>
      <c r="D249" s="42"/>
      <c r="E249" s="42"/>
      <c r="F249" s="42"/>
      <c r="G249" s="42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2"/>
      <c r="B250" s="42"/>
      <c r="C250" s="42"/>
      <c r="D250" s="42"/>
      <c r="E250" s="42"/>
      <c r="F250" s="42"/>
      <c r="G250" s="42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2"/>
      <c r="B251" s="42"/>
      <c r="C251" s="42"/>
      <c r="D251" s="42"/>
      <c r="E251" s="42"/>
      <c r="F251" s="42"/>
      <c r="G251" s="42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2"/>
      <c r="B252" s="42"/>
      <c r="C252" s="42"/>
      <c r="D252" s="42"/>
      <c r="E252" s="42"/>
      <c r="F252" s="42"/>
      <c r="G252" s="42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2"/>
      <c r="B253" s="42"/>
      <c r="C253" s="42"/>
      <c r="D253" s="42"/>
      <c r="E253" s="42"/>
      <c r="F253" s="42"/>
      <c r="G253" s="42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2"/>
      <c r="B254" s="42"/>
      <c r="C254" s="42"/>
      <c r="D254" s="42"/>
      <c r="E254" s="42"/>
      <c r="F254" s="42"/>
      <c r="G254" s="42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2"/>
      <c r="B255" s="42"/>
      <c r="C255" s="42"/>
      <c r="D255" s="42"/>
      <c r="E255" s="42"/>
      <c r="F255" s="42"/>
      <c r="G255" s="42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5">
    <mergeCell ref="B1:G1"/>
    <mergeCell ref="B2:G2"/>
    <mergeCell ref="B14:B15"/>
    <mergeCell ref="C14:G14"/>
    <mergeCell ref="C31:G31"/>
  </mergeCells>
  <dataValidations>
    <dataValidation type="list" allowBlank="1" showErrorMessage="1" sqref="J5:J9">
      <formula1>'Alternatif dan Kriteria'!$G$15:$G$16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9.43"/>
    <col customWidth="1" min="3" max="3" width="12.71"/>
    <col customWidth="1" min="4" max="4" width="16.86"/>
    <col customWidth="1" min="5" max="5" width="15.71"/>
    <col customWidth="1" min="6" max="6" width="19.14"/>
    <col customWidth="1" min="7" max="7" width="16.57"/>
    <col customWidth="1" min="8" max="10" width="14.43"/>
  </cols>
  <sheetData>
    <row r="1">
      <c r="A1" s="42"/>
      <c r="B1" s="43" t="s">
        <v>41</v>
      </c>
      <c r="C1" s="44"/>
      <c r="D1" s="44"/>
      <c r="E1" s="44"/>
      <c r="F1" s="44"/>
      <c r="G1" s="45"/>
      <c r="H1" s="46"/>
      <c r="I1" s="84" t="s">
        <v>76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2"/>
      <c r="B2" s="47" t="s">
        <v>42</v>
      </c>
      <c r="C2" s="44"/>
      <c r="D2" s="44"/>
      <c r="E2" s="44"/>
      <c r="F2" s="44"/>
      <c r="G2" s="45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2"/>
      <c r="B3" s="48" t="s">
        <v>43</v>
      </c>
      <c r="C3" s="42"/>
      <c r="D3" s="42"/>
      <c r="E3" s="42"/>
      <c r="F3" s="42"/>
      <c r="G3" s="42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2"/>
      <c r="B4" s="49" t="s">
        <v>8</v>
      </c>
      <c r="C4" s="49" t="s">
        <v>24</v>
      </c>
      <c r="D4" s="50" t="s">
        <v>35</v>
      </c>
      <c r="E4" s="50" t="s">
        <v>37</v>
      </c>
      <c r="F4" s="50" t="s">
        <v>39</v>
      </c>
      <c r="G4" s="50" t="s">
        <v>40</v>
      </c>
      <c r="H4" s="49" t="s">
        <v>44</v>
      </c>
      <c r="I4" s="49" t="s">
        <v>45</v>
      </c>
      <c r="J4" s="50" t="s">
        <v>46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2"/>
      <c r="B5" s="85" t="s">
        <v>10</v>
      </c>
      <c r="C5" s="86">
        <v>9.0</v>
      </c>
      <c r="D5" s="87">
        <v>10.0</v>
      </c>
      <c r="E5" s="88">
        <v>10.0</v>
      </c>
      <c r="F5" s="88">
        <v>10.0</v>
      </c>
      <c r="G5" s="88">
        <v>9.0</v>
      </c>
      <c r="H5" s="54">
        <f t="shared" ref="H5:H9" si="1">AVERAGE(C5:G5)</f>
        <v>9.6</v>
      </c>
      <c r="I5" s="55">
        <f t="shared" ref="I5:I9" si="2">H5/$H$10</f>
        <v>0.2181818182</v>
      </c>
      <c r="J5" s="89" t="s">
        <v>22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2"/>
      <c r="B6" s="85" t="s">
        <v>12</v>
      </c>
      <c r="C6" s="87">
        <v>10.0</v>
      </c>
      <c r="D6" s="87">
        <v>7.0</v>
      </c>
      <c r="E6" s="88">
        <v>9.0</v>
      </c>
      <c r="F6" s="88">
        <v>9.0</v>
      </c>
      <c r="G6" s="88">
        <v>9.0</v>
      </c>
      <c r="H6" s="57">
        <f t="shared" si="1"/>
        <v>8.8</v>
      </c>
      <c r="I6" s="56">
        <f t="shared" si="2"/>
        <v>0.2</v>
      </c>
      <c r="J6" s="56" t="s">
        <v>22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2"/>
      <c r="B7" s="85" t="s">
        <v>77</v>
      </c>
      <c r="C7" s="87">
        <v>7.0</v>
      </c>
      <c r="D7" s="87">
        <v>8.0</v>
      </c>
      <c r="E7" s="88">
        <v>9.0</v>
      </c>
      <c r="F7" s="88">
        <v>8.0</v>
      </c>
      <c r="G7" s="88">
        <v>8.0</v>
      </c>
      <c r="H7" s="57">
        <f t="shared" si="1"/>
        <v>8</v>
      </c>
      <c r="I7" s="56">
        <f t="shared" si="2"/>
        <v>0.1818181818</v>
      </c>
      <c r="J7" s="56" t="s">
        <v>22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2"/>
      <c r="B8" s="85" t="s">
        <v>16</v>
      </c>
      <c r="C8" s="87">
        <v>10.0</v>
      </c>
      <c r="D8" s="87">
        <v>9.0</v>
      </c>
      <c r="E8" s="88">
        <v>9.0</v>
      </c>
      <c r="F8" s="88">
        <v>9.0</v>
      </c>
      <c r="G8" s="88">
        <v>10.0</v>
      </c>
      <c r="H8" s="57">
        <f t="shared" si="1"/>
        <v>9.4</v>
      </c>
      <c r="I8" s="56">
        <f t="shared" si="2"/>
        <v>0.2136363636</v>
      </c>
      <c r="J8" s="89" t="s">
        <v>21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2"/>
      <c r="B9" s="90" t="s">
        <v>78</v>
      </c>
      <c r="C9" s="91">
        <v>8.0</v>
      </c>
      <c r="D9" s="87">
        <v>8.0</v>
      </c>
      <c r="E9" s="88">
        <v>8.0</v>
      </c>
      <c r="F9" s="88">
        <v>8.0</v>
      </c>
      <c r="G9" s="88">
        <v>9.0</v>
      </c>
      <c r="H9" s="59">
        <f t="shared" si="1"/>
        <v>8.2</v>
      </c>
      <c r="I9" s="60">
        <f t="shared" si="2"/>
        <v>0.1863636364</v>
      </c>
      <c r="J9" s="89" t="s">
        <v>21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2"/>
      <c r="B10" s="61" t="s">
        <v>48</v>
      </c>
      <c r="C10" s="58"/>
      <c r="D10" s="62"/>
      <c r="E10" s="62"/>
      <c r="F10" s="62"/>
      <c r="G10" s="62"/>
      <c r="H10" s="59">
        <f t="shared" ref="H10:I10" si="3">SUM(H5:H9)</f>
        <v>44</v>
      </c>
      <c r="I10" s="58">
        <f t="shared" si="3"/>
        <v>1</v>
      </c>
      <c r="J10" s="63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2"/>
      <c r="B11" s="56"/>
      <c r="C11" s="56"/>
      <c r="D11" s="56"/>
      <c r="E11" s="42"/>
      <c r="F11" s="42"/>
      <c r="G11" s="42"/>
      <c r="H11" s="46"/>
      <c r="I11" s="64" t="s">
        <v>49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2"/>
      <c r="B12" s="42"/>
      <c r="C12" s="42"/>
      <c r="D12" s="42"/>
      <c r="E12" s="42"/>
      <c r="F12" s="42"/>
      <c r="G12" s="42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2"/>
      <c r="B13" s="48" t="s">
        <v>50</v>
      </c>
      <c r="C13" s="42"/>
      <c r="D13" s="42"/>
      <c r="E13" s="42"/>
      <c r="F13" s="42"/>
      <c r="G13" s="42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2"/>
      <c r="B14" s="65" t="s">
        <v>4</v>
      </c>
      <c r="C14" s="65" t="s">
        <v>8</v>
      </c>
      <c r="D14" s="66"/>
      <c r="E14" s="66"/>
      <c r="F14" s="66"/>
      <c r="G14" s="6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2"/>
      <c r="B15" s="12"/>
      <c r="C15" s="85" t="s">
        <v>10</v>
      </c>
      <c r="D15" s="85" t="s">
        <v>12</v>
      </c>
      <c r="E15" s="85" t="s">
        <v>77</v>
      </c>
      <c r="F15" s="85" t="s">
        <v>16</v>
      </c>
      <c r="G15" s="90" t="s">
        <v>78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2"/>
      <c r="B16" s="7" t="s">
        <v>51</v>
      </c>
      <c r="C16" s="68">
        <v>20100.0</v>
      </c>
      <c r="D16" s="68">
        <v>2.0E7</v>
      </c>
      <c r="E16" s="69">
        <v>50.0</v>
      </c>
      <c r="F16" s="92">
        <v>0.95</v>
      </c>
      <c r="G16" s="71">
        <v>0.7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2"/>
      <c r="B17" s="7" t="s">
        <v>52</v>
      </c>
      <c r="C17" s="68">
        <v>18200.0</v>
      </c>
      <c r="D17" s="68">
        <v>1.85E7</v>
      </c>
      <c r="E17" s="69">
        <v>10.0</v>
      </c>
      <c r="F17" s="92">
        <v>0.97</v>
      </c>
      <c r="G17" s="71">
        <v>0.9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2"/>
      <c r="B18" s="7" t="s">
        <v>53</v>
      </c>
      <c r="C18" s="72">
        <v>17700.0</v>
      </c>
      <c r="D18" s="72">
        <v>1.8E7</v>
      </c>
      <c r="E18" s="73">
        <v>82.0</v>
      </c>
      <c r="F18" s="92">
        <v>0.94</v>
      </c>
      <c r="G18" s="71">
        <v>0.8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2"/>
      <c r="B19" s="50" t="s">
        <v>46</v>
      </c>
      <c r="C19" s="74" t="str">
        <f t="shared" ref="C19:G19" si="4">VLOOKUP(C15,$B$5:$J$9,9,FALSE)</f>
        <v>Cost/Risk</v>
      </c>
      <c r="D19" s="74" t="str">
        <f t="shared" si="4"/>
        <v>Cost/Risk</v>
      </c>
      <c r="E19" s="74" t="str">
        <f t="shared" si="4"/>
        <v>Cost/Risk</v>
      </c>
      <c r="F19" s="74" t="str">
        <f t="shared" si="4"/>
        <v>Benefit</v>
      </c>
      <c r="G19" s="74" t="str">
        <f t="shared" si="4"/>
        <v>Benefit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2"/>
      <c r="B20" s="50" t="s">
        <v>45</v>
      </c>
      <c r="C20" s="74">
        <f>VLOOKUP(C15,$B$5:$J$9,8, FALSE)</f>
        <v>0.2181818182</v>
      </c>
      <c r="D20" s="74">
        <f t="shared" ref="D20:G20" si="5">VLOOKUP(D15,$B$5:$J$9,8,FALSE)</f>
        <v>0.2</v>
      </c>
      <c r="E20" s="74">
        <f t="shared" si="5"/>
        <v>0.1818181818</v>
      </c>
      <c r="F20" s="74">
        <f t="shared" si="5"/>
        <v>0.2136363636</v>
      </c>
      <c r="G20" s="74">
        <f t="shared" si="5"/>
        <v>0.1863636364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2"/>
      <c r="B21" s="42"/>
      <c r="C21" s="42"/>
      <c r="D21" s="42"/>
      <c r="E21" s="42"/>
      <c r="F21" s="42"/>
      <c r="G21" s="42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2"/>
      <c r="B22" s="42"/>
      <c r="C22" s="42"/>
      <c r="D22" s="42"/>
      <c r="E22" s="42"/>
      <c r="F22" s="42"/>
      <c r="G22" s="42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2"/>
      <c r="B23" s="75" t="s">
        <v>54</v>
      </c>
      <c r="C23" s="56"/>
      <c r="D23" s="56"/>
      <c r="E23" s="56"/>
      <c r="F23" s="56"/>
      <c r="G23" s="5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2"/>
      <c r="B24" s="76" t="s">
        <v>55</v>
      </c>
      <c r="C24" s="76">
        <f t="shared" ref="C24:G24" si="6">SQRT(C16^2+C17^2+C18^2)</f>
        <v>32381.16737</v>
      </c>
      <c r="D24" s="76">
        <f t="shared" si="6"/>
        <v>32653483.73</v>
      </c>
      <c r="E24" s="76">
        <f t="shared" si="6"/>
        <v>96.56086164</v>
      </c>
      <c r="F24" s="76">
        <f t="shared" si="6"/>
        <v>1.651363073</v>
      </c>
      <c r="G24" s="76">
        <f t="shared" si="6"/>
        <v>1.392838828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2"/>
      <c r="B25" s="7" t="s">
        <v>51</v>
      </c>
      <c r="C25" s="56">
        <f t="shared" ref="C25:C27" si="7">C16/$C$24</f>
        <v>0.6207311729</v>
      </c>
      <c r="D25" s="56">
        <f t="shared" ref="D25:D27" si="8">D16/$D$24</f>
        <v>0.6124920747</v>
      </c>
      <c r="E25" s="56">
        <f t="shared" ref="E25:E27" si="9">E16/$E$24</f>
        <v>0.5178081383</v>
      </c>
      <c r="F25" s="56">
        <f t="shared" ref="F25:F27" si="10">F16/$F$24</f>
        <v>0.5752823321</v>
      </c>
      <c r="G25" s="56">
        <f t="shared" ref="G25:G27" si="11">G16/$G$24</f>
        <v>0.502570711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2"/>
      <c r="B26" s="7" t="s">
        <v>52</v>
      </c>
      <c r="C26" s="56">
        <f t="shared" si="7"/>
        <v>0.5620550919</v>
      </c>
      <c r="D26" s="56">
        <f t="shared" si="8"/>
        <v>0.5665551691</v>
      </c>
      <c r="E26" s="56">
        <f t="shared" si="9"/>
        <v>0.1035616277</v>
      </c>
      <c r="F26" s="56">
        <f t="shared" si="10"/>
        <v>0.5873935391</v>
      </c>
      <c r="G26" s="56">
        <f t="shared" si="11"/>
        <v>0.6461623428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2"/>
      <c r="B27" s="9" t="s">
        <v>53</v>
      </c>
      <c r="C27" s="60">
        <f t="shared" si="7"/>
        <v>0.546614018</v>
      </c>
      <c r="D27" s="60">
        <f t="shared" si="8"/>
        <v>0.5512428673</v>
      </c>
      <c r="E27" s="60">
        <f t="shared" si="9"/>
        <v>0.8492053469</v>
      </c>
      <c r="F27" s="60">
        <f t="shared" si="10"/>
        <v>0.5692267286</v>
      </c>
      <c r="G27" s="60">
        <f t="shared" si="11"/>
        <v>0.5743665269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2"/>
      <c r="B28" s="42"/>
      <c r="C28" s="42"/>
      <c r="D28" s="42"/>
      <c r="E28" s="42"/>
      <c r="F28" s="42"/>
      <c r="G28" s="42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2"/>
      <c r="B29" s="42"/>
      <c r="C29" s="42"/>
      <c r="D29" s="42"/>
      <c r="E29" s="42"/>
      <c r="F29" s="42"/>
      <c r="G29" s="42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2"/>
      <c r="B30" s="48" t="s">
        <v>56</v>
      </c>
      <c r="C30" s="42"/>
      <c r="D30" s="42"/>
      <c r="E30" s="42"/>
      <c r="F30" s="42"/>
      <c r="G30" s="42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2"/>
      <c r="B31" s="76" t="s">
        <v>4</v>
      </c>
      <c r="C31" s="76" t="s">
        <v>8</v>
      </c>
      <c r="D31" s="77"/>
      <c r="E31" s="77"/>
      <c r="F31" s="77"/>
      <c r="G31" s="77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2"/>
      <c r="B32" s="7" t="s">
        <v>51</v>
      </c>
      <c r="C32" s="78">
        <f t="shared" ref="C32:C34" si="12">$C$20*C25</f>
        <v>0.1354322559</v>
      </c>
      <c r="D32" s="78">
        <f t="shared" ref="D32:D34" si="13">$D$20*D25</f>
        <v>0.1224984149</v>
      </c>
      <c r="E32" s="78">
        <f t="shared" ref="E32:E34" si="14">$E$20*E25</f>
        <v>0.09414693424</v>
      </c>
      <c r="F32" s="78">
        <f t="shared" ref="F32:F34" si="15">$F$20*F25</f>
        <v>0.1229012255</v>
      </c>
      <c r="G32" s="78">
        <f t="shared" ref="G32:G34" si="16">$G$20*G25</f>
        <v>0.09366090524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2"/>
      <c r="B33" s="7" t="s">
        <v>52</v>
      </c>
      <c r="C33" s="42">
        <f t="shared" si="12"/>
        <v>0.1226302019</v>
      </c>
      <c r="D33" s="42">
        <f t="shared" si="13"/>
        <v>0.1133110338</v>
      </c>
      <c r="E33" s="42">
        <f t="shared" si="14"/>
        <v>0.01882938685</v>
      </c>
      <c r="F33" s="42">
        <f t="shared" si="15"/>
        <v>0.1254886197</v>
      </c>
      <c r="G33" s="42">
        <f t="shared" si="16"/>
        <v>0.1204211639</v>
      </c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2"/>
      <c r="B34" s="9" t="s">
        <v>53</v>
      </c>
      <c r="C34" s="79">
        <f t="shared" si="12"/>
        <v>0.1192612403</v>
      </c>
      <c r="D34" s="79">
        <f t="shared" si="13"/>
        <v>0.1102485735</v>
      </c>
      <c r="E34" s="79">
        <f t="shared" si="14"/>
        <v>0.1544009722</v>
      </c>
      <c r="F34" s="79">
        <f t="shared" si="15"/>
        <v>0.1216075284</v>
      </c>
      <c r="G34" s="79">
        <f t="shared" si="16"/>
        <v>0.1070410346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2"/>
      <c r="B35" s="42"/>
      <c r="C35" s="42"/>
      <c r="D35" s="42"/>
      <c r="E35" s="42"/>
      <c r="F35" s="42"/>
      <c r="G35" s="42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2"/>
      <c r="B36" s="42"/>
      <c r="C36" s="42"/>
      <c r="D36" s="42"/>
      <c r="E36" s="42"/>
      <c r="F36" s="42"/>
      <c r="G36" s="42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2"/>
      <c r="B37" s="48" t="s">
        <v>57</v>
      </c>
      <c r="C37" s="42"/>
      <c r="D37" s="42"/>
      <c r="E37" s="42"/>
      <c r="F37" s="42"/>
      <c r="G37" s="42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2"/>
      <c r="B38" s="80" t="s">
        <v>58</v>
      </c>
      <c r="C38" s="81">
        <f t="shared" ref="C38:G38" si="17">IF(C19="Benefit",MAX(C32:C34),MIN(C32:C34))</f>
        <v>0.1192612403</v>
      </c>
      <c r="D38" s="81">
        <f t="shared" si="17"/>
        <v>0.1102485735</v>
      </c>
      <c r="E38" s="81">
        <f t="shared" si="17"/>
        <v>0.01882938685</v>
      </c>
      <c r="F38" s="81">
        <f t="shared" si="17"/>
        <v>0.1254886197</v>
      </c>
      <c r="G38" s="81">
        <f t="shared" si="17"/>
        <v>0.1204211639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2"/>
      <c r="B39" s="48" t="s">
        <v>59</v>
      </c>
      <c r="C39" s="42"/>
      <c r="D39" s="42"/>
      <c r="E39" s="42"/>
      <c r="F39" s="42"/>
      <c r="G39" s="42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2"/>
      <c r="B40" s="80" t="s">
        <v>60</v>
      </c>
      <c r="C40" s="81">
        <f t="shared" ref="C40:G40" si="18">IF(C19="Cost/Risk",MAX(C32:C34),MIN(C32:C34))</f>
        <v>0.1354322559</v>
      </c>
      <c r="D40" s="81">
        <f t="shared" si="18"/>
        <v>0.1224984149</v>
      </c>
      <c r="E40" s="81">
        <f t="shared" si="18"/>
        <v>0.1544009722</v>
      </c>
      <c r="F40" s="81">
        <f t="shared" si="18"/>
        <v>0.1216075284</v>
      </c>
      <c r="G40" s="81">
        <f t="shared" si="18"/>
        <v>0.09366090524</v>
      </c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2"/>
      <c r="B41" s="42"/>
      <c r="C41" s="42"/>
      <c r="D41" s="42"/>
      <c r="E41" s="42"/>
      <c r="F41" s="42"/>
      <c r="G41" s="42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2"/>
      <c r="B42" s="42"/>
      <c r="C42" s="42"/>
      <c r="D42" s="42"/>
      <c r="E42" s="42"/>
      <c r="F42" s="42"/>
      <c r="G42" s="42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2"/>
      <c r="B43" s="48" t="s">
        <v>61</v>
      </c>
      <c r="C43" s="42"/>
      <c r="D43" s="42"/>
      <c r="E43" s="42"/>
      <c r="F43" s="42"/>
      <c r="G43" s="42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2"/>
      <c r="B44" s="42"/>
      <c r="C44" s="55" t="s">
        <v>62</v>
      </c>
      <c r="D44" s="55">
        <f t="shared" ref="D44:D46" si="19">SQRT(SUMPRODUCT(($C$38:$G$38-C32:G32)^2))</f>
        <v>0.08250514748</v>
      </c>
      <c r="E44" s="55" t="s">
        <v>63</v>
      </c>
      <c r="F44" s="55">
        <f t="shared" ref="F44:F46" si="20">SQRT(SUMPRODUCT((C32:G32-$C$40:$G$40)^2))</f>
        <v>0.06026792461</v>
      </c>
      <c r="G44" s="42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2"/>
      <c r="B45" s="42"/>
      <c r="C45" s="56" t="s">
        <v>64</v>
      </c>
      <c r="D45" s="55">
        <f t="shared" si="19"/>
        <v>0.004552863465</v>
      </c>
      <c r="E45" s="56" t="s">
        <v>65</v>
      </c>
      <c r="F45" s="55">
        <f t="shared" si="20"/>
        <v>0.1391370893</v>
      </c>
      <c r="G45" s="42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2"/>
      <c r="B46" s="42"/>
      <c r="C46" s="60" t="s">
        <v>66</v>
      </c>
      <c r="D46" s="76">
        <f t="shared" si="19"/>
        <v>0.1362855292</v>
      </c>
      <c r="E46" s="60" t="s">
        <v>67</v>
      </c>
      <c r="F46" s="76">
        <f t="shared" si="20"/>
        <v>0.02430202098</v>
      </c>
      <c r="G46" s="42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2"/>
      <c r="B47" s="42"/>
      <c r="C47" s="42"/>
      <c r="D47" s="42"/>
      <c r="E47" s="42"/>
      <c r="F47" s="42"/>
      <c r="G47" s="42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2"/>
      <c r="B48" s="42"/>
      <c r="C48" s="42"/>
      <c r="D48" s="42"/>
      <c r="E48" s="42"/>
      <c r="F48" s="42"/>
      <c r="G48" s="42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2"/>
      <c r="B49" s="48" t="s">
        <v>68</v>
      </c>
      <c r="C49" s="42"/>
      <c r="D49" s="42"/>
      <c r="E49" s="42"/>
      <c r="F49" s="42"/>
      <c r="G49" s="42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2"/>
      <c r="B50" s="49" t="s">
        <v>4</v>
      </c>
      <c r="C50" s="50" t="s">
        <v>69</v>
      </c>
      <c r="D50" s="50" t="s">
        <v>70</v>
      </c>
      <c r="E50" s="49" t="s">
        <v>71</v>
      </c>
      <c r="F50" s="42"/>
      <c r="G50" s="42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2"/>
      <c r="B51" s="55" t="str">
        <f t="shared" ref="B51:B53" si="21">B16</f>
        <v>PT Polaris </v>
      </c>
      <c r="C51" s="55" t="s">
        <v>72</v>
      </c>
      <c r="D51" s="55">
        <f t="shared" ref="D51:D53" si="22">F44/(F44+D44)</f>
        <v>0.4221238903</v>
      </c>
      <c r="E51" s="55">
        <f t="shared" ref="E51:E53" si="23">RANK(D51,$D$51:$D$53,0)</f>
        <v>2</v>
      </c>
      <c r="F51" s="42"/>
      <c r="G51" s="42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2"/>
      <c r="B52" s="56" t="str">
        <f t="shared" si="21"/>
        <v>PT Solara</v>
      </c>
      <c r="C52" s="56" t="s">
        <v>73</v>
      </c>
      <c r="D52" s="56">
        <f t="shared" si="22"/>
        <v>0.9683146707</v>
      </c>
      <c r="E52" s="56">
        <f t="shared" si="23"/>
        <v>1</v>
      </c>
      <c r="F52" s="42"/>
      <c r="G52" s="42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2"/>
      <c r="B53" s="60" t="str">
        <f t="shared" si="21"/>
        <v>PT Celesta</v>
      </c>
      <c r="C53" s="60" t="s">
        <v>74</v>
      </c>
      <c r="D53" s="60">
        <f t="shared" si="22"/>
        <v>0.1513319118</v>
      </c>
      <c r="E53" s="60">
        <f t="shared" si="23"/>
        <v>3</v>
      </c>
      <c r="F53" s="42"/>
      <c r="G53" s="42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2"/>
      <c r="B54" s="42"/>
      <c r="C54" s="42"/>
      <c r="D54" s="42"/>
      <c r="E54" s="42"/>
      <c r="F54" s="42"/>
      <c r="G54" s="42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2"/>
      <c r="B55" s="82" t="s">
        <v>75</v>
      </c>
      <c r="C55" s="83" t="str">
        <f>IF(E51=1, "PT Polaris", IF(E52=1, "PT Solara", IF(E53=1, "PT Celesta", "-")))</f>
        <v>PT Solara</v>
      </c>
      <c r="D55" s="42"/>
      <c r="E55" s="42"/>
      <c r="F55" s="42"/>
      <c r="G55" s="42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2"/>
      <c r="B56" s="42"/>
      <c r="C56" s="42"/>
      <c r="D56" s="42"/>
      <c r="E56" s="42"/>
      <c r="F56" s="42"/>
      <c r="G56" s="42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2"/>
      <c r="B57" s="42"/>
      <c r="C57" s="42"/>
      <c r="D57" s="42"/>
      <c r="E57" s="42"/>
      <c r="F57" s="42"/>
      <c r="G57" s="42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2"/>
      <c r="B58" s="42"/>
      <c r="C58" s="42"/>
      <c r="D58" s="42"/>
      <c r="E58" s="42"/>
      <c r="F58" s="42"/>
      <c r="G58" s="42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2"/>
      <c r="B59" s="42"/>
      <c r="C59" s="42"/>
      <c r="D59" s="42"/>
      <c r="E59" s="42"/>
      <c r="F59" s="42"/>
      <c r="G59" s="42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2"/>
      <c r="B60" s="42"/>
      <c r="C60" s="42"/>
      <c r="D60" s="42"/>
      <c r="E60" s="42"/>
      <c r="F60" s="42"/>
      <c r="G60" s="42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2"/>
      <c r="B61" s="42"/>
      <c r="C61" s="42"/>
      <c r="D61" s="42"/>
      <c r="E61" s="42"/>
      <c r="F61" s="42"/>
      <c r="G61" s="42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2"/>
      <c r="B62" s="42"/>
      <c r="C62" s="42"/>
      <c r="D62" s="42"/>
      <c r="E62" s="42"/>
      <c r="F62" s="42"/>
      <c r="G62" s="42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2"/>
      <c r="B63" s="42"/>
      <c r="C63" s="42"/>
      <c r="D63" s="42"/>
      <c r="E63" s="42"/>
      <c r="F63" s="42"/>
      <c r="G63" s="42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2"/>
      <c r="B64" s="42"/>
      <c r="C64" s="42"/>
      <c r="D64" s="42"/>
      <c r="E64" s="42"/>
      <c r="F64" s="42"/>
      <c r="G64" s="42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2"/>
      <c r="B65" s="42"/>
      <c r="C65" s="42"/>
      <c r="D65" s="42"/>
      <c r="E65" s="42"/>
      <c r="F65" s="42"/>
      <c r="G65" s="42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2"/>
      <c r="B66" s="42"/>
      <c r="C66" s="42"/>
      <c r="D66" s="42"/>
      <c r="E66" s="42"/>
      <c r="F66" s="42"/>
      <c r="G66" s="42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2"/>
      <c r="B67" s="42"/>
      <c r="C67" s="42"/>
      <c r="D67" s="42"/>
      <c r="E67" s="42"/>
      <c r="F67" s="42"/>
      <c r="G67" s="42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2"/>
      <c r="B68" s="42"/>
      <c r="C68" s="42"/>
      <c r="D68" s="42"/>
      <c r="E68" s="42"/>
      <c r="F68" s="42"/>
      <c r="G68" s="42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2"/>
      <c r="B69" s="42"/>
      <c r="C69" s="42"/>
      <c r="D69" s="42"/>
      <c r="E69" s="42"/>
      <c r="F69" s="42"/>
      <c r="G69" s="42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2"/>
      <c r="B70" s="42"/>
      <c r="C70" s="42"/>
      <c r="D70" s="42"/>
      <c r="E70" s="42"/>
      <c r="F70" s="42"/>
      <c r="G70" s="42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2"/>
      <c r="B71" s="42"/>
      <c r="C71" s="42"/>
      <c r="D71" s="42"/>
      <c r="E71" s="42"/>
      <c r="F71" s="42"/>
      <c r="G71" s="42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2"/>
      <c r="B72" s="42"/>
      <c r="C72" s="42"/>
      <c r="D72" s="42"/>
      <c r="E72" s="42"/>
      <c r="F72" s="42"/>
      <c r="G72" s="42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2"/>
      <c r="B73" s="42"/>
      <c r="C73" s="42"/>
      <c r="D73" s="42"/>
      <c r="E73" s="42"/>
      <c r="F73" s="42"/>
      <c r="G73" s="42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2"/>
      <c r="B74" s="42"/>
      <c r="C74" s="42"/>
      <c r="D74" s="42"/>
      <c r="E74" s="42"/>
      <c r="F74" s="42"/>
      <c r="G74" s="42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2"/>
      <c r="B75" s="42"/>
      <c r="C75" s="42"/>
      <c r="D75" s="42"/>
      <c r="E75" s="42"/>
      <c r="F75" s="42"/>
      <c r="G75" s="42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2"/>
      <c r="B76" s="42"/>
      <c r="C76" s="42"/>
      <c r="D76" s="42"/>
      <c r="E76" s="42"/>
      <c r="F76" s="42"/>
      <c r="G76" s="42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2"/>
      <c r="B77" s="42"/>
      <c r="C77" s="42"/>
      <c r="D77" s="42"/>
      <c r="E77" s="42"/>
      <c r="F77" s="42"/>
      <c r="G77" s="42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2"/>
      <c r="B78" s="42"/>
      <c r="C78" s="42"/>
      <c r="D78" s="42"/>
      <c r="E78" s="42"/>
      <c r="F78" s="42"/>
      <c r="G78" s="42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2"/>
      <c r="B79" s="42"/>
      <c r="C79" s="42"/>
      <c r="D79" s="42"/>
      <c r="E79" s="42"/>
      <c r="F79" s="42"/>
      <c r="G79" s="42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2"/>
      <c r="B80" s="42"/>
      <c r="C80" s="42"/>
      <c r="D80" s="42"/>
      <c r="E80" s="42"/>
      <c r="F80" s="42"/>
      <c r="G80" s="42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2"/>
      <c r="B81" s="42"/>
      <c r="C81" s="42"/>
      <c r="D81" s="42"/>
      <c r="E81" s="42"/>
      <c r="F81" s="42"/>
      <c r="G81" s="42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2"/>
      <c r="B82" s="42"/>
      <c r="C82" s="42"/>
      <c r="D82" s="42"/>
      <c r="E82" s="42"/>
      <c r="F82" s="42"/>
      <c r="G82" s="42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2"/>
      <c r="B83" s="42"/>
      <c r="C83" s="42"/>
      <c r="D83" s="42"/>
      <c r="E83" s="42"/>
      <c r="F83" s="42"/>
      <c r="G83" s="42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2"/>
      <c r="B84" s="42"/>
      <c r="C84" s="42"/>
      <c r="D84" s="42"/>
      <c r="E84" s="42"/>
      <c r="F84" s="42"/>
      <c r="G84" s="42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2"/>
      <c r="B85" s="42"/>
      <c r="C85" s="42"/>
      <c r="D85" s="42"/>
      <c r="E85" s="42"/>
      <c r="F85" s="42"/>
      <c r="G85" s="42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2"/>
      <c r="B86" s="42"/>
      <c r="C86" s="42"/>
      <c r="D86" s="42"/>
      <c r="E86" s="42"/>
      <c r="F86" s="42"/>
      <c r="G86" s="42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2"/>
      <c r="B87" s="42"/>
      <c r="C87" s="42"/>
      <c r="D87" s="42"/>
      <c r="E87" s="42"/>
      <c r="F87" s="42"/>
      <c r="G87" s="42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2"/>
      <c r="B88" s="42"/>
      <c r="C88" s="42"/>
      <c r="D88" s="42"/>
      <c r="E88" s="42"/>
      <c r="F88" s="42"/>
      <c r="G88" s="42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2"/>
      <c r="B89" s="42"/>
      <c r="C89" s="42"/>
      <c r="D89" s="42"/>
      <c r="E89" s="42"/>
      <c r="F89" s="42"/>
      <c r="G89" s="42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2"/>
      <c r="B90" s="42"/>
      <c r="C90" s="42"/>
      <c r="D90" s="42"/>
      <c r="E90" s="42"/>
      <c r="F90" s="42"/>
      <c r="G90" s="42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2"/>
      <c r="B91" s="42"/>
      <c r="C91" s="42"/>
      <c r="D91" s="42"/>
      <c r="E91" s="42"/>
      <c r="F91" s="42"/>
      <c r="G91" s="42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2"/>
      <c r="B92" s="42"/>
      <c r="C92" s="42"/>
      <c r="D92" s="42"/>
      <c r="E92" s="42"/>
      <c r="F92" s="42"/>
      <c r="G92" s="4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2"/>
      <c r="B93" s="42"/>
      <c r="C93" s="42"/>
      <c r="D93" s="42"/>
      <c r="E93" s="42"/>
      <c r="F93" s="42"/>
      <c r="G93" s="42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2"/>
      <c r="B94" s="42"/>
      <c r="C94" s="42"/>
      <c r="D94" s="42"/>
      <c r="E94" s="42"/>
      <c r="F94" s="42"/>
      <c r="G94" s="42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2"/>
      <c r="B95" s="42"/>
      <c r="C95" s="42"/>
      <c r="D95" s="42"/>
      <c r="E95" s="42"/>
      <c r="F95" s="42"/>
      <c r="G95" s="42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2"/>
      <c r="B96" s="42"/>
      <c r="C96" s="42"/>
      <c r="D96" s="42"/>
      <c r="E96" s="42"/>
      <c r="F96" s="42"/>
      <c r="G96" s="42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2"/>
      <c r="B97" s="42"/>
      <c r="C97" s="42"/>
      <c r="D97" s="42"/>
      <c r="E97" s="42"/>
      <c r="F97" s="42"/>
      <c r="G97" s="42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2"/>
      <c r="B98" s="42"/>
      <c r="C98" s="42"/>
      <c r="D98" s="42"/>
      <c r="E98" s="42"/>
      <c r="F98" s="42"/>
      <c r="G98" s="42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2"/>
      <c r="B99" s="42"/>
      <c r="C99" s="42"/>
      <c r="D99" s="42"/>
      <c r="E99" s="42"/>
      <c r="F99" s="42"/>
      <c r="G99" s="42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2"/>
      <c r="B100" s="42"/>
      <c r="C100" s="42"/>
      <c r="D100" s="42"/>
      <c r="E100" s="42"/>
      <c r="F100" s="42"/>
      <c r="G100" s="42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2"/>
      <c r="B101" s="42"/>
      <c r="C101" s="42"/>
      <c r="D101" s="42"/>
      <c r="E101" s="42"/>
      <c r="F101" s="42"/>
      <c r="G101" s="42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2"/>
      <c r="B102" s="42"/>
      <c r="C102" s="42"/>
      <c r="D102" s="42"/>
      <c r="E102" s="42"/>
      <c r="F102" s="42"/>
      <c r="G102" s="42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2"/>
      <c r="B103" s="42"/>
      <c r="C103" s="42"/>
      <c r="D103" s="42"/>
      <c r="E103" s="42"/>
      <c r="F103" s="42"/>
      <c r="G103" s="42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2"/>
      <c r="B104" s="42"/>
      <c r="C104" s="42"/>
      <c r="D104" s="42"/>
      <c r="E104" s="42"/>
      <c r="F104" s="42"/>
      <c r="G104" s="42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2"/>
      <c r="B105" s="42"/>
      <c r="C105" s="42"/>
      <c r="D105" s="42"/>
      <c r="E105" s="42"/>
      <c r="F105" s="42"/>
      <c r="G105" s="42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2"/>
      <c r="B106" s="42"/>
      <c r="C106" s="42"/>
      <c r="D106" s="42"/>
      <c r="E106" s="42"/>
      <c r="F106" s="42"/>
      <c r="G106" s="42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2"/>
      <c r="B107" s="42"/>
      <c r="C107" s="42"/>
      <c r="D107" s="42"/>
      <c r="E107" s="42"/>
      <c r="F107" s="42"/>
      <c r="G107" s="42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2"/>
      <c r="B108" s="42"/>
      <c r="C108" s="42"/>
      <c r="D108" s="42"/>
      <c r="E108" s="42"/>
      <c r="F108" s="42"/>
      <c r="G108" s="42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2"/>
      <c r="B109" s="42"/>
      <c r="C109" s="42"/>
      <c r="D109" s="42"/>
      <c r="E109" s="42"/>
      <c r="F109" s="42"/>
      <c r="G109" s="42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2"/>
      <c r="B110" s="42"/>
      <c r="C110" s="42"/>
      <c r="D110" s="42"/>
      <c r="E110" s="42"/>
      <c r="F110" s="42"/>
      <c r="G110" s="42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2"/>
      <c r="B111" s="42"/>
      <c r="C111" s="42"/>
      <c r="D111" s="42"/>
      <c r="E111" s="42"/>
      <c r="F111" s="42"/>
      <c r="G111" s="42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2"/>
      <c r="B112" s="42"/>
      <c r="C112" s="42"/>
      <c r="D112" s="42"/>
      <c r="E112" s="42"/>
      <c r="F112" s="42"/>
      <c r="G112" s="42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2"/>
      <c r="B113" s="42"/>
      <c r="C113" s="42"/>
      <c r="D113" s="42"/>
      <c r="E113" s="42"/>
      <c r="F113" s="42"/>
      <c r="G113" s="42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2"/>
      <c r="B114" s="42"/>
      <c r="C114" s="42"/>
      <c r="D114" s="42"/>
      <c r="E114" s="42"/>
      <c r="F114" s="42"/>
      <c r="G114" s="42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2"/>
      <c r="B115" s="42"/>
      <c r="C115" s="42"/>
      <c r="D115" s="42"/>
      <c r="E115" s="42"/>
      <c r="F115" s="42"/>
      <c r="G115" s="42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2"/>
      <c r="B116" s="42"/>
      <c r="C116" s="42"/>
      <c r="D116" s="42"/>
      <c r="E116" s="42"/>
      <c r="F116" s="42"/>
      <c r="G116" s="42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2"/>
      <c r="B117" s="42"/>
      <c r="C117" s="42"/>
      <c r="D117" s="42"/>
      <c r="E117" s="42"/>
      <c r="F117" s="42"/>
      <c r="G117" s="42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2"/>
      <c r="B118" s="42"/>
      <c r="C118" s="42"/>
      <c r="D118" s="42"/>
      <c r="E118" s="42"/>
      <c r="F118" s="42"/>
      <c r="G118" s="42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2"/>
      <c r="B119" s="42"/>
      <c r="C119" s="42"/>
      <c r="D119" s="42"/>
      <c r="E119" s="42"/>
      <c r="F119" s="42"/>
      <c r="G119" s="42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2"/>
      <c r="B120" s="42"/>
      <c r="C120" s="42"/>
      <c r="D120" s="42"/>
      <c r="E120" s="42"/>
      <c r="F120" s="42"/>
      <c r="G120" s="42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2"/>
      <c r="B121" s="42"/>
      <c r="C121" s="42"/>
      <c r="D121" s="42"/>
      <c r="E121" s="42"/>
      <c r="F121" s="42"/>
      <c r="G121" s="42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2"/>
      <c r="B122" s="42"/>
      <c r="C122" s="42"/>
      <c r="D122" s="42"/>
      <c r="E122" s="42"/>
      <c r="F122" s="42"/>
      <c r="G122" s="42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2"/>
      <c r="B123" s="42"/>
      <c r="C123" s="42"/>
      <c r="D123" s="42"/>
      <c r="E123" s="42"/>
      <c r="F123" s="42"/>
      <c r="G123" s="42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2"/>
      <c r="B124" s="42"/>
      <c r="C124" s="42"/>
      <c r="D124" s="42"/>
      <c r="E124" s="42"/>
      <c r="F124" s="42"/>
      <c r="G124" s="42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2"/>
      <c r="B125" s="42"/>
      <c r="C125" s="42"/>
      <c r="D125" s="42"/>
      <c r="E125" s="42"/>
      <c r="F125" s="42"/>
      <c r="G125" s="42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2"/>
      <c r="B126" s="42"/>
      <c r="C126" s="42"/>
      <c r="D126" s="42"/>
      <c r="E126" s="42"/>
      <c r="F126" s="42"/>
      <c r="G126" s="42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2"/>
      <c r="B127" s="42"/>
      <c r="C127" s="42"/>
      <c r="D127" s="42"/>
      <c r="E127" s="42"/>
      <c r="F127" s="42"/>
      <c r="G127" s="42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2"/>
      <c r="B128" s="42"/>
      <c r="C128" s="42"/>
      <c r="D128" s="42"/>
      <c r="E128" s="42"/>
      <c r="F128" s="42"/>
      <c r="G128" s="42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2"/>
      <c r="B129" s="42"/>
      <c r="C129" s="42"/>
      <c r="D129" s="42"/>
      <c r="E129" s="42"/>
      <c r="F129" s="42"/>
      <c r="G129" s="42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2"/>
      <c r="B130" s="42"/>
      <c r="C130" s="42"/>
      <c r="D130" s="42"/>
      <c r="E130" s="42"/>
      <c r="F130" s="42"/>
      <c r="G130" s="42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2"/>
      <c r="B131" s="42"/>
      <c r="C131" s="42"/>
      <c r="D131" s="42"/>
      <c r="E131" s="42"/>
      <c r="F131" s="42"/>
      <c r="G131" s="42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2"/>
      <c r="B132" s="42"/>
      <c r="C132" s="42"/>
      <c r="D132" s="42"/>
      <c r="E132" s="42"/>
      <c r="F132" s="42"/>
      <c r="G132" s="42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2"/>
      <c r="B133" s="42"/>
      <c r="C133" s="42"/>
      <c r="D133" s="42"/>
      <c r="E133" s="42"/>
      <c r="F133" s="42"/>
      <c r="G133" s="42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2"/>
      <c r="B134" s="42"/>
      <c r="C134" s="42"/>
      <c r="D134" s="42"/>
      <c r="E134" s="42"/>
      <c r="F134" s="42"/>
      <c r="G134" s="42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2"/>
      <c r="B135" s="42"/>
      <c r="C135" s="42"/>
      <c r="D135" s="42"/>
      <c r="E135" s="42"/>
      <c r="F135" s="42"/>
      <c r="G135" s="42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2"/>
      <c r="B136" s="42"/>
      <c r="C136" s="42"/>
      <c r="D136" s="42"/>
      <c r="E136" s="42"/>
      <c r="F136" s="42"/>
      <c r="G136" s="42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2"/>
      <c r="B137" s="42"/>
      <c r="C137" s="42"/>
      <c r="D137" s="42"/>
      <c r="E137" s="42"/>
      <c r="F137" s="42"/>
      <c r="G137" s="42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2"/>
      <c r="B138" s="42"/>
      <c r="C138" s="42"/>
      <c r="D138" s="42"/>
      <c r="E138" s="42"/>
      <c r="F138" s="42"/>
      <c r="G138" s="42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2"/>
      <c r="B139" s="42"/>
      <c r="C139" s="42"/>
      <c r="D139" s="42"/>
      <c r="E139" s="42"/>
      <c r="F139" s="42"/>
      <c r="G139" s="42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2"/>
      <c r="B140" s="42"/>
      <c r="C140" s="42"/>
      <c r="D140" s="42"/>
      <c r="E140" s="42"/>
      <c r="F140" s="42"/>
      <c r="G140" s="42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2"/>
      <c r="B141" s="42"/>
      <c r="C141" s="42"/>
      <c r="D141" s="42"/>
      <c r="E141" s="42"/>
      <c r="F141" s="42"/>
      <c r="G141" s="42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2"/>
      <c r="B142" s="42"/>
      <c r="C142" s="42"/>
      <c r="D142" s="42"/>
      <c r="E142" s="42"/>
      <c r="F142" s="42"/>
      <c r="G142" s="42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2"/>
      <c r="B143" s="42"/>
      <c r="C143" s="42"/>
      <c r="D143" s="42"/>
      <c r="E143" s="42"/>
      <c r="F143" s="42"/>
      <c r="G143" s="42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2"/>
      <c r="B144" s="42"/>
      <c r="C144" s="42"/>
      <c r="D144" s="42"/>
      <c r="E144" s="42"/>
      <c r="F144" s="42"/>
      <c r="G144" s="42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2"/>
      <c r="B145" s="42"/>
      <c r="C145" s="42"/>
      <c r="D145" s="42"/>
      <c r="E145" s="42"/>
      <c r="F145" s="42"/>
      <c r="G145" s="42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2"/>
      <c r="B146" s="42"/>
      <c r="C146" s="42"/>
      <c r="D146" s="42"/>
      <c r="E146" s="42"/>
      <c r="F146" s="42"/>
      <c r="G146" s="42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2"/>
      <c r="B147" s="42"/>
      <c r="C147" s="42"/>
      <c r="D147" s="42"/>
      <c r="E147" s="42"/>
      <c r="F147" s="42"/>
      <c r="G147" s="42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2"/>
      <c r="B148" s="42"/>
      <c r="C148" s="42"/>
      <c r="D148" s="42"/>
      <c r="E148" s="42"/>
      <c r="F148" s="42"/>
      <c r="G148" s="42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2"/>
      <c r="B149" s="42"/>
      <c r="C149" s="42"/>
      <c r="D149" s="42"/>
      <c r="E149" s="42"/>
      <c r="F149" s="42"/>
      <c r="G149" s="42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2"/>
      <c r="B150" s="42"/>
      <c r="C150" s="42"/>
      <c r="D150" s="42"/>
      <c r="E150" s="42"/>
      <c r="F150" s="42"/>
      <c r="G150" s="42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2"/>
      <c r="B151" s="42"/>
      <c r="C151" s="42"/>
      <c r="D151" s="42"/>
      <c r="E151" s="42"/>
      <c r="F151" s="42"/>
      <c r="G151" s="42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2"/>
      <c r="B152" s="42"/>
      <c r="C152" s="42"/>
      <c r="D152" s="42"/>
      <c r="E152" s="42"/>
      <c r="F152" s="42"/>
      <c r="G152" s="42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2"/>
      <c r="B153" s="42"/>
      <c r="C153" s="42"/>
      <c r="D153" s="42"/>
      <c r="E153" s="42"/>
      <c r="F153" s="42"/>
      <c r="G153" s="42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2"/>
      <c r="B154" s="42"/>
      <c r="C154" s="42"/>
      <c r="D154" s="42"/>
      <c r="E154" s="42"/>
      <c r="F154" s="42"/>
      <c r="G154" s="42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2"/>
      <c r="B155" s="42"/>
      <c r="C155" s="42"/>
      <c r="D155" s="42"/>
      <c r="E155" s="42"/>
      <c r="F155" s="42"/>
      <c r="G155" s="42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2"/>
      <c r="B156" s="42"/>
      <c r="C156" s="42"/>
      <c r="D156" s="42"/>
      <c r="E156" s="42"/>
      <c r="F156" s="42"/>
      <c r="G156" s="42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2"/>
      <c r="B157" s="42"/>
      <c r="C157" s="42"/>
      <c r="D157" s="42"/>
      <c r="E157" s="42"/>
      <c r="F157" s="42"/>
      <c r="G157" s="42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2"/>
      <c r="B158" s="42"/>
      <c r="C158" s="42"/>
      <c r="D158" s="42"/>
      <c r="E158" s="42"/>
      <c r="F158" s="42"/>
      <c r="G158" s="42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2"/>
      <c r="B159" s="42"/>
      <c r="C159" s="42"/>
      <c r="D159" s="42"/>
      <c r="E159" s="42"/>
      <c r="F159" s="42"/>
      <c r="G159" s="42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2"/>
      <c r="B160" s="42"/>
      <c r="C160" s="42"/>
      <c r="D160" s="42"/>
      <c r="E160" s="42"/>
      <c r="F160" s="42"/>
      <c r="G160" s="42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2"/>
      <c r="B161" s="42"/>
      <c r="C161" s="42"/>
      <c r="D161" s="42"/>
      <c r="E161" s="42"/>
      <c r="F161" s="42"/>
      <c r="G161" s="42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2"/>
      <c r="B162" s="42"/>
      <c r="C162" s="42"/>
      <c r="D162" s="42"/>
      <c r="E162" s="42"/>
      <c r="F162" s="42"/>
      <c r="G162" s="42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2"/>
      <c r="B163" s="42"/>
      <c r="C163" s="42"/>
      <c r="D163" s="42"/>
      <c r="E163" s="42"/>
      <c r="F163" s="42"/>
      <c r="G163" s="42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2"/>
      <c r="B164" s="42"/>
      <c r="C164" s="42"/>
      <c r="D164" s="42"/>
      <c r="E164" s="42"/>
      <c r="F164" s="42"/>
      <c r="G164" s="42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2"/>
      <c r="B165" s="42"/>
      <c r="C165" s="42"/>
      <c r="D165" s="42"/>
      <c r="E165" s="42"/>
      <c r="F165" s="42"/>
      <c r="G165" s="42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2"/>
      <c r="B166" s="42"/>
      <c r="C166" s="42"/>
      <c r="D166" s="42"/>
      <c r="E166" s="42"/>
      <c r="F166" s="42"/>
      <c r="G166" s="42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2"/>
      <c r="B167" s="42"/>
      <c r="C167" s="42"/>
      <c r="D167" s="42"/>
      <c r="E167" s="42"/>
      <c r="F167" s="42"/>
      <c r="G167" s="42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2"/>
      <c r="B168" s="42"/>
      <c r="C168" s="42"/>
      <c r="D168" s="42"/>
      <c r="E168" s="42"/>
      <c r="F168" s="42"/>
      <c r="G168" s="42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2"/>
      <c r="B169" s="42"/>
      <c r="C169" s="42"/>
      <c r="D169" s="42"/>
      <c r="E169" s="42"/>
      <c r="F169" s="42"/>
      <c r="G169" s="42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2"/>
      <c r="B170" s="42"/>
      <c r="C170" s="42"/>
      <c r="D170" s="42"/>
      <c r="E170" s="42"/>
      <c r="F170" s="42"/>
      <c r="G170" s="42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2"/>
      <c r="B171" s="42"/>
      <c r="C171" s="42"/>
      <c r="D171" s="42"/>
      <c r="E171" s="42"/>
      <c r="F171" s="42"/>
      <c r="G171" s="42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2"/>
      <c r="B172" s="42"/>
      <c r="C172" s="42"/>
      <c r="D172" s="42"/>
      <c r="E172" s="42"/>
      <c r="F172" s="42"/>
      <c r="G172" s="42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2"/>
      <c r="B173" s="42"/>
      <c r="C173" s="42"/>
      <c r="D173" s="42"/>
      <c r="E173" s="42"/>
      <c r="F173" s="42"/>
      <c r="G173" s="42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2"/>
      <c r="B174" s="42"/>
      <c r="C174" s="42"/>
      <c r="D174" s="42"/>
      <c r="E174" s="42"/>
      <c r="F174" s="42"/>
      <c r="G174" s="42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2"/>
      <c r="B175" s="42"/>
      <c r="C175" s="42"/>
      <c r="D175" s="42"/>
      <c r="E175" s="42"/>
      <c r="F175" s="42"/>
      <c r="G175" s="42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2"/>
      <c r="B176" s="42"/>
      <c r="C176" s="42"/>
      <c r="D176" s="42"/>
      <c r="E176" s="42"/>
      <c r="F176" s="42"/>
      <c r="G176" s="42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2"/>
      <c r="B177" s="42"/>
      <c r="C177" s="42"/>
      <c r="D177" s="42"/>
      <c r="E177" s="42"/>
      <c r="F177" s="42"/>
      <c r="G177" s="42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2"/>
      <c r="B178" s="42"/>
      <c r="C178" s="42"/>
      <c r="D178" s="42"/>
      <c r="E178" s="42"/>
      <c r="F178" s="42"/>
      <c r="G178" s="42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2"/>
      <c r="B179" s="42"/>
      <c r="C179" s="42"/>
      <c r="D179" s="42"/>
      <c r="E179" s="42"/>
      <c r="F179" s="42"/>
      <c r="G179" s="42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2"/>
      <c r="B180" s="42"/>
      <c r="C180" s="42"/>
      <c r="D180" s="42"/>
      <c r="E180" s="42"/>
      <c r="F180" s="42"/>
      <c r="G180" s="42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2"/>
      <c r="B181" s="42"/>
      <c r="C181" s="42"/>
      <c r="D181" s="42"/>
      <c r="E181" s="42"/>
      <c r="F181" s="42"/>
      <c r="G181" s="42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2"/>
      <c r="B182" s="42"/>
      <c r="C182" s="42"/>
      <c r="D182" s="42"/>
      <c r="E182" s="42"/>
      <c r="F182" s="42"/>
      <c r="G182" s="42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2"/>
      <c r="B183" s="42"/>
      <c r="C183" s="42"/>
      <c r="D183" s="42"/>
      <c r="E183" s="42"/>
      <c r="F183" s="42"/>
      <c r="G183" s="42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2"/>
      <c r="B184" s="42"/>
      <c r="C184" s="42"/>
      <c r="D184" s="42"/>
      <c r="E184" s="42"/>
      <c r="F184" s="42"/>
      <c r="G184" s="42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2"/>
      <c r="B185" s="42"/>
      <c r="C185" s="42"/>
      <c r="D185" s="42"/>
      <c r="E185" s="42"/>
      <c r="F185" s="42"/>
      <c r="G185" s="42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2"/>
      <c r="B186" s="42"/>
      <c r="C186" s="42"/>
      <c r="D186" s="42"/>
      <c r="E186" s="42"/>
      <c r="F186" s="42"/>
      <c r="G186" s="42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2"/>
      <c r="B187" s="42"/>
      <c r="C187" s="42"/>
      <c r="D187" s="42"/>
      <c r="E187" s="42"/>
      <c r="F187" s="42"/>
      <c r="G187" s="42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2"/>
      <c r="B188" s="42"/>
      <c r="C188" s="42"/>
      <c r="D188" s="42"/>
      <c r="E188" s="42"/>
      <c r="F188" s="42"/>
      <c r="G188" s="42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2"/>
      <c r="B189" s="42"/>
      <c r="C189" s="42"/>
      <c r="D189" s="42"/>
      <c r="E189" s="42"/>
      <c r="F189" s="42"/>
      <c r="G189" s="42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2"/>
      <c r="B190" s="42"/>
      <c r="C190" s="42"/>
      <c r="D190" s="42"/>
      <c r="E190" s="42"/>
      <c r="F190" s="42"/>
      <c r="G190" s="42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2"/>
      <c r="B191" s="42"/>
      <c r="C191" s="42"/>
      <c r="D191" s="42"/>
      <c r="E191" s="42"/>
      <c r="F191" s="42"/>
      <c r="G191" s="42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2"/>
      <c r="B192" s="42"/>
      <c r="C192" s="42"/>
      <c r="D192" s="42"/>
      <c r="E192" s="42"/>
      <c r="F192" s="42"/>
      <c r="G192" s="42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2"/>
      <c r="B193" s="42"/>
      <c r="C193" s="42"/>
      <c r="D193" s="42"/>
      <c r="E193" s="42"/>
      <c r="F193" s="42"/>
      <c r="G193" s="42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2"/>
      <c r="B194" s="42"/>
      <c r="C194" s="42"/>
      <c r="D194" s="42"/>
      <c r="E194" s="42"/>
      <c r="F194" s="42"/>
      <c r="G194" s="42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2"/>
      <c r="B195" s="42"/>
      <c r="C195" s="42"/>
      <c r="D195" s="42"/>
      <c r="E195" s="42"/>
      <c r="F195" s="42"/>
      <c r="G195" s="42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2"/>
      <c r="B196" s="42"/>
      <c r="C196" s="42"/>
      <c r="D196" s="42"/>
      <c r="E196" s="42"/>
      <c r="F196" s="42"/>
      <c r="G196" s="42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2"/>
      <c r="B197" s="42"/>
      <c r="C197" s="42"/>
      <c r="D197" s="42"/>
      <c r="E197" s="42"/>
      <c r="F197" s="42"/>
      <c r="G197" s="42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2"/>
      <c r="B198" s="42"/>
      <c r="C198" s="42"/>
      <c r="D198" s="42"/>
      <c r="E198" s="42"/>
      <c r="F198" s="42"/>
      <c r="G198" s="42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2"/>
      <c r="B199" s="42"/>
      <c r="C199" s="42"/>
      <c r="D199" s="42"/>
      <c r="E199" s="42"/>
      <c r="F199" s="42"/>
      <c r="G199" s="42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2"/>
      <c r="B200" s="42"/>
      <c r="C200" s="42"/>
      <c r="D200" s="42"/>
      <c r="E200" s="42"/>
      <c r="F200" s="42"/>
      <c r="G200" s="42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2"/>
      <c r="B201" s="42"/>
      <c r="C201" s="42"/>
      <c r="D201" s="42"/>
      <c r="E201" s="42"/>
      <c r="F201" s="42"/>
      <c r="G201" s="42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2"/>
      <c r="B202" s="42"/>
      <c r="C202" s="42"/>
      <c r="D202" s="42"/>
      <c r="E202" s="42"/>
      <c r="F202" s="42"/>
      <c r="G202" s="42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2"/>
      <c r="B203" s="42"/>
      <c r="C203" s="42"/>
      <c r="D203" s="42"/>
      <c r="E203" s="42"/>
      <c r="F203" s="42"/>
      <c r="G203" s="42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2"/>
      <c r="B204" s="42"/>
      <c r="C204" s="42"/>
      <c r="D204" s="42"/>
      <c r="E204" s="42"/>
      <c r="F204" s="42"/>
      <c r="G204" s="42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2"/>
      <c r="B205" s="42"/>
      <c r="C205" s="42"/>
      <c r="D205" s="42"/>
      <c r="E205" s="42"/>
      <c r="F205" s="42"/>
      <c r="G205" s="42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2"/>
      <c r="B206" s="42"/>
      <c r="C206" s="42"/>
      <c r="D206" s="42"/>
      <c r="E206" s="42"/>
      <c r="F206" s="42"/>
      <c r="G206" s="42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2"/>
      <c r="B207" s="42"/>
      <c r="C207" s="42"/>
      <c r="D207" s="42"/>
      <c r="E207" s="42"/>
      <c r="F207" s="42"/>
      <c r="G207" s="42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2"/>
      <c r="B208" s="42"/>
      <c r="C208" s="42"/>
      <c r="D208" s="42"/>
      <c r="E208" s="42"/>
      <c r="F208" s="42"/>
      <c r="G208" s="42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2"/>
      <c r="B209" s="42"/>
      <c r="C209" s="42"/>
      <c r="D209" s="42"/>
      <c r="E209" s="42"/>
      <c r="F209" s="42"/>
      <c r="G209" s="42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2"/>
      <c r="B210" s="42"/>
      <c r="C210" s="42"/>
      <c r="D210" s="42"/>
      <c r="E210" s="42"/>
      <c r="F210" s="42"/>
      <c r="G210" s="42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2"/>
      <c r="B211" s="42"/>
      <c r="C211" s="42"/>
      <c r="D211" s="42"/>
      <c r="E211" s="42"/>
      <c r="F211" s="42"/>
      <c r="G211" s="42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2"/>
      <c r="B212" s="42"/>
      <c r="C212" s="42"/>
      <c r="D212" s="42"/>
      <c r="E212" s="42"/>
      <c r="F212" s="42"/>
      <c r="G212" s="42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2"/>
      <c r="B213" s="42"/>
      <c r="C213" s="42"/>
      <c r="D213" s="42"/>
      <c r="E213" s="42"/>
      <c r="F213" s="42"/>
      <c r="G213" s="42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2"/>
      <c r="B214" s="42"/>
      <c r="C214" s="42"/>
      <c r="D214" s="42"/>
      <c r="E214" s="42"/>
      <c r="F214" s="42"/>
      <c r="G214" s="42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2"/>
      <c r="B215" s="42"/>
      <c r="C215" s="42"/>
      <c r="D215" s="42"/>
      <c r="E215" s="42"/>
      <c r="F215" s="42"/>
      <c r="G215" s="42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2"/>
      <c r="B216" s="42"/>
      <c r="C216" s="42"/>
      <c r="D216" s="42"/>
      <c r="E216" s="42"/>
      <c r="F216" s="42"/>
      <c r="G216" s="42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2"/>
      <c r="B217" s="42"/>
      <c r="C217" s="42"/>
      <c r="D217" s="42"/>
      <c r="E217" s="42"/>
      <c r="F217" s="42"/>
      <c r="G217" s="42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2"/>
      <c r="B218" s="42"/>
      <c r="C218" s="42"/>
      <c r="D218" s="42"/>
      <c r="E218" s="42"/>
      <c r="F218" s="42"/>
      <c r="G218" s="42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2"/>
      <c r="B219" s="42"/>
      <c r="C219" s="42"/>
      <c r="D219" s="42"/>
      <c r="E219" s="42"/>
      <c r="F219" s="42"/>
      <c r="G219" s="42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2"/>
      <c r="B220" s="42"/>
      <c r="C220" s="42"/>
      <c r="D220" s="42"/>
      <c r="E220" s="42"/>
      <c r="F220" s="42"/>
      <c r="G220" s="42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2"/>
      <c r="B221" s="42"/>
      <c r="C221" s="42"/>
      <c r="D221" s="42"/>
      <c r="E221" s="42"/>
      <c r="F221" s="42"/>
      <c r="G221" s="42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2"/>
      <c r="B222" s="42"/>
      <c r="C222" s="42"/>
      <c r="D222" s="42"/>
      <c r="E222" s="42"/>
      <c r="F222" s="42"/>
      <c r="G222" s="42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2"/>
      <c r="B223" s="42"/>
      <c r="C223" s="42"/>
      <c r="D223" s="42"/>
      <c r="E223" s="42"/>
      <c r="F223" s="42"/>
      <c r="G223" s="42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2"/>
      <c r="B224" s="42"/>
      <c r="C224" s="42"/>
      <c r="D224" s="42"/>
      <c r="E224" s="42"/>
      <c r="F224" s="42"/>
      <c r="G224" s="42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2"/>
      <c r="B225" s="42"/>
      <c r="C225" s="42"/>
      <c r="D225" s="42"/>
      <c r="E225" s="42"/>
      <c r="F225" s="42"/>
      <c r="G225" s="42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2"/>
      <c r="B226" s="42"/>
      <c r="C226" s="42"/>
      <c r="D226" s="42"/>
      <c r="E226" s="42"/>
      <c r="F226" s="42"/>
      <c r="G226" s="42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2"/>
      <c r="B227" s="42"/>
      <c r="C227" s="42"/>
      <c r="D227" s="42"/>
      <c r="E227" s="42"/>
      <c r="F227" s="42"/>
      <c r="G227" s="42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2"/>
      <c r="B228" s="42"/>
      <c r="C228" s="42"/>
      <c r="D228" s="42"/>
      <c r="E228" s="42"/>
      <c r="F228" s="42"/>
      <c r="G228" s="42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2"/>
      <c r="B229" s="42"/>
      <c r="C229" s="42"/>
      <c r="D229" s="42"/>
      <c r="E229" s="42"/>
      <c r="F229" s="42"/>
      <c r="G229" s="42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2"/>
      <c r="B230" s="42"/>
      <c r="C230" s="42"/>
      <c r="D230" s="42"/>
      <c r="E230" s="42"/>
      <c r="F230" s="42"/>
      <c r="G230" s="42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2"/>
      <c r="B231" s="42"/>
      <c r="C231" s="42"/>
      <c r="D231" s="42"/>
      <c r="E231" s="42"/>
      <c r="F231" s="42"/>
      <c r="G231" s="42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2"/>
      <c r="B232" s="42"/>
      <c r="C232" s="42"/>
      <c r="D232" s="42"/>
      <c r="E232" s="42"/>
      <c r="F232" s="42"/>
      <c r="G232" s="42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2"/>
      <c r="B233" s="42"/>
      <c r="C233" s="42"/>
      <c r="D233" s="42"/>
      <c r="E233" s="42"/>
      <c r="F233" s="42"/>
      <c r="G233" s="42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2"/>
      <c r="B234" s="42"/>
      <c r="C234" s="42"/>
      <c r="D234" s="42"/>
      <c r="E234" s="42"/>
      <c r="F234" s="42"/>
      <c r="G234" s="42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2"/>
      <c r="B235" s="42"/>
      <c r="C235" s="42"/>
      <c r="D235" s="42"/>
      <c r="E235" s="42"/>
      <c r="F235" s="42"/>
      <c r="G235" s="42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2"/>
      <c r="B236" s="42"/>
      <c r="C236" s="42"/>
      <c r="D236" s="42"/>
      <c r="E236" s="42"/>
      <c r="F236" s="42"/>
      <c r="G236" s="42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2"/>
      <c r="B237" s="42"/>
      <c r="C237" s="42"/>
      <c r="D237" s="42"/>
      <c r="E237" s="42"/>
      <c r="F237" s="42"/>
      <c r="G237" s="42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2"/>
      <c r="B238" s="42"/>
      <c r="C238" s="42"/>
      <c r="D238" s="42"/>
      <c r="E238" s="42"/>
      <c r="F238" s="42"/>
      <c r="G238" s="42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2"/>
      <c r="B239" s="42"/>
      <c r="C239" s="42"/>
      <c r="D239" s="42"/>
      <c r="E239" s="42"/>
      <c r="F239" s="42"/>
      <c r="G239" s="42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2"/>
      <c r="B240" s="42"/>
      <c r="C240" s="42"/>
      <c r="D240" s="42"/>
      <c r="E240" s="42"/>
      <c r="F240" s="42"/>
      <c r="G240" s="42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2"/>
      <c r="B241" s="42"/>
      <c r="C241" s="42"/>
      <c r="D241" s="42"/>
      <c r="E241" s="42"/>
      <c r="F241" s="42"/>
      <c r="G241" s="42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2"/>
      <c r="B242" s="42"/>
      <c r="C242" s="42"/>
      <c r="D242" s="42"/>
      <c r="E242" s="42"/>
      <c r="F242" s="42"/>
      <c r="G242" s="42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2"/>
      <c r="B243" s="42"/>
      <c r="C243" s="42"/>
      <c r="D243" s="42"/>
      <c r="E243" s="42"/>
      <c r="F243" s="42"/>
      <c r="G243" s="42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2"/>
      <c r="B244" s="42"/>
      <c r="C244" s="42"/>
      <c r="D244" s="42"/>
      <c r="E244" s="42"/>
      <c r="F244" s="42"/>
      <c r="G244" s="42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2"/>
      <c r="B245" s="42"/>
      <c r="C245" s="42"/>
      <c r="D245" s="42"/>
      <c r="E245" s="42"/>
      <c r="F245" s="42"/>
      <c r="G245" s="42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2"/>
      <c r="B246" s="42"/>
      <c r="C246" s="42"/>
      <c r="D246" s="42"/>
      <c r="E246" s="42"/>
      <c r="F246" s="42"/>
      <c r="G246" s="42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2"/>
      <c r="B247" s="42"/>
      <c r="C247" s="42"/>
      <c r="D247" s="42"/>
      <c r="E247" s="42"/>
      <c r="F247" s="42"/>
      <c r="G247" s="42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2"/>
      <c r="B248" s="42"/>
      <c r="C248" s="42"/>
      <c r="D248" s="42"/>
      <c r="E248" s="42"/>
      <c r="F248" s="42"/>
      <c r="G248" s="42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2"/>
      <c r="B249" s="42"/>
      <c r="C249" s="42"/>
      <c r="D249" s="42"/>
      <c r="E249" s="42"/>
      <c r="F249" s="42"/>
      <c r="G249" s="42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2"/>
      <c r="B250" s="42"/>
      <c r="C250" s="42"/>
      <c r="D250" s="42"/>
      <c r="E250" s="42"/>
      <c r="F250" s="42"/>
      <c r="G250" s="42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2"/>
      <c r="B251" s="42"/>
      <c r="C251" s="42"/>
      <c r="D251" s="42"/>
      <c r="E251" s="42"/>
      <c r="F251" s="42"/>
      <c r="G251" s="42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2"/>
      <c r="B252" s="42"/>
      <c r="C252" s="42"/>
      <c r="D252" s="42"/>
      <c r="E252" s="42"/>
      <c r="F252" s="42"/>
      <c r="G252" s="42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2"/>
      <c r="B253" s="42"/>
      <c r="C253" s="42"/>
      <c r="D253" s="42"/>
      <c r="E253" s="42"/>
      <c r="F253" s="42"/>
      <c r="G253" s="42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2"/>
      <c r="B254" s="42"/>
      <c r="C254" s="42"/>
      <c r="D254" s="42"/>
      <c r="E254" s="42"/>
      <c r="F254" s="42"/>
      <c r="G254" s="42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2"/>
      <c r="B255" s="42"/>
      <c r="C255" s="42"/>
      <c r="D255" s="42"/>
      <c r="E255" s="42"/>
      <c r="F255" s="42"/>
      <c r="G255" s="42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6">
    <mergeCell ref="B1:G1"/>
    <mergeCell ref="I1:K1"/>
    <mergeCell ref="B2:G2"/>
    <mergeCell ref="B14:B15"/>
    <mergeCell ref="C14:G14"/>
    <mergeCell ref="C31:G31"/>
  </mergeCells>
  <dataValidations>
    <dataValidation type="list" allowBlank="1" showErrorMessage="1" sqref="J5:J9">
      <formula1>'Alternatif dan Kriteria'!$G$15:$G$16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9.43"/>
    <col customWidth="1" min="3" max="3" width="12.71"/>
    <col customWidth="1" min="4" max="4" width="16.86"/>
    <col customWidth="1" min="5" max="5" width="15.71"/>
    <col customWidth="1" min="6" max="6" width="19.14"/>
    <col customWidth="1" min="7" max="7" width="16.57"/>
    <col customWidth="1" min="8" max="10" width="14.43"/>
  </cols>
  <sheetData>
    <row r="1">
      <c r="A1" s="42"/>
      <c r="B1" s="43" t="s">
        <v>41</v>
      </c>
      <c r="C1" s="44"/>
      <c r="D1" s="44"/>
      <c r="E1" s="44"/>
      <c r="F1" s="44"/>
      <c r="G1" s="45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2"/>
      <c r="B2" s="47" t="s">
        <v>42</v>
      </c>
      <c r="C2" s="44"/>
      <c r="D2" s="44"/>
      <c r="E2" s="44"/>
      <c r="F2" s="44"/>
      <c r="G2" s="45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2"/>
      <c r="B3" s="48" t="s">
        <v>43</v>
      </c>
      <c r="C3" s="42"/>
      <c r="D3" s="42"/>
      <c r="E3" s="42"/>
      <c r="F3" s="42"/>
      <c r="G3" s="42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2"/>
      <c r="B4" s="49" t="s">
        <v>8</v>
      </c>
      <c r="C4" s="49" t="s">
        <v>24</v>
      </c>
      <c r="D4" s="50" t="s">
        <v>35</v>
      </c>
      <c r="E4" s="50" t="s">
        <v>37</v>
      </c>
      <c r="F4" s="50" t="s">
        <v>39</v>
      </c>
      <c r="G4" s="50" t="s">
        <v>40</v>
      </c>
      <c r="H4" s="49" t="s">
        <v>44</v>
      </c>
      <c r="I4" s="49" t="s">
        <v>45</v>
      </c>
      <c r="J4" s="50" t="s">
        <v>46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2"/>
      <c r="B5" s="51" t="s">
        <v>10</v>
      </c>
      <c r="C5" s="93">
        <v>4.0</v>
      </c>
      <c r="D5" s="94">
        <v>4.0</v>
      </c>
      <c r="E5" s="95">
        <v>5.0</v>
      </c>
      <c r="F5" s="95">
        <v>3.0</v>
      </c>
      <c r="G5" s="95">
        <v>4.0</v>
      </c>
      <c r="H5" s="54">
        <f t="shared" ref="H5:H9" si="1">AVERAGE(C5:G5)</f>
        <v>4</v>
      </c>
      <c r="I5" s="55">
        <f t="shared" ref="I5:I9" si="2">H5/$H$10</f>
        <v>0.2222222222</v>
      </c>
      <c r="J5" s="56" t="s">
        <v>22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2"/>
      <c r="B6" s="7" t="s">
        <v>12</v>
      </c>
      <c r="C6" s="94">
        <v>5.0</v>
      </c>
      <c r="D6" s="94">
        <v>3.0</v>
      </c>
      <c r="E6" s="95">
        <v>3.0</v>
      </c>
      <c r="F6" s="95">
        <v>4.0</v>
      </c>
      <c r="G6" s="95">
        <v>5.0</v>
      </c>
      <c r="H6" s="57">
        <f t="shared" si="1"/>
        <v>4</v>
      </c>
      <c r="I6" s="56">
        <f t="shared" si="2"/>
        <v>0.2222222222</v>
      </c>
      <c r="J6" s="56" t="s">
        <v>22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2"/>
      <c r="B7" s="7" t="s">
        <v>14</v>
      </c>
      <c r="C7" s="94">
        <v>3.0</v>
      </c>
      <c r="D7" s="94">
        <v>2.0</v>
      </c>
      <c r="E7" s="95">
        <v>3.0</v>
      </c>
      <c r="F7" s="95">
        <v>5.0</v>
      </c>
      <c r="G7" s="95">
        <v>4.0</v>
      </c>
      <c r="H7" s="57">
        <f t="shared" si="1"/>
        <v>3.4</v>
      </c>
      <c r="I7" s="56">
        <f t="shared" si="2"/>
        <v>0.1888888889</v>
      </c>
      <c r="J7" s="56" t="s">
        <v>22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2"/>
      <c r="B8" s="7" t="s">
        <v>47</v>
      </c>
      <c r="C8" s="94">
        <v>3.0</v>
      </c>
      <c r="D8" s="94">
        <v>3.0</v>
      </c>
      <c r="E8" s="95">
        <v>2.0</v>
      </c>
      <c r="F8" s="95">
        <v>2.0</v>
      </c>
      <c r="G8" s="95">
        <v>3.0</v>
      </c>
      <c r="H8" s="57">
        <f t="shared" si="1"/>
        <v>2.6</v>
      </c>
      <c r="I8" s="56">
        <f t="shared" si="2"/>
        <v>0.1444444444</v>
      </c>
      <c r="J8" s="56" t="s">
        <v>22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2"/>
      <c r="B9" s="9" t="s">
        <v>18</v>
      </c>
      <c r="C9" s="96">
        <v>4.0</v>
      </c>
      <c r="D9" s="94">
        <v>4.0</v>
      </c>
      <c r="E9" s="95">
        <v>4.0</v>
      </c>
      <c r="F9" s="95">
        <v>4.0</v>
      </c>
      <c r="G9" s="95">
        <v>4.0</v>
      </c>
      <c r="H9" s="59">
        <f t="shared" si="1"/>
        <v>4</v>
      </c>
      <c r="I9" s="60">
        <f t="shared" si="2"/>
        <v>0.2222222222</v>
      </c>
      <c r="J9" s="56" t="s">
        <v>21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2"/>
      <c r="B10" s="61" t="s">
        <v>48</v>
      </c>
      <c r="C10" s="58"/>
      <c r="D10" s="62"/>
      <c r="E10" s="62"/>
      <c r="F10" s="62"/>
      <c r="G10" s="62"/>
      <c r="H10" s="59">
        <f t="shared" ref="H10:I10" si="3">SUM(H5:H9)</f>
        <v>18</v>
      </c>
      <c r="I10" s="58">
        <f t="shared" si="3"/>
        <v>1</v>
      </c>
      <c r="J10" s="63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2"/>
      <c r="B11" s="56"/>
      <c r="C11" s="56"/>
      <c r="D11" s="56"/>
      <c r="E11" s="42"/>
      <c r="F11" s="42"/>
      <c r="G11" s="42"/>
      <c r="H11" s="46"/>
      <c r="I11" s="64" t="s">
        <v>49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2"/>
      <c r="B12" s="42"/>
      <c r="C12" s="42"/>
      <c r="D12" s="42"/>
      <c r="E12" s="42"/>
      <c r="F12" s="42"/>
      <c r="G12" s="42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2"/>
      <c r="B13" s="48" t="s">
        <v>50</v>
      </c>
      <c r="C13" s="42"/>
      <c r="D13" s="42"/>
      <c r="E13" s="42"/>
      <c r="F13" s="42"/>
      <c r="G13" s="42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2"/>
      <c r="B14" s="65" t="s">
        <v>4</v>
      </c>
      <c r="C14" s="65" t="s">
        <v>8</v>
      </c>
      <c r="D14" s="66"/>
      <c r="E14" s="66"/>
      <c r="F14" s="66"/>
      <c r="G14" s="6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2"/>
      <c r="B15" s="12"/>
      <c r="C15" s="67" t="s">
        <v>10</v>
      </c>
      <c r="D15" s="67" t="s">
        <v>12</v>
      </c>
      <c r="E15" s="67" t="s">
        <v>14</v>
      </c>
      <c r="F15" s="67" t="s">
        <v>47</v>
      </c>
      <c r="G15" s="67" t="s">
        <v>18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2"/>
      <c r="B16" s="7" t="s">
        <v>51</v>
      </c>
      <c r="C16" s="68">
        <v>20100.0</v>
      </c>
      <c r="D16" s="68">
        <v>2.0E7</v>
      </c>
      <c r="E16" s="69">
        <v>50.0</v>
      </c>
      <c r="F16" s="70">
        <v>0.05</v>
      </c>
      <c r="G16" s="71">
        <v>0.7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2"/>
      <c r="B17" s="7" t="s">
        <v>52</v>
      </c>
      <c r="C17" s="68">
        <v>18200.0</v>
      </c>
      <c r="D17" s="68">
        <v>1.85E7</v>
      </c>
      <c r="E17" s="69">
        <v>10.0</v>
      </c>
      <c r="F17" s="70">
        <v>0.03</v>
      </c>
      <c r="G17" s="71">
        <v>0.9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2"/>
      <c r="B18" s="7" t="s">
        <v>53</v>
      </c>
      <c r="C18" s="72">
        <v>17700.0</v>
      </c>
      <c r="D18" s="72">
        <v>1.8E7</v>
      </c>
      <c r="E18" s="73">
        <v>82.0</v>
      </c>
      <c r="F18" s="70">
        <v>0.06</v>
      </c>
      <c r="G18" s="71">
        <v>0.8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2"/>
      <c r="B19" s="50" t="s">
        <v>46</v>
      </c>
      <c r="C19" s="74" t="str">
        <f t="shared" ref="C19:G19" si="4">VLOOKUP(C15,$B$5:$J$9,9,FALSE)</f>
        <v>Cost/Risk</v>
      </c>
      <c r="D19" s="74" t="str">
        <f t="shared" si="4"/>
        <v>Cost/Risk</v>
      </c>
      <c r="E19" s="74" t="str">
        <f t="shared" si="4"/>
        <v>Cost/Risk</v>
      </c>
      <c r="F19" s="74" t="str">
        <f t="shared" si="4"/>
        <v>Cost/Risk</v>
      </c>
      <c r="G19" s="74" t="str">
        <f t="shared" si="4"/>
        <v>Benefit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2"/>
      <c r="B20" s="50" t="s">
        <v>45</v>
      </c>
      <c r="C20" s="74">
        <f t="shared" ref="C20:G20" si="5">VLOOKUP(C15,$B$5:$J$9,8,FALSE)</f>
        <v>0.2222222222</v>
      </c>
      <c r="D20" s="74">
        <f t="shared" si="5"/>
        <v>0.2222222222</v>
      </c>
      <c r="E20" s="74">
        <f t="shared" si="5"/>
        <v>0.1888888889</v>
      </c>
      <c r="F20" s="74">
        <f t="shared" si="5"/>
        <v>0.1444444444</v>
      </c>
      <c r="G20" s="74">
        <f t="shared" si="5"/>
        <v>0.2222222222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2"/>
      <c r="B21" s="42"/>
      <c r="C21" s="42"/>
      <c r="D21" s="42"/>
      <c r="E21" s="42"/>
      <c r="F21" s="42"/>
      <c r="G21" s="42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2"/>
      <c r="B22" s="42"/>
      <c r="C22" s="42"/>
      <c r="D22" s="42"/>
      <c r="E22" s="42"/>
      <c r="F22" s="42"/>
      <c r="G22" s="42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2"/>
      <c r="B23" s="75" t="s">
        <v>54</v>
      </c>
      <c r="C23" s="56"/>
      <c r="D23" s="56"/>
      <c r="E23" s="56"/>
      <c r="F23" s="56"/>
      <c r="G23" s="5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2"/>
      <c r="B24" s="76" t="s">
        <v>55</v>
      </c>
      <c r="C24" s="76">
        <f t="shared" ref="C24:G24" si="6">SQRT(C16^2+C17^2+C18^2)</f>
        <v>32381.16737</v>
      </c>
      <c r="D24" s="76">
        <f t="shared" si="6"/>
        <v>32653483.73</v>
      </c>
      <c r="E24" s="76">
        <f t="shared" si="6"/>
        <v>96.56086164</v>
      </c>
      <c r="F24" s="76">
        <f t="shared" si="6"/>
        <v>0.08366600265</v>
      </c>
      <c r="G24" s="76">
        <f t="shared" si="6"/>
        <v>1.392838828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2"/>
      <c r="B25" s="7" t="s">
        <v>51</v>
      </c>
      <c r="C25" s="56">
        <f t="shared" ref="C25:C27" si="7">C16/$C$24</f>
        <v>0.6207311729</v>
      </c>
      <c r="D25" s="56">
        <f t="shared" ref="D25:D27" si="8">D16/$D$24</f>
        <v>0.6124920747</v>
      </c>
      <c r="E25" s="56">
        <f t="shared" ref="E25:E27" si="9">E16/$E$24</f>
        <v>0.5178081383</v>
      </c>
      <c r="F25" s="56">
        <f t="shared" ref="F25:F27" si="10">F16/$F$24</f>
        <v>0.5976143047</v>
      </c>
      <c r="G25" s="56">
        <f t="shared" ref="G25:G27" si="11">G16/$G$24</f>
        <v>0.502570711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2"/>
      <c r="B26" s="7" t="s">
        <v>52</v>
      </c>
      <c r="C26" s="56">
        <f t="shared" si="7"/>
        <v>0.5620550919</v>
      </c>
      <c r="D26" s="56">
        <f t="shared" si="8"/>
        <v>0.5665551691</v>
      </c>
      <c r="E26" s="56">
        <f t="shared" si="9"/>
        <v>0.1035616277</v>
      </c>
      <c r="F26" s="56">
        <f t="shared" si="10"/>
        <v>0.3585685828</v>
      </c>
      <c r="G26" s="56">
        <f t="shared" si="11"/>
        <v>0.6461623428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2"/>
      <c r="B27" s="9" t="s">
        <v>53</v>
      </c>
      <c r="C27" s="60">
        <f t="shared" si="7"/>
        <v>0.546614018</v>
      </c>
      <c r="D27" s="60">
        <f t="shared" si="8"/>
        <v>0.5512428673</v>
      </c>
      <c r="E27" s="60">
        <f t="shared" si="9"/>
        <v>0.8492053469</v>
      </c>
      <c r="F27" s="60">
        <f t="shared" si="10"/>
        <v>0.7171371656</v>
      </c>
      <c r="G27" s="60">
        <f t="shared" si="11"/>
        <v>0.5743665269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2"/>
      <c r="B28" s="42"/>
      <c r="C28" s="42"/>
      <c r="D28" s="42"/>
      <c r="E28" s="42"/>
      <c r="F28" s="42"/>
      <c r="G28" s="42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2"/>
      <c r="B29" s="42"/>
      <c r="C29" s="42"/>
      <c r="D29" s="42"/>
      <c r="E29" s="42"/>
      <c r="F29" s="42"/>
      <c r="G29" s="42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2"/>
      <c r="B30" s="48" t="s">
        <v>56</v>
      </c>
      <c r="C30" s="42"/>
      <c r="D30" s="42"/>
      <c r="E30" s="42"/>
      <c r="F30" s="42"/>
      <c r="G30" s="42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2"/>
      <c r="B31" s="76" t="s">
        <v>4</v>
      </c>
      <c r="C31" s="76" t="s">
        <v>8</v>
      </c>
      <c r="D31" s="77"/>
      <c r="E31" s="77"/>
      <c r="F31" s="77"/>
      <c r="G31" s="77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2"/>
      <c r="B32" s="7" t="s">
        <v>51</v>
      </c>
      <c r="C32" s="78">
        <f t="shared" ref="C32:C34" si="12">$C$20*C25</f>
        <v>0.1379402607</v>
      </c>
      <c r="D32" s="78">
        <f t="shared" ref="D32:D34" si="13">$D$20*D25</f>
        <v>0.1361093499</v>
      </c>
      <c r="E32" s="78">
        <f t="shared" ref="E32:E34" si="14">$E$20*E25</f>
        <v>0.09780820391</v>
      </c>
      <c r="F32" s="78">
        <f t="shared" ref="F32:F34" si="15">$F$20*F25</f>
        <v>0.08632206623</v>
      </c>
      <c r="G32" s="78">
        <f t="shared" ref="G32:G34" si="16">$G$20*G25</f>
        <v>0.1116823802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2"/>
      <c r="B33" s="7" t="s">
        <v>52</v>
      </c>
      <c r="C33" s="42">
        <f t="shared" si="12"/>
        <v>0.1249011315</v>
      </c>
      <c r="D33" s="42">
        <f t="shared" si="13"/>
        <v>0.1259011487</v>
      </c>
      <c r="E33" s="42">
        <f t="shared" si="14"/>
        <v>0.01956164078</v>
      </c>
      <c r="F33" s="42">
        <f t="shared" si="15"/>
        <v>0.05179323974</v>
      </c>
      <c r="G33" s="42">
        <f t="shared" si="16"/>
        <v>0.1435916317</v>
      </c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2"/>
      <c r="B34" s="9" t="s">
        <v>53</v>
      </c>
      <c r="C34" s="79">
        <f t="shared" si="12"/>
        <v>0.1214697818</v>
      </c>
      <c r="D34" s="79">
        <f t="shared" si="13"/>
        <v>0.1224984149</v>
      </c>
      <c r="E34" s="79">
        <f t="shared" si="14"/>
        <v>0.1604054544</v>
      </c>
      <c r="F34" s="79">
        <f t="shared" si="15"/>
        <v>0.1035864795</v>
      </c>
      <c r="G34" s="79">
        <f t="shared" si="16"/>
        <v>0.127637006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2"/>
      <c r="B35" s="42"/>
      <c r="C35" s="42"/>
      <c r="D35" s="42"/>
      <c r="E35" s="42"/>
      <c r="F35" s="42"/>
      <c r="G35" s="42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2"/>
      <c r="B36" s="42"/>
      <c r="C36" s="42"/>
      <c r="D36" s="42"/>
      <c r="E36" s="42"/>
      <c r="F36" s="42"/>
      <c r="G36" s="42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2"/>
      <c r="B37" s="48" t="s">
        <v>57</v>
      </c>
      <c r="C37" s="42"/>
      <c r="D37" s="42"/>
      <c r="E37" s="42"/>
      <c r="F37" s="42"/>
      <c r="G37" s="42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2"/>
      <c r="B38" s="80" t="s">
        <v>58</v>
      </c>
      <c r="C38" s="81">
        <f t="shared" ref="C38:G38" si="17">IF(C19="Benefit",MAX(C32:C34),MIN(C32:C34))</f>
        <v>0.1214697818</v>
      </c>
      <c r="D38" s="81">
        <f t="shared" si="17"/>
        <v>0.1224984149</v>
      </c>
      <c r="E38" s="81">
        <f t="shared" si="17"/>
        <v>0.01956164078</v>
      </c>
      <c r="F38" s="81">
        <f t="shared" si="17"/>
        <v>0.05179323974</v>
      </c>
      <c r="G38" s="81">
        <f t="shared" si="17"/>
        <v>0.1435916317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2"/>
      <c r="B39" s="48" t="s">
        <v>59</v>
      </c>
      <c r="C39" s="42"/>
      <c r="D39" s="42"/>
      <c r="E39" s="42"/>
      <c r="F39" s="42"/>
      <c r="G39" s="42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2"/>
      <c r="B40" s="80" t="s">
        <v>60</v>
      </c>
      <c r="C40" s="81">
        <f t="shared" ref="C40:G40" si="18">IF(C19="Cost/Risk",MAX(C32:C34),MIN(C32:C34))</f>
        <v>0.1379402607</v>
      </c>
      <c r="D40" s="81">
        <f t="shared" si="18"/>
        <v>0.1361093499</v>
      </c>
      <c r="E40" s="81">
        <f t="shared" si="18"/>
        <v>0.1604054544</v>
      </c>
      <c r="F40" s="81">
        <f t="shared" si="18"/>
        <v>0.1035864795</v>
      </c>
      <c r="G40" s="81">
        <f t="shared" si="18"/>
        <v>0.1116823802</v>
      </c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2"/>
      <c r="B41" s="42"/>
      <c r="C41" s="42"/>
      <c r="D41" s="42"/>
      <c r="E41" s="42"/>
      <c r="F41" s="42"/>
      <c r="G41" s="42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2"/>
      <c r="B42" s="42"/>
      <c r="C42" s="42"/>
      <c r="D42" s="42"/>
      <c r="E42" s="42"/>
      <c r="F42" s="42"/>
      <c r="G42" s="42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2"/>
      <c r="B43" s="48" t="s">
        <v>61</v>
      </c>
      <c r="C43" s="42"/>
      <c r="D43" s="42"/>
      <c r="E43" s="42"/>
      <c r="F43" s="42"/>
      <c r="G43" s="42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2"/>
      <c r="B44" s="42"/>
      <c r="C44" s="55" t="s">
        <v>62</v>
      </c>
      <c r="D44" s="55">
        <f t="shared" ref="D44:D46" si="19">SQRT((($C$38-C32)^2)+(($D$38-D32)^2)+(($E$38-E32)^2)+(($F$38-F32)^2)+(($G$38-G32)^2))</f>
        <v>0.09375232827</v>
      </c>
      <c r="E44" s="55" t="s">
        <v>63</v>
      </c>
      <c r="F44" s="55">
        <f t="shared" ref="F44:F46" si="20">SQRT(((C32-$C$40)^2)+((D32-$D$40)^2)+((E32-$E$40)^2)+((F32-$F$40)^2)+((G32-$G$40)^2))</f>
        <v>0.06493439562</v>
      </c>
      <c r="G44" s="42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2"/>
      <c r="B45" s="42"/>
      <c r="C45" s="56" t="s">
        <v>64</v>
      </c>
      <c r="D45" s="56">
        <f t="shared" si="19"/>
        <v>0.004832469161</v>
      </c>
      <c r="E45" s="56" t="s">
        <v>65</v>
      </c>
      <c r="F45" s="56">
        <f t="shared" si="20"/>
        <v>0.1543111989</v>
      </c>
      <c r="G45" s="42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2"/>
      <c r="B46" s="42"/>
      <c r="C46" s="60" t="s">
        <v>66</v>
      </c>
      <c r="D46" s="60">
        <f t="shared" si="19"/>
        <v>0.1509108002</v>
      </c>
      <c r="E46" s="60" t="s">
        <v>67</v>
      </c>
      <c r="F46" s="60">
        <f t="shared" si="20"/>
        <v>0.02666616412</v>
      </c>
      <c r="G46" s="42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2"/>
      <c r="B47" s="42"/>
      <c r="C47" s="42"/>
      <c r="D47" s="42"/>
      <c r="E47" s="42"/>
      <c r="F47" s="42"/>
      <c r="G47" s="42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2"/>
      <c r="B48" s="42"/>
      <c r="C48" s="42"/>
      <c r="D48" s="42"/>
      <c r="E48" s="42"/>
      <c r="F48" s="42"/>
      <c r="G48" s="42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2"/>
      <c r="B49" s="48" t="s">
        <v>68</v>
      </c>
      <c r="C49" s="42"/>
      <c r="D49" s="42"/>
      <c r="E49" s="42"/>
      <c r="F49" s="42"/>
      <c r="G49" s="42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2"/>
      <c r="B50" s="49" t="s">
        <v>4</v>
      </c>
      <c r="C50" s="50" t="s">
        <v>69</v>
      </c>
      <c r="D50" s="50" t="s">
        <v>70</v>
      </c>
      <c r="E50" s="49" t="s">
        <v>71</v>
      </c>
      <c r="F50" s="42"/>
      <c r="G50" s="42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2"/>
      <c r="B51" s="55" t="str">
        <f t="shared" ref="B51:B53" si="21">B16</f>
        <v>PT Polaris </v>
      </c>
      <c r="C51" s="55" t="s">
        <v>72</v>
      </c>
      <c r="D51" s="55">
        <f t="shared" ref="D51:D53" si="22">F44/(F44+D44)</f>
        <v>0.4091986653</v>
      </c>
      <c r="E51" s="55">
        <f t="shared" ref="E51:E53" si="23">RANK(D51,$D$51:$D$53,0)</f>
        <v>2</v>
      </c>
      <c r="F51" s="42"/>
      <c r="G51" s="42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2"/>
      <c r="B52" s="56" t="str">
        <f t="shared" si="21"/>
        <v>PT Solara</v>
      </c>
      <c r="C52" s="56" t="s">
        <v>73</v>
      </c>
      <c r="D52" s="56">
        <f t="shared" si="22"/>
        <v>0.9696345496</v>
      </c>
      <c r="E52" s="56">
        <f t="shared" si="23"/>
        <v>1</v>
      </c>
      <c r="F52" s="42"/>
      <c r="G52" s="42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2"/>
      <c r="B53" s="60" t="str">
        <f t="shared" si="21"/>
        <v>PT Celesta</v>
      </c>
      <c r="C53" s="60" t="s">
        <v>74</v>
      </c>
      <c r="D53" s="60">
        <f t="shared" si="22"/>
        <v>0.150166798</v>
      </c>
      <c r="E53" s="60">
        <f t="shared" si="23"/>
        <v>3</v>
      </c>
      <c r="F53" s="42"/>
      <c r="G53" s="42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2"/>
      <c r="B54" s="42"/>
      <c r="C54" s="42"/>
      <c r="D54" s="42"/>
      <c r="E54" s="42"/>
      <c r="F54" s="42"/>
      <c r="G54" s="42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2"/>
      <c r="B55" s="82" t="s">
        <v>75</v>
      </c>
      <c r="C55" s="83" t="str">
        <f>IF(E51=1, "PT Polaris", IF(E52=1, "PT Solara", IF(E53=1, "PT Celesta", "-")))</f>
        <v>PT Solara</v>
      </c>
      <c r="D55" s="42"/>
      <c r="E55" s="42"/>
      <c r="F55" s="42"/>
      <c r="G55" s="42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2"/>
      <c r="B56" s="42"/>
      <c r="C56" s="42"/>
      <c r="D56" s="42"/>
      <c r="E56" s="42"/>
      <c r="F56" s="42"/>
      <c r="G56" s="42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2"/>
      <c r="B57" s="42"/>
      <c r="C57" s="42"/>
      <c r="D57" s="42"/>
      <c r="E57" s="42"/>
      <c r="F57" s="42"/>
      <c r="G57" s="42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2"/>
      <c r="B58" s="42"/>
      <c r="C58" s="42"/>
      <c r="D58" s="42"/>
      <c r="E58" s="42"/>
      <c r="F58" s="42"/>
      <c r="G58" s="42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2"/>
      <c r="B59" s="42"/>
      <c r="C59" s="42"/>
      <c r="D59" s="42"/>
      <c r="E59" s="42"/>
      <c r="F59" s="42"/>
      <c r="G59" s="42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2"/>
      <c r="B60" s="42"/>
      <c r="C60" s="42"/>
      <c r="D60" s="42"/>
      <c r="E60" s="42"/>
      <c r="F60" s="42"/>
      <c r="G60" s="42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42"/>
      <c r="B61" s="42"/>
      <c r="C61" s="42"/>
      <c r="D61" s="42"/>
      <c r="E61" s="42"/>
      <c r="F61" s="42"/>
      <c r="G61" s="42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2"/>
      <c r="B62" s="42"/>
      <c r="C62" s="42"/>
      <c r="D62" s="42"/>
      <c r="E62" s="42"/>
      <c r="F62" s="42"/>
      <c r="G62" s="42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2"/>
      <c r="B63" s="42"/>
      <c r="C63" s="42"/>
      <c r="D63" s="42"/>
      <c r="E63" s="42"/>
      <c r="F63" s="42"/>
      <c r="G63" s="42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2"/>
      <c r="B64" s="42"/>
      <c r="C64" s="42"/>
      <c r="D64" s="42"/>
      <c r="E64" s="42"/>
      <c r="F64" s="42"/>
      <c r="G64" s="42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2"/>
      <c r="B65" s="42"/>
      <c r="C65" s="42"/>
      <c r="D65" s="42"/>
      <c r="E65" s="42"/>
      <c r="F65" s="42"/>
      <c r="G65" s="42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2"/>
      <c r="B66" s="42"/>
      <c r="C66" s="42"/>
      <c r="D66" s="42"/>
      <c r="E66" s="42"/>
      <c r="F66" s="42"/>
      <c r="G66" s="42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2"/>
      <c r="B67" s="42"/>
      <c r="C67" s="42"/>
      <c r="D67" s="42"/>
      <c r="E67" s="42"/>
      <c r="F67" s="42"/>
      <c r="G67" s="42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2"/>
      <c r="B68" s="42"/>
      <c r="C68" s="42"/>
      <c r="D68" s="42"/>
      <c r="E68" s="42"/>
      <c r="F68" s="42"/>
      <c r="G68" s="42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2"/>
      <c r="B69" s="42"/>
      <c r="C69" s="42"/>
      <c r="D69" s="42"/>
      <c r="E69" s="42"/>
      <c r="F69" s="42"/>
      <c r="G69" s="42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2"/>
      <c r="B70" s="42"/>
      <c r="C70" s="42"/>
      <c r="D70" s="42"/>
      <c r="E70" s="42"/>
      <c r="F70" s="42"/>
      <c r="G70" s="42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2"/>
      <c r="B71" s="42"/>
      <c r="C71" s="42"/>
      <c r="D71" s="42"/>
      <c r="E71" s="42"/>
      <c r="F71" s="42"/>
      <c r="G71" s="42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2"/>
      <c r="B72" s="42"/>
      <c r="C72" s="42"/>
      <c r="D72" s="42"/>
      <c r="E72" s="42"/>
      <c r="F72" s="42"/>
      <c r="G72" s="42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2"/>
      <c r="B73" s="42"/>
      <c r="C73" s="42"/>
      <c r="D73" s="42"/>
      <c r="E73" s="42"/>
      <c r="F73" s="42"/>
      <c r="G73" s="42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2"/>
      <c r="B74" s="42"/>
      <c r="C74" s="42"/>
      <c r="D74" s="42"/>
      <c r="E74" s="42"/>
      <c r="F74" s="42"/>
      <c r="G74" s="42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2"/>
      <c r="B75" s="42"/>
      <c r="C75" s="42"/>
      <c r="D75" s="42"/>
      <c r="E75" s="42"/>
      <c r="F75" s="42"/>
      <c r="G75" s="42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2"/>
      <c r="B76" s="42"/>
      <c r="C76" s="42"/>
      <c r="D76" s="42"/>
      <c r="E76" s="42"/>
      <c r="F76" s="42"/>
      <c r="G76" s="42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2"/>
      <c r="B77" s="42"/>
      <c r="C77" s="42"/>
      <c r="D77" s="42"/>
      <c r="E77" s="42"/>
      <c r="F77" s="42"/>
      <c r="G77" s="42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2"/>
      <c r="B78" s="42"/>
      <c r="C78" s="42"/>
      <c r="D78" s="42"/>
      <c r="E78" s="42"/>
      <c r="F78" s="42"/>
      <c r="G78" s="42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2"/>
      <c r="B79" s="42"/>
      <c r="C79" s="42"/>
      <c r="D79" s="42"/>
      <c r="E79" s="42"/>
      <c r="F79" s="42"/>
      <c r="G79" s="42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2"/>
      <c r="B80" s="42"/>
      <c r="C80" s="42"/>
      <c r="D80" s="42"/>
      <c r="E80" s="42"/>
      <c r="F80" s="42"/>
      <c r="G80" s="42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2"/>
      <c r="B81" s="42"/>
      <c r="C81" s="42"/>
      <c r="D81" s="42"/>
      <c r="E81" s="42"/>
      <c r="F81" s="42"/>
      <c r="G81" s="42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2"/>
      <c r="B82" s="42"/>
      <c r="C82" s="42"/>
      <c r="D82" s="42"/>
      <c r="E82" s="42"/>
      <c r="F82" s="42"/>
      <c r="G82" s="42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2"/>
      <c r="B83" s="42"/>
      <c r="C83" s="42"/>
      <c r="D83" s="42"/>
      <c r="E83" s="42"/>
      <c r="F83" s="42"/>
      <c r="G83" s="42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2"/>
      <c r="B84" s="42"/>
      <c r="C84" s="42"/>
      <c r="D84" s="42"/>
      <c r="E84" s="42"/>
      <c r="F84" s="42"/>
      <c r="G84" s="42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2"/>
      <c r="B85" s="42"/>
      <c r="C85" s="42"/>
      <c r="D85" s="42"/>
      <c r="E85" s="42"/>
      <c r="F85" s="42"/>
      <c r="G85" s="42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2"/>
      <c r="B86" s="42"/>
      <c r="C86" s="42"/>
      <c r="D86" s="42"/>
      <c r="E86" s="42"/>
      <c r="F86" s="42"/>
      <c r="G86" s="42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2"/>
      <c r="B87" s="42"/>
      <c r="C87" s="42"/>
      <c r="D87" s="42"/>
      <c r="E87" s="42"/>
      <c r="F87" s="42"/>
      <c r="G87" s="42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2"/>
      <c r="B88" s="42"/>
      <c r="C88" s="42"/>
      <c r="D88" s="42"/>
      <c r="E88" s="42"/>
      <c r="F88" s="42"/>
      <c r="G88" s="42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2"/>
      <c r="B89" s="42"/>
      <c r="C89" s="42"/>
      <c r="D89" s="42"/>
      <c r="E89" s="42"/>
      <c r="F89" s="42"/>
      <c r="G89" s="42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2"/>
      <c r="B90" s="42"/>
      <c r="C90" s="42"/>
      <c r="D90" s="42"/>
      <c r="E90" s="42"/>
      <c r="F90" s="42"/>
      <c r="G90" s="42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2"/>
      <c r="B91" s="42"/>
      <c r="C91" s="42"/>
      <c r="D91" s="42"/>
      <c r="E91" s="42"/>
      <c r="F91" s="42"/>
      <c r="G91" s="42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2"/>
      <c r="B92" s="42"/>
      <c r="C92" s="42"/>
      <c r="D92" s="42"/>
      <c r="E92" s="42"/>
      <c r="F92" s="42"/>
      <c r="G92" s="4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2"/>
      <c r="B93" s="42"/>
      <c r="C93" s="42"/>
      <c r="D93" s="42"/>
      <c r="E93" s="42"/>
      <c r="F93" s="42"/>
      <c r="G93" s="42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2"/>
      <c r="B94" s="42"/>
      <c r="C94" s="42"/>
      <c r="D94" s="42"/>
      <c r="E94" s="42"/>
      <c r="F94" s="42"/>
      <c r="G94" s="42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2"/>
      <c r="B95" s="42"/>
      <c r="C95" s="42"/>
      <c r="D95" s="42"/>
      <c r="E95" s="42"/>
      <c r="F95" s="42"/>
      <c r="G95" s="42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2"/>
      <c r="B96" s="42"/>
      <c r="C96" s="42"/>
      <c r="D96" s="42"/>
      <c r="E96" s="42"/>
      <c r="F96" s="42"/>
      <c r="G96" s="42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2"/>
      <c r="B97" s="42"/>
      <c r="C97" s="42"/>
      <c r="D97" s="42"/>
      <c r="E97" s="42"/>
      <c r="F97" s="42"/>
      <c r="G97" s="42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2"/>
      <c r="B98" s="42"/>
      <c r="C98" s="42"/>
      <c r="D98" s="42"/>
      <c r="E98" s="42"/>
      <c r="F98" s="42"/>
      <c r="G98" s="42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2"/>
      <c r="B99" s="42"/>
      <c r="C99" s="42"/>
      <c r="D99" s="42"/>
      <c r="E99" s="42"/>
      <c r="F99" s="42"/>
      <c r="G99" s="42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2"/>
      <c r="B100" s="42"/>
      <c r="C100" s="42"/>
      <c r="D100" s="42"/>
      <c r="E100" s="42"/>
      <c r="F100" s="42"/>
      <c r="G100" s="42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2"/>
      <c r="B101" s="42"/>
      <c r="C101" s="42"/>
      <c r="D101" s="42"/>
      <c r="E101" s="42"/>
      <c r="F101" s="42"/>
      <c r="G101" s="42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2"/>
      <c r="B102" s="42"/>
      <c r="C102" s="42"/>
      <c r="D102" s="42"/>
      <c r="E102" s="42"/>
      <c r="F102" s="42"/>
      <c r="G102" s="42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2"/>
      <c r="B103" s="42"/>
      <c r="C103" s="42"/>
      <c r="D103" s="42"/>
      <c r="E103" s="42"/>
      <c r="F103" s="42"/>
      <c r="G103" s="42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2"/>
      <c r="B104" s="42"/>
      <c r="C104" s="42"/>
      <c r="D104" s="42"/>
      <c r="E104" s="42"/>
      <c r="F104" s="42"/>
      <c r="G104" s="42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2"/>
      <c r="B105" s="42"/>
      <c r="C105" s="42"/>
      <c r="D105" s="42"/>
      <c r="E105" s="42"/>
      <c r="F105" s="42"/>
      <c r="G105" s="42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2"/>
      <c r="B106" s="42"/>
      <c r="C106" s="42"/>
      <c r="D106" s="42"/>
      <c r="E106" s="42"/>
      <c r="F106" s="42"/>
      <c r="G106" s="42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2"/>
      <c r="B107" s="42"/>
      <c r="C107" s="42"/>
      <c r="D107" s="42"/>
      <c r="E107" s="42"/>
      <c r="F107" s="42"/>
      <c r="G107" s="42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2"/>
      <c r="B108" s="42"/>
      <c r="C108" s="42"/>
      <c r="D108" s="42"/>
      <c r="E108" s="42"/>
      <c r="F108" s="42"/>
      <c r="G108" s="42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2"/>
      <c r="B109" s="42"/>
      <c r="C109" s="42"/>
      <c r="D109" s="42"/>
      <c r="E109" s="42"/>
      <c r="F109" s="42"/>
      <c r="G109" s="42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2"/>
      <c r="B110" s="42"/>
      <c r="C110" s="42"/>
      <c r="D110" s="42"/>
      <c r="E110" s="42"/>
      <c r="F110" s="42"/>
      <c r="G110" s="42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2"/>
      <c r="B111" s="42"/>
      <c r="C111" s="42"/>
      <c r="D111" s="42"/>
      <c r="E111" s="42"/>
      <c r="F111" s="42"/>
      <c r="G111" s="42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2"/>
      <c r="B112" s="42"/>
      <c r="C112" s="42"/>
      <c r="D112" s="42"/>
      <c r="E112" s="42"/>
      <c r="F112" s="42"/>
      <c r="G112" s="42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2"/>
      <c r="B113" s="42"/>
      <c r="C113" s="42"/>
      <c r="D113" s="42"/>
      <c r="E113" s="42"/>
      <c r="F113" s="42"/>
      <c r="G113" s="42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2"/>
      <c r="B114" s="42"/>
      <c r="C114" s="42"/>
      <c r="D114" s="42"/>
      <c r="E114" s="42"/>
      <c r="F114" s="42"/>
      <c r="G114" s="42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2"/>
      <c r="B115" s="42"/>
      <c r="C115" s="42"/>
      <c r="D115" s="42"/>
      <c r="E115" s="42"/>
      <c r="F115" s="42"/>
      <c r="G115" s="42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2"/>
      <c r="B116" s="42"/>
      <c r="C116" s="42"/>
      <c r="D116" s="42"/>
      <c r="E116" s="42"/>
      <c r="F116" s="42"/>
      <c r="G116" s="42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2"/>
      <c r="B117" s="42"/>
      <c r="C117" s="42"/>
      <c r="D117" s="42"/>
      <c r="E117" s="42"/>
      <c r="F117" s="42"/>
      <c r="G117" s="42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2"/>
      <c r="B118" s="42"/>
      <c r="C118" s="42"/>
      <c r="D118" s="42"/>
      <c r="E118" s="42"/>
      <c r="F118" s="42"/>
      <c r="G118" s="42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2"/>
      <c r="B119" s="42"/>
      <c r="C119" s="42"/>
      <c r="D119" s="42"/>
      <c r="E119" s="42"/>
      <c r="F119" s="42"/>
      <c r="G119" s="42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2"/>
      <c r="B120" s="42"/>
      <c r="C120" s="42"/>
      <c r="D120" s="42"/>
      <c r="E120" s="42"/>
      <c r="F120" s="42"/>
      <c r="G120" s="42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2"/>
      <c r="B121" s="42"/>
      <c r="C121" s="42"/>
      <c r="D121" s="42"/>
      <c r="E121" s="42"/>
      <c r="F121" s="42"/>
      <c r="G121" s="42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2"/>
      <c r="B122" s="42"/>
      <c r="C122" s="42"/>
      <c r="D122" s="42"/>
      <c r="E122" s="42"/>
      <c r="F122" s="42"/>
      <c r="G122" s="42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2"/>
      <c r="B123" s="42"/>
      <c r="C123" s="42"/>
      <c r="D123" s="42"/>
      <c r="E123" s="42"/>
      <c r="F123" s="42"/>
      <c r="G123" s="42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2"/>
      <c r="B124" s="42"/>
      <c r="C124" s="42"/>
      <c r="D124" s="42"/>
      <c r="E124" s="42"/>
      <c r="F124" s="42"/>
      <c r="G124" s="42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2"/>
      <c r="B125" s="42"/>
      <c r="C125" s="42"/>
      <c r="D125" s="42"/>
      <c r="E125" s="42"/>
      <c r="F125" s="42"/>
      <c r="G125" s="42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2"/>
      <c r="B126" s="42"/>
      <c r="C126" s="42"/>
      <c r="D126" s="42"/>
      <c r="E126" s="42"/>
      <c r="F126" s="42"/>
      <c r="G126" s="42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2"/>
      <c r="B127" s="42"/>
      <c r="C127" s="42"/>
      <c r="D127" s="42"/>
      <c r="E127" s="42"/>
      <c r="F127" s="42"/>
      <c r="G127" s="42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2"/>
      <c r="B128" s="42"/>
      <c r="C128" s="42"/>
      <c r="D128" s="42"/>
      <c r="E128" s="42"/>
      <c r="F128" s="42"/>
      <c r="G128" s="42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2"/>
      <c r="B129" s="42"/>
      <c r="C129" s="42"/>
      <c r="D129" s="42"/>
      <c r="E129" s="42"/>
      <c r="F129" s="42"/>
      <c r="G129" s="42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2"/>
      <c r="B130" s="42"/>
      <c r="C130" s="42"/>
      <c r="D130" s="42"/>
      <c r="E130" s="42"/>
      <c r="F130" s="42"/>
      <c r="G130" s="42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2"/>
      <c r="B131" s="42"/>
      <c r="C131" s="42"/>
      <c r="D131" s="42"/>
      <c r="E131" s="42"/>
      <c r="F131" s="42"/>
      <c r="G131" s="42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2"/>
      <c r="B132" s="42"/>
      <c r="C132" s="42"/>
      <c r="D132" s="42"/>
      <c r="E132" s="42"/>
      <c r="F132" s="42"/>
      <c r="G132" s="42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2"/>
      <c r="B133" s="42"/>
      <c r="C133" s="42"/>
      <c r="D133" s="42"/>
      <c r="E133" s="42"/>
      <c r="F133" s="42"/>
      <c r="G133" s="42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2"/>
      <c r="B134" s="42"/>
      <c r="C134" s="42"/>
      <c r="D134" s="42"/>
      <c r="E134" s="42"/>
      <c r="F134" s="42"/>
      <c r="G134" s="42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2"/>
      <c r="B135" s="42"/>
      <c r="C135" s="42"/>
      <c r="D135" s="42"/>
      <c r="E135" s="42"/>
      <c r="F135" s="42"/>
      <c r="G135" s="42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2"/>
      <c r="B136" s="42"/>
      <c r="C136" s="42"/>
      <c r="D136" s="42"/>
      <c r="E136" s="42"/>
      <c r="F136" s="42"/>
      <c r="G136" s="42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2"/>
      <c r="B137" s="42"/>
      <c r="C137" s="42"/>
      <c r="D137" s="42"/>
      <c r="E137" s="42"/>
      <c r="F137" s="42"/>
      <c r="G137" s="42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2"/>
      <c r="B138" s="42"/>
      <c r="C138" s="42"/>
      <c r="D138" s="42"/>
      <c r="E138" s="42"/>
      <c r="F138" s="42"/>
      <c r="G138" s="42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2"/>
      <c r="B139" s="42"/>
      <c r="C139" s="42"/>
      <c r="D139" s="42"/>
      <c r="E139" s="42"/>
      <c r="F139" s="42"/>
      <c r="G139" s="42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2"/>
      <c r="B140" s="42"/>
      <c r="C140" s="42"/>
      <c r="D140" s="42"/>
      <c r="E140" s="42"/>
      <c r="F140" s="42"/>
      <c r="G140" s="42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2"/>
      <c r="B141" s="42"/>
      <c r="C141" s="42"/>
      <c r="D141" s="42"/>
      <c r="E141" s="42"/>
      <c r="F141" s="42"/>
      <c r="G141" s="42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2"/>
      <c r="B142" s="42"/>
      <c r="C142" s="42"/>
      <c r="D142" s="42"/>
      <c r="E142" s="42"/>
      <c r="F142" s="42"/>
      <c r="G142" s="42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2"/>
      <c r="B143" s="42"/>
      <c r="C143" s="42"/>
      <c r="D143" s="42"/>
      <c r="E143" s="42"/>
      <c r="F143" s="42"/>
      <c r="G143" s="42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2"/>
      <c r="B144" s="42"/>
      <c r="C144" s="42"/>
      <c r="D144" s="42"/>
      <c r="E144" s="42"/>
      <c r="F144" s="42"/>
      <c r="G144" s="42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2"/>
      <c r="B145" s="42"/>
      <c r="C145" s="42"/>
      <c r="D145" s="42"/>
      <c r="E145" s="42"/>
      <c r="F145" s="42"/>
      <c r="G145" s="42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2"/>
      <c r="B146" s="42"/>
      <c r="C146" s="42"/>
      <c r="D146" s="42"/>
      <c r="E146" s="42"/>
      <c r="F146" s="42"/>
      <c r="G146" s="42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2"/>
      <c r="B147" s="42"/>
      <c r="C147" s="42"/>
      <c r="D147" s="42"/>
      <c r="E147" s="42"/>
      <c r="F147" s="42"/>
      <c r="G147" s="42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2"/>
      <c r="B148" s="42"/>
      <c r="C148" s="42"/>
      <c r="D148" s="42"/>
      <c r="E148" s="42"/>
      <c r="F148" s="42"/>
      <c r="G148" s="42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2"/>
      <c r="B149" s="42"/>
      <c r="C149" s="42"/>
      <c r="D149" s="42"/>
      <c r="E149" s="42"/>
      <c r="F149" s="42"/>
      <c r="G149" s="42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2"/>
      <c r="B150" s="42"/>
      <c r="C150" s="42"/>
      <c r="D150" s="42"/>
      <c r="E150" s="42"/>
      <c r="F150" s="42"/>
      <c r="G150" s="42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2"/>
      <c r="B151" s="42"/>
      <c r="C151" s="42"/>
      <c r="D151" s="42"/>
      <c r="E151" s="42"/>
      <c r="F151" s="42"/>
      <c r="G151" s="42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2"/>
      <c r="B152" s="42"/>
      <c r="C152" s="42"/>
      <c r="D152" s="42"/>
      <c r="E152" s="42"/>
      <c r="F152" s="42"/>
      <c r="G152" s="42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2"/>
      <c r="B153" s="42"/>
      <c r="C153" s="42"/>
      <c r="D153" s="42"/>
      <c r="E153" s="42"/>
      <c r="F153" s="42"/>
      <c r="G153" s="42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2"/>
      <c r="B154" s="42"/>
      <c r="C154" s="42"/>
      <c r="D154" s="42"/>
      <c r="E154" s="42"/>
      <c r="F154" s="42"/>
      <c r="G154" s="42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2"/>
      <c r="B155" s="42"/>
      <c r="C155" s="42"/>
      <c r="D155" s="42"/>
      <c r="E155" s="42"/>
      <c r="F155" s="42"/>
      <c r="G155" s="42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2"/>
      <c r="B156" s="42"/>
      <c r="C156" s="42"/>
      <c r="D156" s="42"/>
      <c r="E156" s="42"/>
      <c r="F156" s="42"/>
      <c r="G156" s="42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2"/>
      <c r="B157" s="42"/>
      <c r="C157" s="42"/>
      <c r="D157" s="42"/>
      <c r="E157" s="42"/>
      <c r="F157" s="42"/>
      <c r="G157" s="42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2"/>
      <c r="B158" s="42"/>
      <c r="C158" s="42"/>
      <c r="D158" s="42"/>
      <c r="E158" s="42"/>
      <c r="F158" s="42"/>
      <c r="G158" s="42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2"/>
      <c r="B159" s="42"/>
      <c r="C159" s="42"/>
      <c r="D159" s="42"/>
      <c r="E159" s="42"/>
      <c r="F159" s="42"/>
      <c r="G159" s="42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2"/>
      <c r="B160" s="42"/>
      <c r="C160" s="42"/>
      <c r="D160" s="42"/>
      <c r="E160" s="42"/>
      <c r="F160" s="42"/>
      <c r="G160" s="42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2"/>
      <c r="B161" s="42"/>
      <c r="C161" s="42"/>
      <c r="D161" s="42"/>
      <c r="E161" s="42"/>
      <c r="F161" s="42"/>
      <c r="G161" s="42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2"/>
      <c r="B162" s="42"/>
      <c r="C162" s="42"/>
      <c r="D162" s="42"/>
      <c r="E162" s="42"/>
      <c r="F162" s="42"/>
      <c r="G162" s="42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2"/>
      <c r="B163" s="42"/>
      <c r="C163" s="42"/>
      <c r="D163" s="42"/>
      <c r="E163" s="42"/>
      <c r="F163" s="42"/>
      <c r="G163" s="42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2"/>
      <c r="B164" s="42"/>
      <c r="C164" s="42"/>
      <c r="D164" s="42"/>
      <c r="E164" s="42"/>
      <c r="F164" s="42"/>
      <c r="G164" s="42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2"/>
      <c r="B165" s="42"/>
      <c r="C165" s="42"/>
      <c r="D165" s="42"/>
      <c r="E165" s="42"/>
      <c r="F165" s="42"/>
      <c r="G165" s="42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2"/>
      <c r="B166" s="42"/>
      <c r="C166" s="42"/>
      <c r="D166" s="42"/>
      <c r="E166" s="42"/>
      <c r="F166" s="42"/>
      <c r="G166" s="42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2"/>
      <c r="B167" s="42"/>
      <c r="C167" s="42"/>
      <c r="D167" s="42"/>
      <c r="E167" s="42"/>
      <c r="F167" s="42"/>
      <c r="G167" s="42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2"/>
      <c r="B168" s="42"/>
      <c r="C168" s="42"/>
      <c r="D168" s="42"/>
      <c r="E168" s="42"/>
      <c r="F168" s="42"/>
      <c r="G168" s="42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2"/>
      <c r="B169" s="42"/>
      <c r="C169" s="42"/>
      <c r="D169" s="42"/>
      <c r="E169" s="42"/>
      <c r="F169" s="42"/>
      <c r="G169" s="42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2"/>
      <c r="B170" s="42"/>
      <c r="C170" s="42"/>
      <c r="D170" s="42"/>
      <c r="E170" s="42"/>
      <c r="F170" s="42"/>
      <c r="G170" s="42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2"/>
      <c r="B171" s="42"/>
      <c r="C171" s="42"/>
      <c r="D171" s="42"/>
      <c r="E171" s="42"/>
      <c r="F171" s="42"/>
      <c r="G171" s="42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2"/>
      <c r="B172" s="42"/>
      <c r="C172" s="42"/>
      <c r="D172" s="42"/>
      <c r="E172" s="42"/>
      <c r="F172" s="42"/>
      <c r="G172" s="42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2"/>
      <c r="B173" s="42"/>
      <c r="C173" s="42"/>
      <c r="D173" s="42"/>
      <c r="E173" s="42"/>
      <c r="F173" s="42"/>
      <c r="G173" s="42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2"/>
      <c r="B174" s="42"/>
      <c r="C174" s="42"/>
      <c r="D174" s="42"/>
      <c r="E174" s="42"/>
      <c r="F174" s="42"/>
      <c r="G174" s="42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2"/>
      <c r="B175" s="42"/>
      <c r="C175" s="42"/>
      <c r="D175" s="42"/>
      <c r="E175" s="42"/>
      <c r="F175" s="42"/>
      <c r="G175" s="42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2"/>
      <c r="B176" s="42"/>
      <c r="C176" s="42"/>
      <c r="D176" s="42"/>
      <c r="E176" s="42"/>
      <c r="F176" s="42"/>
      <c r="G176" s="42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2"/>
      <c r="B177" s="42"/>
      <c r="C177" s="42"/>
      <c r="D177" s="42"/>
      <c r="E177" s="42"/>
      <c r="F177" s="42"/>
      <c r="G177" s="42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2"/>
      <c r="B178" s="42"/>
      <c r="C178" s="42"/>
      <c r="D178" s="42"/>
      <c r="E178" s="42"/>
      <c r="F178" s="42"/>
      <c r="G178" s="42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2"/>
      <c r="B179" s="42"/>
      <c r="C179" s="42"/>
      <c r="D179" s="42"/>
      <c r="E179" s="42"/>
      <c r="F179" s="42"/>
      <c r="G179" s="42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2"/>
      <c r="B180" s="42"/>
      <c r="C180" s="42"/>
      <c r="D180" s="42"/>
      <c r="E180" s="42"/>
      <c r="F180" s="42"/>
      <c r="G180" s="42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2"/>
      <c r="B181" s="42"/>
      <c r="C181" s="42"/>
      <c r="D181" s="42"/>
      <c r="E181" s="42"/>
      <c r="F181" s="42"/>
      <c r="G181" s="42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2"/>
      <c r="B182" s="42"/>
      <c r="C182" s="42"/>
      <c r="D182" s="42"/>
      <c r="E182" s="42"/>
      <c r="F182" s="42"/>
      <c r="G182" s="42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2"/>
      <c r="B183" s="42"/>
      <c r="C183" s="42"/>
      <c r="D183" s="42"/>
      <c r="E183" s="42"/>
      <c r="F183" s="42"/>
      <c r="G183" s="42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2"/>
      <c r="B184" s="42"/>
      <c r="C184" s="42"/>
      <c r="D184" s="42"/>
      <c r="E184" s="42"/>
      <c r="F184" s="42"/>
      <c r="G184" s="42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2"/>
      <c r="B185" s="42"/>
      <c r="C185" s="42"/>
      <c r="D185" s="42"/>
      <c r="E185" s="42"/>
      <c r="F185" s="42"/>
      <c r="G185" s="42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2"/>
      <c r="B186" s="42"/>
      <c r="C186" s="42"/>
      <c r="D186" s="42"/>
      <c r="E186" s="42"/>
      <c r="F186" s="42"/>
      <c r="G186" s="42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2"/>
      <c r="B187" s="42"/>
      <c r="C187" s="42"/>
      <c r="D187" s="42"/>
      <c r="E187" s="42"/>
      <c r="F187" s="42"/>
      <c r="G187" s="42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2"/>
      <c r="B188" s="42"/>
      <c r="C188" s="42"/>
      <c r="D188" s="42"/>
      <c r="E188" s="42"/>
      <c r="F188" s="42"/>
      <c r="G188" s="42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2"/>
      <c r="B189" s="42"/>
      <c r="C189" s="42"/>
      <c r="D189" s="42"/>
      <c r="E189" s="42"/>
      <c r="F189" s="42"/>
      <c r="G189" s="42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2"/>
      <c r="B190" s="42"/>
      <c r="C190" s="42"/>
      <c r="D190" s="42"/>
      <c r="E190" s="42"/>
      <c r="F190" s="42"/>
      <c r="G190" s="42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2"/>
      <c r="B191" s="42"/>
      <c r="C191" s="42"/>
      <c r="D191" s="42"/>
      <c r="E191" s="42"/>
      <c r="F191" s="42"/>
      <c r="G191" s="42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2"/>
      <c r="B192" s="42"/>
      <c r="C192" s="42"/>
      <c r="D192" s="42"/>
      <c r="E192" s="42"/>
      <c r="F192" s="42"/>
      <c r="G192" s="42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2"/>
      <c r="B193" s="42"/>
      <c r="C193" s="42"/>
      <c r="D193" s="42"/>
      <c r="E193" s="42"/>
      <c r="F193" s="42"/>
      <c r="G193" s="42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2"/>
      <c r="B194" s="42"/>
      <c r="C194" s="42"/>
      <c r="D194" s="42"/>
      <c r="E194" s="42"/>
      <c r="F194" s="42"/>
      <c r="G194" s="42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2"/>
      <c r="B195" s="42"/>
      <c r="C195" s="42"/>
      <c r="D195" s="42"/>
      <c r="E195" s="42"/>
      <c r="F195" s="42"/>
      <c r="G195" s="42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2"/>
      <c r="B196" s="42"/>
      <c r="C196" s="42"/>
      <c r="D196" s="42"/>
      <c r="E196" s="42"/>
      <c r="F196" s="42"/>
      <c r="G196" s="42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2"/>
      <c r="B197" s="42"/>
      <c r="C197" s="42"/>
      <c r="D197" s="42"/>
      <c r="E197" s="42"/>
      <c r="F197" s="42"/>
      <c r="G197" s="42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2"/>
      <c r="B198" s="42"/>
      <c r="C198" s="42"/>
      <c r="D198" s="42"/>
      <c r="E198" s="42"/>
      <c r="F198" s="42"/>
      <c r="G198" s="42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2"/>
      <c r="B199" s="42"/>
      <c r="C199" s="42"/>
      <c r="D199" s="42"/>
      <c r="E199" s="42"/>
      <c r="F199" s="42"/>
      <c r="G199" s="42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2"/>
      <c r="B200" s="42"/>
      <c r="C200" s="42"/>
      <c r="D200" s="42"/>
      <c r="E200" s="42"/>
      <c r="F200" s="42"/>
      <c r="G200" s="42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2"/>
      <c r="B201" s="42"/>
      <c r="C201" s="42"/>
      <c r="D201" s="42"/>
      <c r="E201" s="42"/>
      <c r="F201" s="42"/>
      <c r="G201" s="42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2"/>
      <c r="B202" s="42"/>
      <c r="C202" s="42"/>
      <c r="D202" s="42"/>
      <c r="E202" s="42"/>
      <c r="F202" s="42"/>
      <c r="G202" s="42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2"/>
      <c r="B203" s="42"/>
      <c r="C203" s="42"/>
      <c r="D203" s="42"/>
      <c r="E203" s="42"/>
      <c r="F203" s="42"/>
      <c r="G203" s="42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2"/>
      <c r="B204" s="42"/>
      <c r="C204" s="42"/>
      <c r="D204" s="42"/>
      <c r="E204" s="42"/>
      <c r="F204" s="42"/>
      <c r="G204" s="42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2"/>
      <c r="B205" s="42"/>
      <c r="C205" s="42"/>
      <c r="D205" s="42"/>
      <c r="E205" s="42"/>
      <c r="F205" s="42"/>
      <c r="G205" s="42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2"/>
      <c r="B206" s="42"/>
      <c r="C206" s="42"/>
      <c r="D206" s="42"/>
      <c r="E206" s="42"/>
      <c r="F206" s="42"/>
      <c r="G206" s="42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2"/>
      <c r="B207" s="42"/>
      <c r="C207" s="42"/>
      <c r="D207" s="42"/>
      <c r="E207" s="42"/>
      <c r="F207" s="42"/>
      <c r="G207" s="42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2"/>
      <c r="B208" s="42"/>
      <c r="C208" s="42"/>
      <c r="D208" s="42"/>
      <c r="E208" s="42"/>
      <c r="F208" s="42"/>
      <c r="G208" s="42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2"/>
      <c r="B209" s="42"/>
      <c r="C209" s="42"/>
      <c r="D209" s="42"/>
      <c r="E209" s="42"/>
      <c r="F209" s="42"/>
      <c r="G209" s="42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2"/>
      <c r="B210" s="42"/>
      <c r="C210" s="42"/>
      <c r="D210" s="42"/>
      <c r="E210" s="42"/>
      <c r="F210" s="42"/>
      <c r="G210" s="42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2"/>
      <c r="B211" s="42"/>
      <c r="C211" s="42"/>
      <c r="D211" s="42"/>
      <c r="E211" s="42"/>
      <c r="F211" s="42"/>
      <c r="G211" s="42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2"/>
      <c r="B212" s="42"/>
      <c r="C212" s="42"/>
      <c r="D212" s="42"/>
      <c r="E212" s="42"/>
      <c r="F212" s="42"/>
      <c r="G212" s="42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2"/>
      <c r="B213" s="42"/>
      <c r="C213" s="42"/>
      <c r="D213" s="42"/>
      <c r="E213" s="42"/>
      <c r="F213" s="42"/>
      <c r="G213" s="42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2"/>
      <c r="B214" s="42"/>
      <c r="C214" s="42"/>
      <c r="D214" s="42"/>
      <c r="E214" s="42"/>
      <c r="F214" s="42"/>
      <c r="G214" s="42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2"/>
      <c r="B215" s="42"/>
      <c r="C215" s="42"/>
      <c r="D215" s="42"/>
      <c r="E215" s="42"/>
      <c r="F215" s="42"/>
      <c r="G215" s="42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2"/>
      <c r="B216" s="42"/>
      <c r="C216" s="42"/>
      <c r="D216" s="42"/>
      <c r="E216" s="42"/>
      <c r="F216" s="42"/>
      <c r="G216" s="42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2"/>
      <c r="B217" s="42"/>
      <c r="C217" s="42"/>
      <c r="D217" s="42"/>
      <c r="E217" s="42"/>
      <c r="F217" s="42"/>
      <c r="G217" s="42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2"/>
      <c r="B218" s="42"/>
      <c r="C218" s="42"/>
      <c r="D218" s="42"/>
      <c r="E218" s="42"/>
      <c r="F218" s="42"/>
      <c r="G218" s="42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2"/>
      <c r="B219" s="42"/>
      <c r="C219" s="42"/>
      <c r="D219" s="42"/>
      <c r="E219" s="42"/>
      <c r="F219" s="42"/>
      <c r="G219" s="42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2"/>
      <c r="B220" s="42"/>
      <c r="C220" s="42"/>
      <c r="D220" s="42"/>
      <c r="E220" s="42"/>
      <c r="F220" s="42"/>
      <c r="G220" s="42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2"/>
      <c r="B221" s="42"/>
      <c r="C221" s="42"/>
      <c r="D221" s="42"/>
      <c r="E221" s="42"/>
      <c r="F221" s="42"/>
      <c r="G221" s="42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2"/>
      <c r="B222" s="42"/>
      <c r="C222" s="42"/>
      <c r="D222" s="42"/>
      <c r="E222" s="42"/>
      <c r="F222" s="42"/>
      <c r="G222" s="42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2"/>
      <c r="B223" s="42"/>
      <c r="C223" s="42"/>
      <c r="D223" s="42"/>
      <c r="E223" s="42"/>
      <c r="F223" s="42"/>
      <c r="G223" s="42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2"/>
      <c r="B224" s="42"/>
      <c r="C224" s="42"/>
      <c r="D224" s="42"/>
      <c r="E224" s="42"/>
      <c r="F224" s="42"/>
      <c r="G224" s="42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2"/>
      <c r="B225" s="42"/>
      <c r="C225" s="42"/>
      <c r="D225" s="42"/>
      <c r="E225" s="42"/>
      <c r="F225" s="42"/>
      <c r="G225" s="42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2"/>
      <c r="B226" s="42"/>
      <c r="C226" s="42"/>
      <c r="D226" s="42"/>
      <c r="E226" s="42"/>
      <c r="F226" s="42"/>
      <c r="G226" s="42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2"/>
      <c r="B227" s="42"/>
      <c r="C227" s="42"/>
      <c r="D227" s="42"/>
      <c r="E227" s="42"/>
      <c r="F227" s="42"/>
      <c r="G227" s="42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2"/>
      <c r="B228" s="42"/>
      <c r="C228" s="42"/>
      <c r="D228" s="42"/>
      <c r="E228" s="42"/>
      <c r="F228" s="42"/>
      <c r="G228" s="42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2"/>
      <c r="B229" s="42"/>
      <c r="C229" s="42"/>
      <c r="D229" s="42"/>
      <c r="E229" s="42"/>
      <c r="F229" s="42"/>
      <c r="G229" s="42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2"/>
      <c r="B230" s="42"/>
      <c r="C230" s="42"/>
      <c r="D230" s="42"/>
      <c r="E230" s="42"/>
      <c r="F230" s="42"/>
      <c r="G230" s="42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2"/>
      <c r="B231" s="42"/>
      <c r="C231" s="42"/>
      <c r="D231" s="42"/>
      <c r="E231" s="42"/>
      <c r="F231" s="42"/>
      <c r="G231" s="42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2"/>
      <c r="B232" s="42"/>
      <c r="C232" s="42"/>
      <c r="D232" s="42"/>
      <c r="E232" s="42"/>
      <c r="F232" s="42"/>
      <c r="G232" s="42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2"/>
      <c r="B233" s="42"/>
      <c r="C233" s="42"/>
      <c r="D233" s="42"/>
      <c r="E233" s="42"/>
      <c r="F233" s="42"/>
      <c r="G233" s="42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2"/>
      <c r="B234" s="42"/>
      <c r="C234" s="42"/>
      <c r="D234" s="42"/>
      <c r="E234" s="42"/>
      <c r="F234" s="42"/>
      <c r="G234" s="42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2"/>
      <c r="B235" s="42"/>
      <c r="C235" s="42"/>
      <c r="D235" s="42"/>
      <c r="E235" s="42"/>
      <c r="F235" s="42"/>
      <c r="G235" s="42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2"/>
      <c r="B236" s="42"/>
      <c r="C236" s="42"/>
      <c r="D236" s="42"/>
      <c r="E236" s="42"/>
      <c r="F236" s="42"/>
      <c r="G236" s="42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2"/>
      <c r="B237" s="42"/>
      <c r="C237" s="42"/>
      <c r="D237" s="42"/>
      <c r="E237" s="42"/>
      <c r="F237" s="42"/>
      <c r="G237" s="42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2"/>
      <c r="B238" s="42"/>
      <c r="C238" s="42"/>
      <c r="D238" s="42"/>
      <c r="E238" s="42"/>
      <c r="F238" s="42"/>
      <c r="G238" s="42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2"/>
      <c r="B239" s="42"/>
      <c r="C239" s="42"/>
      <c r="D239" s="42"/>
      <c r="E239" s="42"/>
      <c r="F239" s="42"/>
      <c r="G239" s="42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2"/>
      <c r="B240" s="42"/>
      <c r="C240" s="42"/>
      <c r="D240" s="42"/>
      <c r="E240" s="42"/>
      <c r="F240" s="42"/>
      <c r="G240" s="42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2"/>
      <c r="B241" s="42"/>
      <c r="C241" s="42"/>
      <c r="D241" s="42"/>
      <c r="E241" s="42"/>
      <c r="F241" s="42"/>
      <c r="G241" s="42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2"/>
      <c r="B242" s="42"/>
      <c r="C242" s="42"/>
      <c r="D242" s="42"/>
      <c r="E242" s="42"/>
      <c r="F242" s="42"/>
      <c r="G242" s="42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2"/>
      <c r="B243" s="42"/>
      <c r="C243" s="42"/>
      <c r="D243" s="42"/>
      <c r="E243" s="42"/>
      <c r="F243" s="42"/>
      <c r="G243" s="42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2"/>
      <c r="B244" s="42"/>
      <c r="C244" s="42"/>
      <c r="D244" s="42"/>
      <c r="E244" s="42"/>
      <c r="F244" s="42"/>
      <c r="G244" s="42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2"/>
      <c r="B245" s="42"/>
      <c r="C245" s="42"/>
      <c r="D245" s="42"/>
      <c r="E245" s="42"/>
      <c r="F245" s="42"/>
      <c r="G245" s="42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2"/>
      <c r="B246" s="42"/>
      <c r="C246" s="42"/>
      <c r="D246" s="42"/>
      <c r="E246" s="42"/>
      <c r="F246" s="42"/>
      <c r="G246" s="42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2"/>
      <c r="B247" s="42"/>
      <c r="C247" s="42"/>
      <c r="D247" s="42"/>
      <c r="E247" s="42"/>
      <c r="F247" s="42"/>
      <c r="G247" s="42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2"/>
      <c r="B248" s="42"/>
      <c r="C248" s="42"/>
      <c r="D248" s="42"/>
      <c r="E248" s="42"/>
      <c r="F248" s="42"/>
      <c r="G248" s="42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2"/>
      <c r="B249" s="42"/>
      <c r="C249" s="42"/>
      <c r="D249" s="42"/>
      <c r="E249" s="42"/>
      <c r="F249" s="42"/>
      <c r="G249" s="42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2"/>
      <c r="B250" s="42"/>
      <c r="C250" s="42"/>
      <c r="D250" s="42"/>
      <c r="E250" s="42"/>
      <c r="F250" s="42"/>
      <c r="G250" s="42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2"/>
      <c r="B251" s="42"/>
      <c r="C251" s="42"/>
      <c r="D251" s="42"/>
      <c r="E251" s="42"/>
      <c r="F251" s="42"/>
      <c r="G251" s="42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2"/>
      <c r="B252" s="42"/>
      <c r="C252" s="42"/>
      <c r="D252" s="42"/>
      <c r="E252" s="42"/>
      <c r="F252" s="42"/>
      <c r="G252" s="42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2"/>
      <c r="B253" s="42"/>
      <c r="C253" s="42"/>
      <c r="D253" s="42"/>
      <c r="E253" s="42"/>
      <c r="F253" s="42"/>
      <c r="G253" s="42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2"/>
      <c r="B254" s="42"/>
      <c r="C254" s="42"/>
      <c r="D254" s="42"/>
      <c r="E254" s="42"/>
      <c r="F254" s="42"/>
      <c r="G254" s="42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2"/>
      <c r="B255" s="42"/>
      <c r="C255" s="42"/>
      <c r="D255" s="42"/>
      <c r="E255" s="42"/>
      <c r="F255" s="42"/>
      <c r="G255" s="42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5">
    <mergeCell ref="B1:G1"/>
    <mergeCell ref="B2:G2"/>
    <mergeCell ref="B14:B15"/>
    <mergeCell ref="C14:G14"/>
    <mergeCell ref="C31:G31"/>
  </mergeCells>
  <dataValidations>
    <dataValidation type="list" allowBlank="1" showErrorMessage="1" sqref="J5:J9">
      <formula1>'Alternatif dan Kriteria'!$G$15:$G$16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2024-09-08T21:25:24Z</dcterms:created>
  <dc:creator>B A 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0x010100A56A30CFFF8A20488E503718EB00697F</vt:lpwstr>
  </property>
</Properties>
</file>