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byra\OneDrive\Рабочий стол\"/>
    </mc:Choice>
  </mc:AlternateContent>
  <xr:revisionPtr revIDLastSave="0" documentId="13_ncr:1_{494AE021-F014-4B7C-9292-A9C79C826E3E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Задание №1" sheetId="25" r:id="rId1"/>
    <sheet name="Исходные данные" sheetId="26" r:id="rId2"/>
    <sheet name="Задание №2" sheetId="21" r:id="rId3"/>
    <sheet name="Данные(2)" sheetId="22" r:id="rId4"/>
    <sheet name="Задание №3" sheetId="4" r:id="rId5"/>
    <sheet name="Данные(3)" sheetId="6" r:id="rId6"/>
    <sheet name="Диаграмма1" sheetId="10" r:id="rId7"/>
    <sheet name="Диаграмма2" sheetId="11" r:id="rId8"/>
    <sheet name="Заказы" sheetId="7" r:id="rId9"/>
    <sheet name="СуммаПоУсловию" sheetId="9" r:id="rId10"/>
    <sheet name="Задание №4" sheetId="18" r:id="rId11"/>
    <sheet name="Лист1" sheetId="19" r:id="rId12"/>
    <sheet name="Лист2" sheetId="20" r:id="rId13"/>
  </sheets>
  <definedNames>
    <definedName name="_xlnm._FilterDatabase" localSheetId="3" hidden="1">'Данные(2)'!$W$1:$W$44</definedName>
    <definedName name="_xlnm._FilterDatabase" localSheetId="1" hidden="1">'Исходные данные'!$A$1:$L$1782</definedName>
    <definedName name="_xlnm.Print_Titles" localSheetId="1">'Исходные данные'!$1:$1</definedName>
    <definedName name="_xlnm.Print_Area" localSheetId="1">'Исходные данные'!$A:$F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2" i="20"/>
  <c r="B3" i="20"/>
  <c r="B4" i="20"/>
  <c r="B5" i="20"/>
  <c r="B6" i="20"/>
  <c r="B7" i="20"/>
  <c r="B8" i="20"/>
  <c r="B9" i="20"/>
  <c r="B10" i="20"/>
  <c r="B11" i="20"/>
  <c r="B12" i="20"/>
  <c r="B13" i="20"/>
  <c r="B14" i="20"/>
  <c r="B2" i="20"/>
  <c r="C3" i="20"/>
  <c r="C4" i="20"/>
  <c r="C5" i="20"/>
  <c r="C6" i="20"/>
  <c r="C7" i="20"/>
  <c r="C8" i="20"/>
  <c r="C9" i="20"/>
  <c r="C10" i="20"/>
  <c r="C11" i="20"/>
  <c r="C12" i="20"/>
  <c r="C13" i="20"/>
  <c r="C14" i="20"/>
  <c r="C2" i="20"/>
  <c r="W35" i="6"/>
  <c r="W36" i="6"/>
  <c r="W37" i="6"/>
  <c r="W38" i="6"/>
  <c r="W39" i="6"/>
  <c r="W34" i="6"/>
  <c r="V35" i="6"/>
  <c r="V36" i="6"/>
  <c r="V37" i="6"/>
  <c r="V38" i="6"/>
  <c r="V39" i="6"/>
  <c r="V34" i="6"/>
  <c r="U35" i="6"/>
  <c r="U36" i="6"/>
  <c r="U37" i="6"/>
  <c r="U38" i="6"/>
  <c r="U39" i="6"/>
  <c r="U34" i="6"/>
  <c r="T35" i="6"/>
  <c r="T36" i="6"/>
  <c r="T37" i="6"/>
  <c r="T38" i="6"/>
  <c r="T39" i="6"/>
  <c r="T34" i="6"/>
  <c r="S35" i="6"/>
  <c r="S36" i="6"/>
  <c r="S37" i="6"/>
  <c r="S38" i="6"/>
  <c r="S39" i="6"/>
  <c r="S34" i="6"/>
  <c r="R35" i="6"/>
  <c r="R36" i="6"/>
  <c r="R37" i="6"/>
  <c r="R38" i="6"/>
  <c r="R39" i="6"/>
  <c r="R34" i="6"/>
  <c r="Q35" i="6"/>
  <c r="Q36" i="6"/>
  <c r="Q37" i="6"/>
  <c r="Q38" i="6"/>
  <c r="Q39" i="6"/>
  <c r="Q34" i="6"/>
  <c r="P35" i="6"/>
  <c r="P36" i="6"/>
  <c r="P37" i="6"/>
  <c r="P38" i="6"/>
  <c r="P39" i="6"/>
  <c r="P34" i="6"/>
  <c r="O35" i="6"/>
  <c r="O36" i="6"/>
  <c r="O37" i="6"/>
  <c r="O38" i="6"/>
  <c r="O39" i="6"/>
  <c r="O34" i="6"/>
  <c r="N35" i="6"/>
  <c r="N36" i="6"/>
  <c r="N37" i="6"/>
  <c r="N38" i="6"/>
  <c r="N39" i="6"/>
  <c r="N34" i="6"/>
  <c r="M35" i="6"/>
  <c r="M36" i="6"/>
  <c r="M37" i="6"/>
  <c r="M38" i="6"/>
  <c r="M39" i="6"/>
  <c r="M34" i="6"/>
  <c r="L35" i="6"/>
  <c r="L36" i="6"/>
  <c r="L37" i="6"/>
  <c r="L38" i="6"/>
  <c r="L39" i="6"/>
  <c r="L34" i="6"/>
  <c r="K35" i="6"/>
  <c r="K36" i="6"/>
  <c r="K37" i="6"/>
  <c r="K38" i="6"/>
  <c r="K39" i="6"/>
  <c r="K34" i="6"/>
  <c r="J34" i="6"/>
  <c r="J35" i="6"/>
  <c r="J36" i="6"/>
  <c r="J37" i="6"/>
  <c r="J38" i="6"/>
  <c r="J39" i="6"/>
  <c r="J26" i="6"/>
  <c r="J27" i="6"/>
  <c r="J28" i="6"/>
  <c r="J29" i="6"/>
  <c r="J30" i="6"/>
  <c r="J25" i="6"/>
  <c r="K22" i="6"/>
  <c r="L22" i="6"/>
  <c r="M22" i="6"/>
  <c r="J22" i="6"/>
  <c r="K21" i="6"/>
  <c r="L21" i="6"/>
  <c r="M21" i="6"/>
  <c r="J21" i="6"/>
  <c r="K20" i="6"/>
  <c r="L20" i="6"/>
  <c r="M20" i="6"/>
  <c r="J20" i="6"/>
  <c r="K19" i="6"/>
  <c r="L19" i="6"/>
  <c r="M19" i="6"/>
  <c r="J19" i="6"/>
  <c r="K18" i="6"/>
  <c r="L18" i="6"/>
  <c r="M18" i="6"/>
  <c r="J18" i="6"/>
  <c r="K17" i="6"/>
  <c r="L17" i="6"/>
  <c r="M17" i="6"/>
  <c r="J17" i="6"/>
  <c r="K11" i="6"/>
  <c r="K12" i="6"/>
  <c r="K13" i="6"/>
  <c r="K10" i="6"/>
  <c r="J11" i="6"/>
  <c r="J12" i="6"/>
  <c r="J13" i="6"/>
  <c r="J10" i="6"/>
  <c r="K3" i="6"/>
  <c r="K4" i="6"/>
  <c r="K5" i="6"/>
  <c r="K6" i="6"/>
  <c r="K7" i="6"/>
  <c r="K2" i="6"/>
  <c r="J3" i="6"/>
  <c r="J4" i="6"/>
  <c r="J5" i="6"/>
  <c r="J6" i="6"/>
  <c r="J7" i="6"/>
  <c r="J2" i="6"/>
  <c r="C16" i="10"/>
  <c r="E16" i="10"/>
  <c r="B17" i="10"/>
  <c r="C17" i="10"/>
  <c r="D17" i="10"/>
  <c r="E17" i="10"/>
  <c r="F17" i="10"/>
  <c r="G17" i="10"/>
  <c r="B21" i="10"/>
  <c r="B16" i="10" s="1"/>
  <c r="G7" i="9"/>
  <c r="G2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3" i="7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3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" i="22"/>
  <c r="X3" i="22"/>
  <c r="V10" i="22"/>
  <c r="V13" i="22"/>
  <c r="V12" i="22"/>
  <c r="V7" i="22"/>
  <c r="V14" i="22"/>
  <c r="V26" i="22"/>
  <c r="V30" i="22"/>
  <c r="V37" i="22"/>
  <c r="V18" i="22"/>
  <c r="V32" i="22"/>
  <c r="V35" i="22"/>
  <c r="V36" i="22"/>
  <c r="V40" i="22"/>
  <c r="V11" i="22"/>
  <c r="V38" i="22"/>
  <c r="V39" i="22"/>
  <c r="V41" i="22"/>
  <c r="V34" i="22"/>
  <c r="V28" i="22"/>
  <c r="V33" i="22"/>
  <c r="V16" i="22"/>
  <c r="V24" i="22"/>
  <c r="V25" i="22"/>
  <c r="V31" i="22"/>
  <c r="V27" i="22"/>
  <c r="V29" i="22"/>
  <c r="V22" i="22"/>
  <c r="V15" i="22"/>
  <c r="V4" i="22"/>
  <c r="V6" i="22"/>
  <c r="V5" i="22"/>
  <c r="V21" i="22"/>
  <c r="V20" i="22"/>
  <c r="V3" i="22"/>
  <c r="V19" i="22"/>
  <c r="V23" i="22"/>
  <c r="V9" i="22"/>
  <c r="V17" i="22"/>
  <c r="V8" i="22"/>
  <c r="T10" i="22"/>
  <c r="T13" i="22"/>
  <c r="T12" i="22"/>
  <c r="T7" i="22"/>
  <c r="T14" i="22"/>
  <c r="T26" i="22"/>
  <c r="T30" i="22"/>
  <c r="T37" i="22"/>
  <c r="T18" i="22"/>
  <c r="T32" i="22"/>
  <c r="T35" i="22"/>
  <c r="T36" i="22"/>
  <c r="T40" i="22"/>
  <c r="T11" i="22"/>
  <c r="T38" i="22"/>
  <c r="T39" i="22"/>
  <c r="T41" i="22"/>
  <c r="T34" i="22"/>
  <c r="T28" i="22"/>
  <c r="T33" i="22"/>
  <c r="T16" i="22"/>
  <c r="T24" i="22"/>
  <c r="T25" i="22"/>
  <c r="T31" i="22"/>
  <c r="T27" i="22"/>
  <c r="T29" i="22"/>
  <c r="T22" i="22"/>
  <c r="T15" i="22"/>
  <c r="T4" i="22"/>
  <c r="T6" i="22"/>
  <c r="T5" i="22"/>
  <c r="T21" i="22"/>
  <c r="T20" i="22"/>
  <c r="T3" i="22"/>
  <c r="T19" i="22"/>
  <c r="T23" i="22"/>
  <c r="T9" i="22"/>
  <c r="T17" i="22"/>
  <c r="T8" i="22"/>
  <c r="R10" i="22"/>
  <c r="R13" i="22"/>
  <c r="R12" i="22"/>
  <c r="R7" i="22"/>
  <c r="R14" i="22"/>
  <c r="R26" i="22"/>
  <c r="R30" i="22"/>
  <c r="R37" i="22"/>
  <c r="R18" i="22"/>
  <c r="R32" i="22"/>
  <c r="R35" i="22"/>
  <c r="R36" i="22"/>
  <c r="R40" i="22"/>
  <c r="R11" i="22"/>
  <c r="R38" i="22"/>
  <c r="R39" i="22"/>
  <c r="R41" i="22"/>
  <c r="R34" i="22"/>
  <c r="R28" i="22"/>
  <c r="R33" i="22"/>
  <c r="R16" i="22"/>
  <c r="R24" i="22"/>
  <c r="R25" i="22"/>
  <c r="R31" i="22"/>
  <c r="R27" i="22"/>
  <c r="R29" i="22"/>
  <c r="R22" i="22"/>
  <c r="R15" i="22"/>
  <c r="R4" i="22"/>
  <c r="R6" i="22"/>
  <c r="R5" i="22"/>
  <c r="R21" i="22"/>
  <c r="R20" i="22"/>
  <c r="R3" i="22"/>
  <c r="R19" i="22"/>
  <c r="R23" i="22"/>
  <c r="R9" i="22"/>
  <c r="R17" i="22"/>
  <c r="R8" i="22"/>
  <c r="P10" i="22"/>
  <c r="P13" i="22"/>
  <c r="P12" i="22"/>
  <c r="P7" i="22"/>
  <c r="P14" i="22"/>
  <c r="P26" i="22"/>
  <c r="P30" i="22"/>
  <c r="P37" i="22"/>
  <c r="P18" i="22"/>
  <c r="P32" i="22"/>
  <c r="P35" i="22"/>
  <c r="P36" i="22"/>
  <c r="P40" i="22"/>
  <c r="P11" i="22"/>
  <c r="P38" i="22"/>
  <c r="P39" i="22"/>
  <c r="P41" i="22"/>
  <c r="P34" i="22"/>
  <c r="P28" i="22"/>
  <c r="P33" i="22"/>
  <c r="P16" i="22"/>
  <c r="P24" i="22"/>
  <c r="P25" i="22"/>
  <c r="P31" i="22"/>
  <c r="P27" i="22"/>
  <c r="P29" i="22"/>
  <c r="P22" i="22"/>
  <c r="P15" i="22"/>
  <c r="P4" i="22"/>
  <c r="P6" i="22"/>
  <c r="P5" i="22"/>
  <c r="P21" i="22"/>
  <c r="P20" i="22"/>
  <c r="P3" i="22"/>
  <c r="P19" i="22"/>
  <c r="P23" i="22"/>
  <c r="P9" i="22"/>
  <c r="P17" i="22"/>
  <c r="P8" i="22"/>
  <c r="N10" i="22"/>
  <c r="N13" i="22"/>
  <c r="N12" i="22"/>
  <c r="N7" i="22"/>
  <c r="N14" i="22"/>
  <c r="N26" i="22"/>
  <c r="N30" i="22"/>
  <c r="N37" i="22"/>
  <c r="N18" i="22"/>
  <c r="N32" i="22"/>
  <c r="N35" i="22"/>
  <c r="N36" i="22"/>
  <c r="N40" i="22"/>
  <c r="N11" i="22"/>
  <c r="N38" i="22"/>
  <c r="N39" i="22"/>
  <c r="N41" i="22"/>
  <c r="N34" i="22"/>
  <c r="N28" i="22"/>
  <c r="N33" i="22"/>
  <c r="N16" i="22"/>
  <c r="N24" i="22"/>
  <c r="N25" i="22"/>
  <c r="N31" i="22"/>
  <c r="N27" i="22"/>
  <c r="N29" i="22"/>
  <c r="N22" i="22"/>
  <c r="N15" i="22"/>
  <c r="N4" i="22"/>
  <c r="N6" i="22"/>
  <c r="N5" i="22"/>
  <c r="N21" i="22"/>
  <c r="N20" i="22"/>
  <c r="N3" i="22"/>
  <c r="N19" i="22"/>
  <c r="N23" i="22"/>
  <c r="N9" i="22"/>
  <c r="N17" i="22"/>
  <c r="N8" i="22"/>
  <c r="L10" i="22"/>
  <c r="L13" i="22"/>
  <c r="L12" i="22"/>
  <c r="L7" i="22"/>
  <c r="L14" i="22"/>
  <c r="L26" i="22"/>
  <c r="L30" i="22"/>
  <c r="L37" i="22"/>
  <c r="L18" i="22"/>
  <c r="L32" i="22"/>
  <c r="L35" i="22"/>
  <c r="L36" i="22"/>
  <c r="L40" i="22"/>
  <c r="L11" i="22"/>
  <c r="L38" i="22"/>
  <c r="L39" i="22"/>
  <c r="L41" i="22"/>
  <c r="L34" i="22"/>
  <c r="L28" i="22"/>
  <c r="L33" i="22"/>
  <c r="L16" i="22"/>
  <c r="L24" i="22"/>
  <c r="L25" i="22"/>
  <c r="L31" i="22"/>
  <c r="L27" i="22"/>
  <c r="L29" i="22"/>
  <c r="L22" i="22"/>
  <c r="L15" i="22"/>
  <c r="L4" i="22"/>
  <c r="L6" i="22"/>
  <c r="L5" i="22"/>
  <c r="L21" i="22"/>
  <c r="L20" i="22"/>
  <c r="L3" i="22"/>
  <c r="L19" i="22"/>
  <c r="L23" i="22"/>
  <c r="L9" i="22"/>
  <c r="L17" i="22"/>
  <c r="L8" i="22"/>
  <c r="J10" i="22"/>
  <c r="J13" i="22"/>
  <c r="J12" i="22"/>
  <c r="J7" i="22"/>
  <c r="J14" i="22"/>
  <c r="J26" i="22"/>
  <c r="J30" i="22"/>
  <c r="J37" i="22"/>
  <c r="J18" i="22"/>
  <c r="J32" i="22"/>
  <c r="J35" i="22"/>
  <c r="J36" i="22"/>
  <c r="J40" i="22"/>
  <c r="J11" i="22"/>
  <c r="J38" i="22"/>
  <c r="J39" i="22"/>
  <c r="J41" i="22"/>
  <c r="J34" i="22"/>
  <c r="J28" i="22"/>
  <c r="J33" i="22"/>
  <c r="J16" i="22"/>
  <c r="J24" i="22"/>
  <c r="J25" i="22"/>
  <c r="J31" i="22"/>
  <c r="J27" i="22"/>
  <c r="J29" i="22"/>
  <c r="J22" i="22"/>
  <c r="J15" i="22"/>
  <c r="J4" i="22"/>
  <c r="J6" i="22"/>
  <c r="J5" i="22"/>
  <c r="J21" i="22"/>
  <c r="J20" i="22"/>
  <c r="J3" i="22"/>
  <c r="J19" i="22"/>
  <c r="J23" i="22"/>
  <c r="J9" i="22"/>
  <c r="J17" i="22"/>
  <c r="J8" i="22"/>
  <c r="H10" i="22"/>
  <c r="H13" i="22"/>
  <c r="H12" i="22"/>
  <c r="H7" i="22"/>
  <c r="H14" i="22"/>
  <c r="H26" i="22"/>
  <c r="H30" i="22"/>
  <c r="H37" i="22"/>
  <c r="H18" i="22"/>
  <c r="H32" i="22"/>
  <c r="H35" i="22"/>
  <c r="H36" i="22"/>
  <c r="H40" i="22"/>
  <c r="H11" i="22"/>
  <c r="H38" i="22"/>
  <c r="H39" i="22"/>
  <c r="H41" i="22"/>
  <c r="H34" i="22"/>
  <c r="H28" i="22"/>
  <c r="H33" i="22"/>
  <c r="H16" i="22"/>
  <c r="H24" i="22"/>
  <c r="H25" i="22"/>
  <c r="H31" i="22"/>
  <c r="H27" i="22"/>
  <c r="H29" i="22"/>
  <c r="H22" i="22"/>
  <c r="H15" i="22"/>
  <c r="H4" i="22"/>
  <c r="H6" i="22"/>
  <c r="H5" i="22"/>
  <c r="H21" i="22"/>
  <c r="H20" i="22"/>
  <c r="H3" i="22"/>
  <c r="H19" i="22"/>
  <c r="H23" i="22"/>
  <c r="H9" i="22"/>
  <c r="H17" i="22"/>
  <c r="H8" i="22"/>
  <c r="F10" i="22"/>
  <c r="F13" i="22"/>
  <c r="F12" i="22"/>
  <c r="F7" i="22"/>
  <c r="F14" i="22"/>
  <c r="F26" i="22"/>
  <c r="F30" i="22"/>
  <c r="F37" i="22"/>
  <c r="F18" i="22"/>
  <c r="F32" i="22"/>
  <c r="F35" i="22"/>
  <c r="F36" i="22"/>
  <c r="F40" i="22"/>
  <c r="F11" i="22"/>
  <c r="F38" i="22"/>
  <c r="F39" i="22"/>
  <c r="F41" i="22"/>
  <c r="F34" i="22"/>
  <c r="F28" i="22"/>
  <c r="F33" i="22"/>
  <c r="F16" i="22"/>
  <c r="F24" i="22"/>
  <c r="F25" i="22"/>
  <c r="F31" i="22"/>
  <c r="F27" i="22"/>
  <c r="F29" i="22"/>
  <c r="F22" i="22"/>
  <c r="F15" i="22"/>
  <c r="F4" i="22"/>
  <c r="F6" i="22"/>
  <c r="F5" i="22"/>
  <c r="F21" i="22"/>
  <c r="F20" i="22"/>
  <c r="F3" i="22"/>
  <c r="F19" i="22"/>
  <c r="F23" i="22"/>
  <c r="F9" i="22"/>
  <c r="F17" i="22"/>
  <c r="F8" i="22"/>
  <c r="D10" i="22"/>
  <c r="D13" i="22"/>
  <c r="D12" i="22"/>
  <c r="D7" i="22"/>
  <c r="D14" i="22"/>
  <c r="D26" i="22"/>
  <c r="D30" i="22"/>
  <c r="D37" i="22"/>
  <c r="D18" i="22"/>
  <c r="D32" i="22"/>
  <c r="D35" i="22"/>
  <c r="D36" i="22"/>
  <c r="D40" i="22"/>
  <c r="D11" i="22"/>
  <c r="D38" i="22"/>
  <c r="D39" i="22"/>
  <c r="D41" i="22"/>
  <c r="D34" i="22"/>
  <c r="D28" i="22"/>
  <c r="D33" i="22"/>
  <c r="D16" i="22"/>
  <c r="D24" i="22"/>
  <c r="D25" i="22"/>
  <c r="D31" i="22"/>
  <c r="D27" i="22"/>
  <c r="D29" i="22"/>
  <c r="D22" i="22"/>
  <c r="D15" i="22"/>
  <c r="D4" i="22"/>
  <c r="D6" i="22"/>
  <c r="D5" i="22"/>
  <c r="D21" i="22"/>
  <c r="D20" i="22"/>
  <c r="D3" i="22"/>
  <c r="D19" i="22"/>
  <c r="D23" i="22"/>
  <c r="D9" i="22"/>
  <c r="D17" i="22"/>
  <c r="D8" i="22"/>
  <c r="C15" i="25"/>
  <c r="K7" i="26"/>
  <c r="C13" i="25"/>
  <c r="C14" i="25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523" i="26"/>
  <c r="L524" i="26"/>
  <c r="L525" i="26"/>
  <c r="L526" i="26"/>
  <c r="L527" i="26"/>
  <c r="L528" i="26"/>
  <c r="L529" i="26"/>
  <c r="L530" i="26"/>
  <c r="L531" i="26"/>
  <c r="L532" i="26"/>
  <c r="L533" i="26"/>
  <c r="L534" i="26"/>
  <c r="L535" i="26"/>
  <c r="L536" i="26"/>
  <c r="L537" i="26"/>
  <c r="L538" i="26"/>
  <c r="L539" i="26"/>
  <c r="L540" i="26"/>
  <c r="L541" i="26"/>
  <c r="L542" i="26"/>
  <c r="L543" i="26"/>
  <c r="L544" i="26"/>
  <c r="L545" i="26"/>
  <c r="L546" i="26"/>
  <c r="L547" i="26"/>
  <c r="L548" i="26"/>
  <c r="L549" i="26"/>
  <c r="L550" i="26"/>
  <c r="L551" i="26"/>
  <c r="L552" i="26"/>
  <c r="L553" i="26"/>
  <c r="L554" i="26"/>
  <c r="L555" i="26"/>
  <c r="L556" i="26"/>
  <c r="L557" i="26"/>
  <c r="L558" i="26"/>
  <c r="L559" i="26"/>
  <c r="L560" i="26"/>
  <c r="L561" i="26"/>
  <c r="L562" i="26"/>
  <c r="L563" i="26"/>
  <c r="L564" i="26"/>
  <c r="L565" i="26"/>
  <c r="L566" i="26"/>
  <c r="L567" i="26"/>
  <c r="L568" i="26"/>
  <c r="L569" i="26"/>
  <c r="L570" i="26"/>
  <c r="L571" i="26"/>
  <c r="L572" i="26"/>
  <c r="L573" i="26"/>
  <c r="L574" i="26"/>
  <c r="L575" i="26"/>
  <c r="L576" i="26"/>
  <c r="L577" i="26"/>
  <c r="L578" i="26"/>
  <c r="L579" i="26"/>
  <c r="L580" i="26"/>
  <c r="L581" i="26"/>
  <c r="L582" i="26"/>
  <c r="L583" i="26"/>
  <c r="L584" i="26"/>
  <c r="L585" i="26"/>
  <c r="L586" i="26"/>
  <c r="L587" i="26"/>
  <c r="L588" i="26"/>
  <c r="L589" i="26"/>
  <c r="L590" i="26"/>
  <c r="L591" i="26"/>
  <c r="L592" i="26"/>
  <c r="L593" i="26"/>
  <c r="L594" i="26"/>
  <c r="L595" i="26"/>
  <c r="L596" i="26"/>
  <c r="L597" i="26"/>
  <c r="L598" i="26"/>
  <c r="L599" i="26"/>
  <c r="L600" i="26"/>
  <c r="L601" i="26"/>
  <c r="L602" i="26"/>
  <c r="L603" i="26"/>
  <c r="L604" i="26"/>
  <c r="L605" i="26"/>
  <c r="L606" i="26"/>
  <c r="L607" i="26"/>
  <c r="L608" i="26"/>
  <c r="L609" i="26"/>
  <c r="L610" i="26"/>
  <c r="L611" i="26"/>
  <c r="L612" i="26"/>
  <c r="L613" i="26"/>
  <c r="L614" i="26"/>
  <c r="L615" i="26"/>
  <c r="L616" i="26"/>
  <c r="L617" i="26"/>
  <c r="L618" i="26"/>
  <c r="L619" i="26"/>
  <c r="L620" i="26"/>
  <c r="L621" i="26"/>
  <c r="L622" i="26"/>
  <c r="L623" i="26"/>
  <c r="L624" i="26"/>
  <c r="L625" i="26"/>
  <c r="L626" i="26"/>
  <c r="L627" i="26"/>
  <c r="L628" i="26"/>
  <c r="L629" i="26"/>
  <c r="L630" i="26"/>
  <c r="L631" i="26"/>
  <c r="L632" i="26"/>
  <c r="L633" i="26"/>
  <c r="L634" i="26"/>
  <c r="L635" i="26"/>
  <c r="L636" i="26"/>
  <c r="L637" i="26"/>
  <c r="L638" i="26"/>
  <c r="L639" i="26"/>
  <c r="L640" i="26"/>
  <c r="L641" i="26"/>
  <c r="L642" i="26"/>
  <c r="L643" i="26"/>
  <c r="L644" i="26"/>
  <c r="L645" i="26"/>
  <c r="L646" i="26"/>
  <c r="L647" i="26"/>
  <c r="L648" i="26"/>
  <c r="L649" i="26"/>
  <c r="L650" i="26"/>
  <c r="L651" i="26"/>
  <c r="L652" i="26"/>
  <c r="L653" i="26"/>
  <c r="L654" i="26"/>
  <c r="L655" i="26"/>
  <c r="L656" i="26"/>
  <c r="L657" i="26"/>
  <c r="L658" i="26"/>
  <c r="L659" i="26"/>
  <c r="L660" i="26"/>
  <c r="L661" i="26"/>
  <c r="L662" i="26"/>
  <c r="L663" i="26"/>
  <c r="L664" i="26"/>
  <c r="L665" i="26"/>
  <c r="L666" i="26"/>
  <c r="L667" i="26"/>
  <c r="L668" i="26"/>
  <c r="L669" i="26"/>
  <c r="L670" i="26"/>
  <c r="L671" i="26"/>
  <c r="L672" i="26"/>
  <c r="L673" i="26"/>
  <c r="L674" i="26"/>
  <c r="L675" i="26"/>
  <c r="L676" i="26"/>
  <c r="L677" i="26"/>
  <c r="L678" i="26"/>
  <c r="L679" i="26"/>
  <c r="L680" i="26"/>
  <c r="L681" i="26"/>
  <c r="L682" i="26"/>
  <c r="L683" i="26"/>
  <c r="L684" i="26"/>
  <c r="L685" i="26"/>
  <c r="L686" i="26"/>
  <c r="L687" i="26"/>
  <c r="L688" i="26"/>
  <c r="L689" i="26"/>
  <c r="L690" i="26"/>
  <c r="L691" i="26"/>
  <c r="L692" i="26"/>
  <c r="L693" i="26"/>
  <c r="L694" i="26"/>
  <c r="L695" i="26"/>
  <c r="L696" i="26"/>
  <c r="L697" i="26"/>
  <c r="L698" i="26"/>
  <c r="L699" i="26"/>
  <c r="L700" i="26"/>
  <c r="L701" i="26"/>
  <c r="L702" i="26"/>
  <c r="L703" i="26"/>
  <c r="L704" i="26"/>
  <c r="L705" i="26"/>
  <c r="L706" i="26"/>
  <c r="L707" i="26"/>
  <c r="L708" i="26"/>
  <c r="L709" i="26"/>
  <c r="L710" i="26"/>
  <c r="L711" i="26"/>
  <c r="L712" i="26"/>
  <c r="L713" i="26"/>
  <c r="L714" i="26"/>
  <c r="L715" i="26"/>
  <c r="L716" i="26"/>
  <c r="L717" i="26"/>
  <c r="L718" i="26"/>
  <c r="L719" i="26"/>
  <c r="L720" i="26"/>
  <c r="L721" i="26"/>
  <c r="L722" i="26"/>
  <c r="L723" i="26"/>
  <c r="L724" i="26"/>
  <c r="L725" i="26"/>
  <c r="L726" i="26"/>
  <c r="L727" i="26"/>
  <c r="L728" i="26"/>
  <c r="L729" i="26"/>
  <c r="L730" i="26"/>
  <c r="L731" i="26"/>
  <c r="L732" i="26"/>
  <c r="L733" i="26"/>
  <c r="L734" i="26"/>
  <c r="L735" i="26"/>
  <c r="L736" i="26"/>
  <c r="L737" i="26"/>
  <c r="L738" i="26"/>
  <c r="L739" i="26"/>
  <c r="L740" i="26"/>
  <c r="L741" i="26"/>
  <c r="L742" i="26"/>
  <c r="L743" i="26"/>
  <c r="L744" i="26"/>
  <c r="L745" i="26"/>
  <c r="L746" i="26"/>
  <c r="L747" i="26"/>
  <c r="L748" i="26"/>
  <c r="L749" i="26"/>
  <c r="L750" i="26"/>
  <c r="L751" i="26"/>
  <c r="L752" i="26"/>
  <c r="L753" i="26"/>
  <c r="L754" i="26"/>
  <c r="L755" i="26"/>
  <c r="L756" i="26"/>
  <c r="L757" i="26"/>
  <c r="L758" i="26"/>
  <c r="L759" i="26"/>
  <c r="L760" i="26"/>
  <c r="L761" i="26"/>
  <c r="L762" i="26"/>
  <c r="L763" i="26"/>
  <c r="L764" i="26"/>
  <c r="L765" i="26"/>
  <c r="L766" i="26"/>
  <c r="L767" i="26"/>
  <c r="L768" i="26"/>
  <c r="L769" i="26"/>
  <c r="L770" i="26"/>
  <c r="L771" i="26"/>
  <c r="L772" i="26"/>
  <c r="L773" i="26"/>
  <c r="L774" i="26"/>
  <c r="L775" i="26"/>
  <c r="L776" i="26"/>
  <c r="L777" i="26"/>
  <c r="L778" i="26"/>
  <c r="L779" i="26"/>
  <c r="L780" i="26"/>
  <c r="L781" i="26"/>
  <c r="L782" i="26"/>
  <c r="L783" i="26"/>
  <c r="L784" i="26"/>
  <c r="L785" i="26"/>
  <c r="L786" i="26"/>
  <c r="L787" i="26"/>
  <c r="L788" i="26"/>
  <c r="L789" i="26"/>
  <c r="L790" i="26"/>
  <c r="L791" i="26"/>
  <c r="L792" i="26"/>
  <c r="L793" i="26"/>
  <c r="L794" i="26"/>
  <c r="L795" i="26"/>
  <c r="L796" i="26"/>
  <c r="L797" i="26"/>
  <c r="L798" i="26"/>
  <c r="L799" i="26"/>
  <c r="L800" i="26"/>
  <c r="L801" i="26"/>
  <c r="L802" i="26"/>
  <c r="L803" i="26"/>
  <c r="L804" i="26"/>
  <c r="L805" i="26"/>
  <c r="L806" i="26"/>
  <c r="L807" i="26"/>
  <c r="L808" i="26"/>
  <c r="L809" i="26"/>
  <c r="L810" i="26"/>
  <c r="L811" i="26"/>
  <c r="L812" i="26"/>
  <c r="L813" i="26"/>
  <c r="L814" i="26"/>
  <c r="L815" i="26"/>
  <c r="L816" i="26"/>
  <c r="L817" i="26"/>
  <c r="L818" i="26"/>
  <c r="L819" i="26"/>
  <c r="L820" i="26"/>
  <c r="L821" i="26"/>
  <c r="L822" i="26"/>
  <c r="L823" i="26"/>
  <c r="L824" i="26"/>
  <c r="L825" i="26"/>
  <c r="L826" i="26"/>
  <c r="L827" i="26"/>
  <c r="L828" i="26"/>
  <c r="L829" i="26"/>
  <c r="L830" i="26"/>
  <c r="L831" i="26"/>
  <c r="L832" i="26"/>
  <c r="L833" i="26"/>
  <c r="L834" i="26"/>
  <c r="L835" i="26"/>
  <c r="L836" i="26"/>
  <c r="L837" i="26"/>
  <c r="L838" i="26"/>
  <c r="L839" i="26"/>
  <c r="L840" i="26"/>
  <c r="L841" i="26"/>
  <c r="L842" i="26"/>
  <c r="L843" i="26"/>
  <c r="L844" i="26"/>
  <c r="L845" i="26"/>
  <c r="L846" i="26"/>
  <c r="L847" i="26"/>
  <c r="L848" i="26"/>
  <c r="L849" i="26"/>
  <c r="L850" i="26"/>
  <c r="L851" i="26"/>
  <c r="L852" i="26"/>
  <c r="L853" i="26"/>
  <c r="L854" i="26"/>
  <c r="L855" i="26"/>
  <c r="L856" i="26"/>
  <c r="L857" i="26"/>
  <c r="L858" i="26"/>
  <c r="L859" i="26"/>
  <c r="L860" i="26"/>
  <c r="L861" i="26"/>
  <c r="L862" i="26"/>
  <c r="L863" i="26"/>
  <c r="L864" i="26"/>
  <c r="L865" i="26"/>
  <c r="L866" i="26"/>
  <c r="L867" i="26"/>
  <c r="L868" i="26"/>
  <c r="L869" i="26"/>
  <c r="L870" i="26"/>
  <c r="L871" i="26"/>
  <c r="L872" i="26"/>
  <c r="L873" i="26"/>
  <c r="L874" i="26"/>
  <c r="L875" i="26"/>
  <c r="L876" i="26"/>
  <c r="L877" i="26"/>
  <c r="L878" i="26"/>
  <c r="L879" i="26"/>
  <c r="L880" i="26"/>
  <c r="L881" i="26"/>
  <c r="L882" i="26"/>
  <c r="L883" i="26"/>
  <c r="L884" i="26"/>
  <c r="L885" i="26"/>
  <c r="L886" i="26"/>
  <c r="L887" i="26"/>
  <c r="L888" i="26"/>
  <c r="L889" i="26"/>
  <c r="L890" i="26"/>
  <c r="L891" i="26"/>
  <c r="L892" i="26"/>
  <c r="L893" i="26"/>
  <c r="L894" i="26"/>
  <c r="L895" i="26"/>
  <c r="L896" i="26"/>
  <c r="L897" i="26"/>
  <c r="L898" i="26"/>
  <c r="L899" i="26"/>
  <c r="L900" i="26"/>
  <c r="L901" i="26"/>
  <c r="L902" i="26"/>
  <c r="L903" i="26"/>
  <c r="L904" i="26"/>
  <c r="L905" i="26"/>
  <c r="L906" i="26"/>
  <c r="L907" i="26"/>
  <c r="L908" i="26"/>
  <c r="L909" i="26"/>
  <c r="L910" i="26"/>
  <c r="L911" i="26"/>
  <c r="L912" i="26"/>
  <c r="L913" i="26"/>
  <c r="L914" i="26"/>
  <c r="L915" i="26"/>
  <c r="L916" i="26"/>
  <c r="L917" i="26"/>
  <c r="L918" i="26"/>
  <c r="L919" i="26"/>
  <c r="L920" i="26"/>
  <c r="L921" i="26"/>
  <c r="L922" i="26"/>
  <c r="L923" i="26"/>
  <c r="L924" i="26"/>
  <c r="L925" i="26"/>
  <c r="L926" i="26"/>
  <c r="L927" i="26"/>
  <c r="L928" i="26"/>
  <c r="L929" i="26"/>
  <c r="L930" i="26"/>
  <c r="L931" i="26"/>
  <c r="L932" i="26"/>
  <c r="L933" i="26"/>
  <c r="L934" i="26"/>
  <c r="L935" i="26"/>
  <c r="L936" i="26"/>
  <c r="L937" i="26"/>
  <c r="L938" i="26"/>
  <c r="L939" i="26"/>
  <c r="L940" i="26"/>
  <c r="L941" i="26"/>
  <c r="L942" i="26"/>
  <c r="L943" i="26"/>
  <c r="L944" i="26"/>
  <c r="L945" i="26"/>
  <c r="L946" i="26"/>
  <c r="L947" i="26"/>
  <c r="L948" i="26"/>
  <c r="L949" i="26"/>
  <c r="L950" i="26"/>
  <c r="L951" i="26"/>
  <c r="L952" i="26"/>
  <c r="L953" i="26"/>
  <c r="L954" i="26"/>
  <c r="L955" i="26"/>
  <c r="L956" i="26"/>
  <c r="L957" i="26"/>
  <c r="L958" i="26"/>
  <c r="L959" i="26"/>
  <c r="L960" i="26"/>
  <c r="L961" i="26"/>
  <c r="L962" i="26"/>
  <c r="L963" i="26"/>
  <c r="L964" i="26"/>
  <c r="L965" i="26"/>
  <c r="L966" i="26"/>
  <c r="L967" i="26"/>
  <c r="L968" i="26"/>
  <c r="L969" i="26"/>
  <c r="L970" i="26"/>
  <c r="L971" i="26"/>
  <c r="L972" i="26"/>
  <c r="L973" i="26"/>
  <c r="L974" i="26"/>
  <c r="L975" i="26"/>
  <c r="L976" i="26"/>
  <c r="L977" i="26"/>
  <c r="L978" i="26"/>
  <c r="L979" i="26"/>
  <c r="L980" i="26"/>
  <c r="L981" i="26"/>
  <c r="L982" i="26"/>
  <c r="L983" i="26"/>
  <c r="L984" i="26"/>
  <c r="L985" i="26"/>
  <c r="L986" i="26"/>
  <c r="L987" i="26"/>
  <c r="L988" i="26"/>
  <c r="L989" i="26"/>
  <c r="L990" i="26"/>
  <c r="L991" i="26"/>
  <c r="L992" i="26"/>
  <c r="L993" i="26"/>
  <c r="L994" i="26"/>
  <c r="L995" i="26"/>
  <c r="L996" i="26"/>
  <c r="L997" i="26"/>
  <c r="L998" i="26"/>
  <c r="L999" i="26"/>
  <c r="L1000" i="26"/>
  <c r="L1001" i="26"/>
  <c r="L1002" i="26"/>
  <c r="L1003" i="26"/>
  <c r="L1004" i="26"/>
  <c r="L1005" i="26"/>
  <c r="L1006" i="26"/>
  <c r="L1007" i="26"/>
  <c r="L1008" i="26"/>
  <c r="L1009" i="26"/>
  <c r="L1010" i="26"/>
  <c r="L1011" i="26"/>
  <c r="L1012" i="26"/>
  <c r="L1013" i="26"/>
  <c r="L1014" i="26"/>
  <c r="L1015" i="26"/>
  <c r="L1016" i="26"/>
  <c r="L1017" i="26"/>
  <c r="L1018" i="26"/>
  <c r="L1019" i="26"/>
  <c r="L1020" i="26"/>
  <c r="L1021" i="26"/>
  <c r="L1022" i="26"/>
  <c r="L1023" i="26"/>
  <c r="L1024" i="26"/>
  <c r="L1025" i="26"/>
  <c r="L1026" i="26"/>
  <c r="L1027" i="26"/>
  <c r="L1028" i="26"/>
  <c r="L1029" i="26"/>
  <c r="L1030" i="26"/>
  <c r="L1031" i="26"/>
  <c r="L1032" i="26"/>
  <c r="L1033" i="26"/>
  <c r="L1034" i="26"/>
  <c r="L1035" i="26"/>
  <c r="L1036" i="26"/>
  <c r="L1037" i="26"/>
  <c r="L1038" i="26"/>
  <c r="L1039" i="26"/>
  <c r="L1040" i="26"/>
  <c r="L1041" i="26"/>
  <c r="L1042" i="26"/>
  <c r="L1043" i="26"/>
  <c r="L1044" i="26"/>
  <c r="L1045" i="26"/>
  <c r="L1046" i="26"/>
  <c r="L1047" i="26"/>
  <c r="L1048" i="26"/>
  <c r="L1049" i="26"/>
  <c r="L1050" i="26"/>
  <c r="L1051" i="26"/>
  <c r="L1052" i="26"/>
  <c r="L1053" i="26"/>
  <c r="L1054" i="26"/>
  <c r="L1055" i="26"/>
  <c r="L1056" i="26"/>
  <c r="L1057" i="26"/>
  <c r="L1058" i="26"/>
  <c r="L1059" i="26"/>
  <c r="L1060" i="26"/>
  <c r="L1061" i="26"/>
  <c r="L1062" i="26"/>
  <c r="L1063" i="26"/>
  <c r="L1064" i="26"/>
  <c r="L1065" i="26"/>
  <c r="L1066" i="26"/>
  <c r="L1067" i="26"/>
  <c r="L1068" i="26"/>
  <c r="L1069" i="26"/>
  <c r="L1070" i="26"/>
  <c r="L1071" i="26"/>
  <c r="L1072" i="26"/>
  <c r="L1073" i="26"/>
  <c r="L1074" i="26"/>
  <c r="L1075" i="26"/>
  <c r="L1076" i="26"/>
  <c r="L1077" i="26"/>
  <c r="L1078" i="26"/>
  <c r="L1079" i="26"/>
  <c r="L1080" i="26"/>
  <c r="L1081" i="26"/>
  <c r="L1082" i="26"/>
  <c r="L1083" i="26"/>
  <c r="L1084" i="26"/>
  <c r="L1085" i="26"/>
  <c r="L1086" i="26"/>
  <c r="L1087" i="26"/>
  <c r="L1088" i="26"/>
  <c r="L1089" i="26"/>
  <c r="L1090" i="26"/>
  <c r="L1091" i="26"/>
  <c r="L1092" i="26"/>
  <c r="L1093" i="26"/>
  <c r="L1094" i="26"/>
  <c r="L1095" i="26"/>
  <c r="L1096" i="26"/>
  <c r="L1097" i="26"/>
  <c r="L1098" i="26"/>
  <c r="L1099" i="26"/>
  <c r="L1100" i="26"/>
  <c r="L1101" i="26"/>
  <c r="L1102" i="26"/>
  <c r="L1103" i="26"/>
  <c r="L1104" i="26"/>
  <c r="L1105" i="26"/>
  <c r="L1106" i="26"/>
  <c r="L1107" i="26"/>
  <c r="L1108" i="26"/>
  <c r="L1109" i="26"/>
  <c r="L1110" i="26"/>
  <c r="L1111" i="26"/>
  <c r="L1112" i="26"/>
  <c r="L1113" i="26"/>
  <c r="L1114" i="26"/>
  <c r="L1115" i="26"/>
  <c r="L1116" i="26"/>
  <c r="L1117" i="26"/>
  <c r="L1118" i="26"/>
  <c r="L1119" i="26"/>
  <c r="L1120" i="26"/>
  <c r="L1121" i="26"/>
  <c r="L1122" i="26"/>
  <c r="L1123" i="26"/>
  <c r="L1124" i="26"/>
  <c r="L1125" i="26"/>
  <c r="L1126" i="26"/>
  <c r="L1127" i="26"/>
  <c r="L1128" i="26"/>
  <c r="L1129" i="26"/>
  <c r="L1130" i="26"/>
  <c r="L1131" i="26"/>
  <c r="L1132" i="26"/>
  <c r="L1133" i="26"/>
  <c r="L1134" i="26"/>
  <c r="L1135" i="26"/>
  <c r="L1136" i="26"/>
  <c r="L1137" i="26"/>
  <c r="L1138" i="26"/>
  <c r="L1139" i="26"/>
  <c r="L1140" i="26"/>
  <c r="L1141" i="26"/>
  <c r="L1142" i="26"/>
  <c r="L1143" i="26"/>
  <c r="L1144" i="26"/>
  <c r="L1145" i="26"/>
  <c r="L1146" i="26"/>
  <c r="L1147" i="26"/>
  <c r="L1148" i="26"/>
  <c r="L1149" i="26"/>
  <c r="L1150" i="26"/>
  <c r="L1151" i="26"/>
  <c r="L1152" i="26"/>
  <c r="L1153" i="26"/>
  <c r="L1154" i="26"/>
  <c r="L1155" i="26"/>
  <c r="L1156" i="26"/>
  <c r="L1157" i="26"/>
  <c r="L1158" i="26"/>
  <c r="L1159" i="26"/>
  <c r="L1160" i="26"/>
  <c r="L1161" i="26"/>
  <c r="L1162" i="26"/>
  <c r="L1163" i="26"/>
  <c r="L1164" i="26"/>
  <c r="L1165" i="26"/>
  <c r="L1166" i="26"/>
  <c r="L1167" i="26"/>
  <c r="L1168" i="26"/>
  <c r="L1169" i="26"/>
  <c r="L1170" i="26"/>
  <c r="L1171" i="26"/>
  <c r="L1172" i="26"/>
  <c r="L1173" i="26"/>
  <c r="L1174" i="26"/>
  <c r="L1175" i="26"/>
  <c r="L1176" i="26"/>
  <c r="L1177" i="26"/>
  <c r="L1178" i="26"/>
  <c r="L1179" i="26"/>
  <c r="L1180" i="26"/>
  <c r="L1181" i="26"/>
  <c r="L1182" i="26"/>
  <c r="L1183" i="26"/>
  <c r="L1184" i="26"/>
  <c r="L1185" i="26"/>
  <c r="L1186" i="26"/>
  <c r="L1187" i="26"/>
  <c r="L1188" i="26"/>
  <c r="L1189" i="26"/>
  <c r="L1190" i="26"/>
  <c r="L1191" i="26"/>
  <c r="L1192" i="26"/>
  <c r="L1193" i="26"/>
  <c r="L1194" i="26"/>
  <c r="L1195" i="26"/>
  <c r="L1196" i="26"/>
  <c r="L1197" i="26"/>
  <c r="L1198" i="26"/>
  <c r="L1199" i="26"/>
  <c r="L1200" i="26"/>
  <c r="L1201" i="26"/>
  <c r="L1202" i="26"/>
  <c r="L1203" i="26"/>
  <c r="L1204" i="26"/>
  <c r="L1205" i="26"/>
  <c r="L1206" i="26"/>
  <c r="L1207" i="26"/>
  <c r="L1208" i="26"/>
  <c r="L1209" i="26"/>
  <c r="L1210" i="26"/>
  <c r="L1211" i="26"/>
  <c r="L1212" i="26"/>
  <c r="L1213" i="26"/>
  <c r="L1214" i="26"/>
  <c r="L1215" i="26"/>
  <c r="L1216" i="26"/>
  <c r="L1217" i="26"/>
  <c r="L1218" i="26"/>
  <c r="L1219" i="26"/>
  <c r="L1220" i="26"/>
  <c r="L1221" i="26"/>
  <c r="L1222" i="26"/>
  <c r="L1223" i="26"/>
  <c r="L1224" i="26"/>
  <c r="L1225" i="26"/>
  <c r="L1226" i="26"/>
  <c r="L1227" i="26"/>
  <c r="L1228" i="26"/>
  <c r="L1229" i="26"/>
  <c r="L1230" i="26"/>
  <c r="L1231" i="26"/>
  <c r="L1232" i="26"/>
  <c r="L1233" i="26"/>
  <c r="L1234" i="26"/>
  <c r="L1235" i="26"/>
  <c r="L1236" i="26"/>
  <c r="L1237" i="26"/>
  <c r="L1238" i="26"/>
  <c r="L1239" i="26"/>
  <c r="L1240" i="26"/>
  <c r="L1241" i="26"/>
  <c r="L1242" i="26"/>
  <c r="L1243" i="26"/>
  <c r="L1244" i="26"/>
  <c r="L1245" i="26"/>
  <c r="L1246" i="26"/>
  <c r="L1247" i="26"/>
  <c r="L1248" i="26"/>
  <c r="L1249" i="26"/>
  <c r="L1250" i="26"/>
  <c r="L1251" i="26"/>
  <c r="L1252" i="26"/>
  <c r="L1253" i="26"/>
  <c r="L1254" i="26"/>
  <c r="L1255" i="26"/>
  <c r="L1256" i="26"/>
  <c r="L1257" i="26"/>
  <c r="L1258" i="26"/>
  <c r="L1259" i="26"/>
  <c r="L1260" i="26"/>
  <c r="L1261" i="26"/>
  <c r="L1262" i="26"/>
  <c r="L1263" i="26"/>
  <c r="L1264" i="26"/>
  <c r="L1265" i="26"/>
  <c r="L1266" i="26"/>
  <c r="L1267" i="26"/>
  <c r="L1268" i="26"/>
  <c r="L1269" i="26"/>
  <c r="L1270" i="26"/>
  <c r="L1271" i="26"/>
  <c r="L1272" i="26"/>
  <c r="L1273" i="26"/>
  <c r="L1274" i="26"/>
  <c r="L1275" i="26"/>
  <c r="L1276" i="26"/>
  <c r="L1277" i="26"/>
  <c r="L1278" i="26"/>
  <c r="L1279" i="26"/>
  <c r="L1280" i="26"/>
  <c r="L1281" i="26"/>
  <c r="L1282" i="26"/>
  <c r="L1283" i="26"/>
  <c r="L1284" i="26"/>
  <c r="L1285" i="26"/>
  <c r="L1286" i="26"/>
  <c r="L1287" i="26"/>
  <c r="L1288" i="26"/>
  <c r="L1289" i="26"/>
  <c r="L1290" i="26"/>
  <c r="L1291" i="26"/>
  <c r="L1292" i="26"/>
  <c r="L1293" i="26"/>
  <c r="L1294" i="26"/>
  <c r="L1295" i="26"/>
  <c r="L1296" i="26"/>
  <c r="L1297" i="26"/>
  <c r="L1298" i="26"/>
  <c r="L1299" i="26"/>
  <c r="L1300" i="26"/>
  <c r="L1301" i="26"/>
  <c r="L1302" i="26"/>
  <c r="L1303" i="26"/>
  <c r="L1304" i="26"/>
  <c r="L1305" i="26"/>
  <c r="L1306" i="26"/>
  <c r="L1307" i="26"/>
  <c r="L1308" i="26"/>
  <c r="L1309" i="26"/>
  <c r="L1310" i="26"/>
  <c r="L1311" i="26"/>
  <c r="L1312" i="26"/>
  <c r="L1313" i="26"/>
  <c r="L1314" i="26"/>
  <c r="L1315" i="26"/>
  <c r="L1316" i="26"/>
  <c r="L1317" i="26"/>
  <c r="L1318" i="26"/>
  <c r="L1319" i="26"/>
  <c r="L1320" i="26"/>
  <c r="L1321" i="26"/>
  <c r="L1322" i="26"/>
  <c r="L1323" i="26"/>
  <c r="L1324" i="26"/>
  <c r="L1325" i="26"/>
  <c r="L1326" i="26"/>
  <c r="L1327" i="26"/>
  <c r="L1328" i="26"/>
  <c r="L1329" i="26"/>
  <c r="L1330" i="26"/>
  <c r="L1331" i="26"/>
  <c r="L1332" i="26"/>
  <c r="L1333" i="26"/>
  <c r="L1334" i="26"/>
  <c r="L1335" i="26"/>
  <c r="L1336" i="26"/>
  <c r="L1337" i="26"/>
  <c r="L1338" i="26"/>
  <c r="L1339" i="26"/>
  <c r="L1340" i="26"/>
  <c r="L1341" i="26"/>
  <c r="L1342" i="26"/>
  <c r="L1343" i="26"/>
  <c r="L1344" i="26"/>
  <c r="L1345" i="26"/>
  <c r="L1346" i="26"/>
  <c r="L1347" i="26"/>
  <c r="L1348" i="26"/>
  <c r="L1349" i="26"/>
  <c r="L1350" i="26"/>
  <c r="L1351" i="26"/>
  <c r="L1352" i="26"/>
  <c r="L1353" i="26"/>
  <c r="L1354" i="26"/>
  <c r="L1355" i="26"/>
  <c r="L1356" i="26"/>
  <c r="L1357" i="26"/>
  <c r="L1358" i="26"/>
  <c r="L1359" i="26"/>
  <c r="L1360" i="26"/>
  <c r="L1361" i="26"/>
  <c r="L1362" i="26"/>
  <c r="L1363" i="26"/>
  <c r="L1364" i="26"/>
  <c r="L1365" i="26"/>
  <c r="L1366" i="26"/>
  <c r="L1367" i="26"/>
  <c r="L1368" i="26"/>
  <c r="L1369" i="26"/>
  <c r="L1370" i="26"/>
  <c r="L1371" i="26"/>
  <c r="L1372" i="26"/>
  <c r="L1373" i="26"/>
  <c r="L1374" i="26"/>
  <c r="L1375" i="26"/>
  <c r="L1376" i="26"/>
  <c r="L1377" i="26"/>
  <c r="L1378" i="26"/>
  <c r="L1379" i="26"/>
  <c r="L1380" i="26"/>
  <c r="L1381" i="26"/>
  <c r="L1382" i="26"/>
  <c r="L1383" i="26"/>
  <c r="L1384" i="26"/>
  <c r="L1385" i="26"/>
  <c r="L1386" i="26"/>
  <c r="L1387" i="26"/>
  <c r="L1388" i="26"/>
  <c r="L1389" i="26"/>
  <c r="L1390" i="26"/>
  <c r="L1391" i="26"/>
  <c r="L1392" i="26"/>
  <c r="L1393" i="26"/>
  <c r="L1394" i="26"/>
  <c r="L1395" i="26"/>
  <c r="L1396" i="26"/>
  <c r="L1397" i="26"/>
  <c r="L1398" i="26"/>
  <c r="L1399" i="26"/>
  <c r="L1400" i="26"/>
  <c r="L1401" i="26"/>
  <c r="L1402" i="26"/>
  <c r="L1403" i="26"/>
  <c r="L1404" i="26"/>
  <c r="L1405" i="26"/>
  <c r="L1406" i="26"/>
  <c r="L1407" i="26"/>
  <c r="L1408" i="26"/>
  <c r="L1409" i="26"/>
  <c r="L1410" i="26"/>
  <c r="L1411" i="26"/>
  <c r="L1412" i="26"/>
  <c r="L1413" i="26"/>
  <c r="L1414" i="26"/>
  <c r="L1415" i="26"/>
  <c r="L1416" i="26"/>
  <c r="L1417" i="26"/>
  <c r="L1418" i="26"/>
  <c r="L1419" i="26"/>
  <c r="L1420" i="26"/>
  <c r="L1421" i="26"/>
  <c r="L1422" i="26"/>
  <c r="L1423" i="26"/>
  <c r="L1424" i="26"/>
  <c r="L1425" i="26"/>
  <c r="L1426" i="26"/>
  <c r="L1427" i="26"/>
  <c r="L1428" i="26"/>
  <c r="L1429" i="26"/>
  <c r="L1430" i="26"/>
  <c r="L1431" i="26"/>
  <c r="L1432" i="26"/>
  <c r="L1433" i="26"/>
  <c r="L1434" i="26"/>
  <c r="L1435" i="26"/>
  <c r="L1436" i="26"/>
  <c r="L1437" i="26"/>
  <c r="L1438" i="26"/>
  <c r="L1439" i="26"/>
  <c r="L1440" i="26"/>
  <c r="L1441" i="26"/>
  <c r="L1442" i="26"/>
  <c r="L1443" i="26"/>
  <c r="L1444" i="26"/>
  <c r="L1445" i="26"/>
  <c r="L1446" i="26"/>
  <c r="L1447" i="26"/>
  <c r="L1448" i="26"/>
  <c r="L1449" i="26"/>
  <c r="L1450" i="26"/>
  <c r="L1451" i="26"/>
  <c r="L1452" i="26"/>
  <c r="L1453" i="26"/>
  <c r="L1454" i="26"/>
  <c r="L1455" i="26"/>
  <c r="L1456" i="26"/>
  <c r="L1457" i="26"/>
  <c r="L1458" i="26"/>
  <c r="L1459" i="26"/>
  <c r="L1460" i="26"/>
  <c r="L1461" i="26"/>
  <c r="L1462" i="26"/>
  <c r="L1463" i="26"/>
  <c r="L1464" i="26"/>
  <c r="L1465" i="26"/>
  <c r="L1466" i="26"/>
  <c r="L1467" i="26"/>
  <c r="L1468" i="26"/>
  <c r="L1469" i="26"/>
  <c r="L1470" i="26"/>
  <c r="L1471" i="26"/>
  <c r="L1472" i="26"/>
  <c r="L1473" i="26"/>
  <c r="L1474" i="26"/>
  <c r="L1475" i="26"/>
  <c r="L1476" i="26"/>
  <c r="L1477" i="26"/>
  <c r="L1478" i="26"/>
  <c r="L1479" i="26"/>
  <c r="L1480" i="26"/>
  <c r="L1481" i="26"/>
  <c r="L1482" i="26"/>
  <c r="L1483" i="26"/>
  <c r="L1484" i="26"/>
  <c r="L1485" i="26"/>
  <c r="L1486" i="26"/>
  <c r="L1487" i="26"/>
  <c r="L1488" i="26"/>
  <c r="L1489" i="26"/>
  <c r="L1490" i="26"/>
  <c r="L1491" i="26"/>
  <c r="L1492" i="26"/>
  <c r="L1493" i="26"/>
  <c r="L1494" i="26"/>
  <c r="L1495" i="26"/>
  <c r="L1496" i="26"/>
  <c r="L1497" i="26"/>
  <c r="L1498" i="26"/>
  <c r="L1499" i="26"/>
  <c r="L1500" i="26"/>
  <c r="L1501" i="26"/>
  <c r="L1502" i="26"/>
  <c r="L1503" i="26"/>
  <c r="L1504" i="26"/>
  <c r="L1505" i="26"/>
  <c r="L1506" i="26"/>
  <c r="L1507" i="26"/>
  <c r="L1508" i="26"/>
  <c r="L1509" i="26"/>
  <c r="L1510" i="26"/>
  <c r="L1511" i="26"/>
  <c r="L1512" i="26"/>
  <c r="L1513" i="26"/>
  <c r="L1514" i="26"/>
  <c r="L1515" i="26"/>
  <c r="L1516" i="26"/>
  <c r="L1517" i="26"/>
  <c r="L1518" i="26"/>
  <c r="L1519" i="26"/>
  <c r="L1520" i="26"/>
  <c r="L1521" i="26"/>
  <c r="L1522" i="26"/>
  <c r="L1523" i="26"/>
  <c r="L1524" i="26"/>
  <c r="L1525" i="26"/>
  <c r="L1526" i="26"/>
  <c r="L1527" i="26"/>
  <c r="L1528" i="26"/>
  <c r="L1529" i="26"/>
  <c r="L1530" i="26"/>
  <c r="L1531" i="26"/>
  <c r="L1532" i="26"/>
  <c r="L1533" i="26"/>
  <c r="L1534" i="26"/>
  <c r="L1535" i="26"/>
  <c r="L1536" i="26"/>
  <c r="L1537" i="26"/>
  <c r="L1538" i="26"/>
  <c r="L1539" i="26"/>
  <c r="L1540" i="26"/>
  <c r="L1541" i="26"/>
  <c r="L1542" i="26"/>
  <c r="L1543" i="26"/>
  <c r="L1544" i="26"/>
  <c r="L1545" i="26"/>
  <c r="L1546" i="26"/>
  <c r="L1547" i="26"/>
  <c r="L1548" i="26"/>
  <c r="L1549" i="26"/>
  <c r="L1550" i="26"/>
  <c r="L1551" i="26"/>
  <c r="L1552" i="26"/>
  <c r="L1553" i="26"/>
  <c r="L1554" i="26"/>
  <c r="L1555" i="26"/>
  <c r="L1556" i="26"/>
  <c r="L1557" i="26"/>
  <c r="L1558" i="26"/>
  <c r="L1559" i="26"/>
  <c r="L1560" i="26"/>
  <c r="L1561" i="26"/>
  <c r="L1562" i="26"/>
  <c r="L1563" i="26"/>
  <c r="L1564" i="26"/>
  <c r="L1565" i="26"/>
  <c r="L1566" i="26"/>
  <c r="L1567" i="26"/>
  <c r="L1568" i="26"/>
  <c r="L1569" i="26"/>
  <c r="L1570" i="26"/>
  <c r="L1571" i="26"/>
  <c r="L1572" i="26"/>
  <c r="L1573" i="26"/>
  <c r="L1574" i="26"/>
  <c r="L1575" i="26"/>
  <c r="L1576" i="26"/>
  <c r="L1577" i="26"/>
  <c r="L1578" i="26"/>
  <c r="L1579" i="26"/>
  <c r="L1580" i="26"/>
  <c r="L1581" i="26"/>
  <c r="L1582" i="26"/>
  <c r="L1583" i="26"/>
  <c r="L1584" i="26"/>
  <c r="L1585" i="26"/>
  <c r="L1586" i="26"/>
  <c r="L1587" i="26"/>
  <c r="L1588" i="26"/>
  <c r="L1589" i="26"/>
  <c r="L1590" i="26"/>
  <c r="L1591" i="26"/>
  <c r="L1592" i="26"/>
  <c r="L1593" i="26"/>
  <c r="L1594" i="26"/>
  <c r="L1595" i="26"/>
  <c r="L1596" i="26"/>
  <c r="L1597" i="26"/>
  <c r="L1598" i="26"/>
  <c r="L1599" i="26"/>
  <c r="L1600" i="26"/>
  <c r="L1601" i="26"/>
  <c r="L1602" i="26"/>
  <c r="L1603" i="26"/>
  <c r="L1604" i="26"/>
  <c r="L1605" i="26"/>
  <c r="L1606" i="26"/>
  <c r="L1607" i="26"/>
  <c r="L1608" i="26"/>
  <c r="L1609" i="26"/>
  <c r="L1610" i="26"/>
  <c r="L1611" i="26"/>
  <c r="L1612" i="26"/>
  <c r="L1613" i="26"/>
  <c r="L1614" i="26"/>
  <c r="L1615" i="26"/>
  <c r="L1616" i="26"/>
  <c r="L1617" i="26"/>
  <c r="L1618" i="26"/>
  <c r="L1619" i="26"/>
  <c r="L1620" i="26"/>
  <c r="L1621" i="26"/>
  <c r="L1622" i="26"/>
  <c r="L1623" i="26"/>
  <c r="L1624" i="26"/>
  <c r="L1625" i="26"/>
  <c r="L1626" i="26"/>
  <c r="L1627" i="26"/>
  <c r="L1628" i="26"/>
  <c r="L1629" i="26"/>
  <c r="L1630" i="26"/>
  <c r="L1631" i="26"/>
  <c r="L1632" i="26"/>
  <c r="L1633" i="26"/>
  <c r="L1634" i="26"/>
  <c r="L1635" i="26"/>
  <c r="L1636" i="26"/>
  <c r="L1637" i="26"/>
  <c r="L1638" i="26"/>
  <c r="L1639" i="26"/>
  <c r="L1640" i="26"/>
  <c r="L1641" i="26"/>
  <c r="L1642" i="26"/>
  <c r="L1643" i="26"/>
  <c r="L1644" i="26"/>
  <c r="L1645" i="26"/>
  <c r="L1646" i="26"/>
  <c r="L1647" i="26"/>
  <c r="L1648" i="26"/>
  <c r="L1649" i="26"/>
  <c r="L1650" i="26"/>
  <c r="L1651" i="26"/>
  <c r="L1652" i="26"/>
  <c r="L1653" i="26"/>
  <c r="L1654" i="26"/>
  <c r="L1655" i="26"/>
  <c r="L1656" i="26"/>
  <c r="L1657" i="26"/>
  <c r="L1658" i="26"/>
  <c r="L1659" i="26"/>
  <c r="L1660" i="26"/>
  <c r="L1661" i="26"/>
  <c r="L1662" i="26"/>
  <c r="L1663" i="26"/>
  <c r="L1664" i="26"/>
  <c r="L1665" i="26"/>
  <c r="L1666" i="26"/>
  <c r="L1667" i="26"/>
  <c r="L1668" i="26"/>
  <c r="L1669" i="26"/>
  <c r="L1670" i="26"/>
  <c r="L1671" i="26"/>
  <c r="L1672" i="26"/>
  <c r="L1673" i="26"/>
  <c r="L1674" i="26"/>
  <c r="L1675" i="26"/>
  <c r="L1676" i="26"/>
  <c r="L1677" i="26"/>
  <c r="L1678" i="26"/>
  <c r="L1679" i="26"/>
  <c r="L1680" i="26"/>
  <c r="L1681" i="26"/>
  <c r="L1682" i="26"/>
  <c r="L1683" i="26"/>
  <c r="L1684" i="26"/>
  <c r="L1685" i="26"/>
  <c r="L1686" i="26"/>
  <c r="L1687" i="26"/>
  <c r="L1688" i="26"/>
  <c r="L1689" i="26"/>
  <c r="L1690" i="26"/>
  <c r="L1691" i="26"/>
  <c r="L1692" i="26"/>
  <c r="L1693" i="26"/>
  <c r="L1694" i="26"/>
  <c r="L1695" i="26"/>
  <c r="L1696" i="26"/>
  <c r="L1697" i="26"/>
  <c r="L1698" i="26"/>
  <c r="L1699" i="26"/>
  <c r="L1700" i="26"/>
  <c r="L1701" i="26"/>
  <c r="L1702" i="26"/>
  <c r="L1703" i="26"/>
  <c r="L1704" i="26"/>
  <c r="L1705" i="26"/>
  <c r="L1706" i="26"/>
  <c r="L1707" i="26"/>
  <c r="L1708" i="26"/>
  <c r="L1709" i="26"/>
  <c r="L1710" i="26"/>
  <c r="L1711" i="26"/>
  <c r="L1712" i="26"/>
  <c r="L1713" i="26"/>
  <c r="L1714" i="26"/>
  <c r="L1715" i="26"/>
  <c r="L1716" i="26"/>
  <c r="L1717" i="26"/>
  <c r="L1718" i="26"/>
  <c r="L1719" i="26"/>
  <c r="L1720" i="26"/>
  <c r="L1721" i="26"/>
  <c r="L1722" i="26"/>
  <c r="L1723" i="26"/>
  <c r="L1724" i="26"/>
  <c r="L1725" i="26"/>
  <c r="L1726" i="26"/>
  <c r="L1727" i="26"/>
  <c r="L1728" i="26"/>
  <c r="L1729" i="26"/>
  <c r="L1730" i="26"/>
  <c r="L1731" i="26"/>
  <c r="L1732" i="26"/>
  <c r="L1733" i="26"/>
  <c r="L1734" i="26"/>
  <c r="L1735" i="26"/>
  <c r="L1736" i="26"/>
  <c r="L1737" i="26"/>
  <c r="L1738" i="26"/>
  <c r="L1739" i="26"/>
  <c r="L1740" i="26"/>
  <c r="L1741" i="26"/>
  <c r="L1742" i="26"/>
  <c r="L1743" i="26"/>
  <c r="L1744" i="26"/>
  <c r="L1745" i="26"/>
  <c r="L1746" i="26"/>
  <c r="L1747" i="26"/>
  <c r="L1748" i="26"/>
  <c r="L1749" i="26"/>
  <c r="L1750" i="26"/>
  <c r="L1751" i="26"/>
  <c r="L1752" i="26"/>
  <c r="L1753" i="26"/>
  <c r="L1754" i="26"/>
  <c r="L1755" i="26"/>
  <c r="L1756" i="26"/>
  <c r="L1757" i="26"/>
  <c r="L1758" i="26"/>
  <c r="L1759" i="26"/>
  <c r="L1760" i="26"/>
  <c r="L1761" i="26"/>
  <c r="L1762" i="26"/>
  <c r="L1763" i="26"/>
  <c r="L1764" i="26"/>
  <c r="L1765" i="26"/>
  <c r="L1766" i="26"/>
  <c r="L1767" i="26"/>
  <c r="L1768" i="26"/>
  <c r="L1769" i="26"/>
  <c r="L1770" i="26"/>
  <c r="L1771" i="26"/>
  <c r="L1772" i="26"/>
  <c r="L1773" i="26"/>
  <c r="L1774" i="26"/>
  <c r="L1775" i="26"/>
  <c r="L1776" i="26"/>
  <c r="L1777" i="26"/>
  <c r="L1778" i="26"/>
  <c r="L1779" i="26"/>
  <c r="L1780" i="26"/>
  <c r="L1781" i="26"/>
  <c r="L1782" i="26"/>
  <c r="L2" i="26"/>
  <c r="F13" i="25"/>
  <c r="K3" i="26"/>
  <c r="K4" i="26"/>
  <c r="K5" i="26"/>
  <c r="K6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523" i="26"/>
  <c r="K524" i="26"/>
  <c r="K525" i="26"/>
  <c r="K526" i="26"/>
  <c r="K527" i="26"/>
  <c r="K528" i="26"/>
  <c r="K529" i="26"/>
  <c r="K530" i="26"/>
  <c r="K531" i="26"/>
  <c r="K532" i="26"/>
  <c r="K533" i="26"/>
  <c r="K534" i="26"/>
  <c r="K535" i="26"/>
  <c r="K536" i="26"/>
  <c r="K537" i="26"/>
  <c r="K538" i="26"/>
  <c r="K539" i="26"/>
  <c r="K540" i="26"/>
  <c r="K541" i="26"/>
  <c r="K542" i="26"/>
  <c r="K543" i="26"/>
  <c r="K544" i="26"/>
  <c r="K545" i="26"/>
  <c r="K546" i="26"/>
  <c r="K547" i="26"/>
  <c r="K548" i="26"/>
  <c r="K549" i="26"/>
  <c r="K550" i="26"/>
  <c r="K551" i="26"/>
  <c r="K552" i="26"/>
  <c r="K553" i="26"/>
  <c r="K554" i="26"/>
  <c r="K555" i="26"/>
  <c r="K556" i="26"/>
  <c r="K557" i="26"/>
  <c r="K558" i="26"/>
  <c r="K559" i="26"/>
  <c r="K560" i="26"/>
  <c r="K561" i="26"/>
  <c r="K562" i="26"/>
  <c r="K563" i="26"/>
  <c r="K564" i="26"/>
  <c r="K565" i="26"/>
  <c r="K566" i="26"/>
  <c r="K567" i="26"/>
  <c r="K568" i="26"/>
  <c r="K569" i="26"/>
  <c r="K570" i="26"/>
  <c r="K571" i="26"/>
  <c r="K572" i="26"/>
  <c r="K573" i="26"/>
  <c r="K574" i="26"/>
  <c r="K575" i="26"/>
  <c r="K576" i="26"/>
  <c r="K577" i="26"/>
  <c r="K578" i="26"/>
  <c r="K579" i="26"/>
  <c r="K580" i="26"/>
  <c r="K581" i="26"/>
  <c r="K582" i="26"/>
  <c r="K583" i="26"/>
  <c r="K584" i="26"/>
  <c r="K585" i="26"/>
  <c r="K586" i="26"/>
  <c r="K587" i="26"/>
  <c r="K588" i="26"/>
  <c r="K589" i="26"/>
  <c r="K590" i="26"/>
  <c r="K591" i="26"/>
  <c r="K592" i="26"/>
  <c r="K593" i="26"/>
  <c r="K594" i="26"/>
  <c r="K595" i="26"/>
  <c r="K596" i="26"/>
  <c r="K597" i="26"/>
  <c r="K598" i="26"/>
  <c r="K599" i="26"/>
  <c r="K600" i="26"/>
  <c r="K601" i="26"/>
  <c r="K602" i="26"/>
  <c r="K603" i="26"/>
  <c r="K604" i="26"/>
  <c r="K605" i="26"/>
  <c r="K606" i="26"/>
  <c r="K607" i="26"/>
  <c r="K608" i="26"/>
  <c r="K609" i="26"/>
  <c r="K610" i="26"/>
  <c r="K611" i="26"/>
  <c r="K612" i="26"/>
  <c r="K613" i="26"/>
  <c r="K614" i="26"/>
  <c r="K615" i="26"/>
  <c r="K616" i="26"/>
  <c r="K617" i="26"/>
  <c r="K618" i="26"/>
  <c r="K619" i="26"/>
  <c r="K620" i="26"/>
  <c r="K621" i="26"/>
  <c r="K622" i="26"/>
  <c r="K623" i="26"/>
  <c r="K624" i="26"/>
  <c r="K625" i="26"/>
  <c r="K626" i="26"/>
  <c r="K627" i="26"/>
  <c r="K628" i="26"/>
  <c r="K629" i="26"/>
  <c r="K630" i="26"/>
  <c r="K631" i="26"/>
  <c r="K632" i="26"/>
  <c r="K633" i="26"/>
  <c r="K634" i="26"/>
  <c r="K635" i="26"/>
  <c r="K636" i="26"/>
  <c r="K637" i="26"/>
  <c r="K638" i="26"/>
  <c r="K639" i="26"/>
  <c r="K640" i="26"/>
  <c r="K641" i="26"/>
  <c r="K642" i="26"/>
  <c r="K643" i="26"/>
  <c r="K644" i="26"/>
  <c r="K645" i="26"/>
  <c r="K646" i="26"/>
  <c r="K647" i="26"/>
  <c r="K648" i="26"/>
  <c r="K649" i="26"/>
  <c r="K650" i="26"/>
  <c r="K651" i="26"/>
  <c r="K652" i="26"/>
  <c r="K653" i="26"/>
  <c r="K654" i="26"/>
  <c r="K655" i="26"/>
  <c r="K656" i="26"/>
  <c r="K657" i="26"/>
  <c r="K658" i="26"/>
  <c r="K659" i="26"/>
  <c r="K660" i="26"/>
  <c r="K661" i="26"/>
  <c r="K662" i="26"/>
  <c r="K663" i="26"/>
  <c r="K664" i="26"/>
  <c r="K665" i="26"/>
  <c r="K666" i="26"/>
  <c r="K667" i="26"/>
  <c r="K668" i="26"/>
  <c r="K669" i="26"/>
  <c r="K670" i="26"/>
  <c r="K671" i="26"/>
  <c r="K672" i="26"/>
  <c r="K673" i="26"/>
  <c r="K674" i="26"/>
  <c r="K675" i="26"/>
  <c r="K676" i="26"/>
  <c r="K677" i="26"/>
  <c r="K678" i="26"/>
  <c r="K679" i="26"/>
  <c r="K680" i="26"/>
  <c r="K681" i="26"/>
  <c r="K682" i="26"/>
  <c r="K683" i="26"/>
  <c r="K684" i="26"/>
  <c r="K685" i="26"/>
  <c r="K686" i="26"/>
  <c r="K687" i="26"/>
  <c r="K688" i="26"/>
  <c r="K689" i="26"/>
  <c r="K690" i="26"/>
  <c r="K691" i="26"/>
  <c r="K692" i="26"/>
  <c r="K693" i="26"/>
  <c r="K694" i="26"/>
  <c r="K695" i="26"/>
  <c r="K696" i="26"/>
  <c r="K697" i="26"/>
  <c r="K698" i="26"/>
  <c r="K699" i="26"/>
  <c r="K700" i="26"/>
  <c r="K701" i="26"/>
  <c r="K702" i="26"/>
  <c r="K703" i="26"/>
  <c r="K704" i="26"/>
  <c r="K705" i="26"/>
  <c r="K706" i="26"/>
  <c r="K707" i="26"/>
  <c r="K708" i="26"/>
  <c r="K709" i="26"/>
  <c r="K710" i="26"/>
  <c r="K711" i="26"/>
  <c r="K712" i="26"/>
  <c r="K713" i="26"/>
  <c r="K714" i="26"/>
  <c r="K715" i="26"/>
  <c r="K716" i="26"/>
  <c r="K717" i="26"/>
  <c r="K718" i="26"/>
  <c r="K719" i="26"/>
  <c r="K720" i="26"/>
  <c r="K721" i="26"/>
  <c r="K722" i="26"/>
  <c r="K723" i="26"/>
  <c r="K724" i="26"/>
  <c r="K725" i="26"/>
  <c r="K726" i="26"/>
  <c r="K727" i="26"/>
  <c r="K728" i="26"/>
  <c r="K729" i="26"/>
  <c r="K730" i="26"/>
  <c r="K731" i="26"/>
  <c r="K732" i="26"/>
  <c r="K733" i="26"/>
  <c r="K734" i="26"/>
  <c r="K735" i="26"/>
  <c r="K736" i="26"/>
  <c r="K737" i="26"/>
  <c r="K738" i="26"/>
  <c r="K739" i="26"/>
  <c r="K740" i="26"/>
  <c r="K741" i="26"/>
  <c r="K742" i="26"/>
  <c r="K743" i="26"/>
  <c r="K744" i="26"/>
  <c r="K745" i="26"/>
  <c r="K746" i="26"/>
  <c r="K747" i="26"/>
  <c r="K748" i="26"/>
  <c r="K749" i="26"/>
  <c r="K750" i="26"/>
  <c r="K751" i="26"/>
  <c r="K752" i="26"/>
  <c r="K753" i="26"/>
  <c r="K754" i="26"/>
  <c r="K755" i="26"/>
  <c r="K756" i="26"/>
  <c r="K757" i="26"/>
  <c r="K758" i="26"/>
  <c r="K759" i="26"/>
  <c r="K760" i="26"/>
  <c r="K761" i="26"/>
  <c r="K762" i="26"/>
  <c r="K763" i="26"/>
  <c r="K764" i="26"/>
  <c r="K765" i="26"/>
  <c r="K766" i="26"/>
  <c r="K767" i="26"/>
  <c r="K768" i="26"/>
  <c r="K769" i="26"/>
  <c r="K770" i="26"/>
  <c r="K771" i="26"/>
  <c r="K772" i="26"/>
  <c r="K773" i="26"/>
  <c r="K774" i="26"/>
  <c r="K775" i="26"/>
  <c r="K776" i="26"/>
  <c r="K777" i="26"/>
  <c r="K778" i="26"/>
  <c r="K779" i="26"/>
  <c r="K780" i="26"/>
  <c r="K781" i="26"/>
  <c r="K782" i="26"/>
  <c r="K783" i="26"/>
  <c r="K784" i="26"/>
  <c r="K785" i="26"/>
  <c r="K786" i="26"/>
  <c r="K787" i="26"/>
  <c r="K788" i="26"/>
  <c r="K789" i="26"/>
  <c r="K790" i="26"/>
  <c r="K791" i="26"/>
  <c r="K792" i="26"/>
  <c r="K793" i="26"/>
  <c r="K794" i="26"/>
  <c r="K795" i="26"/>
  <c r="K796" i="26"/>
  <c r="K797" i="26"/>
  <c r="K798" i="26"/>
  <c r="K799" i="26"/>
  <c r="K800" i="26"/>
  <c r="K801" i="26"/>
  <c r="K802" i="26"/>
  <c r="K803" i="26"/>
  <c r="K804" i="26"/>
  <c r="K805" i="26"/>
  <c r="K806" i="26"/>
  <c r="K807" i="26"/>
  <c r="K808" i="26"/>
  <c r="K809" i="26"/>
  <c r="K810" i="26"/>
  <c r="K811" i="26"/>
  <c r="K812" i="26"/>
  <c r="K813" i="26"/>
  <c r="K814" i="26"/>
  <c r="K815" i="26"/>
  <c r="K816" i="26"/>
  <c r="K817" i="26"/>
  <c r="K818" i="26"/>
  <c r="K819" i="26"/>
  <c r="K820" i="26"/>
  <c r="K821" i="26"/>
  <c r="K822" i="26"/>
  <c r="K823" i="26"/>
  <c r="K824" i="26"/>
  <c r="K825" i="26"/>
  <c r="K826" i="26"/>
  <c r="K827" i="26"/>
  <c r="K828" i="26"/>
  <c r="K829" i="26"/>
  <c r="K830" i="26"/>
  <c r="K831" i="26"/>
  <c r="K832" i="26"/>
  <c r="K833" i="26"/>
  <c r="K834" i="26"/>
  <c r="K835" i="26"/>
  <c r="K836" i="26"/>
  <c r="K837" i="26"/>
  <c r="K838" i="26"/>
  <c r="K839" i="26"/>
  <c r="K840" i="26"/>
  <c r="K841" i="26"/>
  <c r="K842" i="26"/>
  <c r="K843" i="26"/>
  <c r="K844" i="26"/>
  <c r="K845" i="26"/>
  <c r="K846" i="26"/>
  <c r="K847" i="26"/>
  <c r="K848" i="26"/>
  <c r="K849" i="26"/>
  <c r="K850" i="26"/>
  <c r="K851" i="26"/>
  <c r="K852" i="26"/>
  <c r="K853" i="26"/>
  <c r="K854" i="26"/>
  <c r="K855" i="26"/>
  <c r="K856" i="26"/>
  <c r="K857" i="26"/>
  <c r="K858" i="26"/>
  <c r="K859" i="26"/>
  <c r="K860" i="26"/>
  <c r="K861" i="26"/>
  <c r="K862" i="26"/>
  <c r="K863" i="26"/>
  <c r="K864" i="26"/>
  <c r="K865" i="26"/>
  <c r="K866" i="26"/>
  <c r="K867" i="26"/>
  <c r="K868" i="26"/>
  <c r="K869" i="26"/>
  <c r="K870" i="26"/>
  <c r="K871" i="26"/>
  <c r="K872" i="26"/>
  <c r="K873" i="26"/>
  <c r="K874" i="26"/>
  <c r="K875" i="26"/>
  <c r="K876" i="26"/>
  <c r="K877" i="26"/>
  <c r="K878" i="26"/>
  <c r="K879" i="26"/>
  <c r="K880" i="26"/>
  <c r="K881" i="26"/>
  <c r="K882" i="26"/>
  <c r="K883" i="26"/>
  <c r="K884" i="26"/>
  <c r="K885" i="26"/>
  <c r="K886" i="26"/>
  <c r="K887" i="26"/>
  <c r="K888" i="26"/>
  <c r="K889" i="26"/>
  <c r="K890" i="26"/>
  <c r="K891" i="26"/>
  <c r="K892" i="26"/>
  <c r="K893" i="26"/>
  <c r="K894" i="26"/>
  <c r="K895" i="26"/>
  <c r="K896" i="26"/>
  <c r="K897" i="26"/>
  <c r="K898" i="26"/>
  <c r="K899" i="26"/>
  <c r="K900" i="26"/>
  <c r="K901" i="26"/>
  <c r="K902" i="26"/>
  <c r="K903" i="26"/>
  <c r="K904" i="26"/>
  <c r="K905" i="26"/>
  <c r="K906" i="26"/>
  <c r="K907" i="26"/>
  <c r="K908" i="26"/>
  <c r="K909" i="26"/>
  <c r="K910" i="26"/>
  <c r="K911" i="26"/>
  <c r="K912" i="26"/>
  <c r="K913" i="26"/>
  <c r="K914" i="26"/>
  <c r="K915" i="26"/>
  <c r="K916" i="26"/>
  <c r="K917" i="26"/>
  <c r="K918" i="26"/>
  <c r="K919" i="26"/>
  <c r="K920" i="26"/>
  <c r="K921" i="26"/>
  <c r="K922" i="26"/>
  <c r="K923" i="26"/>
  <c r="K924" i="26"/>
  <c r="K925" i="26"/>
  <c r="K926" i="26"/>
  <c r="K927" i="26"/>
  <c r="K928" i="26"/>
  <c r="K929" i="26"/>
  <c r="K930" i="26"/>
  <c r="K931" i="26"/>
  <c r="K932" i="26"/>
  <c r="K933" i="26"/>
  <c r="K934" i="26"/>
  <c r="K935" i="26"/>
  <c r="K936" i="26"/>
  <c r="K937" i="26"/>
  <c r="K938" i="26"/>
  <c r="K939" i="26"/>
  <c r="K940" i="26"/>
  <c r="K941" i="26"/>
  <c r="K942" i="26"/>
  <c r="K943" i="26"/>
  <c r="K944" i="26"/>
  <c r="K945" i="26"/>
  <c r="K946" i="26"/>
  <c r="K947" i="26"/>
  <c r="K948" i="26"/>
  <c r="K949" i="26"/>
  <c r="K950" i="26"/>
  <c r="K951" i="26"/>
  <c r="K952" i="26"/>
  <c r="K953" i="26"/>
  <c r="K954" i="26"/>
  <c r="K955" i="26"/>
  <c r="K956" i="26"/>
  <c r="K957" i="26"/>
  <c r="K958" i="26"/>
  <c r="K959" i="26"/>
  <c r="K960" i="26"/>
  <c r="K961" i="26"/>
  <c r="K962" i="26"/>
  <c r="K963" i="26"/>
  <c r="K964" i="26"/>
  <c r="K965" i="26"/>
  <c r="K966" i="26"/>
  <c r="K967" i="26"/>
  <c r="K968" i="26"/>
  <c r="K969" i="26"/>
  <c r="K970" i="26"/>
  <c r="K971" i="26"/>
  <c r="K972" i="26"/>
  <c r="K973" i="26"/>
  <c r="K974" i="26"/>
  <c r="K975" i="26"/>
  <c r="K976" i="26"/>
  <c r="K977" i="26"/>
  <c r="K978" i="26"/>
  <c r="K979" i="26"/>
  <c r="K980" i="26"/>
  <c r="K981" i="26"/>
  <c r="K982" i="26"/>
  <c r="K983" i="26"/>
  <c r="K984" i="26"/>
  <c r="K985" i="26"/>
  <c r="K986" i="26"/>
  <c r="K987" i="26"/>
  <c r="K988" i="26"/>
  <c r="K989" i="26"/>
  <c r="K990" i="26"/>
  <c r="K991" i="26"/>
  <c r="K992" i="26"/>
  <c r="K993" i="26"/>
  <c r="K994" i="26"/>
  <c r="K995" i="26"/>
  <c r="K996" i="26"/>
  <c r="K997" i="26"/>
  <c r="K998" i="26"/>
  <c r="K999" i="26"/>
  <c r="K1000" i="26"/>
  <c r="K1001" i="26"/>
  <c r="K1002" i="26"/>
  <c r="K1003" i="26"/>
  <c r="K1004" i="26"/>
  <c r="K1005" i="26"/>
  <c r="K1006" i="26"/>
  <c r="K1007" i="26"/>
  <c r="K1008" i="26"/>
  <c r="K1009" i="26"/>
  <c r="K1010" i="26"/>
  <c r="K1011" i="26"/>
  <c r="K1012" i="26"/>
  <c r="K1013" i="26"/>
  <c r="K1014" i="26"/>
  <c r="K1015" i="26"/>
  <c r="K1016" i="26"/>
  <c r="K1017" i="26"/>
  <c r="K1018" i="26"/>
  <c r="K1019" i="26"/>
  <c r="K1020" i="26"/>
  <c r="K1021" i="26"/>
  <c r="K1022" i="26"/>
  <c r="K1023" i="26"/>
  <c r="K1024" i="26"/>
  <c r="K1025" i="26"/>
  <c r="K1026" i="26"/>
  <c r="K1027" i="26"/>
  <c r="K1028" i="26"/>
  <c r="K1029" i="26"/>
  <c r="K1030" i="26"/>
  <c r="K1031" i="26"/>
  <c r="K1032" i="26"/>
  <c r="K1033" i="26"/>
  <c r="K1034" i="26"/>
  <c r="K1035" i="26"/>
  <c r="K1036" i="26"/>
  <c r="K1037" i="26"/>
  <c r="K1038" i="26"/>
  <c r="K1039" i="26"/>
  <c r="K1040" i="26"/>
  <c r="K1041" i="26"/>
  <c r="K1042" i="26"/>
  <c r="K1043" i="26"/>
  <c r="K1044" i="26"/>
  <c r="K1045" i="26"/>
  <c r="K1046" i="26"/>
  <c r="K1047" i="26"/>
  <c r="K1048" i="26"/>
  <c r="K1049" i="26"/>
  <c r="K1050" i="26"/>
  <c r="K1051" i="26"/>
  <c r="K1052" i="26"/>
  <c r="K1053" i="26"/>
  <c r="K1054" i="26"/>
  <c r="K1055" i="26"/>
  <c r="K1056" i="26"/>
  <c r="K1057" i="26"/>
  <c r="K1058" i="26"/>
  <c r="K1059" i="26"/>
  <c r="K1060" i="26"/>
  <c r="K1061" i="26"/>
  <c r="K1062" i="26"/>
  <c r="K1063" i="26"/>
  <c r="K1064" i="26"/>
  <c r="K1065" i="26"/>
  <c r="K1066" i="26"/>
  <c r="K1067" i="26"/>
  <c r="K1068" i="26"/>
  <c r="K1069" i="26"/>
  <c r="K1070" i="26"/>
  <c r="K1071" i="26"/>
  <c r="K1072" i="26"/>
  <c r="K1073" i="26"/>
  <c r="K1074" i="26"/>
  <c r="K1075" i="26"/>
  <c r="K1076" i="26"/>
  <c r="K1077" i="26"/>
  <c r="K1078" i="26"/>
  <c r="K1079" i="26"/>
  <c r="K1080" i="26"/>
  <c r="K1081" i="26"/>
  <c r="K1082" i="26"/>
  <c r="K1083" i="26"/>
  <c r="K1084" i="26"/>
  <c r="K1085" i="26"/>
  <c r="K1086" i="26"/>
  <c r="K1087" i="26"/>
  <c r="K1088" i="26"/>
  <c r="K1089" i="26"/>
  <c r="K1090" i="26"/>
  <c r="K1091" i="26"/>
  <c r="K1092" i="26"/>
  <c r="K1093" i="26"/>
  <c r="K1094" i="26"/>
  <c r="K1095" i="26"/>
  <c r="K1096" i="26"/>
  <c r="K1097" i="26"/>
  <c r="K1098" i="26"/>
  <c r="K1099" i="26"/>
  <c r="K1100" i="26"/>
  <c r="K1101" i="26"/>
  <c r="K1102" i="26"/>
  <c r="K1103" i="26"/>
  <c r="K1104" i="26"/>
  <c r="K1105" i="26"/>
  <c r="K1106" i="26"/>
  <c r="K1107" i="26"/>
  <c r="K1108" i="26"/>
  <c r="K1109" i="26"/>
  <c r="K1110" i="26"/>
  <c r="K1111" i="26"/>
  <c r="K1112" i="26"/>
  <c r="K1113" i="26"/>
  <c r="K1114" i="26"/>
  <c r="K1115" i="26"/>
  <c r="K1116" i="26"/>
  <c r="K1117" i="26"/>
  <c r="K1118" i="26"/>
  <c r="K1119" i="26"/>
  <c r="K1120" i="26"/>
  <c r="K1121" i="26"/>
  <c r="K1122" i="26"/>
  <c r="K1123" i="26"/>
  <c r="K1124" i="26"/>
  <c r="K1125" i="26"/>
  <c r="K1126" i="26"/>
  <c r="K1127" i="26"/>
  <c r="K1128" i="26"/>
  <c r="K1129" i="26"/>
  <c r="K1130" i="26"/>
  <c r="K1131" i="26"/>
  <c r="K1132" i="26"/>
  <c r="K1133" i="26"/>
  <c r="K1134" i="26"/>
  <c r="K1135" i="26"/>
  <c r="K1136" i="26"/>
  <c r="K1137" i="26"/>
  <c r="K1138" i="26"/>
  <c r="K1139" i="26"/>
  <c r="K1140" i="26"/>
  <c r="K1141" i="26"/>
  <c r="K1142" i="26"/>
  <c r="K1143" i="26"/>
  <c r="K1144" i="26"/>
  <c r="K1145" i="26"/>
  <c r="K1146" i="26"/>
  <c r="K1147" i="26"/>
  <c r="K1148" i="26"/>
  <c r="K1149" i="26"/>
  <c r="K1150" i="26"/>
  <c r="K1151" i="26"/>
  <c r="K1152" i="26"/>
  <c r="K1153" i="26"/>
  <c r="K1154" i="26"/>
  <c r="K1155" i="26"/>
  <c r="K1156" i="26"/>
  <c r="K1157" i="26"/>
  <c r="K1158" i="26"/>
  <c r="K1159" i="26"/>
  <c r="K1160" i="26"/>
  <c r="K1161" i="26"/>
  <c r="K1162" i="26"/>
  <c r="K1163" i="26"/>
  <c r="K1164" i="26"/>
  <c r="K1165" i="26"/>
  <c r="K1166" i="26"/>
  <c r="K1167" i="26"/>
  <c r="K1168" i="26"/>
  <c r="K1169" i="26"/>
  <c r="K1170" i="26"/>
  <c r="K1171" i="26"/>
  <c r="K1172" i="26"/>
  <c r="K1173" i="26"/>
  <c r="K1174" i="26"/>
  <c r="K1175" i="26"/>
  <c r="K1176" i="26"/>
  <c r="K1177" i="26"/>
  <c r="K1178" i="26"/>
  <c r="K1179" i="26"/>
  <c r="K1180" i="26"/>
  <c r="K1181" i="26"/>
  <c r="K1182" i="26"/>
  <c r="K1183" i="26"/>
  <c r="K1184" i="26"/>
  <c r="K1185" i="26"/>
  <c r="K1186" i="26"/>
  <c r="K1187" i="26"/>
  <c r="K1188" i="26"/>
  <c r="K1189" i="26"/>
  <c r="K1190" i="26"/>
  <c r="K1191" i="26"/>
  <c r="K1192" i="26"/>
  <c r="K1193" i="26"/>
  <c r="K1194" i="26"/>
  <c r="K1195" i="26"/>
  <c r="K1196" i="26"/>
  <c r="K1197" i="26"/>
  <c r="K1198" i="26"/>
  <c r="K1199" i="26"/>
  <c r="K1200" i="26"/>
  <c r="K1201" i="26"/>
  <c r="K1202" i="26"/>
  <c r="K1203" i="26"/>
  <c r="K1204" i="26"/>
  <c r="K1205" i="26"/>
  <c r="K1206" i="26"/>
  <c r="K1207" i="26"/>
  <c r="K1208" i="26"/>
  <c r="K1209" i="26"/>
  <c r="K1210" i="26"/>
  <c r="K1211" i="26"/>
  <c r="K1212" i="26"/>
  <c r="K1213" i="26"/>
  <c r="K1214" i="26"/>
  <c r="K1215" i="26"/>
  <c r="K1216" i="26"/>
  <c r="K1217" i="26"/>
  <c r="K1218" i="26"/>
  <c r="K1219" i="26"/>
  <c r="K1220" i="26"/>
  <c r="K1221" i="26"/>
  <c r="K1222" i="26"/>
  <c r="K1223" i="26"/>
  <c r="K1224" i="26"/>
  <c r="K1225" i="26"/>
  <c r="K1226" i="26"/>
  <c r="K1227" i="26"/>
  <c r="K1228" i="26"/>
  <c r="K1229" i="26"/>
  <c r="K1230" i="26"/>
  <c r="K1231" i="26"/>
  <c r="K1232" i="26"/>
  <c r="K1233" i="26"/>
  <c r="K1234" i="26"/>
  <c r="K1235" i="26"/>
  <c r="K1236" i="26"/>
  <c r="K1237" i="26"/>
  <c r="K1238" i="26"/>
  <c r="K1239" i="26"/>
  <c r="K1240" i="26"/>
  <c r="K1241" i="26"/>
  <c r="K1242" i="26"/>
  <c r="K1243" i="26"/>
  <c r="K1244" i="26"/>
  <c r="K1245" i="26"/>
  <c r="K1246" i="26"/>
  <c r="K1247" i="26"/>
  <c r="K1248" i="26"/>
  <c r="K1249" i="26"/>
  <c r="K1250" i="26"/>
  <c r="K1251" i="26"/>
  <c r="K1252" i="26"/>
  <c r="K1253" i="26"/>
  <c r="K1254" i="26"/>
  <c r="K1255" i="26"/>
  <c r="K1256" i="26"/>
  <c r="K1257" i="26"/>
  <c r="K1258" i="26"/>
  <c r="K1259" i="26"/>
  <c r="K1260" i="26"/>
  <c r="K1261" i="26"/>
  <c r="K1262" i="26"/>
  <c r="K1263" i="26"/>
  <c r="K1264" i="26"/>
  <c r="K1265" i="26"/>
  <c r="K1266" i="26"/>
  <c r="K1267" i="26"/>
  <c r="K1268" i="26"/>
  <c r="K1269" i="26"/>
  <c r="K1270" i="26"/>
  <c r="K1271" i="26"/>
  <c r="K1272" i="26"/>
  <c r="K1273" i="26"/>
  <c r="K1274" i="26"/>
  <c r="K1275" i="26"/>
  <c r="K1276" i="26"/>
  <c r="K1277" i="26"/>
  <c r="K1278" i="26"/>
  <c r="K1279" i="26"/>
  <c r="K1280" i="26"/>
  <c r="K1281" i="26"/>
  <c r="K1282" i="26"/>
  <c r="K1283" i="26"/>
  <c r="K1284" i="26"/>
  <c r="K1285" i="26"/>
  <c r="K1286" i="26"/>
  <c r="K1287" i="26"/>
  <c r="K1288" i="26"/>
  <c r="K1289" i="26"/>
  <c r="K1290" i="26"/>
  <c r="K1291" i="26"/>
  <c r="K1292" i="26"/>
  <c r="K1293" i="26"/>
  <c r="K1294" i="26"/>
  <c r="K1295" i="26"/>
  <c r="K1296" i="26"/>
  <c r="K1297" i="26"/>
  <c r="K1298" i="26"/>
  <c r="K1299" i="26"/>
  <c r="K1300" i="26"/>
  <c r="K1301" i="26"/>
  <c r="K1302" i="26"/>
  <c r="K1303" i="26"/>
  <c r="K1304" i="26"/>
  <c r="K1305" i="26"/>
  <c r="K1306" i="26"/>
  <c r="K1307" i="26"/>
  <c r="K1308" i="26"/>
  <c r="K1309" i="26"/>
  <c r="K1310" i="26"/>
  <c r="K1311" i="26"/>
  <c r="K1312" i="26"/>
  <c r="K1313" i="26"/>
  <c r="K1314" i="26"/>
  <c r="K1315" i="26"/>
  <c r="K1316" i="26"/>
  <c r="K1317" i="26"/>
  <c r="K1318" i="26"/>
  <c r="K1319" i="26"/>
  <c r="K1320" i="26"/>
  <c r="K1321" i="26"/>
  <c r="K1322" i="26"/>
  <c r="K1323" i="26"/>
  <c r="K1324" i="26"/>
  <c r="K1325" i="26"/>
  <c r="K1326" i="26"/>
  <c r="K1327" i="26"/>
  <c r="K1328" i="26"/>
  <c r="K1329" i="26"/>
  <c r="K1330" i="26"/>
  <c r="K1331" i="26"/>
  <c r="K1332" i="26"/>
  <c r="K1333" i="26"/>
  <c r="K1334" i="26"/>
  <c r="K1335" i="26"/>
  <c r="K1336" i="26"/>
  <c r="K1337" i="26"/>
  <c r="K1338" i="26"/>
  <c r="K1339" i="26"/>
  <c r="K1340" i="26"/>
  <c r="K1341" i="26"/>
  <c r="K1342" i="26"/>
  <c r="K1343" i="26"/>
  <c r="K1344" i="26"/>
  <c r="K1345" i="26"/>
  <c r="K1346" i="26"/>
  <c r="K1347" i="26"/>
  <c r="K1348" i="26"/>
  <c r="K1349" i="26"/>
  <c r="K1350" i="26"/>
  <c r="K1351" i="26"/>
  <c r="K1352" i="26"/>
  <c r="K1353" i="26"/>
  <c r="K1354" i="26"/>
  <c r="K1355" i="26"/>
  <c r="K1356" i="26"/>
  <c r="K1357" i="26"/>
  <c r="K1358" i="26"/>
  <c r="K1359" i="26"/>
  <c r="K1360" i="26"/>
  <c r="K1361" i="26"/>
  <c r="K1362" i="26"/>
  <c r="K1363" i="26"/>
  <c r="K1364" i="26"/>
  <c r="K1365" i="26"/>
  <c r="K1366" i="26"/>
  <c r="K1367" i="26"/>
  <c r="K1368" i="26"/>
  <c r="K1369" i="26"/>
  <c r="K1370" i="26"/>
  <c r="K1371" i="26"/>
  <c r="K1372" i="26"/>
  <c r="K1373" i="26"/>
  <c r="K1374" i="26"/>
  <c r="K1375" i="26"/>
  <c r="K1376" i="26"/>
  <c r="K1377" i="26"/>
  <c r="K1378" i="26"/>
  <c r="K1379" i="26"/>
  <c r="K1380" i="26"/>
  <c r="K1381" i="26"/>
  <c r="K1382" i="26"/>
  <c r="K1383" i="26"/>
  <c r="K1384" i="26"/>
  <c r="K1385" i="26"/>
  <c r="K1386" i="26"/>
  <c r="K1387" i="26"/>
  <c r="K1388" i="26"/>
  <c r="K1389" i="26"/>
  <c r="K1390" i="26"/>
  <c r="K1391" i="26"/>
  <c r="K1392" i="26"/>
  <c r="K1393" i="26"/>
  <c r="K1394" i="26"/>
  <c r="K1395" i="26"/>
  <c r="K1396" i="26"/>
  <c r="K1397" i="26"/>
  <c r="K1398" i="26"/>
  <c r="K1399" i="26"/>
  <c r="K1400" i="26"/>
  <c r="K1401" i="26"/>
  <c r="K1402" i="26"/>
  <c r="K1403" i="26"/>
  <c r="K1404" i="26"/>
  <c r="K1405" i="26"/>
  <c r="K1406" i="26"/>
  <c r="K1407" i="26"/>
  <c r="K1408" i="26"/>
  <c r="K1409" i="26"/>
  <c r="K1410" i="26"/>
  <c r="K1411" i="26"/>
  <c r="K1412" i="26"/>
  <c r="K1413" i="26"/>
  <c r="K1414" i="26"/>
  <c r="K1415" i="26"/>
  <c r="K1416" i="26"/>
  <c r="K1417" i="26"/>
  <c r="K1418" i="26"/>
  <c r="K1419" i="26"/>
  <c r="K1420" i="26"/>
  <c r="K1421" i="26"/>
  <c r="K1422" i="26"/>
  <c r="K1423" i="26"/>
  <c r="K1424" i="26"/>
  <c r="K1425" i="26"/>
  <c r="K1426" i="26"/>
  <c r="K1427" i="26"/>
  <c r="K1428" i="26"/>
  <c r="K1429" i="26"/>
  <c r="K1430" i="26"/>
  <c r="K1431" i="26"/>
  <c r="K1432" i="26"/>
  <c r="K1433" i="26"/>
  <c r="K1434" i="26"/>
  <c r="K1435" i="26"/>
  <c r="K1436" i="26"/>
  <c r="K1437" i="26"/>
  <c r="K1438" i="26"/>
  <c r="K1439" i="26"/>
  <c r="K1440" i="26"/>
  <c r="K1441" i="26"/>
  <c r="K1442" i="26"/>
  <c r="K1443" i="26"/>
  <c r="K1444" i="26"/>
  <c r="K1445" i="26"/>
  <c r="K1446" i="26"/>
  <c r="K1447" i="26"/>
  <c r="K1448" i="26"/>
  <c r="K1449" i="26"/>
  <c r="K1450" i="26"/>
  <c r="K1451" i="26"/>
  <c r="K1452" i="26"/>
  <c r="K1453" i="26"/>
  <c r="K1454" i="26"/>
  <c r="K1455" i="26"/>
  <c r="K1456" i="26"/>
  <c r="K1457" i="26"/>
  <c r="K1458" i="26"/>
  <c r="K1459" i="26"/>
  <c r="K1460" i="26"/>
  <c r="K1461" i="26"/>
  <c r="K1462" i="26"/>
  <c r="K1463" i="26"/>
  <c r="K1464" i="26"/>
  <c r="K1465" i="26"/>
  <c r="K1466" i="26"/>
  <c r="K1467" i="26"/>
  <c r="K1468" i="26"/>
  <c r="K1469" i="26"/>
  <c r="K1470" i="26"/>
  <c r="K1471" i="26"/>
  <c r="K1472" i="26"/>
  <c r="K1473" i="26"/>
  <c r="K1474" i="26"/>
  <c r="K1475" i="26"/>
  <c r="K1476" i="26"/>
  <c r="K1477" i="26"/>
  <c r="K1478" i="26"/>
  <c r="K1479" i="26"/>
  <c r="K1480" i="26"/>
  <c r="K1481" i="26"/>
  <c r="K1482" i="26"/>
  <c r="K1483" i="26"/>
  <c r="K1484" i="26"/>
  <c r="K1485" i="26"/>
  <c r="K1486" i="26"/>
  <c r="K1487" i="26"/>
  <c r="K1488" i="26"/>
  <c r="K1489" i="26"/>
  <c r="K1490" i="26"/>
  <c r="K1491" i="26"/>
  <c r="K1492" i="26"/>
  <c r="K1493" i="26"/>
  <c r="K1494" i="26"/>
  <c r="K1495" i="26"/>
  <c r="K1496" i="26"/>
  <c r="K1497" i="26"/>
  <c r="K1498" i="26"/>
  <c r="K1499" i="26"/>
  <c r="K1500" i="26"/>
  <c r="K1501" i="26"/>
  <c r="K1502" i="26"/>
  <c r="K1503" i="26"/>
  <c r="K1504" i="26"/>
  <c r="K1505" i="26"/>
  <c r="K1506" i="26"/>
  <c r="K1507" i="26"/>
  <c r="K1508" i="26"/>
  <c r="K1509" i="26"/>
  <c r="K1510" i="26"/>
  <c r="K1511" i="26"/>
  <c r="K1512" i="26"/>
  <c r="K1513" i="26"/>
  <c r="K1514" i="26"/>
  <c r="K1515" i="26"/>
  <c r="K1516" i="26"/>
  <c r="K1517" i="26"/>
  <c r="K1518" i="26"/>
  <c r="K1519" i="26"/>
  <c r="K1520" i="26"/>
  <c r="K1521" i="26"/>
  <c r="K1522" i="26"/>
  <c r="K1523" i="26"/>
  <c r="K1524" i="26"/>
  <c r="K1525" i="26"/>
  <c r="K1526" i="26"/>
  <c r="K1527" i="26"/>
  <c r="K1528" i="26"/>
  <c r="K1529" i="26"/>
  <c r="K1530" i="26"/>
  <c r="K1531" i="26"/>
  <c r="K1532" i="26"/>
  <c r="K1533" i="26"/>
  <c r="K1534" i="26"/>
  <c r="K1535" i="26"/>
  <c r="K1536" i="26"/>
  <c r="K1537" i="26"/>
  <c r="K1538" i="26"/>
  <c r="K1539" i="26"/>
  <c r="K1540" i="26"/>
  <c r="K1541" i="26"/>
  <c r="K1542" i="26"/>
  <c r="K1543" i="26"/>
  <c r="K1544" i="26"/>
  <c r="K1545" i="26"/>
  <c r="K1546" i="26"/>
  <c r="K1547" i="26"/>
  <c r="K1548" i="26"/>
  <c r="K1549" i="26"/>
  <c r="K1550" i="26"/>
  <c r="K1551" i="26"/>
  <c r="K1552" i="26"/>
  <c r="K1553" i="26"/>
  <c r="K1554" i="26"/>
  <c r="K1555" i="26"/>
  <c r="K1556" i="26"/>
  <c r="K1557" i="26"/>
  <c r="K1558" i="26"/>
  <c r="K1559" i="26"/>
  <c r="K1560" i="26"/>
  <c r="K1561" i="26"/>
  <c r="K1562" i="26"/>
  <c r="K1563" i="26"/>
  <c r="K1564" i="26"/>
  <c r="K1565" i="26"/>
  <c r="K1566" i="26"/>
  <c r="K1567" i="26"/>
  <c r="K1568" i="26"/>
  <c r="K1569" i="26"/>
  <c r="K1570" i="26"/>
  <c r="K1571" i="26"/>
  <c r="K1572" i="26"/>
  <c r="K1573" i="26"/>
  <c r="K1574" i="26"/>
  <c r="K1575" i="26"/>
  <c r="K1576" i="26"/>
  <c r="K1577" i="26"/>
  <c r="K1578" i="26"/>
  <c r="K1579" i="26"/>
  <c r="K1580" i="26"/>
  <c r="K1581" i="26"/>
  <c r="K1582" i="26"/>
  <c r="K1583" i="26"/>
  <c r="K1584" i="26"/>
  <c r="K1585" i="26"/>
  <c r="K1586" i="26"/>
  <c r="K1587" i="26"/>
  <c r="K1588" i="26"/>
  <c r="K1589" i="26"/>
  <c r="K1590" i="26"/>
  <c r="K1591" i="26"/>
  <c r="K1592" i="26"/>
  <c r="K1593" i="26"/>
  <c r="K1594" i="26"/>
  <c r="K1595" i="26"/>
  <c r="K1596" i="26"/>
  <c r="K1597" i="26"/>
  <c r="K1598" i="26"/>
  <c r="K1599" i="26"/>
  <c r="K1600" i="26"/>
  <c r="K1601" i="26"/>
  <c r="K1602" i="26"/>
  <c r="K1603" i="26"/>
  <c r="K1604" i="26"/>
  <c r="K1605" i="26"/>
  <c r="K1606" i="26"/>
  <c r="K1607" i="26"/>
  <c r="K1608" i="26"/>
  <c r="K1609" i="26"/>
  <c r="K1610" i="26"/>
  <c r="K1611" i="26"/>
  <c r="K1612" i="26"/>
  <c r="K1613" i="26"/>
  <c r="K1614" i="26"/>
  <c r="K1615" i="26"/>
  <c r="K1616" i="26"/>
  <c r="K1617" i="26"/>
  <c r="K1618" i="26"/>
  <c r="K1619" i="26"/>
  <c r="K1620" i="26"/>
  <c r="K1621" i="26"/>
  <c r="K1622" i="26"/>
  <c r="K1623" i="26"/>
  <c r="K1624" i="26"/>
  <c r="K1625" i="26"/>
  <c r="K1626" i="26"/>
  <c r="K1627" i="26"/>
  <c r="K1628" i="26"/>
  <c r="K1629" i="26"/>
  <c r="K1630" i="26"/>
  <c r="K1631" i="26"/>
  <c r="K1632" i="26"/>
  <c r="K1633" i="26"/>
  <c r="K1634" i="26"/>
  <c r="K1635" i="26"/>
  <c r="K1636" i="26"/>
  <c r="K1637" i="26"/>
  <c r="K1638" i="26"/>
  <c r="K1639" i="26"/>
  <c r="K1640" i="26"/>
  <c r="K1641" i="26"/>
  <c r="K1642" i="26"/>
  <c r="K1643" i="26"/>
  <c r="K1644" i="26"/>
  <c r="K1645" i="26"/>
  <c r="K1646" i="26"/>
  <c r="K1647" i="26"/>
  <c r="K1648" i="26"/>
  <c r="K1649" i="26"/>
  <c r="K1650" i="26"/>
  <c r="K1651" i="26"/>
  <c r="K1652" i="26"/>
  <c r="K1653" i="26"/>
  <c r="K1654" i="26"/>
  <c r="K1655" i="26"/>
  <c r="K1656" i="26"/>
  <c r="K1657" i="26"/>
  <c r="K1658" i="26"/>
  <c r="K1659" i="26"/>
  <c r="K1660" i="26"/>
  <c r="K1661" i="26"/>
  <c r="K1662" i="26"/>
  <c r="K1663" i="26"/>
  <c r="K1664" i="26"/>
  <c r="K1665" i="26"/>
  <c r="K1666" i="26"/>
  <c r="K1667" i="26"/>
  <c r="K1668" i="26"/>
  <c r="K1669" i="26"/>
  <c r="K1670" i="26"/>
  <c r="K1671" i="26"/>
  <c r="K1672" i="26"/>
  <c r="K1673" i="26"/>
  <c r="K1674" i="26"/>
  <c r="K1675" i="26"/>
  <c r="K1676" i="26"/>
  <c r="K1677" i="26"/>
  <c r="K1678" i="26"/>
  <c r="K1679" i="26"/>
  <c r="K1680" i="26"/>
  <c r="K1681" i="26"/>
  <c r="K1682" i="26"/>
  <c r="K1683" i="26"/>
  <c r="K1684" i="26"/>
  <c r="K1685" i="26"/>
  <c r="K1686" i="26"/>
  <c r="K1687" i="26"/>
  <c r="K1688" i="26"/>
  <c r="K1689" i="26"/>
  <c r="K1690" i="26"/>
  <c r="K1691" i="26"/>
  <c r="K1692" i="26"/>
  <c r="K1693" i="26"/>
  <c r="K1694" i="26"/>
  <c r="K1695" i="26"/>
  <c r="K1696" i="26"/>
  <c r="K1697" i="26"/>
  <c r="K1698" i="26"/>
  <c r="K1699" i="26"/>
  <c r="K1700" i="26"/>
  <c r="K1701" i="26"/>
  <c r="K1702" i="26"/>
  <c r="K1703" i="26"/>
  <c r="K1704" i="26"/>
  <c r="K1705" i="26"/>
  <c r="K1706" i="26"/>
  <c r="K1707" i="26"/>
  <c r="K1708" i="26"/>
  <c r="K1709" i="26"/>
  <c r="K1710" i="26"/>
  <c r="K1711" i="26"/>
  <c r="K1712" i="26"/>
  <c r="K1713" i="26"/>
  <c r="K1714" i="26"/>
  <c r="K1715" i="26"/>
  <c r="K1716" i="26"/>
  <c r="K1717" i="26"/>
  <c r="K1718" i="26"/>
  <c r="K1719" i="26"/>
  <c r="K1720" i="26"/>
  <c r="K1721" i="26"/>
  <c r="K1722" i="26"/>
  <c r="K1723" i="26"/>
  <c r="K1724" i="26"/>
  <c r="K1725" i="26"/>
  <c r="K1726" i="26"/>
  <c r="K1727" i="26"/>
  <c r="K1728" i="26"/>
  <c r="K1729" i="26"/>
  <c r="K1730" i="26"/>
  <c r="K1731" i="26"/>
  <c r="K1732" i="26"/>
  <c r="K1733" i="26"/>
  <c r="K1734" i="26"/>
  <c r="K1735" i="26"/>
  <c r="K1736" i="26"/>
  <c r="K1737" i="26"/>
  <c r="K1738" i="26"/>
  <c r="K1739" i="26"/>
  <c r="K1740" i="26"/>
  <c r="K1741" i="26"/>
  <c r="K1742" i="26"/>
  <c r="K1743" i="26"/>
  <c r="K1744" i="26"/>
  <c r="K1745" i="26"/>
  <c r="K1746" i="26"/>
  <c r="K1747" i="26"/>
  <c r="K1748" i="26"/>
  <c r="K1749" i="26"/>
  <c r="K1750" i="26"/>
  <c r="K1751" i="26"/>
  <c r="K1752" i="26"/>
  <c r="K1753" i="26"/>
  <c r="K1754" i="26"/>
  <c r="K1755" i="26"/>
  <c r="K1756" i="26"/>
  <c r="K1757" i="26"/>
  <c r="K1758" i="26"/>
  <c r="K1759" i="26"/>
  <c r="K1760" i="26"/>
  <c r="K1761" i="26"/>
  <c r="K1762" i="26"/>
  <c r="K1763" i="26"/>
  <c r="K1764" i="26"/>
  <c r="K1765" i="26"/>
  <c r="K1766" i="26"/>
  <c r="K1767" i="26"/>
  <c r="K1768" i="26"/>
  <c r="K1769" i="26"/>
  <c r="K1770" i="26"/>
  <c r="K1771" i="26"/>
  <c r="K1772" i="26"/>
  <c r="K1773" i="26"/>
  <c r="K1774" i="26"/>
  <c r="K1775" i="26"/>
  <c r="K1776" i="26"/>
  <c r="K1777" i="26"/>
  <c r="K1778" i="26"/>
  <c r="K1779" i="26"/>
  <c r="K1780" i="26"/>
  <c r="K1781" i="26"/>
  <c r="K1782" i="26"/>
  <c r="K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631" i="26"/>
  <c r="J632" i="26"/>
  <c r="J633" i="26"/>
  <c r="J634" i="26"/>
  <c r="J635" i="26"/>
  <c r="J636" i="26"/>
  <c r="J637" i="26"/>
  <c r="J638" i="26"/>
  <c r="J639" i="26"/>
  <c r="J640" i="26"/>
  <c r="J641" i="26"/>
  <c r="J642" i="26"/>
  <c r="J643" i="26"/>
  <c r="J644" i="26"/>
  <c r="J645" i="26"/>
  <c r="J646" i="26"/>
  <c r="J647" i="26"/>
  <c r="J648" i="26"/>
  <c r="J649" i="26"/>
  <c r="J650" i="26"/>
  <c r="J651" i="26"/>
  <c r="J652" i="26"/>
  <c r="J653" i="26"/>
  <c r="J654" i="26"/>
  <c r="J655" i="26"/>
  <c r="J656" i="26"/>
  <c r="J657" i="26"/>
  <c r="J658" i="26"/>
  <c r="J659" i="26"/>
  <c r="J660" i="26"/>
  <c r="J661" i="26"/>
  <c r="J662" i="26"/>
  <c r="J663" i="26"/>
  <c r="J664" i="26"/>
  <c r="J665" i="26"/>
  <c r="J666" i="26"/>
  <c r="J667" i="26"/>
  <c r="J668" i="26"/>
  <c r="J669" i="26"/>
  <c r="J670" i="26"/>
  <c r="J671" i="26"/>
  <c r="J672" i="26"/>
  <c r="J673" i="26"/>
  <c r="J674" i="26"/>
  <c r="J675" i="26"/>
  <c r="J676" i="26"/>
  <c r="J677" i="26"/>
  <c r="J678" i="26"/>
  <c r="J679" i="26"/>
  <c r="J680" i="26"/>
  <c r="J681" i="26"/>
  <c r="J682" i="26"/>
  <c r="J683" i="26"/>
  <c r="J684" i="26"/>
  <c r="J685" i="26"/>
  <c r="J686" i="26"/>
  <c r="J687" i="26"/>
  <c r="J688" i="26"/>
  <c r="J689" i="26"/>
  <c r="J690" i="26"/>
  <c r="J691" i="26"/>
  <c r="J692" i="26"/>
  <c r="J693" i="26"/>
  <c r="J694" i="26"/>
  <c r="J695" i="26"/>
  <c r="J696" i="26"/>
  <c r="J697" i="26"/>
  <c r="J698" i="26"/>
  <c r="J699" i="26"/>
  <c r="J700" i="26"/>
  <c r="J701" i="26"/>
  <c r="J702" i="26"/>
  <c r="J703" i="26"/>
  <c r="J704" i="26"/>
  <c r="J705" i="26"/>
  <c r="J706" i="26"/>
  <c r="J707" i="26"/>
  <c r="J708" i="26"/>
  <c r="J709" i="26"/>
  <c r="J710" i="26"/>
  <c r="J711" i="26"/>
  <c r="J712" i="26"/>
  <c r="J713" i="26"/>
  <c r="J714" i="26"/>
  <c r="J715" i="26"/>
  <c r="J716" i="26"/>
  <c r="J717" i="26"/>
  <c r="J718" i="26"/>
  <c r="J719" i="26"/>
  <c r="J720" i="26"/>
  <c r="J721" i="26"/>
  <c r="J722" i="26"/>
  <c r="J723" i="26"/>
  <c r="J724" i="26"/>
  <c r="J725" i="26"/>
  <c r="J726" i="26"/>
  <c r="J727" i="26"/>
  <c r="J728" i="26"/>
  <c r="J729" i="26"/>
  <c r="J730" i="26"/>
  <c r="J731" i="26"/>
  <c r="J732" i="26"/>
  <c r="J733" i="26"/>
  <c r="J734" i="26"/>
  <c r="J735" i="26"/>
  <c r="J736" i="26"/>
  <c r="J737" i="26"/>
  <c r="J738" i="26"/>
  <c r="J739" i="26"/>
  <c r="J740" i="26"/>
  <c r="J741" i="26"/>
  <c r="J742" i="26"/>
  <c r="J743" i="26"/>
  <c r="J744" i="26"/>
  <c r="J745" i="26"/>
  <c r="J746" i="26"/>
  <c r="J747" i="26"/>
  <c r="J748" i="26"/>
  <c r="J749" i="26"/>
  <c r="J750" i="26"/>
  <c r="J751" i="26"/>
  <c r="J752" i="26"/>
  <c r="J753" i="26"/>
  <c r="J754" i="26"/>
  <c r="J755" i="26"/>
  <c r="J756" i="26"/>
  <c r="J757" i="26"/>
  <c r="J758" i="26"/>
  <c r="J759" i="26"/>
  <c r="J760" i="26"/>
  <c r="J761" i="26"/>
  <c r="J762" i="26"/>
  <c r="J763" i="26"/>
  <c r="J764" i="26"/>
  <c r="J765" i="26"/>
  <c r="J766" i="26"/>
  <c r="J767" i="26"/>
  <c r="J768" i="26"/>
  <c r="J769" i="26"/>
  <c r="J770" i="26"/>
  <c r="J771" i="26"/>
  <c r="J772" i="26"/>
  <c r="J773" i="26"/>
  <c r="J774" i="26"/>
  <c r="J775" i="26"/>
  <c r="J776" i="26"/>
  <c r="J777" i="26"/>
  <c r="J778" i="26"/>
  <c r="J779" i="26"/>
  <c r="J780" i="26"/>
  <c r="J781" i="26"/>
  <c r="J782" i="26"/>
  <c r="J783" i="26"/>
  <c r="J784" i="26"/>
  <c r="J785" i="26"/>
  <c r="J786" i="26"/>
  <c r="J787" i="26"/>
  <c r="J788" i="26"/>
  <c r="J789" i="26"/>
  <c r="J790" i="26"/>
  <c r="J791" i="26"/>
  <c r="J792" i="26"/>
  <c r="J793" i="26"/>
  <c r="J794" i="26"/>
  <c r="J795" i="26"/>
  <c r="J796" i="26"/>
  <c r="J797" i="26"/>
  <c r="J798" i="26"/>
  <c r="J799" i="26"/>
  <c r="J800" i="26"/>
  <c r="J801" i="26"/>
  <c r="J802" i="26"/>
  <c r="J803" i="26"/>
  <c r="J804" i="26"/>
  <c r="J805" i="26"/>
  <c r="J806" i="26"/>
  <c r="J807" i="26"/>
  <c r="J808" i="26"/>
  <c r="J809" i="26"/>
  <c r="J810" i="26"/>
  <c r="J811" i="26"/>
  <c r="J812" i="26"/>
  <c r="J813" i="26"/>
  <c r="J814" i="26"/>
  <c r="J815" i="26"/>
  <c r="J816" i="26"/>
  <c r="J817" i="26"/>
  <c r="J818" i="26"/>
  <c r="J819" i="26"/>
  <c r="J820" i="26"/>
  <c r="J821" i="26"/>
  <c r="J822" i="26"/>
  <c r="J823" i="26"/>
  <c r="J824" i="26"/>
  <c r="J825" i="26"/>
  <c r="J826" i="26"/>
  <c r="J827" i="26"/>
  <c r="J828" i="26"/>
  <c r="J829" i="26"/>
  <c r="J830" i="26"/>
  <c r="J831" i="26"/>
  <c r="J832" i="26"/>
  <c r="J833" i="26"/>
  <c r="J834" i="26"/>
  <c r="J835" i="26"/>
  <c r="J836" i="26"/>
  <c r="J837" i="26"/>
  <c r="J838" i="26"/>
  <c r="J839" i="26"/>
  <c r="J840" i="26"/>
  <c r="J841" i="26"/>
  <c r="J842" i="26"/>
  <c r="J843" i="26"/>
  <c r="J844" i="26"/>
  <c r="J845" i="26"/>
  <c r="J846" i="26"/>
  <c r="J847" i="26"/>
  <c r="J848" i="26"/>
  <c r="J849" i="26"/>
  <c r="J850" i="26"/>
  <c r="J851" i="26"/>
  <c r="J852" i="26"/>
  <c r="J853" i="26"/>
  <c r="J854" i="26"/>
  <c r="J855" i="26"/>
  <c r="J856" i="26"/>
  <c r="J857" i="26"/>
  <c r="J858" i="26"/>
  <c r="J859" i="26"/>
  <c r="J860" i="26"/>
  <c r="J861" i="26"/>
  <c r="J862" i="26"/>
  <c r="J863" i="26"/>
  <c r="J864" i="26"/>
  <c r="J865" i="26"/>
  <c r="J866" i="26"/>
  <c r="J867" i="26"/>
  <c r="J868" i="26"/>
  <c r="J869" i="26"/>
  <c r="J870" i="26"/>
  <c r="J871" i="26"/>
  <c r="J872" i="26"/>
  <c r="J873" i="26"/>
  <c r="J874" i="26"/>
  <c r="J875" i="26"/>
  <c r="J876" i="26"/>
  <c r="J877" i="26"/>
  <c r="J878" i="26"/>
  <c r="J879" i="26"/>
  <c r="J880" i="26"/>
  <c r="J881" i="26"/>
  <c r="J882" i="26"/>
  <c r="J883" i="26"/>
  <c r="J884" i="26"/>
  <c r="J885" i="26"/>
  <c r="J886" i="26"/>
  <c r="J887" i="26"/>
  <c r="J888" i="26"/>
  <c r="J889" i="26"/>
  <c r="J890" i="26"/>
  <c r="J891" i="26"/>
  <c r="J892" i="26"/>
  <c r="J893" i="26"/>
  <c r="J894" i="26"/>
  <c r="J895" i="26"/>
  <c r="J896" i="26"/>
  <c r="J897" i="26"/>
  <c r="J898" i="26"/>
  <c r="J899" i="26"/>
  <c r="J900" i="26"/>
  <c r="J901" i="26"/>
  <c r="J902" i="26"/>
  <c r="J903" i="26"/>
  <c r="J904" i="26"/>
  <c r="J905" i="26"/>
  <c r="J906" i="26"/>
  <c r="J907" i="26"/>
  <c r="J908" i="26"/>
  <c r="J909" i="26"/>
  <c r="J910" i="26"/>
  <c r="J911" i="26"/>
  <c r="J912" i="26"/>
  <c r="J913" i="26"/>
  <c r="J914" i="26"/>
  <c r="J915" i="26"/>
  <c r="J916" i="26"/>
  <c r="J917" i="26"/>
  <c r="J918" i="26"/>
  <c r="J919" i="26"/>
  <c r="J920" i="26"/>
  <c r="J921" i="26"/>
  <c r="J922" i="26"/>
  <c r="J923" i="26"/>
  <c r="J924" i="26"/>
  <c r="J925" i="26"/>
  <c r="J926" i="26"/>
  <c r="J927" i="26"/>
  <c r="J928" i="26"/>
  <c r="J929" i="26"/>
  <c r="J930" i="26"/>
  <c r="J931" i="26"/>
  <c r="J932" i="26"/>
  <c r="J933" i="26"/>
  <c r="J934" i="26"/>
  <c r="J935" i="26"/>
  <c r="J936" i="26"/>
  <c r="J937" i="26"/>
  <c r="J938" i="26"/>
  <c r="J939" i="26"/>
  <c r="J940" i="26"/>
  <c r="J941" i="26"/>
  <c r="J942" i="26"/>
  <c r="J943" i="26"/>
  <c r="J944" i="26"/>
  <c r="J945" i="26"/>
  <c r="J946" i="26"/>
  <c r="J947" i="26"/>
  <c r="J948" i="26"/>
  <c r="J949" i="26"/>
  <c r="J950" i="26"/>
  <c r="J951" i="26"/>
  <c r="J952" i="26"/>
  <c r="J953" i="26"/>
  <c r="J954" i="26"/>
  <c r="J955" i="26"/>
  <c r="J956" i="26"/>
  <c r="J957" i="26"/>
  <c r="J958" i="26"/>
  <c r="J959" i="26"/>
  <c r="J960" i="26"/>
  <c r="J961" i="26"/>
  <c r="J962" i="26"/>
  <c r="J963" i="26"/>
  <c r="J964" i="26"/>
  <c r="J965" i="26"/>
  <c r="J966" i="26"/>
  <c r="J967" i="26"/>
  <c r="J968" i="26"/>
  <c r="J969" i="26"/>
  <c r="J970" i="26"/>
  <c r="J971" i="26"/>
  <c r="J972" i="26"/>
  <c r="J973" i="26"/>
  <c r="J974" i="26"/>
  <c r="J975" i="26"/>
  <c r="J976" i="26"/>
  <c r="J977" i="26"/>
  <c r="J978" i="26"/>
  <c r="J979" i="26"/>
  <c r="J980" i="26"/>
  <c r="J981" i="26"/>
  <c r="J982" i="26"/>
  <c r="J983" i="26"/>
  <c r="J984" i="26"/>
  <c r="J985" i="26"/>
  <c r="J986" i="26"/>
  <c r="J987" i="26"/>
  <c r="J988" i="26"/>
  <c r="J989" i="26"/>
  <c r="J990" i="26"/>
  <c r="J991" i="26"/>
  <c r="J992" i="26"/>
  <c r="J993" i="26"/>
  <c r="J994" i="26"/>
  <c r="J995" i="26"/>
  <c r="J996" i="26"/>
  <c r="J997" i="26"/>
  <c r="J998" i="26"/>
  <c r="J999" i="26"/>
  <c r="J1000" i="26"/>
  <c r="J1001" i="26"/>
  <c r="J1002" i="26"/>
  <c r="J1003" i="26"/>
  <c r="J1004" i="26"/>
  <c r="J1005" i="26"/>
  <c r="J1006" i="26"/>
  <c r="J1007" i="26"/>
  <c r="J1008" i="26"/>
  <c r="J1009" i="26"/>
  <c r="J1010" i="26"/>
  <c r="J1011" i="26"/>
  <c r="J1012" i="26"/>
  <c r="J1013" i="26"/>
  <c r="J1014" i="26"/>
  <c r="J1015" i="26"/>
  <c r="J1016" i="26"/>
  <c r="J1017" i="26"/>
  <c r="J1018" i="26"/>
  <c r="J1019" i="26"/>
  <c r="J1020" i="26"/>
  <c r="J1021" i="26"/>
  <c r="J1022" i="26"/>
  <c r="J1023" i="26"/>
  <c r="J1024" i="26"/>
  <c r="J1025" i="26"/>
  <c r="J1026" i="26"/>
  <c r="J1027" i="26"/>
  <c r="J1028" i="26"/>
  <c r="J1029" i="26"/>
  <c r="J1030" i="26"/>
  <c r="J1031" i="26"/>
  <c r="J1032" i="26"/>
  <c r="J1033" i="26"/>
  <c r="J1034" i="26"/>
  <c r="J1035" i="26"/>
  <c r="J1036" i="26"/>
  <c r="J1037" i="26"/>
  <c r="J1038" i="26"/>
  <c r="J1039" i="26"/>
  <c r="J1040" i="26"/>
  <c r="J1041" i="26"/>
  <c r="J1042" i="26"/>
  <c r="J1043" i="26"/>
  <c r="J1044" i="26"/>
  <c r="J1045" i="26"/>
  <c r="J1046" i="26"/>
  <c r="J1047" i="26"/>
  <c r="J1048" i="26"/>
  <c r="J1049" i="26"/>
  <c r="J1050" i="26"/>
  <c r="J1051" i="26"/>
  <c r="J1052" i="26"/>
  <c r="J1053" i="26"/>
  <c r="J1054" i="26"/>
  <c r="J1055" i="26"/>
  <c r="J1056" i="26"/>
  <c r="J1057" i="26"/>
  <c r="J1058" i="26"/>
  <c r="J1059" i="26"/>
  <c r="J1060" i="26"/>
  <c r="J1061" i="26"/>
  <c r="J1062" i="26"/>
  <c r="J1063" i="26"/>
  <c r="J1064" i="26"/>
  <c r="J1065" i="26"/>
  <c r="J1066" i="26"/>
  <c r="J1067" i="26"/>
  <c r="J1068" i="26"/>
  <c r="J1069" i="26"/>
  <c r="J1070" i="26"/>
  <c r="J1071" i="26"/>
  <c r="J1072" i="26"/>
  <c r="J1073" i="26"/>
  <c r="J1074" i="26"/>
  <c r="J1075" i="26"/>
  <c r="J1076" i="26"/>
  <c r="J1077" i="26"/>
  <c r="J1078" i="26"/>
  <c r="J1079" i="26"/>
  <c r="J1080" i="26"/>
  <c r="J1081" i="26"/>
  <c r="J1082" i="26"/>
  <c r="J1083" i="26"/>
  <c r="J1084" i="26"/>
  <c r="J1085" i="26"/>
  <c r="J1086" i="26"/>
  <c r="J1087" i="26"/>
  <c r="J1088" i="26"/>
  <c r="J1089" i="26"/>
  <c r="J1090" i="26"/>
  <c r="J1091" i="26"/>
  <c r="J1092" i="26"/>
  <c r="J1093" i="26"/>
  <c r="J1094" i="26"/>
  <c r="J1095" i="26"/>
  <c r="J1096" i="26"/>
  <c r="J1097" i="26"/>
  <c r="J1098" i="26"/>
  <c r="J1099" i="26"/>
  <c r="J1100" i="26"/>
  <c r="J1101" i="26"/>
  <c r="J1102" i="26"/>
  <c r="J1103" i="26"/>
  <c r="J1104" i="26"/>
  <c r="J1105" i="26"/>
  <c r="J1106" i="26"/>
  <c r="J1107" i="26"/>
  <c r="J1108" i="26"/>
  <c r="J1109" i="26"/>
  <c r="J1110" i="26"/>
  <c r="J1111" i="26"/>
  <c r="J1112" i="26"/>
  <c r="J1113" i="26"/>
  <c r="J1114" i="26"/>
  <c r="J1115" i="26"/>
  <c r="J1116" i="26"/>
  <c r="J1117" i="26"/>
  <c r="J1118" i="26"/>
  <c r="J1119" i="26"/>
  <c r="J1120" i="26"/>
  <c r="J1121" i="26"/>
  <c r="J1122" i="26"/>
  <c r="J1123" i="26"/>
  <c r="J1124" i="26"/>
  <c r="J1125" i="26"/>
  <c r="J1126" i="26"/>
  <c r="J1127" i="26"/>
  <c r="J1128" i="26"/>
  <c r="J1129" i="26"/>
  <c r="J1130" i="26"/>
  <c r="J1131" i="26"/>
  <c r="J1132" i="26"/>
  <c r="J1133" i="26"/>
  <c r="J1134" i="26"/>
  <c r="J1135" i="26"/>
  <c r="J1136" i="26"/>
  <c r="J1137" i="26"/>
  <c r="J1138" i="26"/>
  <c r="J1139" i="26"/>
  <c r="J1140" i="26"/>
  <c r="J1141" i="26"/>
  <c r="J1142" i="26"/>
  <c r="J1143" i="26"/>
  <c r="J1144" i="26"/>
  <c r="J1145" i="26"/>
  <c r="J1146" i="26"/>
  <c r="J1147" i="26"/>
  <c r="J1148" i="26"/>
  <c r="J1149" i="26"/>
  <c r="J1150" i="26"/>
  <c r="J1151" i="26"/>
  <c r="J1152" i="26"/>
  <c r="J1153" i="26"/>
  <c r="J1154" i="26"/>
  <c r="J1155" i="26"/>
  <c r="J1156" i="26"/>
  <c r="J1157" i="26"/>
  <c r="J1158" i="26"/>
  <c r="J1159" i="26"/>
  <c r="J1160" i="26"/>
  <c r="J1161" i="26"/>
  <c r="J1162" i="26"/>
  <c r="J1163" i="26"/>
  <c r="J1164" i="26"/>
  <c r="J1165" i="26"/>
  <c r="J1166" i="26"/>
  <c r="J1167" i="26"/>
  <c r="J1168" i="26"/>
  <c r="J1169" i="26"/>
  <c r="J1170" i="26"/>
  <c r="J1171" i="26"/>
  <c r="J1172" i="26"/>
  <c r="J1173" i="26"/>
  <c r="J1174" i="26"/>
  <c r="J1175" i="26"/>
  <c r="J1176" i="26"/>
  <c r="J1177" i="26"/>
  <c r="J1178" i="26"/>
  <c r="J1179" i="26"/>
  <c r="J1180" i="26"/>
  <c r="J1181" i="26"/>
  <c r="J1182" i="26"/>
  <c r="J1183" i="26"/>
  <c r="J1184" i="26"/>
  <c r="J1185" i="26"/>
  <c r="J1186" i="26"/>
  <c r="J1187" i="26"/>
  <c r="J1188" i="26"/>
  <c r="J1189" i="26"/>
  <c r="J1190" i="26"/>
  <c r="J1191" i="26"/>
  <c r="J1192" i="26"/>
  <c r="J1193" i="26"/>
  <c r="J1194" i="26"/>
  <c r="J1195" i="26"/>
  <c r="J1196" i="26"/>
  <c r="J1197" i="26"/>
  <c r="J1198" i="26"/>
  <c r="J1199" i="26"/>
  <c r="J1200" i="26"/>
  <c r="J1201" i="26"/>
  <c r="J1202" i="26"/>
  <c r="J1203" i="26"/>
  <c r="J1204" i="26"/>
  <c r="J1205" i="26"/>
  <c r="J1206" i="26"/>
  <c r="J1207" i="26"/>
  <c r="J1208" i="26"/>
  <c r="J1209" i="26"/>
  <c r="J1210" i="26"/>
  <c r="J1211" i="26"/>
  <c r="J1212" i="26"/>
  <c r="J1213" i="26"/>
  <c r="J1214" i="26"/>
  <c r="J1215" i="26"/>
  <c r="J1216" i="26"/>
  <c r="J1217" i="26"/>
  <c r="J1218" i="26"/>
  <c r="J1219" i="26"/>
  <c r="J1220" i="26"/>
  <c r="J1221" i="26"/>
  <c r="J1222" i="26"/>
  <c r="J1223" i="26"/>
  <c r="J1224" i="26"/>
  <c r="J1225" i="26"/>
  <c r="J1226" i="26"/>
  <c r="J1227" i="26"/>
  <c r="J1228" i="26"/>
  <c r="J1229" i="26"/>
  <c r="J1230" i="26"/>
  <c r="J1231" i="26"/>
  <c r="J1232" i="26"/>
  <c r="J1233" i="26"/>
  <c r="J1234" i="26"/>
  <c r="J1235" i="26"/>
  <c r="J1236" i="26"/>
  <c r="J1237" i="26"/>
  <c r="J1238" i="26"/>
  <c r="J1239" i="26"/>
  <c r="J1240" i="26"/>
  <c r="J1241" i="26"/>
  <c r="J1242" i="26"/>
  <c r="J1243" i="26"/>
  <c r="J1244" i="26"/>
  <c r="J1245" i="26"/>
  <c r="J1246" i="26"/>
  <c r="J1247" i="26"/>
  <c r="J1248" i="26"/>
  <c r="J1249" i="26"/>
  <c r="J1250" i="26"/>
  <c r="J1251" i="26"/>
  <c r="J1252" i="26"/>
  <c r="J1253" i="26"/>
  <c r="J1254" i="26"/>
  <c r="J1255" i="26"/>
  <c r="J1256" i="26"/>
  <c r="J1257" i="26"/>
  <c r="J1258" i="26"/>
  <c r="J1259" i="26"/>
  <c r="J1260" i="26"/>
  <c r="J1261" i="26"/>
  <c r="J1262" i="26"/>
  <c r="J1263" i="26"/>
  <c r="J1264" i="26"/>
  <c r="J1265" i="26"/>
  <c r="J1266" i="26"/>
  <c r="J1267" i="26"/>
  <c r="J1268" i="26"/>
  <c r="J1269" i="26"/>
  <c r="J1270" i="26"/>
  <c r="J1271" i="26"/>
  <c r="J1272" i="26"/>
  <c r="J1273" i="26"/>
  <c r="J1274" i="26"/>
  <c r="J1275" i="26"/>
  <c r="J1276" i="26"/>
  <c r="J1277" i="26"/>
  <c r="J1278" i="26"/>
  <c r="J1279" i="26"/>
  <c r="J1280" i="26"/>
  <c r="J1281" i="26"/>
  <c r="J1282" i="26"/>
  <c r="J1283" i="26"/>
  <c r="J1284" i="26"/>
  <c r="J1285" i="26"/>
  <c r="J1286" i="26"/>
  <c r="J1287" i="26"/>
  <c r="J1288" i="26"/>
  <c r="J1289" i="26"/>
  <c r="J1290" i="26"/>
  <c r="J1291" i="26"/>
  <c r="J1292" i="26"/>
  <c r="J1293" i="26"/>
  <c r="J1294" i="26"/>
  <c r="J1295" i="26"/>
  <c r="J1296" i="26"/>
  <c r="J1297" i="26"/>
  <c r="J1298" i="26"/>
  <c r="J1299" i="26"/>
  <c r="J1300" i="26"/>
  <c r="J1301" i="26"/>
  <c r="J1302" i="26"/>
  <c r="J1303" i="26"/>
  <c r="J1304" i="26"/>
  <c r="J1305" i="26"/>
  <c r="J1306" i="26"/>
  <c r="J1307" i="26"/>
  <c r="J1308" i="26"/>
  <c r="J1309" i="26"/>
  <c r="J1310" i="26"/>
  <c r="J1311" i="26"/>
  <c r="J1312" i="26"/>
  <c r="J1313" i="26"/>
  <c r="J1314" i="26"/>
  <c r="J1315" i="26"/>
  <c r="J1316" i="26"/>
  <c r="J1317" i="26"/>
  <c r="J1318" i="26"/>
  <c r="J1319" i="26"/>
  <c r="J1320" i="26"/>
  <c r="J1321" i="26"/>
  <c r="J1322" i="26"/>
  <c r="J1323" i="26"/>
  <c r="J1324" i="26"/>
  <c r="J1325" i="26"/>
  <c r="J1326" i="26"/>
  <c r="J1327" i="26"/>
  <c r="J1328" i="26"/>
  <c r="J1329" i="26"/>
  <c r="J1330" i="26"/>
  <c r="J1331" i="26"/>
  <c r="J1332" i="26"/>
  <c r="J1333" i="26"/>
  <c r="J1334" i="26"/>
  <c r="J1335" i="26"/>
  <c r="J1336" i="26"/>
  <c r="J1337" i="26"/>
  <c r="J1338" i="26"/>
  <c r="J1339" i="26"/>
  <c r="J1340" i="26"/>
  <c r="J1341" i="26"/>
  <c r="J1342" i="26"/>
  <c r="J1343" i="26"/>
  <c r="J1344" i="26"/>
  <c r="J1345" i="26"/>
  <c r="J1346" i="26"/>
  <c r="J1347" i="26"/>
  <c r="J1348" i="26"/>
  <c r="J1349" i="26"/>
  <c r="J1350" i="26"/>
  <c r="J1351" i="26"/>
  <c r="J1352" i="26"/>
  <c r="J1353" i="26"/>
  <c r="J1354" i="26"/>
  <c r="J1355" i="26"/>
  <c r="J1356" i="26"/>
  <c r="J1357" i="26"/>
  <c r="J1358" i="26"/>
  <c r="J1359" i="26"/>
  <c r="J1360" i="26"/>
  <c r="J1361" i="26"/>
  <c r="J1362" i="26"/>
  <c r="J1363" i="26"/>
  <c r="J1364" i="26"/>
  <c r="J1365" i="26"/>
  <c r="J1366" i="26"/>
  <c r="J1367" i="26"/>
  <c r="J1368" i="26"/>
  <c r="J1369" i="26"/>
  <c r="J1370" i="26"/>
  <c r="J1371" i="26"/>
  <c r="J1372" i="26"/>
  <c r="J1373" i="26"/>
  <c r="J1374" i="26"/>
  <c r="J1375" i="26"/>
  <c r="J1376" i="26"/>
  <c r="J1377" i="26"/>
  <c r="J1378" i="26"/>
  <c r="J1379" i="26"/>
  <c r="J1380" i="26"/>
  <c r="J1381" i="26"/>
  <c r="J1382" i="26"/>
  <c r="J1383" i="26"/>
  <c r="J1384" i="26"/>
  <c r="J1385" i="26"/>
  <c r="J1386" i="26"/>
  <c r="J1387" i="26"/>
  <c r="J1388" i="26"/>
  <c r="J1389" i="26"/>
  <c r="J1390" i="26"/>
  <c r="J1391" i="26"/>
  <c r="J1392" i="26"/>
  <c r="J1393" i="26"/>
  <c r="J1394" i="26"/>
  <c r="J1395" i="26"/>
  <c r="J1396" i="26"/>
  <c r="J1397" i="26"/>
  <c r="J1398" i="26"/>
  <c r="J1399" i="26"/>
  <c r="J1400" i="26"/>
  <c r="J1401" i="26"/>
  <c r="J1402" i="26"/>
  <c r="J1403" i="26"/>
  <c r="J1404" i="26"/>
  <c r="J1405" i="26"/>
  <c r="J1406" i="26"/>
  <c r="J1407" i="26"/>
  <c r="J1408" i="26"/>
  <c r="J1409" i="26"/>
  <c r="J1410" i="26"/>
  <c r="J1411" i="26"/>
  <c r="J1412" i="26"/>
  <c r="J1413" i="26"/>
  <c r="J1414" i="26"/>
  <c r="J1415" i="26"/>
  <c r="J1416" i="26"/>
  <c r="J1417" i="26"/>
  <c r="J1418" i="26"/>
  <c r="J1419" i="26"/>
  <c r="J1420" i="26"/>
  <c r="J1421" i="26"/>
  <c r="J1422" i="26"/>
  <c r="J1423" i="26"/>
  <c r="J1424" i="26"/>
  <c r="J1425" i="26"/>
  <c r="J1426" i="26"/>
  <c r="J1427" i="26"/>
  <c r="J1428" i="26"/>
  <c r="J1429" i="26"/>
  <c r="J1430" i="26"/>
  <c r="J1431" i="26"/>
  <c r="J1432" i="26"/>
  <c r="J1433" i="26"/>
  <c r="J1434" i="26"/>
  <c r="J1435" i="26"/>
  <c r="J1436" i="26"/>
  <c r="J1437" i="26"/>
  <c r="J1438" i="26"/>
  <c r="J1439" i="26"/>
  <c r="J1440" i="26"/>
  <c r="J1441" i="26"/>
  <c r="J1442" i="26"/>
  <c r="J1443" i="26"/>
  <c r="J1444" i="26"/>
  <c r="J1445" i="26"/>
  <c r="J1446" i="26"/>
  <c r="J1447" i="26"/>
  <c r="J1448" i="26"/>
  <c r="J1449" i="26"/>
  <c r="J1450" i="26"/>
  <c r="J1451" i="26"/>
  <c r="J1452" i="26"/>
  <c r="J1453" i="26"/>
  <c r="J1454" i="26"/>
  <c r="J1455" i="26"/>
  <c r="J1456" i="26"/>
  <c r="J1457" i="26"/>
  <c r="J1458" i="26"/>
  <c r="J1459" i="26"/>
  <c r="J1460" i="26"/>
  <c r="J1461" i="26"/>
  <c r="J1462" i="26"/>
  <c r="J1463" i="26"/>
  <c r="J1464" i="26"/>
  <c r="J1465" i="26"/>
  <c r="J1466" i="26"/>
  <c r="J1467" i="26"/>
  <c r="J1468" i="26"/>
  <c r="J1469" i="26"/>
  <c r="J1470" i="26"/>
  <c r="J1471" i="26"/>
  <c r="J1472" i="26"/>
  <c r="J1473" i="26"/>
  <c r="J1474" i="26"/>
  <c r="J1475" i="26"/>
  <c r="J1476" i="26"/>
  <c r="J1477" i="26"/>
  <c r="J1478" i="26"/>
  <c r="J1479" i="26"/>
  <c r="J1480" i="26"/>
  <c r="J1481" i="26"/>
  <c r="J1482" i="26"/>
  <c r="J1483" i="26"/>
  <c r="J1484" i="26"/>
  <c r="J1485" i="26"/>
  <c r="J1486" i="26"/>
  <c r="J1487" i="26"/>
  <c r="J1488" i="26"/>
  <c r="J1489" i="26"/>
  <c r="J1490" i="26"/>
  <c r="J1491" i="26"/>
  <c r="J1492" i="26"/>
  <c r="J1493" i="26"/>
  <c r="J1494" i="26"/>
  <c r="J1495" i="26"/>
  <c r="J1496" i="26"/>
  <c r="J1497" i="26"/>
  <c r="J1498" i="26"/>
  <c r="J1499" i="26"/>
  <c r="J1500" i="26"/>
  <c r="J1501" i="26"/>
  <c r="J1502" i="26"/>
  <c r="J1503" i="26"/>
  <c r="J1504" i="26"/>
  <c r="J1505" i="26"/>
  <c r="J1506" i="26"/>
  <c r="J1507" i="26"/>
  <c r="J1508" i="26"/>
  <c r="J1509" i="26"/>
  <c r="J1510" i="26"/>
  <c r="J1511" i="26"/>
  <c r="J1512" i="26"/>
  <c r="J1513" i="26"/>
  <c r="J1514" i="26"/>
  <c r="J1515" i="26"/>
  <c r="J1516" i="26"/>
  <c r="J1517" i="26"/>
  <c r="J1518" i="26"/>
  <c r="J1519" i="26"/>
  <c r="J1520" i="26"/>
  <c r="J1521" i="26"/>
  <c r="J1522" i="26"/>
  <c r="J1523" i="26"/>
  <c r="J1524" i="26"/>
  <c r="J1525" i="26"/>
  <c r="J1526" i="26"/>
  <c r="J1527" i="26"/>
  <c r="J1528" i="26"/>
  <c r="J1529" i="26"/>
  <c r="J1530" i="26"/>
  <c r="J1531" i="26"/>
  <c r="J1532" i="26"/>
  <c r="J1533" i="26"/>
  <c r="J1534" i="26"/>
  <c r="J1535" i="26"/>
  <c r="J1536" i="26"/>
  <c r="J1537" i="26"/>
  <c r="J1538" i="26"/>
  <c r="J1539" i="26"/>
  <c r="J1540" i="26"/>
  <c r="J1541" i="26"/>
  <c r="J1542" i="26"/>
  <c r="J1543" i="26"/>
  <c r="J1544" i="26"/>
  <c r="J1545" i="26"/>
  <c r="J1546" i="26"/>
  <c r="J1547" i="26"/>
  <c r="J1548" i="26"/>
  <c r="J1549" i="26"/>
  <c r="J1550" i="26"/>
  <c r="J1551" i="26"/>
  <c r="J1552" i="26"/>
  <c r="J1553" i="26"/>
  <c r="J1554" i="26"/>
  <c r="J1555" i="26"/>
  <c r="J1556" i="26"/>
  <c r="J1557" i="26"/>
  <c r="J1558" i="26"/>
  <c r="J1559" i="26"/>
  <c r="J1560" i="26"/>
  <c r="J1561" i="26"/>
  <c r="J1562" i="26"/>
  <c r="J1563" i="26"/>
  <c r="J1564" i="26"/>
  <c r="J1565" i="26"/>
  <c r="J1566" i="26"/>
  <c r="J1567" i="26"/>
  <c r="J1568" i="26"/>
  <c r="J1569" i="26"/>
  <c r="J1570" i="26"/>
  <c r="J1571" i="26"/>
  <c r="J1572" i="26"/>
  <c r="J1573" i="26"/>
  <c r="J1574" i="26"/>
  <c r="J1575" i="26"/>
  <c r="J1576" i="26"/>
  <c r="J1577" i="26"/>
  <c r="J1578" i="26"/>
  <c r="J1579" i="26"/>
  <c r="J1580" i="26"/>
  <c r="J1581" i="26"/>
  <c r="J1582" i="26"/>
  <c r="J1583" i="26"/>
  <c r="J1584" i="26"/>
  <c r="J1585" i="26"/>
  <c r="J1586" i="26"/>
  <c r="J1587" i="26"/>
  <c r="J1588" i="26"/>
  <c r="J1589" i="26"/>
  <c r="J1590" i="26"/>
  <c r="J1591" i="26"/>
  <c r="J1592" i="26"/>
  <c r="J1593" i="26"/>
  <c r="J1594" i="26"/>
  <c r="J1595" i="26"/>
  <c r="J1596" i="26"/>
  <c r="J1597" i="26"/>
  <c r="J1598" i="26"/>
  <c r="J1599" i="26"/>
  <c r="J1600" i="26"/>
  <c r="J1601" i="26"/>
  <c r="J1602" i="26"/>
  <c r="J1603" i="26"/>
  <c r="J1604" i="26"/>
  <c r="J1605" i="26"/>
  <c r="J1606" i="26"/>
  <c r="J1607" i="26"/>
  <c r="J1608" i="26"/>
  <c r="J1609" i="26"/>
  <c r="J1610" i="26"/>
  <c r="J1611" i="26"/>
  <c r="J1612" i="26"/>
  <c r="J1613" i="26"/>
  <c r="J1614" i="26"/>
  <c r="J1615" i="26"/>
  <c r="J1616" i="26"/>
  <c r="J1617" i="26"/>
  <c r="J1618" i="26"/>
  <c r="J1619" i="26"/>
  <c r="J1620" i="26"/>
  <c r="J1621" i="26"/>
  <c r="J1622" i="26"/>
  <c r="J1623" i="26"/>
  <c r="J1624" i="26"/>
  <c r="J1625" i="26"/>
  <c r="J1626" i="26"/>
  <c r="J1627" i="26"/>
  <c r="J1628" i="26"/>
  <c r="J1629" i="26"/>
  <c r="J1630" i="26"/>
  <c r="J1631" i="26"/>
  <c r="J1632" i="26"/>
  <c r="J1633" i="26"/>
  <c r="J1634" i="26"/>
  <c r="J1635" i="26"/>
  <c r="J1636" i="26"/>
  <c r="J1637" i="26"/>
  <c r="J1638" i="26"/>
  <c r="J1639" i="26"/>
  <c r="J1640" i="26"/>
  <c r="J1641" i="26"/>
  <c r="J1642" i="26"/>
  <c r="J1643" i="26"/>
  <c r="J1644" i="26"/>
  <c r="J1645" i="26"/>
  <c r="J1646" i="26"/>
  <c r="J1647" i="26"/>
  <c r="J1648" i="26"/>
  <c r="J1649" i="26"/>
  <c r="J1650" i="26"/>
  <c r="J1651" i="26"/>
  <c r="J1652" i="26"/>
  <c r="J1653" i="26"/>
  <c r="J1654" i="26"/>
  <c r="J1655" i="26"/>
  <c r="J1656" i="26"/>
  <c r="J1657" i="26"/>
  <c r="J1658" i="26"/>
  <c r="J1659" i="26"/>
  <c r="J1660" i="26"/>
  <c r="J1661" i="26"/>
  <c r="J1662" i="26"/>
  <c r="J1663" i="26"/>
  <c r="J1664" i="26"/>
  <c r="J1665" i="26"/>
  <c r="J1666" i="26"/>
  <c r="J1667" i="26"/>
  <c r="J1668" i="26"/>
  <c r="J1669" i="26"/>
  <c r="J1670" i="26"/>
  <c r="J1671" i="26"/>
  <c r="J1672" i="26"/>
  <c r="J1673" i="26"/>
  <c r="J1674" i="26"/>
  <c r="J1675" i="26"/>
  <c r="J1676" i="26"/>
  <c r="J1677" i="26"/>
  <c r="J1678" i="26"/>
  <c r="J1679" i="26"/>
  <c r="J1680" i="26"/>
  <c r="J1681" i="26"/>
  <c r="J1682" i="26"/>
  <c r="J1683" i="26"/>
  <c r="J1684" i="26"/>
  <c r="J1685" i="26"/>
  <c r="J1686" i="26"/>
  <c r="J1687" i="26"/>
  <c r="J1688" i="26"/>
  <c r="J1689" i="26"/>
  <c r="J1690" i="26"/>
  <c r="J1691" i="26"/>
  <c r="J1692" i="26"/>
  <c r="J1693" i="26"/>
  <c r="J1694" i="26"/>
  <c r="J1695" i="26"/>
  <c r="J1696" i="26"/>
  <c r="J1697" i="26"/>
  <c r="J1698" i="26"/>
  <c r="J1699" i="26"/>
  <c r="J1700" i="26"/>
  <c r="J1701" i="26"/>
  <c r="J1702" i="26"/>
  <c r="J1703" i="26"/>
  <c r="J1704" i="26"/>
  <c r="J1705" i="26"/>
  <c r="J1706" i="26"/>
  <c r="J1707" i="26"/>
  <c r="J1708" i="26"/>
  <c r="J1709" i="26"/>
  <c r="J1710" i="26"/>
  <c r="J1711" i="26"/>
  <c r="J1712" i="26"/>
  <c r="J1713" i="26"/>
  <c r="J1714" i="26"/>
  <c r="J1715" i="26"/>
  <c r="J1716" i="26"/>
  <c r="J1717" i="26"/>
  <c r="J1718" i="26"/>
  <c r="J1719" i="26"/>
  <c r="J1720" i="26"/>
  <c r="J1721" i="26"/>
  <c r="J1722" i="26"/>
  <c r="J1723" i="26"/>
  <c r="J1724" i="26"/>
  <c r="J1725" i="26"/>
  <c r="J1726" i="26"/>
  <c r="J1727" i="26"/>
  <c r="J1728" i="26"/>
  <c r="J1729" i="26"/>
  <c r="J1730" i="26"/>
  <c r="J1731" i="26"/>
  <c r="J1732" i="26"/>
  <c r="J1733" i="26"/>
  <c r="J1734" i="26"/>
  <c r="J1735" i="26"/>
  <c r="J1736" i="26"/>
  <c r="J1737" i="26"/>
  <c r="J1738" i="26"/>
  <c r="J1739" i="26"/>
  <c r="J1740" i="26"/>
  <c r="J1741" i="26"/>
  <c r="J1742" i="26"/>
  <c r="J1743" i="26"/>
  <c r="J1744" i="26"/>
  <c r="J1745" i="26"/>
  <c r="J1746" i="26"/>
  <c r="J1747" i="26"/>
  <c r="J1748" i="26"/>
  <c r="J1749" i="26"/>
  <c r="J1750" i="26"/>
  <c r="J1751" i="26"/>
  <c r="J1752" i="26"/>
  <c r="J1753" i="26"/>
  <c r="J1754" i="26"/>
  <c r="J1755" i="26"/>
  <c r="J1756" i="26"/>
  <c r="J1757" i="26"/>
  <c r="J1758" i="26"/>
  <c r="J1759" i="26"/>
  <c r="J1760" i="26"/>
  <c r="J1761" i="26"/>
  <c r="J1762" i="26"/>
  <c r="J1763" i="26"/>
  <c r="J1764" i="26"/>
  <c r="J1765" i="26"/>
  <c r="J1766" i="26"/>
  <c r="J1767" i="26"/>
  <c r="J1768" i="26"/>
  <c r="J1769" i="26"/>
  <c r="J1770" i="26"/>
  <c r="J1771" i="26"/>
  <c r="J1772" i="26"/>
  <c r="J1773" i="26"/>
  <c r="J1774" i="26"/>
  <c r="J1775" i="26"/>
  <c r="J1776" i="26"/>
  <c r="J1777" i="26"/>
  <c r="J1778" i="26"/>
  <c r="J1779" i="26"/>
  <c r="J1780" i="26"/>
  <c r="J1781" i="26"/>
  <c r="J1782" i="26"/>
  <c r="J2" i="26"/>
  <c r="F11" i="25"/>
  <c r="G3115" i="6"/>
  <c r="F3115" i="6"/>
  <c r="G3114" i="6"/>
  <c r="F3114" i="6"/>
  <c r="G3113" i="6"/>
  <c r="F3113" i="6"/>
  <c r="G3112" i="6"/>
  <c r="F3112" i="6"/>
  <c r="G3111" i="6"/>
  <c r="F3111" i="6"/>
  <c r="G3110" i="6"/>
  <c r="F3110" i="6"/>
  <c r="G3109" i="6"/>
  <c r="F3109" i="6"/>
  <c r="G3108" i="6"/>
  <c r="F3108" i="6"/>
  <c r="G3107" i="6"/>
  <c r="F3107" i="6"/>
  <c r="G3106" i="6"/>
  <c r="F3106" i="6"/>
  <c r="G3105" i="6"/>
  <c r="F3105" i="6"/>
  <c r="G3104" i="6"/>
  <c r="F3104" i="6"/>
  <c r="G3103" i="6"/>
  <c r="F3103" i="6"/>
  <c r="G3102" i="6"/>
  <c r="F3102" i="6"/>
  <c r="G3101" i="6"/>
  <c r="F3101" i="6"/>
  <c r="G3100" i="6"/>
  <c r="F3100" i="6"/>
  <c r="G3099" i="6"/>
  <c r="F3099" i="6"/>
  <c r="G3098" i="6"/>
  <c r="F3098" i="6"/>
  <c r="G3097" i="6"/>
  <c r="F3097" i="6"/>
  <c r="G3096" i="6"/>
  <c r="F3096" i="6"/>
  <c r="G3095" i="6"/>
  <c r="F3095" i="6"/>
  <c r="G3094" i="6"/>
  <c r="F3094" i="6"/>
  <c r="G3093" i="6"/>
  <c r="F3093" i="6"/>
  <c r="G3092" i="6"/>
  <c r="F3092" i="6"/>
  <c r="G3091" i="6"/>
  <c r="F3091" i="6"/>
  <c r="G3090" i="6"/>
  <c r="F3090" i="6"/>
  <c r="G3089" i="6"/>
  <c r="F3089" i="6"/>
  <c r="G3088" i="6"/>
  <c r="F3088" i="6"/>
  <c r="G3087" i="6"/>
  <c r="F3087" i="6"/>
  <c r="G3086" i="6"/>
  <c r="F3086" i="6"/>
  <c r="G3085" i="6"/>
  <c r="F3085" i="6"/>
  <c r="G3084" i="6"/>
  <c r="F3084" i="6"/>
  <c r="G3083" i="6"/>
  <c r="F3083" i="6"/>
  <c r="G3082" i="6"/>
  <c r="F3082" i="6"/>
  <c r="G3081" i="6"/>
  <c r="F3081" i="6"/>
  <c r="G3080" i="6"/>
  <c r="F3080" i="6"/>
  <c r="G3079" i="6"/>
  <c r="F3079" i="6"/>
  <c r="G3078" i="6"/>
  <c r="F3078" i="6"/>
  <c r="G3077" i="6"/>
  <c r="F3077" i="6"/>
  <c r="G3076" i="6"/>
  <c r="F3076" i="6"/>
  <c r="G3075" i="6"/>
  <c r="F3075" i="6"/>
  <c r="G3074" i="6"/>
  <c r="F3074" i="6"/>
  <c r="G3073" i="6"/>
  <c r="F3073" i="6"/>
  <c r="G3072" i="6"/>
  <c r="F3072" i="6"/>
  <c r="G3071" i="6"/>
  <c r="F3071" i="6"/>
  <c r="G3070" i="6"/>
  <c r="F3070" i="6"/>
  <c r="G3069" i="6"/>
  <c r="F3069" i="6"/>
  <c r="G3068" i="6"/>
  <c r="F3068" i="6"/>
  <c r="G3067" i="6"/>
  <c r="F3067" i="6"/>
  <c r="G3066" i="6"/>
  <c r="F3066" i="6"/>
  <c r="G3065" i="6"/>
  <c r="F3065" i="6"/>
  <c r="G3064" i="6"/>
  <c r="F3064" i="6"/>
  <c r="G3063" i="6"/>
  <c r="F3063" i="6"/>
  <c r="G3062" i="6"/>
  <c r="F3062" i="6"/>
  <c r="G3061" i="6"/>
  <c r="F3061" i="6"/>
  <c r="G3060" i="6"/>
  <c r="F3060" i="6"/>
  <c r="G3059" i="6"/>
  <c r="F3059" i="6"/>
  <c r="G3058" i="6"/>
  <c r="F3058" i="6"/>
  <c r="G3057" i="6"/>
  <c r="F3057" i="6"/>
  <c r="G3056" i="6"/>
  <c r="F3056" i="6"/>
  <c r="G3055" i="6"/>
  <c r="F3055" i="6"/>
  <c r="G3054" i="6"/>
  <c r="F3054" i="6"/>
  <c r="G3053" i="6"/>
  <c r="F3053" i="6"/>
  <c r="G3052" i="6"/>
  <c r="F3052" i="6"/>
  <c r="G3051" i="6"/>
  <c r="F3051" i="6"/>
  <c r="G3050" i="6"/>
  <c r="F3050" i="6"/>
  <c r="G3049" i="6"/>
  <c r="F3049" i="6"/>
  <c r="G3048" i="6"/>
  <c r="F3048" i="6"/>
  <c r="G3047" i="6"/>
  <c r="F3047" i="6"/>
  <c r="G3046" i="6"/>
  <c r="F3046" i="6"/>
  <c r="G3045" i="6"/>
  <c r="F3045" i="6"/>
  <c r="G3044" i="6"/>
  <c r="F3044" i="6"/>
  <c r="G3043" i="6"/>
  <c r="F3043" i="6"/>
  <c r="G3042" i="6"/>
  <c r="F3042" i="6"/>
  <c r="G3041" i="6"/>
  <c r="F3041" i="6"/>
  <c r="G3040" i="6"/>
  <c r="F3040" i="6"/>
  <c r="G3039" i="6"/>
  <c r="F3039" i="6"/>
  <c r="G3038" i="6"/>
  <c r="F3038" i="6"/>
  <c r="G3037" i="6"/>
  <c r="F3037" i="6"/>
  <c r="G3036" i="6"/>
  <c r="F3036" i="6"/>
  <c r="G3035" i="6"/>
  <c r="F3035" i="6"/>
  <c r="G3034" i="6"/>
  <c r="F3034" i="6"/>
  <c r="G3033" i="6"/>
  <c r="F3033" i="6"/>
  <c r="G3032" i="6"/>
  <c r="F3032" i="6"/>
  <c r="G3031" i="6"/>
  <c r="F3031" i="6"/>
  <c r="G3030" i="6"/>
  <c r="F3030" i="6"/>
  <c r="G3029" i="6"/>
  <c r="F3029" i="6"/>
  <c r="G3028" i="6"/>
  <c r="F3028" i="6"/>
  <c r="G3027" i="6"/>
  <c r="F3027" i="6"/>
  <c r="G3026" i="6"/>
  <c r="F3026" i="6"/>
  <c r="G3025" i="6"/>
  <c r="F3025" i="6"/>
  <c r="G3024" i="6"/>
  <c r="F3024" i="6"/>
  <c r="G3023" i="6"/>
  <c r="F3023" i="6"/>
  <c r="G3022" i="6"/>
  <c r="F3022" i="6"/>
  <c r="G3021" i="6"/>
  <c r="F3021" i="6"/>
  <c r="G3020" i="6"/>
  <c r="F3020" i="6"/>
  <c r="G3019" i="6"/>
  <c r="F3019" i="6"/>
  <c r="G3018" i="6"/>
  <c r="F3018" i="6"/>
  <c r="G3017" i="6"/>
  <c r="F3017" i="6"/>
  <c r="G3016" i="6"/>
  <c r="F3016" i="6"/>
  <c r="G3015" i="6"/>
  <c r="F3015" i="6"/>
  <c r="G3014" i="6"/>
  <c r="F3014" i="6"/>
  <c r="G3013" i="6"/>
  <c r="F3013" i="6"/>
  <c r="G3012" i="6"/>
  <c r="F3012" i="6"/>
  <c r="G3011" i="6"/>
  <c r="F3011" i="6"/>
  <c r="G3010" i="6"/>
  <c r="F3010" i="6"/>
  <c r="G3009" i="6"/>
  <c r="F3009" i="6"/>
  <c r="G3008" i="6"/>
  <c r="F3008" i="6"/>
  <c r="G3007" i="6"/>
  <c r="F3007" i="6"/>
  <c r="G3006" i="6"/>
  <c r="F3006" i="6"/>
  <c r="G3005" i="6"/>
  <c r="F3005" i="6"/>
  <c r="G3004" i="6"/>
  <c r="F3004" i="6"/>
  <c r="G3003" i="6"/>
  <c r="F3003" i="6"/>
  <c r="G3002" i="6"/>
  <c r="F3002" i="6"/>
  <c r="G3001" i="6"/>
  <c r="F3001" i="6"/>
  <c r="G3000" i="6"/>
  <c r="F3000" i="6"/>
  <c r="G2999" i="6"/>
  <c r="F2999" i="6"/>
  <c r="G2998" i="6"/>
  <c r="F2998" i="6"/>
  <c r="G2997" i="6"/>
  <c r="F2997" i="6"/>
  <c r="G2996" i="6"/>
  <c r="F2996" i="6"/>
  <c r="G2995" i="6"/>
  <c r="F2995" i="6"/>
  <c r="G2994" i="6"/>
  <c r="F2994" i="6"/>
  <c r="G2993" i="6"/>
  <c r="F2993" i="6"/>
  <c r="G2992" i="6"/>
  <c r="F2992" i="6"/>
  <c r="G2991" i="6"/>
  <c r="F2991" i="6"/>
  <c r="G2990" i="6"/>
  <c r="F2990" i="6"/>
  <c r="G2989" i="6"/>
  <c r="F2989" i="6"/>
  <c r="G2988" i="6"/>
  <c r="F2988" i="6"/>
  <c r="G2987" i="6"/>
  <c r="F2987" i="6"/>
  <c r="G2986" i="6"/>
  <c r="F2986" i="6"/>
  <c r="G2985" i="6"/>
  <c r="F2985" i="6"/>
  <c r="G2984" i="6"/>
  <c r="F2984" i="6"/>
  <c r="G2983" i="6"/>
  <c r="F2983" i="6"/>
  <c r="G2982" i="6"/>
  <c r="F2982" i="6"/>
  <c r="G2981" i="6"/>
  <c r="F2981" i="6"/>
  <c r="G2980" i="6"/>
  <c r="F2980" i="6"/>
  <c r="G2979" i="6"/>
  <c r="F2979" i="6"/>
  <c r="G2978" i="6"/>
  <c r="F2978" i="6"/>
  <c r="G2977" i="6"/>
  <c r="F2977" i="6"/>
  <c r="G2976" i="6"/>
  <c r="F2976" i="6"/>
  <c r="G2975" i="6"/>
  <c r="F2975" i="6"/>
  <c r="G2974" i="6"/>
  <c r="F2974" i="6"/>
  <c r="G2973" i="6"/>
  <c r="F2973" i="6"/>
  <c r="G2972" i="6"/>
  <c r="F2972" i="6"/>
  <c r="G2971" i="6"/>
  <c r="F2971" i="6"/>
  <c r="G2970" i="6"/>
  <c r="F2970" i="6"/>
  <c r="G2969" i="6"/>
  <c r="F2969" i="6"/>
  <c r="G2968" i="6"/>
  <c r="F2968" i="6"/>
  <c r="G2967" i="6"/>
  <c r="F2967" i="6"/>
  <c r="G2966" i="6"/>
  <c r="F2966" i="6"/>
  <c r="G2965" i="6"/>
  <c r="F2965" i="6"/>
  <c r="G2964" i="6"/>
  <c r="F2964" i="6"/>
  <c r="G2963" i="6"/>
  <c r="F2963" i="6"/>
  <c r="G2962" i="6"/>
  <c r="F2962" i="6"/>
  <c r="G2961" i="6"/>
  <c r="F2961" i="6"/>
  <c r="G2960" i="6"/>
  <c r="F2960" i="6"/>
  <c r="G2959" i="6"/>
  <c r="F2959" i="6"/>
  <c r="G2958" i="6"/>
  <c r="F2958" i="6"/>
  <c r="G2957" i="6"/>
  <c r="F2957" i="6"/>
  <c r="G2956" i="6"/>
  <c r="F2956" i="6"/>
  <c r="G2955" i="6"/>
  <c r="F2955" i="6"/>
  <c r="G2954" i="6"/>
  <c r="F2954" i="6"/>
  <c r="G2953" i="6"/>
  <c r="F2953" i="6"/>
  <c r="G2952" i="6"/>
  <c r="F2952" i="6"/>
  <c r="G2951" i="6"/>
  <c r="F2951" i="6"/>
  <c r="G2950" i="6"/>
  <c r="F2950" i="6"/>
  <c r="G2949" i="6"/>
  <c r="F2949" i="6"/>
  <c r="G2948" i="6"/>
  <c r="F2948" i="6"/>
  <c r="G2947" i="6"/>
  <c r="F2947" i="6"/>
  <c r="G2946" i="6"/>
  <c r="F2946" i="6"/>
  <c r="G2945" i="6"/>
  <c r="F2945" i="6"/>
  <c r="G2944" i="6"/>
  <c r="F2944" i="6"/>
  <c r="G2943" i="6"/>
  <c r="F2943" i="6"/>
  <c r="G2942" i="6"/>
  <c r="F2942" i="6"/>
  <c r="G2941" i="6"/>
  <c r="F2941" i="6"/>
  <c r="G2940" i="6"/>
  <c r="F2940" i="6"/>
  <c r="G2939" i="6"/>
  <c r="F2939" i="6"/>
  <c r="G2938" i="6"/>
  <c r="F2938" i="6"/>
  <c r="G2937" i="6"/>
  <c r="F2937" i="6"/>
  <c r="G2936" i="6"/>
  <c r="F2936" i="6"/>
  <c r="G2935" i="6"/>
  <c r="F2935" i="6"/>
  <c r="G2934" i="6"/>
  <c r="F2934" i="6"/>
  <c r="G2933" i="6"/>
  <c r="F2933" i="6"/>
  <c r="G2932" i="6"/>
  <c r="F2932" i="6"/>
  <c r="G2931" i="6"/>
  <c r="F2931" i="6"/>
  <c r="G2930" i="6"/>
  <c r="F2930" i="6"/>
  <c r="G2929" i="6"/>
  <c r="F2929" i="6"/>
  <c r="G2928" i="6"/>
  <c r="F2928" i="6"/>
  <c r="G2927" i="6"/>
  <c r="F2927" i="6"/>
  <c r="G2926" i="6"/>
  <c r="F2926" i="6"/>
  <c r="G2925" i="6"/>
  <c r="F2925" i="6"/>
  <c r="G2924" i="6"/>
  <c r="F2924" i="6"/>
  <c r="G2923" i="6"/>
  <c r="F2923" i="6"/>
  <c r="G2922" i="6"/>
  <c r="F2922" i="6"/>
  <c r="G2921" i="6"/>
  <c r="F2921" i="6"/>
  <c r="G2920" i="6"/>
  <c r="F2920" i="6"/>
  <c r="G2919" i="6"/>
  <c r="F2919" i="6"/>
  <c r="G2918" i="6"/>
  <c r="F2918" i="6"/>
  <c r="G2917" i="6"/>
  <c r="F2917" i="6"/>
  <c r="G2916" i="6"/>
  <c r="F2916" i="6"/>
  <c r="G2915" i="6"/>
  <c r="F2915" i="6"/>
  <c r="G2914" i="6"/>
  <c r="F2914" i="6"/>
  <c r="G2913" i="6"/>
  <c r="F2913" i="6"/>
  <c r="G2912" i="6"/>
  <c r="F2912" i="6"/>
  <c r="G2911" i="6"/>
  <c r="F2911" i="6"/>
  <c r="G2910" i="6"/>
  <c r="F2910" i="6"/>
  <c r="G2909" i="6"/>
  <c r="F2909" i="6"/>
  <c r="G2908" i="6"/>
  <c r="F2908" i="6"/>
  <c r="G2907" i="6"/>
  <c r="F2907" i="6"/>
  <c r="G2906" i="6"/>
  <c r="F2906" i="6"/>
  <c r="G2905" i="6"/>
  <c r="F2905" i="6"/>
  <c r="G2904" i="6"/>
  <c r="F2904" i="6"/>
  <c r="G2903" i="6"/>
  <c r="F2903" i="6"/>
  <c r="G2902" i="6"/>
  <c r="F2902" i="6"/>
  <c r="G2901" i="6"/>
  <c r="F2901" i="6"/>
  <c r="G2900" i="6"/>
  <c r="F2900" i="6"/>
  <c r="G2899" i="6"/>
  <c r="F2899" i="6"/>
  <c r="G2898" i="6"/>
  <c r="F2898" i="6"/>
  <c r="G2897" i="6"/>
  <c r="F2897" i="6"/>
  <c r="G2896" i="6"/>
  <c r="F2896" i="6"/>
  <c r="G2895" i="6"/>
  <c r="F2895" i="6"/>
  <c r="G2894" i="6"/>
  <c r="F2894" i="6"/>
  <c r="G2893" i="6"/>
  <c r="F2893" i="6"/>
  <c r="G2892" i="6"/>
  <c r="F2892" i="6"/>
  <c r="G2891" i="6"/>
  <c r="F2891" i="6"/>
  <c r="G2890" i="6"/>
  <c r="F2890" i="6"/>
  <c r="G2889" i="6"/>
  <c r="F2889" i="6"/>
  <c r="G2888" i="6"/>
  <c r="F2888" i="6"/>
  <c r="G2887" i="6"/>
  <c r="F2887" i="6"/>
  <c r="G2886" i="6"/>
  <c r="F2886" i="6"/>
  <c r="G2885" i="6"/>
  <c r="F2885" i="6"/>
  <c r="G2884" i="6"/>
  <c r="F2884" i="6"/>
  <c r="G2883" i="6"/>
  <c r="F2883" i="6"/>
  <c r="G2882" i="6"/>
  <c r="F2882" i="6"/>
  <c r="G2881" i="6"/>
  <c r="F2881" i="6"/>
  <c r="G2880" i="6"/>
  <c r="F2880" i="6"/>
  <c r="G2879" i="6"/>
  <c r="F2879" i="6"/>
  <c r="G2878" i="6"/>
  <c r="F2878" i="6"/>
  <c r="G2877" i="6"/>
  <c r="F2877" i="6"/>
  <c r="G2876" i="6"/>
  <c r="F2876" i="6"/>
  <c r="G2875" i="6"/>
  <c r="F2875" i="6"/>
  <c r="G2874" i="6"/>
  <c r="F2874" i="6"/>
  <c r="G2873" i="6"/>
  <c r="F2873" i="6"/>
  <c r="G2872" i="6"/>
  <c r="F2872" i="6"/>
  <c r="G2871" i="6"/>
  <c r="F2871" i="6"/>
  <c r="G2870" i="6"/>
  <c r="F2870" i="6"/>
  <c r="G2869" i="6"/>
  <c r="F2869" i="6"/>
  <c r="G2868" i="6"/>
  <c r="F2868" i="6"/>
  <c r="G2867" i="6"/>
  <c r="F2867" i="6"/>
  <c r="G2866" i="6"/>
  <c r="F2866" i="6"/>
  <c r="G2865" i="6"/>
  <c r="F2865" i="6"/>
  <c r="G2864" i="6"/>
  <c r="F2864" i="6"/>
  <c r="G2863" i="6"/>
  <c r="F2863" i="6"/>
  <c r="G2862" i="6"/>
  <c r="F2862" i="6"/>
  <c r="G2861" i="6"/>
  <c r="F2861" i="6"/>
  <c r="G2860" i="6"/>
  <c r="F2860" i="6"/>
  <c r="G2859" i="6"/>
  <c r="F2859" i="6"/>
  <c r="G2858" i="6"/>
  <c r="F2858" i="6"/>
  <c r="G2857" i="6"/>
  <c r="F2857" i="6"/>
  <c r="G2856" i="6"/>
  <c r="F2856" i="6"/>
  <c r="G2855" i="6"/>
  <c r="F2855" i="6"/>
  <c r="G2854" i="6"/>
  <c r="F2854" i="6"/>
  <c r="G2853" i="6"/>
  <c r="F2853" i="6"/>
  <c r="G2852" i="6"/>
  <c r="F2852" i="6"/>
  <c r="G2851" i="6"/>
  <c r="F2851" i="6"/>
  <c r="G2850" i="6"/>
  <c r="F2850" i="6"/>
  <c r="G2849" i="6"/>
  <c r="F2849" i="6"/>
  <c r="G2848" i="6"/>
  <c r="F2848" i="6"/>
  <c r="G2847" i="6"/>
  <c r="F2847" i="6"/>
  <c r="G2846" i="6"/>
  <c r="F2846" i="6"/>
  <c r="G2845" i="6"/>
  <c r="F2845" i="6"/>
  <c r="G2844" i="6"/>
  <c r="F2844" i="6"/>
  <c r="G2843" i="6"/>
  <c r="F2843" i="6"/>
  <c r="G2842" i="6"/>
  <c r="F2842" i="6"/>
  <c r="G2841" i="6"/>
  <c r="F2841" i="6"/>
  <c r="G2840" i="6"/>
  <c r="F2840" i="6"/>
  <c r="G2839" i="6"/>
  <c r="F2839" i="6"/>
  <c r="G2838" i="6"/>
  <c r="F2838" i="6"/>
  <c r="G2837" i="6"/>
  <c r="F2837" i="6"/>
  <c r="G2836" i="6"/>
  <c r="F2836" i="6"/>
  <c r="G2835" i="6"/>
  <c r="F2835" i="6"/>
  <c r="G2834" i="6"/>
  <c r="F2834" i="6"/>
  <c r="G2833" i="6"/>
  <c r="F2833" i="6"/>
  <c r="G2832" i="6"/>
  <c r="F2832" i="6"/>
  <c r="G2831" i="6"/>
  <c r="F2831" i="6"/>
  <c r="G2830" i="6"/>
  <c r="F2830" i="6"/>
  <c r="G2829" i="6"/>
  <c r="F2829" i="6"/>
  <c r="G2828" i="6"/>
  <c r="F2828" i="6"/>
  <c r="G2827" i="6"/>
  <c r="F2827" i="6"/>
  <c r="G2826" i="6"/>
  <c r="F2826" i="6"/>
  <c r="G2825" i="6"/>
  <c r="F2825" i="6"/>
  <c r="G2824" i="6"/>
  <c r="F2824" i="6"/>
  <c r="G2823" i="6"/>
  <c r="F2823" i="6"/>
  <c r="G2822" i="6"/>
  <c r="F2822" i="6"/>
  <c r="G2821" i="6"/>
  <c r="F2821" i="6"/>
  <c r="G2820" i="6"/>
  <c r="F2820" i="6"/>
  <c r="G2819" i="6"/>
  <c r="F2819" i="6"/>
  <c r="G2818" i="6"/>
  <c r="F2818" i="6"/>
  <c r="G2817" i="6"/>
  <c r="F2817" i="6"/>
  <c r="G2816" i="6"/>
  <c r="F2816" i="6"/>
  <c r="G2815" i="6"/>
  <c r="F2815" i="6"/>
  <c r="G2814" i="6"/>
  <c r="F2814" i="6"/>
  <c r="G2813" i="6"/>
  <c r="F2813" i="6"/>
  <c r="G2812" i="6"/>
  <c r="F2812" i="6"/>
  <c r="G2811" i="6"/>
  <c r="F2811" i="6"/>
  <c r="G2810" i="6"/>
  <c r="F2810" i="6"/>
  <c r="G2809" i="6"/>
  <c r="F2809" i="6"/>
  <c r="G2808" i="6"/>
  <c r="F2808" i="6"/>
  <c r="G2807" i="6"/>
  <c r="F2807" i="6"/>
  <c r="G2806" i="6"/>
  <c r="F2806" i="6"/>
  <c r="G2805" i="6"/>
  <c r="F2805" i="6"/>
  <c r="G2804" i="6"/>
  <c r="F2804" i="6"/>
  <c r="G2803" i="6"/>
  <c r="F2803" i="6"/>
  <c r="G2802" i="6"/>
  <c r="F2802" i="6"/>
  <c r="G2801" i="6"/>
  <c r="F2801" i="6"/>
  <c r="G2800" i="6"/>
  <c r="F2800" i="6"/>
  <c r="G2799" i="6"/>
  <c r="F2799" i="6"/>
  <c r="G2798" i="6"/>
  <c r="F2798" i="6"/>
  <c r="G2797" i="6"/>
  <c r="F2797" i="6"/>
  <c r="G2796" i="6"/>
  <c r="F2796" i="6"/>
  <c r="G2795" i="6"/>
  <c r="F2795" i="6"/>
  <c r="G2794" i="6"/>
  <c r="F2794" i="6"/>
  <c r="G2793" i="6"/>
  <c r="F2793" i="6"/>
  <c r="G2792" i="6"/>
  <c r="F2792" i="6"/>
  <c r="G2791" i="6"/>
  <c r="F2791" i="6"/>
  <c r="G2790" i="6"/>
  <c r="F2790" i="6"/>
  <c r="G2789" i="6"/>
  <c r="F2789" i="6"/>
  <c r="G2788" i="6"/>
  <c r="F2788" i="6"/>
  <c r="G2787" i="6"/>
  <c r="F2787" i="6"/>
  <c r="G2786" i="6"/>
  <c r="F2786" i="6"/>
  <c r="G2785" i="6"/>
  <c r="F2785" i="6"/>
  <c r="G2784" i="6"/>
  <c r="F2784" i="6"/>
  <c r="G2783" i="6"/>
  <c r="F2783" i="6"/>
  <c r="G2782" i="6"/>
  <c r="F2782" i="6"/>
  <c r="G2781" i="6"/>
  <c r="F2781" i="6"/>
  <c r="G2780" i="6"/>
  <c r="F2780" i="6"/>
  <c r="G2779" i="6"/>
  <c r="F2779" i="6"/>
  <c r="G2778" i="6"/>
  <c r="F2778" i="6"/>
  <c r="G2777" i="6"/>
  <c r="F2777" i="6"/>
  <c r="G2776" i="6"/>
  <c r="F2776" i="6"/>
  <c r="G2775" i="6"/>
  <c r="F2775" i="6"/>
  <c r="G2774" i="6"/>
  <c r="F2774" i="6"/>
  <c r="G2773" i="6"/>
  <c r="F2773" i="6"/>
  <c r="G2772" i="6"/>
  <c r="F2772" i="6"/>
  <c r="G2771" i="6"/>
  <c r="F2771" i="6"/>
  <c r="G2770" i="6"/>
  <c r="F2770" i="6"/>
  <c r="G2769" i="6"/>
  <c r="F2769" i="6"/>
  <c r="G2768" i="6"/>
  <c r="F2768" i="6"/>
  <c r="G2767" i="6"/>
  <c r="F2767" i="6"/>
  <c r="G2766" i="6"/>
  <c r="F2766" i="6"/>
  <c r="G2765" i="6"/>
  <c r="F2765" i="6"/>
  <c r="G2764" i="6"/>
  <c r="F2764" i="6"/>
  <c r="G2763" i="6"/>
  <c r="F2763" i="6"/>
  <c r="G2762" i="6"/>
  <c r="F2762" i="6"/>
  <c r="G2761" i="6"/>
  <c r="F2761" i="6"/>
  <c r="G2760" i="6"/>
  <c r="F2760" i="6"/>
  <c r="G2759" i="6"/>
  <c r="F2759" i="6"/>
  <c r="G2758" i="6"/>
  <c r="F2758" i="6"/>
  <c r="G2757" i="6"/>
  <c r="F2757" i="6"/>
  <c r="G2756" i="6"/>
  <c r="F2756" i="6"/>
  <c r="G2755" i="6"/>
  <c r="F2755" i="6"/>
  <c r="G2754" i="6"/>
  <c r="F2754" i="6"/>
  <c r="G2753" i="6"/>
  <c r="F2753" i="6"/>
  <c r="G2752" i="6"/>
  <c r="F2752" i="6"/>
  <c r="G2751" i="6"/>
  <c r="F2751" i="6"/>
  <c r="G2750" i="6"/>
  <c r="F2750" i="6"/>
  <c r="G2749" i="6"/>
  <c r="F2749" i="6"/>
  <c r="G2748" i="6"/>
  <c r="F2748" i="6"/>
  <c r="G2747" i="6"/>
  <c r="F2747" i="6"/>
  <c r="G2746" i="6"/>
  <c r="F2746" i="6"/>
  <c r="G2745" i="6"/>
  <c r="F2745" i="6"/>
  <c r="G2744" i="6"/>
  <c r="F2744" i="6"/>
  <c r="G2743" i="6"/>
  <c r="F2743" i="6"/>
  <c r="G2742" i="6"/>
  <c r="F2742" i="6"/>
  <c r="G2741" i="6"/>
  <c r="F2741" i="6"/>
  <c r="G2740" i="6"/>
  <c r="F2740" i="6"/>
  <c r="G2739" i="6"/>
  <c r="F2739" i="6"/>
  <c r="G2738" i="6"/>
  <c r="F2738" i="6"/>
  <c r="G2737" i="6"/>
  <c r="F2737" i="6"/>
  <c r="G2736" i="6"/>
  <c r="F2736" i="6"/>
  <c r="G2735" i="6"/>
  <c r="F2735" i="6"/>
  <c r="G2734" i="6"/>
  <c r="F2734" i="6"/>
  <c r="G2733" i="6"/>
  <c r="F2733" i="6"/>
  <c r="G2732" i="6"/>
  <c r="F2732" i="6"/>
  <c r="G2731" i="6"/>
  <c r="F2731" i="6"/>
  <c r="G2730" i="6"/>
  <c r="F2730" i="6"/>
  <c r="G2729" i="6"/>
  <c r="F2729" i="6"/>
  <c r="G2728" i="6"/>
  <c r="F2728" i="6"/>
  <c r="G2727" i="6"/>
  <c r="F2727" i="6"/>
  <c r="G2726" i="6"/>
  <c r="F2726" i="6"/>
  <c r="G2725" i="6"/>
  <c r="F2725" i="6"/>
  <c r="G2724" i="6"/>
  <c r="F2724" i="6"/>
  <c r="G2723" i="6"/>
  <c r="F2723" i="6"/>
  <c r="G2722" i="6"/>
  <c r="F2722" i="6"/>
  <c r="G2721" i="6"/>
  <c r="F2721" i="6"/>
  <c r="G2720" i="6"/>
  <c r="F2720" i="6"/>
  <c r="G2719" i="6"/>
  <c r="F2719" i="6"/>
  <c r="G2718" i="6"/>
  <c r="F2718" i="6"/>
  <c r="G2717" i="6"/>
  <c r="F2717" i="6"/>
  <c r="G2716" i="6"/>
  <c r="F2716" i="6"/>
  <c r="G2715" i="6"/>
  <c r="F2715" i="6"/>
  <c r="G2714" i="6"/>
  <c r="F2714" i="6"/>
  <c r="G2713" i="6"/>
  <c r="F2713" i="6"/>
  <c r="G2712" i="6"/>
  <c r="F2712" i="6"/>
  <c r="G2711" i="6"/>
  <c r="F2711" i="6"/>
  <c r="G2710" i="6"/>
  <c r="F2710" i="6"/>
  <c r="G2709" i="6"/>
  <c r="F2709" i="6"/>
  <c r="G2708" i="6"/>
  <c r="F2708" i="6"/>
  <c r="G2707" i="6"/>
  <c r="F2707" i="6"/>
  <c r="G2706" i="6"/>
  <c r="F2706" i="6"/>
  <c r="G2705" i="6"/>
  <c r="F2705" i="6"/>
  <c r="G2704" i="6"/>
  <c r="F2704" i="6"/>
  <c r="G2703" i="6"/>
  <c r="F2703" i="6"/>
  <c r="G2702" i="6"/>
  <c r="F2702" i="6"/>
  <c r="G2701" i="6"/>
  <c r="F2701" i="6"/>
  <c r="G2700" i="6"/>
  <c r="F2700" i="6"/>
  <c r="G2699" i="6"/>
  <c r="F2699" i="6"/>
  <c r="G2698" i="6"/>
  <c r="F2698" i="6"/>
  <c r="G2697" i="6"/>
  <c r="F2697" i="6"/>
  <c r="G2696" i="6"/>
  <c r="F2696" i="6"/>
  <c r="G2695" i="6"/>
  <c r="F2695" i="6"/>
  <c r="G2694" i="6"/>
  <c r="F2694" i="6"/>
  <c r="G2693" i="6"/>
  <c r="F2693" i="6"/>
  <c r="G2692" i="6"/>
  <c r="F2692" i="6"/>
  <c r="G2691" i="6"/>
  <c r="F2691" i="6"/>
  <c r="G2690" i="6"/>
  <c r="F2690" i="6"/>
  <c r="G2689" i="6"/>
  <c r="F2689" i="6"/>
  <c r="G2688" i="6"/>
  <c r="F2688" i="6"/>
  <c r="G2687" i="6"/>
  <c r="F2687" i="6"/>
  <c r="G2686" i="6"/>
  <c r="F2686" i="6"/>
  <c r="G2685" i="6"/>
  <c r="F2685" i="6"/>
  <c r="G2684" i="6"/>
  <c r="F2684" i="6"/>
  <c r="G2683" i="6"/>
  <c r="F2683" i="6"/>
  <c r="G2682" i="6"/>
  <c r="F2682" i="6"/>
  <c r="G2681" i="6"/>
  <c r="F2681" i="6"/>
  <c r="G2680" i="6"/>
  <c r="F2680" i="6"/>
  <c r="G2679" i="6"/>
  <c r="F2679" i="6"/>
  <c r="G2678" i="6"/>
  <c r="F2678" i="6"/>
  <c r="G2677" i="6"/>
  <c r="F2677" i="6"/>
  <c r="G2676" i="6"/>
  <c r="F2676" i="6"/>
  <c r="G2675" i="6"/>
  <c r="F2675" i="6"/>
  <c r="G2674" i="6"/>
  <c r="F2674" i="6"/>
  <c r="G2673" i="6"/>
  <c r="F2673" i="6"/>
  <c r="G2672" i="6"/>
  <c r="F2672" i="6"/>
  <c r="G2671" i="6"/>
  <c r="F2671" i="6"/>
  <c r="G2670" i="6"/>
  <c r="F2670" i="6"/>
  <c r="G2669" i="6"/>
  <c r="F2669" i="6"/>
  <c r="G2668" i="6"/>
  <c r="F2668" i="6"/>
  <c r="G2667" i="6"/>
  <c r="F2667" i="6"/>
  <c r="G2666" i="6"/>
  <c r="F2666" i="6"/>
  <c r="G2665" i="6"/>
  <c r="F2665" i="6"/>
  <c r="G2664" i="6"/>
  <c r="F2664" i="6"/>
  <c r="G2663" i="6"/>
  <c r="F2663" i="6"/>
  <c r="G2662" i="6"/>
  <c r="F2662" i="6"/>
  <c r="G2661" i="6"/>
  <c r="F2661" i="6"/>
  <c r="G2660" i="6"/>
  <c r="F2660" i="6"/>
  <c r="G2659" i="6"/>
  <c r="F2659" i="6"/>
  <c r="G2658" i="6"/>
  <c r="F2658" i="6"/>
  <c r="G2657" i="6"/>
  <c r="F2657" i="6"/>
  <c r="G2656" i="6"/>
  <c r="F2656" i="6"/>
  <c r="G2655" i="6"/>
  <c r="F2655" i="6"/>
  <c r="G2654" i="6"/>
  <c r="F2654" i="6"/>
  <c r="G2653" i="6"/>
  <c r="F2653" i="6"/>
  <c r="G2652" i="6"/>
  <c r="F2652" i="6"/>
  <c r="G2651" i="6"/>
  <c r="F2651" i="6"/>
  <c r="G2650" i="6"/>
  <c r="F2650" i="6"/>
  <c r="G2649" i="6"/>
  <c r="F2649" i="6"/>
  <c r="G2648" i="6"/>
  <c r="F2648" i="6"/>
  <c r="G2647" i="6"/>
  <c r="F2647" i="6"/>
  <c r="G2646" i="6"/>
  <c r="F2646" i="6"/>
  <c r="G2645" i="6"/>
  <c r="F2645" i="6"/>
  <c r="G2644" i="6"/>
  <c r="F2644" i="6"/>
  <c r="G2643" i="6"/>
  <c r="F2643" i="6"/>
  <c r="G2642" i="6"/>
  <c r="F2642" i="6"/>
  <c r="G2641" i="6"/>
  <c r="F2641" i="6"/>
  <c r="G2640" i="6"/>
  <c r="F2640" i="6"/>
  <c r="G2639" i="6"/>
  <c r="F2639" i="6"/>
  <c r="G2638" i="6"/>
  <c r="F2638" i="6"/>
  <c r="G2637" i="6"/>
  <c r="F2637" i="6"/>
  <c r="G2636" i="6"/>
  <c r="F2636" i="6"/>
  <c r="G2635" i="6"/>
  <c r="F2635" i="6"/>
  <c r="G2634" i="6"/>
  <c r="F2634" i="6"/>
  <c r="G2633" i="6"/>
  <c r="F2633" i="6"/>
  <c r="G2632" i="6"/>
  <c r="F2632" i="6"/>
  <c r="G2631" i="6"/>
  <c r="F2631" i="6"/>
  <c r="G2630" i="6"/>
  <c r="F2630" i="6"/>
  <c r="G2629" i="6"/>
  <c r="F2629" i="6"/>
  <c r="G2628" i="6"/>
  <c r="F2628" i="6"/>
  <c r="G2627" i="6"/>
  <c r="F2627" i="6"/>
  <c r="G2626" i="6"/>
  <c r="F2626" i="6"/>
  <c r="G2625" i="6"/>
  <c r="F2625" i="6"/>
  <c r="G2624" i="6"/>
  <c r="F2624" i="6"/>
  <c r="G2623" i="6"/>
  <c r="F2623" i="6"/>
  <c r="G2622" i="6"/>
  <c r="F2622" i="6"/>
  <c r="G2621" i="6"/>
  <c r="F2621" i="6"/>
  <c r="G2620" i="6"/>
  <c r="F2620" i="6"/>
  <c r="G2619" i="6"/>
  <c r="F2619" i="6"/>
  <c r="G2618" i="6"/>
  <c r="F2618" i="6"/>
  <c r="G2617" i="6"/>
  <c r="F2617" i="6"/>
  <c r="G2616" i="6"/>
  <c r="F2616" i="6"/>
  <c r="G2615" i="6"/>
  <c r="F2615" i="6"/>
  <c r="G2614" i="6"/>
  <c r="F2614" i="6"/>
  <c r="G2613" i="6"/>
  <c r="F2613" i="6"/>
  <c r="G2612" i="6"/>
  <c r="F2612" i="6"/>
  <c r="G2611" i="6"/>
  <c r="F2611" i="6"/>
  <c r="G2610" i="6"/>
  <c r="F2610" i="6"/>
  <c r="G2609" i="6"/>
  <c r="F2609" i="6"/>
  <c r="G2608" i="6"/>
  <c r="F2608" i="6"/>
  <c r="G2607" i="6"/>
  <c r="F2607" i="6"/>
  <c r="G2606" i="6"/>
  <c r="F2606" i="6"/>
  <c r="G2605" i="6"/>
  <c r="F2605" i="6"/>
  <c r="G2604" i="6"/>
  <c r="F2604" i="6"/>
  <c r="G2603" i="6"/>
  <c r="F2603" i="6"/>
  <c r="G2602" i="6"/>
  <c r="F2602" i="6"/>
  <c r="G2601" i="6"/>
  <c r="F2601" i="6"/>
  <c r="G2600" i="6"/>
  <c r="F2600" i="6"/>
  <c r="G2599" i="6"/>
  <c r="F2599" i="6"/>
  <c r="G2598" i="6"/>
  <c r="F2598" i="6"/>
  <c r="G2597" i="6"/>
  <c r="F2597" i="6"/>
  <c r="G2596" i="6"/>
  <c r="F2596" i="6"/>
  <c r="G2595" i="6"/>
  <c r="F2595" i="6"/>
  <c r="G2594" i="6"/>
  <c r="F2594" i="6"/>
  <c r="G2593" i="6"/>
  <c r="F2593" i="6"/>
  <c r="G2592" i="6"/>
  <c r="F2592" i="6"/>
  <c r="G2591" i="6"/>
  <c r="F2591" i="6"/>
  <c r="G2590" i="6"/>
  <c r="F2590" i="6"/>
  <c r="G2589" i="6"/>
  <c r="F2589" i="6"/>
  <c r="G2588" i="6"/>
  <c r="F2588" i="6"/>
  <c r="G2587" i="6"/>
  <c r="F2587" i="6"/>
  <c r="G2586" i="6"/>
  <c r="F2586" i="6"/>
  <c r="G2585" i="6"/>
  <c r="F2585" i="6"/>
  <c r="G2584" i="6"/>
  <c r="F2584" i="6"/>
  <c r="G2583" i="6"/>
  <c r="F2583" i="6"/>
  <c r="G2582" i="6"/>
  <c r="F2582" i="6"/>
  <c r="G2581" i="6"/>
  <c r="F2581" i="6"/>
  <c r="G2580" i="6"/>
  <c r="F2580" i="6"/>
  <c r="G2579" i="6"/>
  <c r="F2579" i="6"/>
  <c r="G2578" i="6"/>
  <c r="F2578" i="6"/>
  <c r="G2577" i="6"/>
  <c r="F2577" i="6"/>
  <c r="G2576" i="6"/>
  <c r="F2576" i="6"/>
  <c r="G2575" i="6"/>
  <c r="F2575" i="6"/>
  <c r="G2574" i="6"/>
  <c r="F2574" i="6"/>
  <c r="G2573" i="6"/>
  <c r="F2573" i="6"/>
  <c r="G2572" i="6"/>
  <c r="F2572" i="6"/>
  <c r="G2571" i="6"/>
  <c r="F2571" i="6"/>
  <c r="G2570" i="6"/>
  <c r="F2570" i="6"/>
  <c r="G2569" i="6"/>
  <c r="F2569" i="6"/>
  <c r="G2568" i="6"/>
  <c r="F2568" i="6"/>
  <c r="G2567" i="6"/>
  <c r="F2567" i="6"/>
  <c r="G2566" i="6"/>
  <c r="F2566" i="6"/>
  <c r="G2565" i="6"/>
  <c r="F2565" i="6"/>
  <c r="G2564" i="6"/>
  <c r="F2564" i="6"/>
  <c r="G2563" i="6"/>
  <c r="F2563" i="6"/>
  <c r="G2562" i="6"/>
  <c r="F2562" i="6"/>
  <c r="G2561" i="6"/>
  <c r="F2561" i="6"/>
  <c r="G2560" i="6"/>
  <c r="F2560" i="6"/>
  <c r="G2559" i="6"/>
  <c r="F2559" i="6"/>
  <c r="G2558" i="6"/>
  <c r="F2558" i="6"/>
  <c r="G2557" i="6"/>
  <c r="F2557" i="6"/>
  <c r="G2556" i="6"/>
  <c r="F2556" i="6"/>
  <c r="G2555" i="6"/>
  <c r="F2555" i="6"/>
  <c r="G2554" i="6"/>
  <c r="F2554" i="6"/>
  <c r="G2553" i="6"/>
  <c r="F2553" i="6"/>
  <c r="G2552" i="6"/>
  <c r="F2552" i="6"/>
  <c r="G2551" i="6"/>
  <c r="F2551" i="6"/>
  <c r="G2550" i="6"/>
  <c r="F2550" i="6"/>
  <c r="G2549" i="6"/>
  <c r="F2549" i="6"/>
  <c r="G2548" i="6"/>
  <c r="F2548" i="6"/>
  <c r="G2547" i="6"/>
  <c r="F2547" i="6"/>
  <c r="G2546" i="6"/>
  <c r="F2546" i="6"/>
  <c r="G2545" i="6"/>
  <c r="F2545" i="6"/>
  <c r="G2544" i="6"/>
  <c r="F2544" i="6"/>
  <c r="G2543" i="6"/>
  <c r="F2543" i="6"/>
  <c r="G2542" i="6"/>
  <c r="F2542" i="6"/>
  <c r="G2541" i="6"/>
  <c r="F2541" i="6"/>
  <c r="G2540" i="6"/>
  <c r="F2540" i="6"/>
  <c r="G2539" i="6"/>
  <c r="F2539" i="6"/>
  <c r="G2538" i="6"/>
  <c r="F2538" i="6"/>
  <c r="G2537" i="6"/>
  <c r="F2537" i="6"/>
  <c r="G2536" i="6"/>
  <c r="F2536" i="6"/>
  <c r="G2535" i="6"/>
  <c r="F2535" i="6"/>
  <c r="G2534" i="6"/>
  <c r="F2534" i="6"/>
  <c r="G2533" i="6"/>
  <c r="F2533" i="6"/>
  <c r="G2532" i="6"/>
  <c r="F2532" i="6"/>
  <c r="G2531" i="6"/>
  <c r="F2531" i="6"/>
  <c r="G2530" i="6"/>
  <c r="F2530" i="6"/>
  <c r="G2529" i="6"/>
  <c r="F2529" i="6"/>
  <c r="G2528" i="6"/>
  <c r="F2528" i="6"/>
  <c r="G2527" i="6"/>
  <c r="F2527" i="6"/>
  <c r="G2526" i="6"/>
  <c r="F2526" i="6"/>
  <c r="G2525" i="6"/>
  <c r="F2525" i="6"/>
  <c r="G2524" i="6"/>
  <c r="F2524" i="6"/>
  <c r="G2523" i="6"/>
  <c r="F2523" i="6"/>
  <c r="G2522" i="6"/>
  <c r="F2522" i="6"/>
  <c r="G2521" i="6"/>
  <c r="F2521" i="6"/>
  <c r="G2520" i="6"/>
  <c r="F2520" i="6"/>
  <c r="G2519" i="6"/>
  <c r="F2519" i="6"/>
  <c r="G2518" i="6"/>
  <c r="F2518" i="6"/>
  <c r="G2517" i="6"/>
  <c r="F2517" i="6"/>
  <c r="G2516" i="6"/>
  <c r="F2516" i="6"/>
  <c r="G2515" i="6"/>
  <c r="F2515" i="6"/>
  <c r="G2514" i="6"/>
  <c r="F2514" i="6"/>
  <c r="G2513" i="6"/>
  <c r="F2513" i="6"/>
  <c r="G2512" i="6"/>
  <c r="F2512" i="6"/>
  <c r="G2511" i="6"/>
  <c r="F2511" i="6"/>
  <c r="G2510" i="6"/>
  <c r="F2510" i="6"/>
  <c r="G2509" i="6"/>
  <c r="F2509" i="6"/>
  <c r="G2508" i="6"/>
  <c r="F2508" i="6"/>
  <c r="G2507" i="6"/>
  <c r="F2507" i="6"/>
  <c r="G2506" i="6"/>
  <c r="F2506" i="6"/>
  <c r="G2505" i="6"/>
  <c r="F2505" i="6"/>
  <c r="G2504" i="6"/>
  <c r="F2504" i="6"/>
  <c r="G2503" i="6"/>
  <c r="F2503" i="6"/>
  <c r="G2502" i="6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K33" i="6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6" i="10" l="1"/>
  <c r="F16" i="10"/>
  <c r="D16" i="10"/>
  <c r="B44" i="22"/>
  <c r="W41" i="22" s="1"/>
  <c r="W28" i="22" l="1"/>
  <c r="W14" i="22"/>
  <c r="W6" i="22"/>
  <c r="W37" i="22"/>
  <c r="W12" i="22"/>
  <c r="W8" i="22"/>
  <c r="W23" i="22"/>
  <c r="W24" i="22"/>
  <c r="W39" i="22"/>
  <c r="W20" i="22"/>
  <c r="W13" i="22"/>
  <c r="W22" i="22"/>
  <c r="W40" i="22"/>
  <c r="W17" i="22"/>
  <c r="W31" i="22"/>
  <c r="W15" i="22"/>
  <c r="W27" i="22"/>
  <c r="W32" i="22"/>
  <c r="W16" i="22"/>
  <c r="W21" i="22"/>
  <c r="W7" i="22"/>
  <c r="W10" i="22"/>
  <c r="W29" i="22"/>
  <c r="W36" i="22"/>
  <c r="W9" i="22"/>
  <c r="W25" i="22"/>
  <c r="W18" i="22"/>
  <c r="W11" i="22"/>
  <c r="W35" i="22"/>
  <c r="W19" i="22"/>
  <c r="W30" i="22"/>
  <c r="W34" i="22"/>
  <c r="W4" i="22"/>
  <c r="W38" i="22"/>
  <c r="W3" i="22"/>
  <c r="W33" i="22"/>
  <c r="W26" i="22"/>
  <c r="W5" i="22"/>
</calcChain>
</file>

<file path=xl/sharedStrings.xml><?xml version="1.0" encoding="utf-8"?>
<sst xmlns="http://schemas.openxmlformats.org/spreadsheetml/2006/main" count="15812" uniqueCount="4665">
  <si>
    <t>8. В листе "Заказы" для каждого заказа посчитать стоимость партии.</t>
  </si>
  <si>
    <t>Магазин</t>
  </si>
  <si>
    <t>Продукт</t>
  </si>
  <si>
    <t>Дата</t>
  </si>
  <si>
    <t>Сумма продаж</t>
  </si>
  <si>
    <t>Кол-во продаж</t>
  </si>
  <si>
    <t>Год</t>
  </si>
  <si>
    <t>Задание 1</t>
  </si>
  <si>
    <t>Магазин1</t>
  </si>
  <si>
    <t>Продукт1</t>
  </si>
  <si>
    <t>Магазин2</t>
  </si>
  <si>
    <t>Магазин3</t>
  </si>
  <si>
    <t>Магазин4</t>
  </si>
  <si>
    <t>Магазин5</t>
  </si>
  <si>
    <t>Магазин6</t>
  </si>
  <si>
    <t>Задание 2</t>
  </si>
  <si>
    <t>Продукт2</t>
  </si>
  <si>
    <t>Продукт3</t>
  </si>
  <si>
    <t>Продукт4</t>
  </si>
  <si>
    <t>Задание 3</t>
  </si>
  <si>
    <t>Задание 4</t>
  </si>
  <si>
    <t>Задание 7</t>
  </si>
  <si>
    <t>Доля</t>
  </si>
  <si>
    <t>№ п/п</t>
  </si>
  <si>
    <t>Наименование</t>
  </si>
  <si>
    <t>Объем
партии, кг</t>
  </si>
  <si>
    <t>Цена</t>
  </si>
  <si>
    <t>Стоимость партии</t>
  </si>
  <si>
    <t>Яблоки</t>
  </si>
  <si>
    <t>Груши</t>
  </si>
  <si>
    <t>Капуста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</si>
  <si>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</si>
  <si>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</si>
  <si>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</si>
  <si>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</si>
  <si>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</si>
  <si>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</si>
  <si>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</si>
  <si>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</si>
  <si>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</si>
  <si>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Морковь</t>
  </si>
  <si>
    <t>Лук</t>
  </si>
  <si>
    <t>Картофель</t>
  </si>
  <si>
    <t>Огурец</t>
  </si>
  <si>
    <t>Баклажан</t>
  </si>
  <si>
    <t>Задание 8</t>
  </si>
  <si>
    <t>Таблица заказов</t>
  </si>
  <si>
    <t>Цена за кг</t>
  </si>
  <si>
    <t>Прайс-лист</t>
  </si>
  <si>
    <t>Задание 9</t>
  </si>
  <si>
    <t>Заказчик</t>
  </si>
  <si>
    <t>Регион</t>
  </si>
  <si>
    <t>Стоимость заказа</t>
  </si>
  <si>
    <t>Задание 10</t>
  </si>
  <si>
    <t>Рамстор</t>
  </si>
  <si>
    <t>Петров</t>
  </si>
  <si>
    <t>Восток</t>
  </si>
  <si>
    <t>Копейка</t>
  </si>
  <si>
    <t>Григорьев</t>
  </si>
  <si>
    <t>Центр</t>
  </si>
  <si>
    <t>Метро</t>
  </si>
  <si>
    <t>Ашан</t>
  </si>
  <si>
    <t>Михайлов</t>
  </si>
  <si>
    <t>Запад</t>
  </si>
  <si>
    <t>Лапин</t>
  </si>
  <si>
    <t>Чадов</t>
  </si>
  <si>
    <t>Иванов</t>
  </si>
  <si>
    <t>Менеджер продаж</t>
  </si>
  <si>
    <t>Сумма по полю Сумма продаж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</si>
  <si>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</si>
  <si>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</si>
  <si>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</si>
  <si>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</si>
  <si>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</si>
  <si>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</si>
  <si>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</si>
  <si>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</si>
  <si>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</si>
  <si>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</si>
  <si>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</si>
  <si>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</si>
  <si>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Задание 5</t>
  </si>
  <si>
    <t>Задание 6</t>
  </si>
  <si>
    <t>Значения</t>
  </si>
  <si>
    <t>Сумма по полю Кол-во продаж</t>
  </si>
  <si>
    <t>5. Создать диаграмму суммы продаж в разрезе магазинов помесячно за весь период. (лист "Диаграмма1").</t>
  </si>
  <si>
    <t>2013</t>
  </si>
  <si>
    <t>2014</t>
  </si>
  <si>
    <t>ModelCode</t>
  </si>
  <si>
    <t>MY</t>
  </si>
  <si>
    <t>8T303H</t>
  </si>
  <si>
    <t>4H80GA</t>
  </si>
  <si>
    <t>5G19T3</t>
  </si>
  <si>
    <t>5N22SY</t>
  </si>
  <si>
    <t>8X1BDG</t>
  </si>
  <si>
    <t>8X1BCG</t>
  </si>
  <si>
    <t>A324S6</t>
  </si>
  <si>
    <t>4GARRA</t>
  </si>
  <si>
    <t>8UB0KX</t>
  </si>
  <si>
    <t>5G14J5</t>
  </si>
  <si>
    <t>6023G3</t>
  </si>
  <si>
    <t>6024G3</t>
  </si>
  <si>
    <t>1372Q5</t>
  </si>
  <si>
    <t>1372V3</t>
  </si>
  <si>
    <t>137RX3</t>
  </si>
  <si>
    <t>1F84S3</t>
  </si>
  <si>
    <t>1622J3</t>
  </si>
  <si>
    <t>A322S6</t>
  </si>
  <si>
    <t>A323S6</t>
  </si>
  <si>
    <t>3584H7</t>
  </si>
  <si>
    <t>3584P6</t>
  </si>
  <si>
    <t>3584VQ</t>
  </si>
  <si>
    <t>5K12E5</t>
  </si>
  <si>
    <t>5K13E5</t>
  </si>
  <si>
    <t>5K13G5</t>
  </si>
  <si>
    <t>5K14E5</t>
  </si>
  <si>
    <t>5K1RX7</t>
  </si>
  <si>
    <t>5K19V3</t>
  </si>
  <si>
    <t>5N20T3</t>
  </si>
  <si>
    <t>5N22V3</t>
  </si>
  <si>
    <t>5N23V3</t>
  </si>
  <si>
    <t>7P5203</t>
  </si>
  <si>
    <t>7P5233</t>
  </si>
  <si>
    <t>7P5253</t>
  </si>
  <si>
    <t>3D95FA</t>
  </si>
  <si>
    <t>3D96FA</t>
  </si>
  <si>
    <t>5G12D5</t>
  </si>
  <si>
    <t>5G13D5</t>
  </si>
  <si>
    <t>1372G5</t>
  </si>
  <si>
    <t>1623J3</t>
  </si>
  <si>
    <t>5K13Q5</t>
  </si>
  <si>
    <t>8K203H</t>
  </si>
  <si>
    <t>8K207Y</t>
  </si>
  <si>
    <t>8T306Y</t>
  </si>
  <si>
    <t>8T307Y</t>
  </si>
  <si>
    <t>8TA06Y</t>
  </si>
  <si>
    <t>4G207H</t>
  </si>
  <si>
    <t>4G205H</t>
  </si>
  <si>
    <t>4G205Y</t>
  </si>
  <si>
    <t>4G201Y</t>
  </si>
  <si>
    <t>4GA05H</t>
  </si>
  <si>
    <t>4GA05Y</t>
  </si>
  <si>
    <t>8UB08Y</t>
  </si>
  <si>
    <t>8UB0EY</t>
  </si>
  <si>
    <t>8RB06A</t>
  </si>
  <si>
    <t>4LB0ZA</t>
  </si>
  <si>
    <t>4LB0XA</t>
  </si>
  <si>
    <t>8K201H</t>
  </si>
  <si>
    <t>4H2SSA</t>
  </si>
  <si>
    <t>4LB0VA</t>
  </si>
  <si>
    <t>4G2S3Y</t>
  </si>
  <si>
    <t>4GAS3Y</t>
  </si>
  <si>
    <t>8RB0AA</t>
  </si>
  <si>
    <t>8RB07A</t>
  </si>
  <si>
    <t>8VAB6G</t>
  </si>
  <si>
    <t>4H20VA</t>
  </si>
  <si>
    <t>4H20CA</t>
  </si>
  <si>
    <t>4H80VA</t>
  </si>
  <si>
    <t>4H80CA</t>
  </si>
  <si>
    <t>4H20AA</t>
  </si>
  <si>
    <t>5N20SY</t>
  </si>
  <si>
    <t>5C14N3</t>
  </si>
  <si>
    <t>42302E</t>
  </si>
  <si>
    <t>42304E</t>
  </si>
  <si>
    <t>4230NE</t>
  </si>
  <si>
    <t>4290NE</t>
  </si>
  <si>
    <t>4G5RRA</t>
  </si>
  <si>
    <t>4GA01Y</t>
  </si>
  <si>
    <t>4HCSSA</t>
  </si>
  <si>
    <t>4HL0CA</t>
  </si>
  <si>
    <t>8F703H</t>
  </si>
  <si>
    <t>8F706Y</t>
  </si>
  <si>
    <t>8F707Y</t>
  </si>
  <si>
    <t>8F70AY</t>
  </si>
  <si>
    <t>8F7RXY</t>
  </si>
  <si>
    <t>8J306G</t>
  </si>
  <si>
    <t>8J30VL</t>
  </si>
  <si>
    <t>8J30VX</t>
  </si>
  <si>
    <t>8J3RSY</t>
  </si>
  <si>
    <t>8J90VX</t>
  </si>
  <si>
    <t>8K206Y</t>
  </si>
  <si>
    <t>8K20AY</t>
  </si>
  <si>
    <t>8K5RXY</t>
  </si>
  <si>
    <t>8T30AY</t>
  </si>
  <si>
    <t>8T3RXY</t>
  </si>
  <si>
    <t>8TA03H</t>
  </si>
  <si>
    <t>8TA07Y</t>
  </si>
  <si>
    <t>8TA0AY</t>
  </si>
  <si>
    <t>8VSABG</t>
  </si>
  <si>
    <t>8VSB6G</t>
  </si>
  <si>
    <t>8VSB6L</t>
  </si>
  <si>
    <t>8VSBBG</t>
  </si>
  <si>
    <t>4HL0GA</t>
  </si>
  <si>
    <t>4HL01A</t>
  </si>
  <si>
    <t>8T30PY</t>
  </si>
  <si>
    <t>8TA0PY</t>
  </si>
  <si>
    <t>8VSAAG</t>
  </si>
  <si>
    <t>8VSBAG</t>
  </si>
  <si>
    <t>5G1RV7</t>
  </si>
  <si>
    <t>Support Values</t>
  </si>
  <si>
    <t>VIN</t>
  </si>
  <si>
    <t xml:space="preserve">Sales Cat. </t>
  </si>
  <si>
    <t>WVGCG2AX3FW000169</t>
  </si>
  <si>
    <t>WVWAR7A32FC000861</t>
  </si>
  <si>
    <t>WVWFG2AB2FV000336</t>
  </si>
  <si>
    <t>WVGBC2BP5ED005308</t>
  </si>
  <si>
    <t>WVWAR7A36EC048278</t>
  </si>
  <si>
    <t>WVWFK2AU6FW000673</t>
  </si>
  <si>
    <t>WVWFK2AU1FW000693</t>
  </si>
  <si>
    <t>WVWAB1AN5EE500163</t>
  </si>
  <si>
    <t>WVWSV1AJXFM200425</t>
  </si>
  <si>
    <t>WVGBC2BPXED004526</t>
  </si>
  <si>
    <t>WVWCR7A30EC057017</t>
  </si>
  <si>
    <t>WVWCR7A35EC056736</t>
  </si>
  <si>
    <t>Chassis Number</t>
  </si>
  <si>
    <t>Commission Number</t>
  </si>
  <si>
    <t>Selling Dealer</t>
  </si>
  <si>
    <t>Model Group</t>
  </si>
  <si>
    <t>Model Code</t>
  </si>
  <si>
    <t>Model Year</t>
  </si>
  <si>
    <t>Payment: Dealer Invoice Amount</t>
  </si>
  <si>
    <t>Invoice Date</t>
  </si>
  <si>
    <t>Delivery to Customer</t>
  </si>
  <si>
    <t>Sales Category</t>
  </si>
  <si>
    <t>WVGAF2AX7EW555098</t>
  </si>
  <si>
    <t>001420</t>
  </si>
  <si>
    <t>71000</t>
  </si>
  <si>
    <t>5N2</t>
  </si>
  <si>
    <t>26.05.2014</t>
  </si>
  <si>
    <t>30.06.2014</t>
  </si>
  <si>
    <t>FLEET</t>
  </si>
  <si>
    <t>WVGAF2AX8EW507755</t>
  </si>
  <si>
    <t>000487</t>
  </si>
  <si>
    <t>WVGAF2AX6EW507883</t>
  </si>
  <si>
    <t>000485</t>
  </si>
  <si>
    <t>WVWAR7A36FC000474</t>
  </si>
  <si>
    <t>191159</t>
  </si>
  <si>
    <t>71100</t>
  </si>
  <si>
    <t>A32</t>
  </si>
  <si>
    <t>28.03.2014</t>
  </si>
  <si>
    <t>23.06.2014</t>
  </si>
  <si>
    <t>WVWCG2AU9FW000218</t>
  </si>
  <si>
    <t>187325</t>
  </si>
  <si>
    <t>74500</t>
  </si>
  <si>
    <t>5G1</t>
  </si>
  <si>
    <t>25.02.2014</t>
  </si>
  <si>
    <t>29.04.2014</t>
  </si>
  <si>
    <t>WVGBC2BP7FD000242</t>
  </si>
  <si>
    <t>190488</t>
  </si>
  <si>
    <t>7P5</t>
  </si>
  <si>
    <t>11.03.2014</t>
  </si>
  <si>
    <t>WVGBC2BP2FD000231</t>
  </si>
  <si>
    <t>190487</t>
  </si>
  <si>
    <t>WVWZZZAUZFW000388</t>
  </si>
  <si>
    <t>188646</t>
  </si>
  <si>
    <t>17.03.2014</t>
  </si>
  <si>
    <t>28.04.2014</t>
  </si>
  <si>
    <t>RETAIL</t>
  </si>
  <si>
    <t>WVWRV1AJ0EM254328</t>
  </si>
  <si>
    <t>001350</t>
  </si>
  <si>
    <t>75200</t>
  </si>
  <si>
    <t>162</t>
  </si>
  <si>
    <t>24.07.2014</t>
  </si>
  <si>
    <t>WVWAP1AN0EE524811</t>
  </si>
  <si>
    <t>189155</t>
  </si>
  <si>
    <t>76700</t>
  </si>
  <si>
    <t>358</t>
  </si>
  <si>
    <t>10.02.2014</t>
  </si>
  <si>
    <t>20.07.2014</t>
  </si>
  <si>
    <t>WVGAF2AX1EW050139</t>
  </si>
  <si>
    <t>001181</t>
  </si>
  <si>
    <t>WVGCE2AX0EW507633</t>
  </si>
  <si>
    <t>000494</t>
  </si>
  <si>
    <t>WVWSV1AJ3EM200779</t>
  </si>
  <si>
    <t>176382</t>
  </si>
  <si>
    <t>WVWSV1AJ4EM200693</t>
  </si>
  <si>
    <t>176395</t>
  </si>
  <si>
    <t>WVWCR7A39EC024520</t>
  </si>
  <si>
    <t>000838</t>
  </si>
  <si>
    <t>WVWCR7A36EC055613</t>
  </si>
  <si>
    <t>001528</t>
  </si>
  <si>
    <t>WVWCR7A35EC056512</t>
  </si>
  <si>
    <t>001527</t>
  </si>
  <si>
    <t>WVGAF2AX1EW521027</t>
  </si>
  <si>
    <t>000642</t>
  </si>
  <si>
    <t>WVWCR7A37EC032227</t>
  </si>
  <si>
    <t>001047</t>
  </si>
  <si>
    <t>WVWRV1AJXEM251971</t>
  </si>
  <si>
    <t>001337</t>
  </si>
  <si>
    <t>WVGAF2AX2EW507914</t>
  </si>
  <si>
    <t>000484</t>
  </si>
  <si>
    <t>WVGAF2AX0EW057714</t>
  </si>
  <si>
    <t>001422</t>
  </si>
  <si>
    <t>WVGAF2AX8EW067245</t>
  </si>
  <si>
    <t>001506</t>
  </si>
  <si>
    <t>WVWRV1AJ8EM258840</t>
  </si>
  <si>
    <t>001477</t>
  </si>
  <si>
    <t>WVWRV1AJ0EM251400</t>
  </si>
  <si>
    <t>001339</t>
  </si>
  <si>
    <t>WVWRV1AJ3EM252198</t>
  </si>
  <si>
    <t>001338</t>
  </si>
  <si>
    <t>WVWSV1AJ1EM230038</t>
  </si>
  <si>
    <t>000968</t>
  </si>
  <si>
    <t>WVWSV1AJ3EM200703</t>
  </si>
  <si>
    <t>176380</t>
  </si>
  <si>
    <t>WVWSV1AJ9EM200737</t>
  </si>
  <si>
    <t>176393</t>
  </si>
  <si>
    <t>WVWSV1AJXEM200746</t>
  </si>
  <si>
    <t>176378</t>
  </si>
  <si>
    <t>WVWSV1AJ1EM200778</t>
  </si>
  <si>
    <t>176381</t>
  </si>
  <si>
    <t>WVWSV1AJ8EM201054</t>
  </si>
  <si>
    <t>178277</t>
  </si>
  <si>
    <t>WVWSV1AJ9EM201077</t>
  </si>
  <si>
    <t>178276</t>
  </si>
  <si>
    <t>WVWSV1AJ1EM201090</t>
  </si>
  <si>
    <t>178288</t>
  </si>
  <si>
    <t>WVWSV1AJ3EM201110</t>
  </si>
  <si>
    <t>178283</t>
  </si>
  <si>
    <t>WVWSV1AJXEM201153</t>
  </si>
  <si>
    <t>000172</t>
  </si>
  <si>
    <t>WVWSV1AJ6EM201182</t>
  </si>
  <si>
    <t>000181</t>
  </si>
  <si>
    <t>WVWSV1AJ7EM201174</t>
  </si>
  <si>
    <t>000173</t>
  </si>
  <si>
    <t>WVWSV1AJ0EM200688</t>
  </si>
  <si>
    <t>176385</t>
  </si>
  <si>
    <t>WVWSV1AJ6EM200694</t>
  </si>
  <si>
    <t>176386</t>
  </si>
  <si>
    <t>WVWSV1AJ3EM200202</t>
  </si>
  <si>
    <t>175884</t>
  </si>
  <si>
    <t>WVWSV1AJ1EM200263</t>
  </si>
  <si>
    <t>175848</t>
  </si>
  <si>
    <t>WVWSV1AJ1EM200201</t>
  </si>
  <si>
    <t>175881</t>
  </si>
  <si>
    <t>WVWSV1AJ7EM201191</t>
  </si>
  <si>
    <t>000099</t>
  </si>
  <si>
    <t>WVWSV1AJ0EM201193</t>
  </si>
  <si>
    <t>000176</t>
  </si>
  <si>
    <t>WVWRV1AJ1EM258467</t>
  </si>
  <si>
    <t>001479</t>
  </si>
  <si>
    <t>WVWRV1AJ1EM258565</t>
  </si>
  <si>
    <t>001481</t>
  </si>
  <si>
    <t>WVWRV1AJ0EM250618</t>
  </si>
  <si>
    <t>001276</t>
  </si>
  <si>
    <t>WVWRV1AJ3EM247941</t>
  </si>
  <si>
    <t>001274</t>
  </si>
  <si>
    <t>WVWRV1AJ7EM247425</t>
  </si>
  <si>
    <t>001275</t>
  </si>
  <si>
    <t>WVWRV1AJ2EM246084</t>
  </si>
  <si>
    <t>001199</t>
  </si>
  <si>
    <t>WVWRV1AJ4EM254803</t>
  </si>
  <si>
    <t>001344</t>
  </si>
  <si>
    <t>WVWRV1AJ4EM251898</t>
  </si>
  <si>
    <t>001343</t>
  </si>
  <si>
    <t>WVWBR7A38EC024195</t>
  </si>
  <si>
    <t>000843</t>
  </si>
  <si>
    <t>WVWBR7A39EC024433</t>
  </si>
  <si>
    <t>000845</t>
  </si>
  <si>
    <t>WVWBR7A31EC024572</t>
  </si>
  <si>
    <t>000846</t>
  </si>
  <si>
    <t>WVWCR7A31EC024558</t>
  </si>
  <si>
    <t>000839</t>
  </si>
  <si>
    <t>WVWCR7A30EC027015</t>
  </si>
  <si>
    <t>000821</t>
  </si>
  <si>
    <t>WVWCR7A36EC030002</t>
  </si>
  <si>
    <t>001036</t>
  </si>
  <si>
    <t>WVWCR7A39EC032293</t>
  </si>
  <si>
    <t>001040</t>
  </si>
  <si>
    <t>WVWCR7A39EC031189</t>
  </si>
  <si>
    <t>001050</t>
  </si>
  <si>
    <t>WVWCR7A36EC031926</t>
  </si>
  <si>
    <t>001046</t>
  </si>
  <si>
    <t>WVWCR7A31EC032059</t>
  </si>
  <si>
    <t>001037</t>
  </si>
  <si>
    <t>WVWCR7A38EC023276</t>
  </si>
  <si>
    <t>000817</t>
  </si>
  <si>
    <t>WVWCR7A3XEC023330</t>
  </si>
  <si>
    <t>000818</t>
  </si>
  <si>
    <t>WVWCR7A33EC023590</t>
  </si>
  <si>
    <t>000819</t>
  </si>
  <si>
    <t>191624</t>
  </si>
  <si>
    <t>01.04.2014</t>
  </si>
  <si>
    <t>25.06.2014</t>
  </si>
  <si>
    <t>WVGBC2BP2ED005895</t>
  </si>
  <si>
    <t>186902</t>
  </si>
  <si>
    <t>19.11.2013</t>
  </si>
  <si>
    <t>09.06.2014</t>
  </si>
  <si>
    <t>WVWDH2AU3FW000796</t>
  </si>
  <si>
    <t>190742</t>
  </si>
  <si>
    <t>08.04.2014</t>
  </si>
  <si>
    <t>WVWCR7A33EC023752</t>
  </si>
  <si>
    <t>000820</t>
  </si>
  <si>
    <t>WVWCR7A33EC023816</t>
  </si>
  <si>
    <t>000836</t>
  </si>
  <si>
    <t>WVWCR7A35EC023929</t>
  </si>
  <si>
    <t>000837</t>
  </si>
  <si>
    <t>WVWBR7A33EC024234</t>
  </si>
  <si>
    <t>000841</t>
  </si>
  <si>
    <t>WVWBR7A30EC013238</t>
  </si>
  <si>
    <t>000264</t>
  </si>
  <si>
    <t>WVWBR7A3XEC023081</t>
  </si>
  <si>
    <t>000842</t>
  </si>
  <si>
    <t>WVWCR7A35EC022991</t>
  </si>
  <si>
    <t>000816</t>
  </si>
  <si>
    <t>WVWCR7A31EC032353</t>
  </si>
  <si>
    <t>001048</t>
  </si>
  <si>
    <t>WVWCR7A35EC051441</t>
  </si>
  <si>
    <t>001401</t>
  </si>
  <si>
    <t>WVWFG2AB8FV000356</t>
  </si>
  <si>
    <t>191813</t>
  </si>
  <si>
    <t>137</t>
  </si>
  <si>
    <t>31.03.2014</t>
  </si>
  <si>
    <t>24.06.2014</t>
  </si>
  <si>
    <t>WVGBC2BP7ED006945</t>
  </si>
  <si>
    <t>187697</t>
  </si>
  <si>
    <t>09.12.2013</t>
  </si>
  <si>
    <t>WVGBC2BP4ED006949</t>
  </si>
  <si>
    <t>187649</t>
  </si>
  <si>
    <t>22.06.2014</t>
  </si>
  <si>
    <t>WVWBR7A3XEC066738</t>
  </si>
  <si>
    <t>188350</t>
  </si>
  <si>
    <t>05.02.2014</t>
  </si>
  <si>
    <t>WVWRV1AJ5EM258553</t>
  </si>
  <si>
    <t>001480</t>
  </si>
  <si>
    <t>WVGBC2BP9FD000811</t>
  </si>
  <si>
    <t>195737</t>
  </si>
  <si>
    <t>12.06.2014</t>
  </si>
  <si>
    <t>19.07.2014</t>
  </si>
  <si>
    <t>WVGAF2AX7EW015881</t>
  </si>
  <si>
    <t>000486</t>
  </si>
  <si>
    <t>WVWBR7A39EC023413</t>
  </si>
  <si>
    <t>000844</t>
  </si>
  <si>
    <t>WVGCE2AX1EW534369</t>
  </si>
  <si>
    <t>000926</t>
  </si>
  <si>
    <t>WVGAF2AXXEW548811</t>
  </si>
  <si>
    <t>001243</t>
  </si>
  <si>
    <t>WVGAF2AXXEW529417</t>
  </si>
  <si>
    <t>000910</t>
  </si>
  <si>
    <t>WVGAF2AX3EW023363</t>
  </si>
  <si>
    <t>000641</t>
  </si>
  <si>
    <t>WVWSV1AJ8EM200793</t>
  </si>
  <si>
    <t>176394</t>
  </si>
  <si>
    <t>WVWSV1AJ3EM200698</t>
  </si>
  <si>
    <t>176379</t>
  </si>
  <si>
    <t>WVWSV1AJ0EM200318</t>
  </si>
  <si>
    <t>175907</t>
  </si>
  <si>
    <t>WVWSV1AJ5EM201187</t>
  </si>
  <si>
    <t>000183</t>
  </si>
  <si>
    <t>WVGAF2AX1EW529029</t>
  </si>
  <si>
    <t>000911</t>
  </si>
  <si>
    <t>WVWBR7A39EC035285</t>
  </si>
  <si>
    <t>000265</t>
  </si>
  <si>
    <t>WVWCR7A34EC031181</t>
  </si>
  <si>
    <t>001049</t>
  </si>
  <si>
    <t>WVWCR7A30EC032215</t>
  </si>
  <si>
    <t>001039</t>
  </si>
  <si>
    <t>WVWCR7A34EC032301</t>
  </si>
  <si>
    <t>001038</t>
  </si>
  <si>
    <t>WVWCR7A39EC026168</t>
  </si>
  <si>
    <t>000822</t>
  </si>
  <si>
    <t>WVWCR7A3XEC022422</t>
  </si>
  <si>
    <t>000815</t>
  </si>
  <si>
    <t>WVWCR7A3XEC031993</t>
  </si>
  <si>
    <t>000319</t>
  </si>
  <si>
    <t>WVWRV1AJ5EM251201</t>
  </si>
  <si>
    <t>001340</t>
  </si>
  <si>
    <t>WVWSV1AJ0EM201100</t>
  </si>
  <si>
    <t>178289</t>
  </si>
  <si>
    <t>WVGBC2BP8ED003889</t>
  </si>
  <si>
    <t>000776</t>
  </si>
  <si>
    <t>16.06.2014</t>
  </si>
  <si>
    <t>WVGAF2AX5EW520818</t>
  </si>
  <si>
    <t>000639</t>
  </si>
  <si>
    <t>WVGAF2AXXEW521124</t>
  </si>
  <si>
    <t>000640</t>
  </si>
  <si>
    <t>WVGCE2AX6EW526302</t>
  </si>
  <si>
    <t>000733</t>
  </si>
  <si>
    <t>WVGAF2AX3EW529307</t>
  </si>
  <si>
    <t>000909</t>
  </si>
  <si>
    <t>WVGAF2AX3EW031222</t>
  </si>
  <si>
    <t>000906</t>
  </si>
  <si>
    <t>WVGAF2AX9EW031371</t>
  </si>
  <si>
    <t>000905</t>
  </si>
  <si>
    <t>WVGCE2AX8EW536202</t>
  </si>
  <si>
    <t>001055</t>
  </si>
  <si>
    <t>WVGCE2AX2EW536213</t>
  </si>
  <si>
    <t>001057</t>
  </si>
  <si>
    <t>WVGCE2AX7EW537566</t>
  </si>
  <si>
    <t>001056</t>
  </si>
  <si>
    <t>WVGAF2AX0EW543925</t>
  </si>
  <si>
    <t>001136</t>
  </si>
  <si>
    <t>WVGCE2AX4EW546354</t>
  </si>
  <si>
    <t>001184</t>
  </si>
  <si>
    <t>WVGAF2AXXEW549635</t>
  </si>
  <si>
    <t>001244</t>
  </si>
  <si>
    <t>WVGAF2AX7EW053224</t>
  </si>
  <si>
    <t>001242</t>
  </si>
  <si>
    <t>WVGAF2AX0EW554326</t>
  </si>
  <si>
    <t>001421</t>
  </si>
  <si>
    <t>WVWBR7A33EC053426</t>
  </si>
  <si>
    <t>001400</t>
  </si>
  <si>
    <t>71500</t>
  </si>
  <si>
    <t>05.06.2014</t>
  </si>
  <si>
    <t>WVWBR7A33EC055077</t>
  </si>
  <si>
    <t>001398</t>
  </si>
  <si>
    <t>WVWBR7A32EC056804</t>
  </si>
  <si>
    <t>001520</t>
  </si>
  <si>
    <t>WVWBR7A36EC001238</t>
  </si>
  <si>
    <t>000277</t>
  </si>
  <si>
    <t>186252</t>
  </si>
  <si>
    <t>22.10.2013</t>
  </si>
  <si>
    <t>31.12.2013</t>
  </si>
  <si>
    <t>186996</t>
  </si>
  <si>
    <t>12.12.2013</t>
  </si>
  <si>
    <t>192063</t>
  </si>
  <si>
    <t>25.03.2014</t>
  </si>
  <si>
    <t>06.05.2014</t>
  </si>
  <si>
    <t>EMP-OPL</t>
  </si>
  <si>
    <t>186658</t>
  </si>
  <si>
    <t>01.05.2014</t>
  </si>
  <si>
    <t>177385</t>
  </si>
  <si>
    <t>03.05.2013</t>
  </si>
  <si>
    <t>07.05.2014</t>
  </si>
  <si>
    <t>190945</t>
  </si>
  <si>
    <t>08.05.2014</t>
  </si>
  <si>
    <t>08.07.2014</t>
  </si>
  <si>
    <t>184329</t>
  </si>
  <si>
    <t>02.10.2013</t>
  </si>
  <si>
    <t>05.05.2014</t>
  </si>
  <si>
    <t>001523</t>
  </si>
  <si>
    <t>WVWFK2AU0FW001138</t>
  </si>
  <si>
    <t>190992</t>
  </si>
  <si>
    <t>20.05.2014</t>
  </si>
  <si>
    <t>16.07.2014</t>
  </si>
  <si>
    <t>001522</t>
  </si>
  <si>
    <t>190310</t>
  </si>
  <si>
    <t>24.04.2014</t>
  </si>
  <si>
    <t>191475</t>
  </si>
  <si>
    <t>14.03.2014</t>
  </si>
  <si>
    <t>30.04.2014</t>
  </si>
  <si>
    <t>WVWAB1AN0EE516920</t>
  </si>
  <si>
    <t>186703</t>
  </si>
  <si>
    <t>25.11.2013</t>
  </si>
  <si>
    <t>26.04.2014</t>
  </si>
  <si>
    <t>WVWFK2AU4FW000414</t>
  </si>
  <si>
    <t>186744</t>
  </si>
  <si>
    <t>13.03.2014</t>
  </si>
  <si>
    <t>WVWAP1AN2FE800116</t>
  </si>
  <si>
    <t>190519</t>
  </si>
  <si>
    <t>12.03.2014</t>
  </si>
  <si>
    <t>WVGBC2BP6FD000670</t>
  </si>
  <si>
    <t>193843</t>
  </si>
  <si>
    <t>09.05.2014</t>
  </si>
  <si>
    <t>WVWAD2AN7FE800109</t>
  </si>
  <si>
    <t>190514</t>
  </si>
  <si>
    <t>15.07.2014</t>
  </si>
  <si>
    <t>WVWAP1AN6FE800054</t>
  </si>
  <si>
    <t>189583</t>
  </si>
  <si>
    <t>07.07.2014</t>
  </si>
  <si>
    <t>WVGBC2BP5FD000689</t>
  </si>
  <si>
    <t>193752</t>
  </si>
  <si>
    <t>13.07.2014</t>
  </si>
  <si>
    <t>WVWFK2AU1EW202870</t>
  </si>
  <si>
    <t>001361</t>
  </si>
  <si>
    <t>26.06.2014</t>
  </si>
  <si>
    <t>WVWFK2AU5EW202001</t>
  </si>
  <si>
    <t>001356</t>
  </si>
  <si>
    <t>06.07.2014</t>
  </si>
  <si>
    <t>WVWFK2AU4EW202104</t>
  </si>
  <si>
    <t>001357</t>
  </si>
  <si>
    <t>WVWFK2AU7EW201349</t>
  </si>
  <si>
    <t>001358</t>
  </si>
  <si>
    <t>WVWFK2AU1EW206644</t>
  </si>
  <si>
    <t>001393</t>
  </si>
  <si>
    <t>WVWFK2AU8EW207399</t>
  </si>
  <si>
    <t>001390</t>
  </si>
  <si>
    <t>WVWFK2AU1EW207633</t>
  </si>
  <si>
    <t>001386</t>
  </si>
  <si>
    <t>WVWFK2AU7EW203036</t>
  </si>
  <si>
    <t>001385</t>
  </si>
  <si>
    <t>WVWFG2AB9EV000073</t>
  </si>
  <si>
    <t>076644</t>
  </si>
  <si>
    <t>11.06.2014</t>
  </si>
  <si>
    <t>WVWSV1AJ7EM200154</t>
  </si>
  <si>
    <t>175911</t>
  </si>
  <si>
    <t>WVWFK2AU8FW000917</t>
  </si>
  <si>
    <t>192100</t>
  </si>
  <si>
    <t>10.07.2014</t>
  </si>
  <si>
    <t>WVWFK2AUXFW000899</t>
  </si>
  <si>
    <t>192095</t>
  </si>
  <si>
    <t>WVWFK2AU6FW000754</t>
  </si>
  <si>
    <t>192078</t>
  </si>
  <si>
    <t>29.05.2014</t>
  </si>
  <si>
    <t>WVWFK2AU7FW000746</t>
  </si>
  <si>
    <t>192073</t>
  </si>
  <si>
    <t>31.05.2014</t>
  </si>
  <si>
    <t>WVWFK2AU8FW000772</t>
  </si>
  <si>
    <t>192068</t>
  </si>
  <si>
    <t>WVGCE2AX2FW000041</t>
  </si>
  <si>
    <t>190055</t>
  </si>
  <si>
    <t>09.04.2014</t>
  </si>
  <si>
    <t>WVGBC2BP1FD000155</t>
  </si>
  <si>
    <t>190167</t>
  </si>
  <si>
    <t>WVWFK2AU6FW000415</t>
  </si>
  <si>
    <t>184081</t>
  </si>
  <si>
    <t>06.04.2014</t>
  </si>
  <si>
    <t>WVWAP2AN3FE800101</t>
  </si>
  <si>
    <t>190204</t>
  </si>
  <si>
    <t>WVWFG2AB3FV000314</t>
  </si>
  <si>
    <t>189913</t>
  </si>
  <si>
    <t>03.03.2014</t>
  </si>
  <si>
    <t>14.07.2014</t>
  </si>
  <si>
    <t>WVWSV1AJ2EM200272</t>
  </si>
  <si>
    <t>175827</t>
  </si>
  <si>
    <t>WVWSV1AJ3EM200104</t>
  </si>
  <si>
    <t>175928</t>
  </si>
  <si>
    <t>WVWSV1AJ1EM200120</t>
  </si>
  <si>
    <t>175818</t>
  </si>
  <si>
    <t>WVWSV1AJXEM200195</t>
  </si>
  <si>
    <t>175809</t>
  </si>
  <si>
    <t>17.06.2014</t>
  </si>
  <si>
    <t>WVWSV1AJ4EM200080</t>
  </si>
  <si>
    <t>175954</t>
  </si>
  <si>
    <t>WVWCG2AUXFW000373</t>
  </si>
  <si>
    <t>190370</t>
  </si>
  <si>
    <t>22.05.2014</t>
  </si>
  <si>
    <t>WVWAP1AN3FE800058</t>
  </si>
  <si>
    <t>189581</t>
  </si>
  <si>
    <t>18.06.2014</t>
  </si>
  <si>
    <t>WVWSV1AJ6EM200081</t>
  </si>
  <si>
    <t>175956</t>
  </si>
  <si>
    <t>WVWSV1AJ9EM200091</t>
  </si>
  <si>
    <t>175921</t>
  </si>
  <si>
    <t>WVWSV1AJ2EM200708</t>
  </si>
  <si>
    <t>176405</t>
  </si>
  <si>
    <t>WVWCR7A32EC011284</t>
  </si>
  <si>
    <t>000331</t>
  </si>
  <si>
    <t>01.06.2014</t>
  </si>
  <si>
    <t>WVWBR7A3XEC000268</t>
  </si>
  <si>
    <t>176419</t>
  </si>
  <si>
    <t>WVGCG2AX7FW500450</t>
  </si>
  <si>
    <t>193671</t>
  </si>
  <si>
    <t>97400</t>
  </si>
  <si>
    <t>WVWBR7A37EC000311</t>
  </si>
  <si>
    <t>176431</t>
  </si>
  <si>
    <t>WVWBR7A34EC000315</t>
  </si>
  <si>
    <t>176450</t>
  </si>
  <si>
    <t>WVWBR7A3XEC000318</t>
  </si>
  <si>
    <t>176452</t>
  </si>
  <si>
    <t>17.07.2014</t>
  </si>
  <si>
    <t>WVWCR7A36EC000336</t>
  </si>
  <si>
    <t>176487</t>
  </si>
  <si>
    <t>WVWCR7A3XEC000338</t>
  </si>
  <si>
    <t>176481</t>
  </si>
  <si>
    <t>WVWBR7A35EC000341</t>
  </si>
  <si>
    <t>176440</t>
  </si>
  <si>
    <t>WVWCR7A39EC000346</t>
  </si>
  <si>
    <t>176530</t>
  </si>
  <si>
    <t>29.06.2014</t>
  </si>
  <si>
    <t>WVWCR7A30EC000350</t>
  </si>
  <si>
    <t>176532</t>
  </si>
  <si>
    <t>WVWCR7A39EC000377</t>
  </si>
  <si>
    <t>176489</t>
  </si>
  <si>
    <t>WVWBR7A31EC000370</t>
  </si>
  <si>
    <t>176437</t>
  </si>
  <si>
    <t>WVWCR7A31EC000373</t>
  </si>
  <si>
    <t>176526</t>
  </si>
  <si>
    <t>15.06.2014</t>
  </si>
  <si>
    <t>WVGCE2AX2FW500278</t>
  </si>
  <si>
    <t>191880</t>
  </si>
  <si>
    <t>WVWFK2AU7FW001007</t>
  </si>
  <si>
    <t>193178</t>
  </si>
  <si>
    <t>WVGBC2BP6ED006466</t>
  </si>
  <si>
    <t>187372</t>
  </si>
  <si>
    <t>26.03.2014</t>
  </si>
  <si>
    <t>WVWFK2AU9FW000909</t>
  </si>
  <si>
    <t>192114</t>
  </si>
  <si>
    <t>WVWFK2AUXFW000918</t>
  </si>
  <si>
    <t>192112</t>
  </si>
  <si>
    <t>WVWFK2AU0FW000913</t>
  </si>
  <si>
    <t>192111</t>
  </si>
  <si>
    <t>WVWFK2AU9FW000912</t>
  </si>
  <si>
    <t>192110</t>
  </si>
  <si>
    <t>30.05.2014</t>
  </si>
  <si>
    <t>WVWFK2AU8FW000898</t>
  </si>
  <si>
    <t>192108</t>
  </si>
  <si>
    <t>WVWCR7A32EC000446</t>
  </si>
  <si>
    <t>177661</t>
  </si>
  <si>
    <t>WVWCR7A34EC000450</t>
  </si>
  <si>
    <t>177622</t>
  </si>
  <si>
    <t>WVWCR7A33EC000469</t>
  </si>
  <si>
    <t>177640</t>
  </si>
  <si>
    <t>WVWCR7A3XEC000470</t>
  </si>
  <si>
    <t>177642</t>
  </si>
  <si>
    <t>WVWBR7A34EC000203</t>
  </si>
  <si>
    <t>176425</t>
  </si>
  <si>
    <t>WVWBR7A31EC000210</t>
  </si>
  <si>
    <t>176436</t>
  </si>
  <si>
    <t>09.07.2014</t>
  </si>
  <si>
    <t>WVWBR7A33EC000788</t>
  </si>
  <si>
    <t>177585</t>
  </si>
  <si>
    <t>WVWCR7A3XEC001215</t>
  </si>
  <si>
    <t>000358</t>
  </si>
  <si>
    <t xml:space="preserve">2. После расчета этих значений проведите ABC анализ. </t>
  </si>
  <si>
    <t>Название модели</t>
  </si>
  <si>
    <t>Стоимость</t>
  </si>
  <si>
    <t>Алматы Азбука</t>
  </si>
  <si>
    <t>Астана Суровый</t>
  </si>
  <si>
    <t>Тараз Абзал</t>
  </si>
  <si>
    <t>Караганда Нижний</t>
  </si>
  <si>
    <t>Актобе Мол</t>
  </si>
  <si>
    <t>Шимкент Пятерочка</t>
  </si>
  <si>
    <t>Оскемен Хан Шатыр</t>
  </si>
  <si>
    <t>Павлодар Сити</t>
  </si>
  <si>
    <t>Жанаозен Плаза</t>
  </si>
  <si>
    <t>Талдыкорган Евразия</t>
  </si>
  <si>
    <t>Шт.</t>
  </si>
  <si>
    <t>Сумма</t>
  </si>
  <si>
    <t>Телевизор LG 32" 32LM570BPLA LED HD Smart Black</t>
  </si>
  <si>
    <t>Телевизор LG 43" 43LM5700PLA LED FHD Smart Black</t>
  </si>
  <si>
    <t>Телевизор LED LG 43 UK6510 (4K), Шт</t>
  </si>
  <si>
    <t>Телевизор LED LG 43 UK6750 (4K), Шт</t>
  </si>
  <si>
    <t>Телевизор LED LG 49 SK7900 (4K), Шт</t>
  </si>
  <si>
    <t>Телевизор LED LG 49 SK8100 (4K), Шт</t>
  </si>
  <si>
    <t>Телевизор LED LG 49 UJ631V (4K), Шт</t>
  </si>
  <si>
    <t>Телевизор LED LG 49 UJ651V (4K), Шт</t>
  </si>
  <si>
    <t>Телевизор LED LG 49 UJ750V (4K), Шт</t>
  </si>
  <si>
    <t>Телевизор LED LG 49 UK6450 (4K), Шт</t>
  </si>
  <si>
    <t>Телевизор LED LG 50 UK6300 (4K), Шт</t>
  </si>
  <si>
    <t>Телевизор LED LG 50 UK6510 (4K), Шт</t>
  </si>
  <si>
    <t>Телевизор LED LG 50 UK6750 (4K), Шт</t>
  </si>
  <si>
    <t>Телевизор LED LG 55 SK7900 (4K), Шт</t>
  </si>
  <si>
    <t>Телевизор LED LG 55 UJ634V (4K), Шт</t>
  </si>
  <si>
    <t>Телевизор LED LG 55 UK6100 (4K), Шт</t>
  </si>
  <si>
    <t>Телевизор LED LG 55 UK6450 (4K), Шт</t>
  </si>
  <si>
    <t>Телевизор LED LG 55 UK6510 (4K), Шт</t>
  </si>
  <si>
    <t>Телевизор LED LG 55 UK7550 (4K), Шт</t>
  </si>
  <si>
    <t>Телевизор LED LG 65 UK6100 (4K), Шт</t>
  </si>
  <si>
    <t>Телевизор LED LG 65 UK6450 (4K), Шт</t>
  </si>
  <si>
    <t>Телевизор LED LG 65 UK6750 (4K), Шт</t>
  </si>
  <si>
    <t>Телевизор LED LG 65 UK7550 (4K), Шт</t>
  </si>
  <si>
    <t>Телевизор LED LG 75 SK8100 (4K), Шт</t>
  </si>
  <si>
    <t>Телевизор LED LG 75 UJ675V (4K), Шт</t>
  </si>
  <si>
    <t>Телевизор LED LG 43 LJ510V, Шт</t>
  </si>
  <si>
    <t>Телевизор LED LG 43 LJ594V, Шт</t>
  </si>
  <si>
    <t>Телевизор LED LG 43 LK5400, Шт</t>
  </si>
  <si>
    <t>Телевизор LED LG 43 LK5910, Шт</t>
  </si>
  <si>
    <t>Телевизор LED LG 43 LK6200, Шт</t>
  </si>
  <si>
    <t>Телевизор LED LG 49 LJ594V, Шт</t>
  </si>
  <si>
    <t>Телевизор LED LG 49 LJ622V, Шт</t>
  </si>
  <si>
    <t>Телевизор LED LG 49 LK5910, Шт</t>
  </si>
  <si>
    <t>Телевизор LED LG 49 LK6200, Шт</t>
  </si>
  <si>
    <t>Телевизор OLED LG 55 B8, Шт</t>
  </si>
  <si>
    <t>Телевизор OLED LG 55 B8S, Шт</t>
  </si>
  <si>
    <t>Телевизор OLED LG 55 EG9A7V, Шт</t>
  </si>
  <si>
    <t>Телевизор OLED LG 65 B8, Шт</t>
  </si>
  <si>
    <t xml:space="preserve">6. Отобразить на одной диаграмме суммы и кол-во продаж помесячно за весь период (лист "Диаграмма2"). Подсказка: лучше использовать комбинированную диаграмму. </t>
  </si>
  <si>
    <t>Количество артикулов, подлежащих списанию в столбце "Списание"</t>
  </si>
  <si>
    <t>Укажите значение разницы между максимальной и минимальной начальными ценами</t>
  </si>
  <si>
    <t>Ответ</t>
  </si>
  <si>
    <t>Номер задания</t>
  </si>
  <si>
    <t>Бланк ответов</t>
  </si>
  <si>
    <t>На основе полученных расчетов заполнить таблицу "Бланк ответов"</t>
  </si>
  <si>
    <t>Задачи по управлению запасами:</t>
  </si>
  <si>
    <t>Категория</t>
  </si>
  <si>
    <t>Контрагент</t>
  </si>
  <si>
    <t>Номер артикула</t>
  </si>
  <si>
    <t>Наименование артикула</t>
  </si>
  <si>
    <t>Начальная цена за 1 шт</t>
  </si>
  <si>
    <t>Фактический объем, шт</t>
  </si>
  <si>
    <t>Дата окончания срока годности фактического объема</t>
  </si>
  <si>
    <t>Общий срок годности товара, дней</t>
  </si>
  <si>
    <t>Как долго хранится текущий запас на складе, мес</t>
  </si>
  <si>
    <t>Ред Девил (б/а)</t>
  </si>
  <si>
    <t>Авилова  Е.Н. (Горячева) ИП</t>
  </si>
  <si>
    <t>PL003942</t>
  </si>
  <si>
    <t>Ред Девил (б/а) Ред Девил (12 шт.) 0.5 л бан. (МЕГАПАК)</t>
  </si>
  <si>
    <t>Нирвана (спиртованный)</t>
  </si>
  <si>
    <t>Аббасов С.А.РЦ</t>
  </si>
  <si>
    <t>PL009902</t>
  </si>
  <si>
    <t>Нирвана (спиртованный) Ягодно-мятный панч (12 шт.) 0,33 л бут. 4.5 % (МЕГАПАК) (нов. ГОСТ)</t>
  </si>
  <si>
    <t>FRESH BAR</t>
  </si>
  <si>
    <t>Атоян М.М. (Черная Грязь д) ИП</t>
  </si>
  <si>
    <t>PL006561</t>
  </si>
  <si>
    <t>FRESH BAR Оранж Бласт (12 шт.) 0,48 л ПЭТ (МЕГАПАК)</t>
  </si>
  <si>
    <t>Ягуар ЭКСПОРТ</t>
  </si>
  <si>
    <t>Агафонов И.И. ИП РЦ</t>
  </si>
  <si>
    <t>PL004417</t>
  </si>
  <si>
    <t>Ягуар Оригинальный (24 шт.) 0,5 л бан. 7.2 % (ОПВЗ) ЭКСПОРТ (Без кофеина) (18 мес.) (ИЗМ.№1)</t>
  </si>
  <si>
    <t>Тен Страйк</t>
  </si>
  <si>
    <t>Аникина Е.И. ИП РЦ</t>
  </si>
  <si>
    <t>PL008186</t>
  </si>
  <si>
    <t>Тен Страйк Скай (12 шт.) 0,45 л бан. 7.2 % (МЕГАПАК) (NEW)</t>
  </si>
  <si>
    <t>Лаймон фрэш (б/а)</t>
  </si>
  <si>
    <t>5 Звезд ООО РЦ</t>
  </si>
  <si>
    <t>PL008044</t>
  </si>
  <si>
    <t>Лаймон фрэш (б/а) NEW (12 шт.) 0,5 л ПЭТ (UBG)</t>
  </si>
  <si>
    <t>Манчестер (спиртной)</t>
  </si>
  <si>
    <t>Белоголовцева Ю.С. ИП РЦ</t>
  </si>
  <si>
    <t>PL010608</t>
  </si>
  <si>
    <t>Манчестер (спиртной) Особый Классический (12 шт.) 0,33 л бан. SLEEK 11 % (МЕГАПАК)</t>
  </si>
  <si>
    <t>Абель И.И. ИП</t>
  </si>
  <si>
    <t>PL006888</t>
  </si>
  <si>
    <t>FRESH BAR Пина Колада (12 шт.) 0,48 л ПЭТ (UBG) (НОВ. РЦ)</t>
  </si>
  <si>
    <t>Алоха Пипл (спиртованный) ЭКСПОРТ</t>
  </si>
  <si>
    <t>Бабаев М.М.РЦ</t>
  </si>
  <si>
    <t>PL009812</t>
  </si>
  <si>
    <t>Алоха Пипл (спиртованный) Гавана Бич (12 шт.) 0,33 л бут. 5.5 % (МЕГАПАК) (нов. ГОСТ) ЭКСПОРТ</t>
  </si>
  <si>
    <t>Джампер</t>
  </si>
  <si>
    <t>Амиров Р.Г. (Юбилейная ул) ИП</t>
  </si>
  <si>
    <t>PL006194</t>
  </si>
  <si>
    <t>Джампер Черная смородина и мята (12 шт.) 0,33 л ПЭТ (МЕГАПАК)</t>
  </si>
  <si>
    <t>Аперитини Спритц</t>
  </si>
  <si>
    <t>PL006442</t>
  </si>
  <si>
    <t>Аперитини Шпритц Цветы Бузины (12 шт.) 0,33 л бан. SLEEK 7 % (ОПВЗ)</t>
  </si>
  <si>
    <t>E-ON</t>
  </si>
  <si>
    <t>Борисов А.В. (Горы) ИП</t>
  </si>
  <si>
    <t>PL009774</t>
  </si>
  <si>
    <t>E-ON КИВИ БЛАСТ 2.0 (12 шт.) 0,45 л бан. (UBG) БЕЗ АКЦИЗА</t>
  </si>
  <si>
    <t>Черный Русский</t>
  </si>
  <si>
    <t>Борщ А.А. (Ступино) ИП</t>
  </si>
  <si>
    <t>PL010766</t>
  </si>
  <si>
    <t>Черный Русский КОФЕ-Двойной Эспрессо (24 шт.) 0.5 л бан. 7 % (UBG) (ГОСТ Р 52845-2007) (ДС) (ФСМ)</t>
  </si>
  <si>
    <t>ГринМи Плюс</t>
  </si>
  <si>
    <t>Ахметгалиева А.М. ИП</t>
  </si>
  <si>
    <t>PL009827</t>
  </si>
  <si>
    <t>ГринМи Плюс Иммунити Протект макс (12 шт.) 0,47 л ПЭТ (МЕГАПАК) (нов. РЦ)</t>
  </si>
  <si>
    <t>Ягуар</t>
  </si>
  <si>
    <t>Галстян М.С. (Белая дача) ИП</t>
  </si>
  <si>
    <t>PL003096</t>
  </si>
  <si>
    <t>Ягуар Оригинальный Гуарана (24 шт.) 0.5 л бан. 7.2 % (UBG)</t>
  </si>
  <si>
    <t>Арктик</t>
  </si>
  <si>
    <t>Гасымов В.Т. (Пушкинская ул) ИП</t>
  </si>
  <si>
    <t>PL006607</t>
  </si>
  <si>
    <t>Арктик газированная ( 6 шт.) 1,5 л ПЭТ (МЕГАПАК) (НОВ.ДС)</t>
  </si>
  <si>
    <t>Трофи</t>
  </si>
  <si>
    <t>Абдуллаев У.Г.О ИП</t>
  </si>
  <si>
    <t>*PL001658</t>
  </si>
  <si>
    <t>Трофи Фейхоа Перфект (24 шт.) 0.5 л бан. 7 % (UBG)</t>
  </si>
  <si>
    <t>PL003710</t>
  </si>
  <si>
    <t>Черный Русский с коньяком и вкусом миндаля Перфект (20 шт.) 0.33 л. бан. SLEEK 7.2 % (ОПВЗ) (ТС)</t>
  </si>
  <si>
    <t>PL007140</t>
  </si>
  <si>
    <t>Аперитини Спритц Цветы Бузины (12 шт.) 0,33 л бан. SLEEK 7 % (МЕГАПАК)</t>
  </si>
  <si>
    <t>Ахрамеев А.В. (Саввино) ИП</t>
  </si>
  <si>
    <t>PL002453</t>
  </si>
  <si>
    <t>Трофи Фейхоа Перфект (24 шт.) 0.5 л бан. 7.2 % (UBG)</t>
  </si>
  <si>
    <t>HOOP</t>
  </si>
  <si>
    <t>PL006184</t>
  </si>
  <si>
    <t>HOOP персиковый вкус (12 шт.) 0,5 л ПЭТ (МЕГАПАК)</t>
  </si>
  <si>
    <t>Святой Источник ЭКСПОРТ</t>
  </si>
  <si>
    <t>Алиев В.А. (Варшавское ш) ИП</t>
  </si>
  <si>
    <t>PL007914</t>
  </si>
  <si>
    <t>Святой Источник со вкусом Яблока (12 шт.) 0,5 л ПЭТ (UBG) ЭКСПОРТ</t>
  </si>
  <si>
    <t>PL002222</t>
  </si>
  <si>
    <t>Ягуар Gold Перфект (24 шт.) 0.5 л бан. 7 % (UBG) ЭКСПОРТ (24 мес)</t>
  </si>
  <si>
    <t>PL002748</t>
  </si>
  <si>
    <t>Лаймон фрэш (б/а) Лаймон фрэш стилл лайт макс (6 шт.) 1.5 л ПЭТ (UBG) (нов. серт.)</t>
  </si>
  <si>
    <t>Манчестер</t>
  </si>
  <si>
    <t>Беляев М.В. ИП РЦ</t>
  </si>
  <si>
    <t>PL008369</t>
  </si>
  <si>
    <t>Манчестер Классический (12 шт.) 0,45 л бан. 7.2 % (МЕГАПАК) (новый ЕГАИС)</t>
  </si>
  <si>
    <t>PL008456</t>
  </si>
  <si>
    <t>Манчестер Грейпфрут (12 шт.) 0,45 л бан. 7.2 % (МЕГАПАК) (новый ЕГАИС)</t>
  </si>
  <si>
    <t>Хантер Инстинкт</t>
  </si>
  <si>
    <t>Аманова Л.В. ИП РЦ</t>
  </si>
  <si>
    <t>PL004782</t>
  </si>
  <si>
    <t>Хантер Инстинкт лимон (6 шт.) 1,0 л ПЭТ 7.2 % (Браво Премиум)</t>
  </si>
  <si>
    <t>Гринми Кола (б/а)</t>
  </si>
  <si>
    <t>Абушаев Ш.Ф. ИП</t>
  </si>
  <si>
    <t>PL003521</t>
  </si>
  <si>
    <t>Гринми Кола (б/а) Кола (12 шт.) 0.33 л бан. (МЕГАПАК) (Стд. банка)</t>
  </si>
  <si>
    <t>Марибу Бар</t>
  </si>
  <si>
    <t>Бобылев В.А. ИП</t>
  </si>
  <si>
    <t>PL009224</t>
  </si>
  <si>
    <t>Марибу Бар Дайкири (12 шт.) 0,45 л бан. 7.2 % (МЕГАПАК)</t>
  </si>
  <si>
    <t>Аббасов Р.В. (Суворово с) ИП</t>
  </si>
  <si>
    <t>PL004102</t>
  </si>
  <si>
    <t>Ягуар Голд (24 шт.) 0.5 л бан. 7.2 % (UBG) ЭКСПОРТ (18 мес.)</t>
  </si>
  <si>
    <t>*PL001375</t>
  </si>
  <si>
    <t>Ягуар Gold Перфект (24 шт.) 0.33 л бан. SLEEK 7 % (UBG) (ФСМ)</t>
  </si>
  <si>
    <t>Хуууч Супер ЭКСПОРТ</t>
  </si>
  <si>
    <t>Галкина Е.А. (Грязь д) ИП</t>
  </si>
  <si>
    <t>PL007187</t>
  </si>
  <si>
    <t>Хуууч Супер Лимон (24 шт.) 0,45 л бан. 7.2% (МЕГАПАК) (Нов.ДС) ЭКСПОРТ</t>
  </si>
  <si>
    <t>PL003305</t>
  </si>
  <si>
    <t>Гринми Кола (б/а) Кола (12 шт.) 0.33 л бан. (Аквалайф) (Стд. банка)</t>
  </si>
  <si>
    <t>PL007931</t>
  </si>
  <si>
    <t>Святой Источник со вкусом Клубники (12 шт.) 0,5 л ПЭТ (UBG) ЭКСПОРТ</t>
  </si>
  <si>
    <t>Бренева Т.Д.ИП</t>
  </si>
  <si>
    <t>PL006133</t>
  </si>
  <si>
    <t>Ягуар Оригинальный (12 шт.) 0,33 л бан. 7.2 % (МЕГАПАК) (НОВ. ДС)</t>
  </si>
  <si>
    <t>Ред Девил Спайси (с/а)</t>
  </si>
  <si>
    <t>PL005432</t>
  </si>
  <si>
    <t>Ред Девил Спайси (с/а) Суперхьюман Пауэр (12 шт.) 0,45 л бан. 7.2 % (МЕГАПАК)</t>
  </si>
  <si>
    <t>Андриянова Д.В. (Манушкино д) ИП</t>
  </si>
  <si>
    <t>PL004285</t>
  </si>
  <si>
    <t>Черный Русский с коньяком и вкусом кофе (24 шт.) 0,5 л бан. 7.2 % (UBG) (ИЗМ.№1)</t>
  </si>
  <si>
    <t>PL006566</t>
  </si>
  <si>
    <t>Лаймон фрэш (б/а) Спайси (6 шт.) 1,5 л ПЭТ (UBG) (НОВ. ДИЗ.)</t>
  </si>
  <si>
    <t>Ред Девил (с/а)</t>
  </si>
  <si>
    <t>Балдина А.Н.ИП</t>
  </si>
  <si>
    <t>*PL002076</t>
  </si>
  <si>
    <t>Red Devil (с/а) Red Devil Mystical Flavor (24 шт.) 0.5 л бан. 7 % (МЕГАПАК) (24 мес)</t>
  </si>
  <si>
    <t>Галимов И.М. ИП</t>
  </si>
  <si>
    <t>PL005326</t>
  </si>
  <si>
    <t>E-ON БЛЭК ПАУЭР 2.0 (12 шт.) 0,45 л бан. (UBG)</t>
  </si>
  <si>
    <t>Ачилова И.Т. ИП</t>
  </si>
  <si>
    <t>*PL000432</t>
  </si>
  <si>
    <t>Red Devil (б/а) Ред Девил (12 шт.) 0.25 л бан. (МЕГАПАК) (ГОСТ Р 52844-2007) (ДС)</t>
  </si>
  <si>
    <t>Ред Девил Супер (с/а)</t>
  </si>
  <si>
    <t>PL004347</t>
  </si>
  <si>
    <t>Супер Ред Девил (с/а) Иная Сила (24 шт.) 0,5 л бан. 7.2 % (UBG) (18 мес.) (Нов. РЦ)</t>
  </si>
  <si>
    <t>Нирвана ЭКСПОРТ</t>
  </si>
  <si>
    <t>PL005817</t>
  </si>
  <si>
    <t>Нирвана Клубнично-базиликовый панч (12 шт.) 0,33 л бут. 4.5 % (Браво Премиум) ЭКСПОРТ</t>
  </si>
  <si>
    <t>Нирвана (спиртованный) ЭКСПОРТ</t>
  </si>
  <si>
    <t>PL009942</t>
  </si>
  <si>
    <t>Нирвана (спиртованный) Клубнично-базиликовый панч (12 шт) 0,33 л бут. 4.5%(МЕГАПАК)(нов.ГОСТ)ЭКСПОРТ</t>
  </si>
  <si>
    <t>Алиев М.М. (Марьинский Парк ул) ИП</t>
  </si>
  <si>
    <t>PL007897</t>
  </si>
  <si>
    <t>HOOP клубнично-черносмородиновый вкус (12 шт.) 0,5 л ПЭТ (МЕГАПАК) (Нов. ДС)</t>
  </si>
  <si>
    <t>Генезис Казахстан</t>
  </si>
  <si>
    <t>PL007430</t>
  </si>
  <si>
    <t>Генезис Зеленая Звезда (12 шт.) 0,5 л бан. (UBG) Казахстан</t>
  </si>
  <si>
    <t>Березкин К.И. (Ярославское ш) ИП</t>
  </si>
  <si>
    <t>PL003798</t>
  </si>
  <si>
    <t>Лаймон фрэш (б/а) Лаймон фрэш стилл лайт (24 шт.) 0.33 л бан. (МЕГАПАК) (Новый ГОСТ)</t>
  </si>
  <si>
    <t>Манчестер ЭКСПОРТ</t>
  </si>
  <si>
    <t>Волянська А.С. (Прокудино) ИП</t>
  </si>
  <si>
    <t>PL005586</t>
  </si>
  <si>
    <t>Манчестер Грейпфрут (12 шт.) 0,45 л бан. 7.2 % (МЕГАПАК) ЭКСПОРТ</t>
  </si>
  <si>
    <t>ГАСАНОВ Э.Н ИП</t>
  </si>
  <si>
    <t>PL009773</t>
  </si>
  <si>
    <t>E-ON АЛМОНД РАШ 2.0 (12 шт.) 0,45 л бан. (UBG) БЕЗ АКЦИЗА</t>
  </si>
  <si>
    <t>Алмадатова Г.Ш.К.ИП РЦ</t>
  </si>
  <si>
    <t>PL004266</t>
  </si>
  <si>
    <t>Супер Ред Девил (с/а) Иная Сила (12 шт.) 0,5 л бан. 7.2 % (UBG) (Без кофеина)</t>
  </si>
  <si>
    <t>PL010758</t>
  </si>
  <si>
    <t xml:space="preserve">Лаймон фрэш лайн (б/а) Лаймон фрэш (12 шт.) 0,25 л бут. (МЕГАПАК) (ЧЗ Узбекистан) </t>
  </si>
  <si>
    <t>PL005668</t>
  </si>
  <si>
    <t>Черный Русский с коньяком и вкусом миндаля Перфект (12 шт.) 0,5 л бан. 7.2 % (МЕГАПАК) (НОВ. ГОСТ)</t>
  </si>
  <si>
    <t>Red Devil (к/а)</t>
  </si>
  <si>
    <t>5239</t>
  </si>
  <si>
    <t>Red Devil (к/а) Аперитив Стронг (6 шт.) 0.7 л бут. 25 % (Рудо)</t>
  </si>
  <si>
    <t>Святой Источник</t>
  </si>
  <si>
    <t>Аленичкина Ю.С ИП</t>
  </si>
  <si>
    <t>PL008718</t>
  </si>
  <si>
    <t>Святой Источник МЕСТА СИЛЫ: Карелия (12 шт.) 0,33 л бан. SLEEK (UBG) (НОВ. ДС)</t>
  </si>
  <si>
    <t>СВЯТОЙ ИСТОЧНИК</t>
  </si>
  <si>
    <t>PL006970</t>
  </si>
  <si>
    <t>СВЯТОЙ ИСТОЧНИК Газ (12 шт.) 0,5 л ПЭТ (UBG) (НОВ. ДС)</t>
  </si>
  <si>
    <t>Ягуар (б/а) (KAZ-UZS)</t>
  </si>
  <si>
    <t>PL008853</t>
  </si>
  <si>
    <t xml:space="preserve">Ягуар (б/а) Дикий (12 шт.) 0,45 л бан. (UBG) (KAZ-UZS) </t>
  </si>
  <si>
    <t xml:space="preserve"> АгроТрейд  ПК</t>
  </si>
  <si>
    <t>PL008856</t>
  </si>
  <si>
    <t>Ягуар (б/а) Фри (12 шт.) 0,45 л бан. (UBG) (KAZ-UZS)</t>
  </si>
  <si>
    <t>Абдуллаев Э.А (Сходня) ИП</t>
  </si>
  <si>
    <t>PL007858</t>
  </si>
  <si>
    <t>Святой Источник со вкусом Клубники (6 шт.) 1,5 л ПЭТ (UBG) ЭКСПОРТ</t>
  </si>
  <si>
    <t>PL004107</t>
  </si>
  <si>
    <t>Ягуар Оригинальный Перфект (24 шт.) 0.5 л бан. 7.2 % (UBG) ЭКСПОРТ (18 мес)</t>
  </si>
  <si>
    <t>Ашовская С.В. (Софьино 13А) ИП</t>
  </si>
  <si>
    <t>PL002843</t>
  </si>
  <si>
    <t>Лаймон фрэш (б/а) Лаймон фрэш стилл лайт (12 шт.) 1.0 л ПЭТ (UBG) (ТС)</t>
  </si>
  <si>
    <t>PL005247</t>
  </si>
  <si>
    <t>Супер Ред Девил (с/а) Иная Сила (12 шт.) 0,5 л бан. 7.2 % (МЕГАПАК)</t>
  </si>
  <si>
    <t>Черный Русский ЭКСПОРТ</t>
  </si>
  <si>
    <t>Амрахов А.А. (Видное) ИП</t>
  </si>
  <si>
    <t>PL004414</t>
  </si>
  <si>
    <t>Черный Русский с коньяком и вкусом миндаля Перфект (24 шт.) 0,5 л бан. 7.2 % (МЕГАПАК) ЭКСПОРТ(ИЗМ1)</t>
  </si>
  <si>
    <t>PL010046</t>
  </si>
  <si>
    <t>FRESH BAR Мохито (24 шт.) 0,33 л бан. SLEEK (UBG) АКЦИЗ</t>
  </si>
  <si>
    <t>Антипина И.Ю.ИП</t>
  </si>
  <si>
    <t>PL004462</t>
  </si>
  <si>
    <t>Черный Русский с коньяком и вкусом миндаля Перфект (24 шт.) 0,5 л бан. 7.2 % (ОПВЗ) ЭКСПОРТ (ИЗМ.№1)</t>
  </si>
  <si>
    <t>Казанова</t>
  </si>
  <si>
    <t>*PL000782</t>
  </si>
  <si>
    <t>Казанова Дыня (24 шт.) 0.5 л бан. 7 % (UBG)</t>
  </si>
  <si>
    <t>PL004525</t>
  </si>
  <si>
    <t>Ягуар Оригинальный (12 шт.) 0,33 л бан. 7.2 % (МЕГАПАК) (СТАНД.БАН)</t>
  </si>
  <si>
    <t>Габец В.Е. ИП РЦ</t>
  </si>
  <si>
    <t>*PL001676</t>
  </si>
  <si>
    <t>Ягуар Актив (24 шт.) 0.5 л бан. 7 % (МЕГАПАК) (ГОСТ Р 52845-2007) (ДС) (нов. адрес)</t>
  </si>
  <si>
    <t>PL010472</t>
  </si>
  <si>
    <t>Лаймон фрэш (б/а) Груша (12 шт.) 1,0 л ПЭТ (UBG)</t>
  </si>
  <si>
    <t>*PL001269</t>
  </si>
  <si>
    <t>Манчестер Грейпфрут (24 шт.) 0.5 л бан. 7 % (UBG) (ДС) (ФСМ)</t>
  </si>
  <si>
    <t>Векуа И.Р. ИП РЦ</t>
  </si>
  <si>
    <t>PL003849</t>
  </si>
  <si>
    <t>Трофи Мохито (12 шт.) 0.5 л бан. 7.2 % (UBG) (ТС)</t>
  </si>
  <si>
    <t>Гарифуллин Л.Р. ИП</t>
  </si>
  <si>
    <t>*PL002126</t>
  </si>
  <si>
    <t>Лаймон фрэш (б/а) Лаймон фрэш стилл лайт макс (12 шт.) 1.0 л ПЭТ (UBG) (576 шт/пд)</t>
  </si>
  <si>
    <t>PL005417</t>
  </si>
  <si>
    <t>FRESH BAR Оранж Бласт (6 шт.) 1,0 л ПЭТ (UBG)</t>
  </si>
  <si>
    <t>PL008625</t>
  </si>
  <si>
    <t>E-ON ЛЕМОНГРАСС 2.0 (12 шт.) 0,45 л бан. (UBG)</t>
  </si>
  <si>
    <t>Азимджонзода Азиз ИП</t>
  </si>
  <si>
    <t>PL003396</t>
  </si>
  <si>
    <t>Ягуар Оригинальный Перфект (20 шт.) 0.33 л бан. SLEEK 7.2 % (UBG) ЭКСПОРТ (ТС)</t>
  </si>
  <si>
    <t>Беркли</t>
  </si>
  <si>
    <t>*PL001389</t>
  </si>
  <si>
    <t>Беркли Джин-Тоник (24 шт.) 0.33 л бан. SLEEK 7 % (UBG) (ФСМ)</t>
  </si>
  <si>
    <t>PL007890</t>
  </si>
  <si>
    <t>HOOP вишневый вкус (6 шт.) 2 л ПЭТ (МЕГАПАК) (Нов. ДС)</t>
  </si>
  <si>
    <t>PL007524</t>
  </si>
  <si>
    <t>Черный Русский с коньяком и вкусом миндаля Перфект (12 шт.) 0,45 л бан. 7.2 % (Браво Премиум)</t>
  </si>
  <si>
    <t>Арутюнян А.М. (Королев) ИП</t>
  </si>
  <si>
    <t>PL005028</t>
  </si>
  <si>
    <t>Черный Русский ЭКСПОРТ с коньяком и вкусом кофе (12 шт.) 0,5 л бан. 7.2 % (МЕГАПАК-производство)</t>
  </si>
  <si>
    <t>Бадеян А.Г.ИП</t>
  </si>
  <si>
    <t>PL005157</t>
  </si>
  <si>
    <t>Ред Девил Супер (с/а) Биттер Лимон (12 шт.) 0,45 л бан. 7.2 % (МЕГАПАК)</t>
  </si>
  <si>
    <t>PL010068</t>
  </si>
  <si>
    <t>Лаймон фрэш (б/а) NEW (6 шт.) 1,5 л ПЭТ (UBG)</t>
  </si>
  <si>
    <t>Бутлегер (спиртной)</t>
  </si>
  <si>
    <t>PL009873</t>
  </si>
  <si>
    <t>Бутлегер (спиртной) Виски Кола (12 шт.) 0,45 л бан. 7.2 % (МЕГАПАК) (нов. ГОСТ)</t>
  </si>
  <si>
    <t>PL003395</t>
  </si>
  <si>
    <t>Манчестер Классический (24 шт.) 0.5 л бан. 7.2 % (UBG) ЭКСПОРТ (ТС)</t>
  </si>
  <si>
    <t>Бабаев Ж.М. ИП</t>
  </si>
  <si>
    <t>PL007756</t>
  </si>
  <si>
    <t>FRESH BAR Пина Колада (12 шт.) 0,48 л ПЭТ (МЕГАПАК) (НОВ. ДС)</t>
  </si>
  <si>
    <t>Хантер Инстинкт ЭКСПОРТ</t>
  </si>
  <si>
    <t>Беренько И.Д. (Орехово-Зуево) ИП</t>
  </si>
  <si>
    <t>PL005886</t>
  </si>
  <si>
    <t>Хантер Инстинкт вишня (12 шт.) 0,45 л бан. 7.2 % (МЕГАПАК) ЭКСПОРТ</t>
  </si>
  <si>
    <t>Бакеев Р.Х. ИП</t>
  </si>
  <si>
    <t>PL009882</t>
  </si>
  <si>
    <t>FRESH BAR Киви Микс 1.0 (12 шт.) 0,45 л бан. (UBG) БЕЗ АКЦИЗА</t>
  </si>
  <si>
    <t>PL004553</t>
  </si>
  <si>
    <t>Черный Русский с коньяком и вкусом миндаля Перфект (12 шт.) 0,5 л бан. 7.2 % (МЕГАПАК-пр-во)(ИЗМ.№1)</t>
  </si>
  <si>
    <t>Лаймон фрэш (б/а) (Казахстан)</t>
  </si>
  <si>
    <t>Владмаркет ООО</t>
  </si>
  <si>
    <t>PL002743</t>
  </si>
  <si>
    <t>Лаймон фрэш (б/а) Лаймон фрэш (12 шт.) 0.33 л бан. (Аквалайф) Казахстан (нов. серт.)</t>
  </si>
  <si>
    <t>Генезис</t>
  </si>
  <si>
    <t>PL004641</t>
  </si>
  <si>
    <t>Генезис Желтая звезда (12 шт.) 0,5 л бан. (UBG)</t>
  </si>
  <si>
    <t>PL004292</t>
  </si>
  <si>
    <t>Ягуар Оригинальный Перфект (24 шт.) 0,5 л бан. 7.2 % (UBG) ЭКСПОРТ (18 мес.) (ИЗМ.№1)</t>
  </si>
  <si>
    <t>PL007632</t>
  </si>
  <si>
    <t>Святой Источник со вкусом Лимона (6 шт.) 1,5 л ПЭТ (UBG)</t>
  </si>
  <si>
    <t>Белова Н.В. ИП</t>
  </si>
  <si>
    <t>*PL001881</t>
  </si>
  <si>
    <t>Red Devil (с/а) Red Devil Power (24 шт.) 0.33 л бан. 7 % (UBG) (ФСМ)</t>
  </si>
  <si>
    <t>PL005659</t>
  </si>
  <si>
    <t>Черный Русский с коньяком и вкусом миндаля Перфект (12 шт.) 0,33 л бан. 7.2 % (МЕГАПАК) (НОВ. ГОСТ)</t>
  </si>
  <si>
    <t>PL010136</t>
  </si>
  <si>
    <t>Лаймон фрэш Ягоды (12 шт.) 0,5 л ПЭТ (UBG) (Тестовый образец 1)</t>
  </si>
  <si>
    <t>Гринми Минерал (б/а)</t>
  </si>
  <si>
    <t>Алиева Э.З. (Островцы, Подмосковная) ИП</t>
  </si>
  <si>
    <t>PL004309</t>
  </si>
  <si>
    <t>Гринми Минерал (б/а) газированная (12 шт.) 0,5 л ПЭТ (UBG)</t>
  </si>
  <si>
    <t>PL008742</t>
  </si>
  <si>
    <t>Святой Источник со вкусом Яблока (6 шт.) 1,5 л ПЭТ (UBG) (НОВ. ДС)</t>
  </si>
  <si>
    <t>Велиев З.Ф.О ИП</t>
  </si>
  <si>
    <t>PL004420</t>
  </si>
  <si>
    <t>Лаймон (б/а) Оранж (12 шт.) 0,5 л ПЭТ (UBG) (Новая РЦ)</t>
  </si>
  <si>
    <t>Волженин П.А. (Алтуфьевское ш) ИП</t>
  </si>
  <si>
    <t>*PL001236</t>
  </si>
  <si>
    <t>Трофи Мохито (24 шт.) 0.5 л бан. 7 % (UBG) (ДС)</t>
  </si>
  <si>
    <t>Манчестер (спиртной) ЭКСПОРТ</t>
  </si>
  <si>
    <t>PL009937</t>
  </si>
  <si>
    <t>Манчестер (спиртной) Грейпфрут (12 шт.) 0,45 л бан. 7.2 % (МЕГАПАК) (нов. ГОСТ) ЭКСПОРТ</t>
  </si>
  <si>
    <t>PL002308</t>
  </si>
  <si>
    <t>Лаймон фрэш (б/а) Лаймон фрэш макс СР/ГАЗ (12 шт.) 0.5 л ПЭТ (Росинка)</t>
  </si>
  <si>
    <t>Галлямов Р.И. ИП</t>
  </si>
  <si>
    <t>PL008396</t>
  </si>
  <si>
    <t>Хуууч Супер Вишня (12 шт.) 0,45 л бан. 7.2 % (МЕГАПАК) (новый ЕГАИС) ЭКСПОРТ</t>
  </si>
  <si>
    <t>Бондарев А.В. ИП</t>
  </si>
  <si>
    <t>PL008096</t>
  </si>
  <si>
    <t>Ягуар Оригинальный (24 шт.) 0,5 л бан. 7.2 % (EKO-VIT) ЭКСПОРТ</t>
  </si>
  <si>
    <t>PL007160</t>
  </si>
  <si>
    <t xml:space="preserve">Лаймон фрэш (б/а) Лаймон фрэш (12 шт.) 0,5 л ПЭТ KG (GALANZ bottlers) (Казахстан) </t>
  </si>
  <si>
    <t>PL003631</t>
  </si>
  <si>
    <t>Трофи Мохито (24 шт.) 0.5 л бан. 7.2 % (UBG) (ТС) (Изм. Декл.)</t>
  </si>
  <si>
    <t>Марибу Бар (спиртной)</t>
  </si>
  <si>
    <t>PL009898</t>
  </si>
  <si>
    <t>Марибу Бар (спиртной) Маргарита Маракуйя (12 шт.) 0,45 л бан. 7.2 % (МЕГАПАК) (нов. ГОСТ)</t>
  </si>
  <si>
    <t>Брусникина Ж.Ю. (Яблочкова ул) ИП</t>
  </si>
  <si>
    <t>PL005586*</t>
  </si>
  <si>
    <t>Манчестер Грейпфрут (12 шт.) 0,5 л бан. 7.2 % (МЕГАПАК) ЭКСПОРТ (НОВ. ДЕКЛ.)</t>
  </si>
  <si>
    <t>PL004689</t>
  </si>
  <si>
    <t>Трофи Клубничный Микс (12 шт.) 0,5 л бан. 7.2 % (МЕГАПАК-производство)</t>
  </si>
  <si>
    <t>PL004419</t>
  </si>
  <si>
    <t>Лаймон (б/а) Оранж (12 шт.) 0,33 л бан. (UBG) (Новая РЦ)</t>
  </si>
  <si>
    <t>PL007921</t>
  </si>
  <si>
    <t>ГринМи Плюс Стрэсс Контрол (12 шт.) 0,33 л бан. SLEEK (UBG)</t>
  </si>
  <si>
    <t>Бариев М.Н. ИП</t>
  </si>
  <si>
    <t>PL004716</t>
  </si>
  <si>
    <t>Черный Русский с коньяком и вкусом вишни (12 шт.) 0,5 л бан. 7.2 % (МЕГАПАК)</t>
  </si>
  <si>
    <t>FRESH BAR ЭКСПОРТ</t>
  </si>
  <si>
    <t>PL005437</t>
  </si>
  <si>
    <t>FRESH BAR Блэк Джек (12 шт.) 0,48 л ПЭТ (UBG) ЭКСПОРТ</t>
  </si>
  <si>
    <t>Гадисов Ю.А. (Московский пр-кт) ИП</t>
  </si>
  <si>
    <t>PL007887</t>
  </si>
  <si>
    <t>FRESH BAR Блэк Джек (24 шт.) 0,33 л бан. SLEEK (UBG)</t>
  </si>
  <si>
    <t>PL002480</t>
  </si>
  <si>
    <t>Черный Русский КОФЕ-Двойной Эспрессо Перфект (24 шт.) 0.5 л бан. 7.2 % (UBG) (ТС)</t>
  </si>
  <si>
    <t>Бесчастнов В.В. (Котовского ул) ИП</t>
  </si>
  <si>
    <t>PL009424</t>
  </si>
  <si>
    <t>Генезис Фиолетовая звезда Буст (12 шт.) 0,25 л бан. (МЕГАПАК) (нов. РЦ)</t>
  </si>
  <si>
    <t>Казанова ЭКСПОРТ</t>
  </si>
  <si>
    <t>Бревис (Мосренген) ООО</t>
  </si>
  <si>
    <t>*PL001746</t>
  </si>
  <si>
    <t>Казанова Дыня (24 шт.) 0.5 л бан. 7 % (UBG) ЭКСПОРТ</t>
  </si>
  <si>
    <t>PL008697</t>
  </si>
  <si>
    <t>ГринМи Плюс Стрэсс Контрол (12 шт.) 0,33 л бан. SLEEK (UBG) (НОВ.ДИЗ.)</t>
  </si>
  <si>
    <t>Воробьёва Е.Ф. ИП</t>
  </si>
  <si>
    <t>PL002450</t>
  </si>
  <si>
    <t xml:space="preserve">Черный Русский Коньяк-Миндаль Перфект (20 шт.) 0.33 л бан. SLEEK 7.2 % (UBG) </t>
  </si>
  <si>
    <t>*PL001227</t>
  </si>
  <si>
    <t>Черный Русский Коньяк-Миндаль (24 шт.) 0.5 л бан. 7 % (Браво Премиум)</t>
  </si>
  <si>
    <t>1*</t>
  </si>
  <si>
    <t>Ягуар Грин (12 шт.) 0,45 л бан. 7.2 % (МЕГАПАК) ЭКСПОРТ</t>
  </si>
  <si>
    <t>Голованова К.В. (Советская ул) ИП</t>
  </si>
  <si>
    <t>*PL001647</t>
  </si>
  <si>
    <t>Ягуар Оригинальный Перфект (24 шт.) 0.5 л бан. 7 % (Артисан)</t>
  </si>
  <si>
    <t>Пепси</t>
  </si>
  <si>
    <t>Геворкян Г.А. (Солнечногорск г) ИП</t>
  </si>
  <si>
    <t>*PL002056</t>
  </si>
  <si>
    <t>Пепси Кола (12 шт.) 1.25 л ПЭТ (UBG) (Promo МТС)</t>
  </si>
  <si>
    <t>PL005330</t>
  </si>
  <si>
    <t>E-ON ЦИТРУС ПАНЧ (12 шт.) 0,45 л бан. (UBG)</t>
  </si>
  <si>
    <t>Алекперова М.Т. (Энтузиастов ул) ИП</t>
  </si>
  <si>
    <t>PL009567</t>
  </si>
  <si>
    <t>ГринМи Плюс Стрэсс Контрол (12 шт.) 0,33 л бан. SLEEK (UBG) (НОВ.ДИЗ.2)</t>
  </si>
  <si>
    <t>Нирвана</t>
  </si>
  <si>
    <t>PL005114</t>
  </si>
  <si>
    <t>Нирвана Ягодно-мятный панч (12 шт.) 0,33 л бут. 4.5 % (Браво Премиум)</t>
  </si>
  <si>
    <t>PL008408</t>
  </si>
  <si>
    <t>Джампер Виноград и Яблоко (12 шт.) 0,33 л ПЭТ (МЕГАПАК) (10 мес.)</t>
  </si>
  <si>
    <t>PL010169</t>
  </si>
  <si>
    <t>Лаймон фрэш (б/а) Ягоды (6 шт.) 1,5 л ПЭТ (UBG) (Без ЧЗ)</t>
  </si>
  <si>
    <t>Асадов С.С. (Боброво) ИП</t>
  </si>
  <si>
    <t>PL006557</t>
  </si>
  <si>
    <t>FRESH BAR Мохито (12 шт.) 0,48 л ПЭТ (МЕГАПАК)</t>
  </si>
  <si>
    <t>PL007148</t>
  </si>
  <si>
    <t>Лаймон фрэш лайн (б/а) Лаймон фрэш (12 шт.) 0,25 л бут. (МЕГАПАК)</t>
  </si>
  <si>
    <t>Артамонова С.В.ИП РЦ</t>
  </si>
  <si>
    <t>PL007487*</t>
  </si>
  <si>
    <t>Нирвана Арбузный панч (12 шт.) 0,33 л бут. 4.5 % (МЕГАПАК)</t>
  </si>
  <si>
    <t>PL005660</t>
  </si>
  <si>
    <t>Ягуар Оригинальный (12 шт.) 0,33 л бан. 7.2 % (МЕГАПАК) (НОВ. ГОСТ)</t>
  </si>
  <si>
    <t>Лаймон фрэш (б/а) (UZB-AZ)</t>
  </si>
  <si>
    <t>Горькова В.Г. (Усадище) ИП</t>
  </si>
  <si>
    <t>PL010353</t>
  </si>
  <si>
    <t>Лаймон фрэш (б/а) Манго (12 шт.) 0,33 л бан. SLEEK (UBG) (UZB-AZ) (Без ЧЗ)</t>
  </si>
  <si>
    <t>Арча ООО</t>
  </si>
  <si>
    <t>PL008483</t>
  </si>
  <si>
    <t>FRESH BAR Киви микс 1.0 (6 шт.) 1,5 л ПЭТ (UBG)</t>
  </si>
  <si>
    <t>*PL001278</t>
  </si>
  <si>
    <t>Черный Русский Коньяк-Миндаль Перфект (24 шт.) 0.33 л бан. SLEEK 7 % (UBG) (ФСМ)</t>
  </si>
  <si>
    <t>Гадимов В.С. (Апрелевка г) ИП</t>
  </si>
  <si>
    <t>PL007096</t>
  </si>
  <si>
    <t>FRESH BAR Мохито (6 шт.) 1,5 л ПЭТ (UBG) (НОВ. ДС)</t>
  </si>
  <si>
    <t>Григорян С.К. (Новоселки) ИП</t>
  </si>
  <si>
    <t>PL002971</t>
  </si>
  <si>
    <t>Лаймон фрэш (б/а) Лаймон фрэш стилл лайт (6 шт.) 1.5 л ПЭТ (UBG) (ТС)</t>
  </si>
  <si>
    <t>Хай Алоха Пипл ЭКСПОРТ</t>
  </si>
  <si>
    <t>PL009381</t>
  </si>
  <si>
    <t>Хай Алоха Пипл Мохито Манго (12 шт.) 0,33 л бут. 5.5 % (МЕГАПАК) ЭКСПОРТ</t>
  </si>
  <si>
    <t>Ганиева А.И (Юных Ленинцев ул) ИП</t>
  </si>
  <si>
    <t>PL008932</t>
  </si>
  <si>
    <t>Манчестер Брусника (12 шт.) 0,45 л бан. 7.2 % (МЕГАПАК) ЭКСПОРТ</t>
  </si>
  <si>
    <t>PL009814</t>
  </si>
  <si>
    <t>Алоха Пипл (спиртованный) Мохито Манго (12 шт.) 0,33 л бут. 5.5 % (МЕГАПАК) (нов. ГОСТ) ЭКСПОРТ</t>
  </si>
  <si>
    <t>Аперитини</t>
  </si>
  <si>
    <t>PL005997</t>
  </si>
  <si>
    <t>Аперитини Ягода (12 шт.) 0,33 л бан. SLEEK 7 % (ОПВЗ)</t>
  </si>
  <si>
    <t>Гасымов Х.С.О ИП</t>
  </si>
  <si>
    <t>PL005171</t>
  </si>
  <si>
    <t>FRESH BAR Оранж Бласт (12 шт.) 0,48 л ПЭТ (UBG)</t>
  </si>
  <si>
    <t>PL003803</t>
  </si>
  <si>
    <t>Гринми Кола (б/а) Кола (12 шт.) 0.5 л ПЭТ (UBG) (Новый ГОСТ)</t>
  </si>
  <si>
    <t>PL007185</t>
  </si>
  <si>
    <t>Хуууч Супер Вишня (24 шт.) 0,45 л бан. 7.2 % (МЕГАПАК) (Нов.ДС) ЭКСПОРТ</t>
  </si>
  <si>
    <t>Смарт Фокс ЭКСПОРТ</t>
  </si>
  <si>
    <t>PL007131</t>
  </si>
  <si>
    <t>Смарт Фокс Красный апельсин-Розмарин (12 шт.) 0,33 л бут. 7 % (МЕГАПАК) ЭКСПОРТ</t>
  </si>
  <si>
    <t>PL004511_</t>
  </si>
  <si>
    <t>Манчестер Классический (12 шт.) 0.5 л бан. 7.2 % (МЕГАПАК) (18 мес.)</t>
  </si>
  <si>
    <t>PL008793</t>
  </si>
  <si>
    <t>Святой Источник МЕСТА СИЛЫ: Алтай (12 шт.) 0,33 л бан. SLEEK (UBG) (НОВ. ДС)</t>
  </si>
  <si>
    <t>Аршакян Ш.И. (Томилино п) ИП</t>
  </si>
  <si>
    <t>PL003529</t>
  </si>
  <si>
    <t>Черный Русский с коньяком и вкусом миндаля Перфект (20 шт.) 0.33 л бан. SLEEK 7.2 % (UBG) (ТС)</t>
  </si>
  <si>
    <t>PL004360</t>
  </si>
  <si>
    <t>Лаймон фрэш (б/а) Оранж (12 шт.) 1,0 л ПЭТ (UBG)</t>
  </si>
  <si>
    <t>PL005083</t>
  </si>
  <si>
    <t>FRESH BAR Цитрус Айс (12 шт.) 0,48 л ПЭТ (UBG)</t>
  </si>
  <si>
    <t>Ред Девил (c/a) ЭКСПОРТ</t>
  </si>
  <si>
    <t>PL003575</t>
  </si>
  <si>
    <t>Ред Девил (c/a) Иная Сила (24 шт.) 0.5 л бан. 7.2 % (UBG) ЭКСПОРТ (Без кофеина)</t>
  </si>
  <si>
    <t>Хуууч Супер</t>
  </si>
  <si>
    <t>PL008375</t>
  </si>
  <si>
    <t>Хуууч Супер Черная смородина (12 шт.) 0,45 л бан. 7.2 % (МЕГАПАК) (новый ЕГАИС)</t>
  </si>
  <si>
    <t>PL010528</t>
  </si>
  <si>
    <t>HOOP клубнично-черносмородиновый вкус (12 шт.) 0,5 л ПЭТ (МЕГАПАК) (нов. РЦ) (Без ЧЗ)</t>
  </si>
  <si>
    <t>PL003086</t>
  </si>
  <si>
    <t>Ягуар Оригинальный Перфект (20 шт.) 0.33 л бан. SLEEK 7.2 % (UBG) (JAGA ЯГА)</t>
  </si>
  <si>
    <t>*PL002251</t>
  </si>
  <si>
    <t>Red Devil (с/а) Red Devil Perfect (20 шт.) 0.33 л бан. SLEEK 7 % (UBG) (ФСМ)</t>
  </si>
  <si>
    <t>Алоха Пипл (спиртованный)</t>
  </si>
  <si>
    <t>PL009806</t>
  </si>
  <si>
    <t>Алоха Пипл (спиртованный) Мохито Манго (12 шт.) 0,33 л бут. 5.5 % (МЕГАПАК) (нов. ГОСТ)</t>
  </si>
  <si>
    <t>PL003304</t>
  </si>
  <si>
    <t>Гринми Кола (б/а) Кола (6 шт.) 1.5 л ПЭТ (UBG)</t>
  </si>
  <si>
    <t>Барсегян М.Ц. (Знамя Октября п) ИП</t>
  </si>
  <si>
    <t>PL005887</t>
  </si>
  <si>
    <t>Хантер Инстинкт дыня (12 шт.) 0,45 л бан. 7.2 % (МЕГАПАК) ЭКСПОРТ</t>
  </si>
  <si>
    <t>Баграмян М.Х. ИП</t>
  </si>
  <si>
    <t>*PL001383</t>
  </si>
  <si>
    <t>Манчестер Классический (24 шт.) 0.33 л бан. SLEEK 7 % (UBG) (ФСМ)</t>
  </si>
  <si>
    <t>Алиев М.М. (Юных Ленинцев) ИП</t>
  </si>
  <si>
    <t>PL006169</t>
  </si>
  <si>
    <t>Хуууч Супер Грейпфрут (24 шт.) 0,45 л бан. 7.2 % (МЕГАПАК)</t>
  </si>
  <si>
    <t>Adrenaline</t>
  </si>
  <si>
    <t>Горбунов А.Д.ИП</t>
  </si>
  <si>
    <t>PL009168</t>
  </si>
  <si>
    <t>Adrenaline Rush (12 шт.) 0,449 л бан. (UBG) (2052 шт/пд) (НОВ.ДС 2)</t>
  </si>
  <si>
    <t>PL010616</t>
  </si>
  <si>
    <t>Adrenaline Rush (24 шт.) 0,449 л бан. (UBG) (1728 шт/пд) АКЦИЗ</t>
  </si>
  <si>
    <t>4499</t>
  </si>
  <si>
    <t>Red Devil (с/а) Red Devil (6 шт.) 0.5 л бан. 9 % (UBG) (ГОСТ)</t>
  </si>
  <si>
    <t>Дайкири ЭКСПОРТ</t>
  </si>
  <si>
    <t>PL009063</t>
  </si>
  <si>
    <t>Дайкири Пайнберри (12 шт.) 0,45 л бан. 7.2 % (МЕГАПАК) ЭКСПОРТ</t>
  </si>
  <si>
    <t>PL002789</t>
  </si>
  <si>
    <t>Ягуар Ультра Лайт Перфект (20 шт.) 0.33 л бан. SLEEK 7.2 % (UBG)</t>
  </si>
  <si>
    <t>PL009339</t>
  </si>
  <si>
    <t>Генезис Фиолетовая звезда (12 шт.) 0,5 л бан. (UBG) (НОВ. ДС) Казахстан</t>
  </si>
  <si>
    <t>PL005983</t>
  </si>
  <si>
    <t>Пепси MAХ (12 шт.) 1,0 л ПЭТ</t>
  </si>
  <si>
    <t>Аббасов Р.В. (Доры д) ИП</t>
  </si>
  <si>
    <t>*PL002177</t>
  </si>
  <si>
    <t>Манчестер Классический (24 шт.) 0.5 л бан. 7 % (МЕГАПАК) (серт. 18 мес.)</t>
  </si>
  <si>
    <t>Акопян Э.А. ИП</t>
  </si>
  <si>
    <t>PL006188</t>
  </si>
  <si>
    <t>HOOP виноградный вкус (12 шт.) 0,5 л ПЭТ (МЕГАПАК)</t>
  </si>
  <si>
    <t>PL008786</t>
  </si>
  <si>
    <t>FRESH BAR Мэджик Скиллс 1.0 (12 шт.) 0,45 л бан. (UBG)</t>
  </si>
  <si>
    <t>Абдурашидова Р.М ИП</t>
  </si>
  <si>
    <t>*PL001752</t>
  </si>
  <si>
    <t>Ягуар Gold (24 шт.) 0.5 л бан. 7 % (UBG) ЭКСПОРТ</t>
  </si>
  <si>
    <t>PL006816</t>
  </si>
  <si>
    <t>Пепси Кола (12 шт.) 1,0 л ПЭТ (UBG) (Промо)</t>
  </si>
  <si>
    <t>PL005518</t>
  </si>
  <si>
    <t>Ягуар Оригинальный Перфект (24 шт.) 0,45 л бан. 7.2 % (МЕГАПАК) ЭКСПОРТ</t>
  </si>
  <si>
    <t>Багиров Н.Ф. (Поликахина) ИП</t>
  </si>
  <si>
    <t>PL004652</t>
  </si>
  <si>
    <t>Манчестер Лайм (12 шт.) 0,5 л бан. 7.2 % (МЕГАПАК) (18 мес.)</t>
  </si>
  <si>
    <t>PL008073</t>
  </si>
  <si>
    <t>Лаймон фрэш (б/а) Лаймон фрэш макс (12 шт.) 0,5 л ПЭТ (UBG) Казахстан</t>
  </si>
  <si>
    <t>PL009287</t>
  </si>
  <si>
    <t>Генезис Фиолетовая звезда Буст (12 шт.) 0,25 л бан. (МЕГАПАК) (нов. ДС)</t>
  </si>
  <si>
    <t>PL004634</t>
  </si>
  <si>
    <t>Манчестер Классический (24 шт.) 0,5 л бан. 7.2 % (МЕГАПАК) ЭКСПОРТ</t>
  </si>
  <si>
    <t>PL005881</t>
  </si>
  <si>
    <t>Лаймон (б/а) Оранж стилл лайт (12 шт.) 0,33 л ПЭТ (UBG) (НОВ. ДС)</t>
  </si>
  <si>
    <t>PL004415</t>
  </si>
  <si>
    <t>Супер Ягуар Оригинальный (24 шт.) 0,5 л бан. 9 % (ОПВЗ) ЭКСПОРТ (ДНР) (18 мес.)</t>
  </si>
  <si>
    <t>PL004297</t>
  </si>
  <si>
    <t>Черный Русский с коньяком и вкусом миндаля Перфект (12 шт.) 0,5 л бан. 7.2 % (UBG) (18 мес.)</t>
  </si>
  <si>
    <t>PL002559</t>
  </si>
  <si>
    <t>Беркли Джин-Тоник (12 шт.) 0.5 л бан. 7.2 % (UBG)</t>
  </si>
  <si>
    <t>Тен Страйк (спиртной)</t>
  </si>
  <si>
    <t>Айвазян А.С. ИП</t>
  </si>
  <si>
    <t>PL010605</t>
  </si>
  <si>
    <t>Тен Страйк (спиртной) Дарк Особый (12 шт.) 0,33 л бан. SLEEK 11 % (МЕГАПАК)</t>
  </si>
  <si>
    <t>Аспарян А.А. (Новослободская 62 2/1) ИП</t>
  </si>
  <si>
    <t>PL008514</t>
  </si>
  <si>
    <t>Adrenaline Rush (12 шт.) 0,449 л бан. (UBG) (НОВ. ДС)</t>
  </si>
  <si>
    <t>Абасова Н.М.ИП</t>
  </si>
  <si>
    <t>PL002592</t>
  </si>
  <si>
    <t xml:space="preserve">Трофи Мохито Перфект (12 шт.) 0.5 л бан. 7.2 % (UBG) </t>
  </si>
  <si>
    <t>Антонова Е.С. (Демонстрационная ул) ИП</t>
  </si>
  <si>
    <t>PL007132</t>
  </si>
  <si>
    <t>Смарт Фокс с лимоном и базиликом (12 шт.) 0,33 л бут. 7 % (МЕГАПАК) ЭКСПОРТ</t>
  </si>
  <si>
    <t>*PL001295</t>
  </si>
  <si>
    <t xml:space="preserve">Манчестер Классический (24 шт.) 0.5 л бан. 7 % (Очаково) (ДС) </t>
  </si>
  <si>
    <t>Коктебель</t>
  </si>
  <si>
    <t>Абдурахмансой Р.Ю. (Горчакова ул) ИП</t>
  </si>
  <si>
    <t>PL004993</t>
  </si>
  <si>
    <t>Коктебель коньяк 5* (короб 6 шт.) 0,5 л Стекло 40 % (КВК)</t>
  </si>
  <si>
    <t>PL007685</t>
  </si>
  <si>
    <t>Adrenaline Gold. White (12 шт.) 0,33 л бан. SLEEK (UBG)</t>
  </si>
  <si>
    <t>PL006390</t>
  </si>
  <si>
    <t>Хуууч Супер Лимон (24 шт.) 0,45 л бан. 7.2% (МЕГАПАК) ЭКСПОРТ</t>
  </si>
  <si>
    <t>Гасанов С.Г. (Жуковский) ИП</t>
  </si>
  <si>
    <t>*PL002066</t>
  </si>
  <si>
    <t>Казанова Дыня (24 шт.) 0.5 л бан. 7 % (UBG) (ФСМ)</t>
  </si>
  <si>
    <t>PL009358</t>
  </si>
  <si>
    <t>Генезис Зеленая Звезда (12 шт.) 0,45 л бан. (UBG)</t>
  </si>
  <si>
    <t>PL009776</t>
  </si>
  <si>
    <t>FRESH BAR Мэджик Скиллс 1.0 (12 шт.) 0,48 л ПЭТ (МЕГАПАК) (С)</t>
  </si>
  <si>
    <t>Джампер (AZ)</t>
  </si>
  <si>
    <t>PL010703</t>
  </si>
  <si>
    <t>Джампер Вишня и Яблоко (12 шт.) 0,33 л ПЭТ (МЕГАПАК) (Без ЧЗ) (AZ)</t>
  </si>
  <si>
    <t>PL005791</t>
  </si>
  <si>
    <t>Черный Русский с коньяком и вкусом миндаля Перфект (12 шт.) 0,33 л бан. 7.2 % (МЕГАПАК) (НОВ. ДС)</t>
  </si>
  <si>
    <t>PL009456</t>
  </si>
  <si>
    <t>HOOP апельсиновый вкус (6 шт.) 2 л ПЭТ (МЕГАПАК) (нов. РЦ)</t>
  </si>
  <si>
    <t>PL010686</t>
  </si>
  <si>
    <t>Лаймон фрэш (б/а) Ягоды (12 шт.) 0,5 л ПЭТ (UBG) UZB-AZ</t>
  </si>
  <si>
    <t>Аминублохи Х (Южный мкр,12)</t>
  </si>
  <si>
    <t>*PL002506</t>
  </si>
  <si>
    <t>Черный Русский КОФЕ-Двойной Эспрессо (24 шт.) 0.5 л бан. 8.7 % (UBG)</t>
  </si>
  <si>
    <t>*PL000817</t>
  </si>
  <si>
    <t xml:space="preserve">Лаймон фрэш лайн (б/а) (12 шт.) 0.25 л бут. СТЕКЛО  (UBG) </t>
  </si>
  <si>
    <t>PL005550</t>
  </si>
  <si>
    <t>Черный Русский с коньяком и вкусом кофе (12 шт.) 0,45 л бан. 7.2 % (МЕГАПАК)</t>
  </si>
  <si>
    <t>Васильева А.Р. (1-я Останкинская) ИП</t>
  </si>
  <si>
    <t>PL003287</t>
  </si>
  <si>
    <t>Манчестер Классический (24 шт.) 0.5 л бан. 7.2 % (UBG) (ТС)</t>
  </si>
  <si>
    <t>PL004368</t>
  </si>
  <si>
    <t>Трофи Фейхоа Перфект (12 шт.) 0,5 л бан. 7.2 % (UBG) (18 мес.) (Нов. РЦ)</t>
  </si>
  <si>
    <t>Горилла</t>
  </si>
  <si>
    <t>PL009723</t>
  </si>
  <si>
    <t>Горилла (24 шт.) 0,45 бан. (UBG) АКЦИЗ</t>
  </si>
  <si>
    <t>PL006868</t>
  </si>
  <si>
    <t>FRESH BAR Оранж Бласт (12 шт.) 0,45 л бан. (UBG)</t>
  </si>
  <si>
    <t>PL010714</t>
  </si>
  <si>
    <t>Андреев С.В. (Каринское с) ИП</t>
  </si>
  <si>
    <t>PL003696</t>
  </si>
  <si>
    <t>Казанова Дыня (24 шт.) 0.5 л бан. 7.2 % (МЕГАПАК) (ТС)</t>
  </si>
  <si>
    <t>PL004033</t>
  </si>
  <si>
    <t>Лаймон (б/а) Оранж (12 шт.) 0.5 л ПЭТ (UBG)</t>
  </si>
  <si>
    <t>*PL002248</t>
  </si>
  <si>
    <t>Черный Русский Коньяк-Миндаль Перфект (20 шт.) 0.33 л бан. SLEEK 7 % (UBG) (серт. 18 мес.)</t>
  </si>
  <si>
    <t>Джага (спиртной)</t>
  </si>
  <si>
    <t>PL010603</t>
  </si>
  <si>
    <t>Джага (спиртной) Джага Особый (12 шт.) 0,33 л бан. SLEEK 11 % (МЕГАПАК)</t>
  </si>
  <si>
    <t>PL010404</t>
  </si>
  <si>
    <t>Манчестер Классический (12 шт.) 0,45 л бан. 7.2 % (МЕГАПАК) (24 мес)</t>
  </si>
  <si>
    <t>PL009015</t>
  </si>
  <si>
    <t>ГринМи Плюс Иммунити Протект макс (12 шт.) 0,47 л ПЭТ (МЕГАПАК)</t>
  </si>
  <si>
    <t>Арутюнян Х.Г. (Кубинка) ИП</t>
  </si>
  <si>
    <t>PL010155</t>
  </si>
  <si>
    <t>Лаймон фрэш Манго (12 шт.) 0,5 л ПЭТ (UBG) (Тестовый образец 1)</t>
  </si>
  <si>
    <t>PL003194</t>
  </si>
  <si>
    <t>Супер Ягуар Оригинальный (24 шт.) 0.5 л бан. 9 % (UBG) (Азербайджан)</t>
  </si>
  <si>
    <t>PL002303</t>
  </si>
  <si>
    <t xml:space="preserve">Черный Русский Коньяк-Миндаль Перфект (20 шт.) 0.33 л бан. SLEEK 7 % (UBG) ЭКСПОРТ (серт. 18 мес.) </t>
  </si>
  <si>
    <t>Бадалян Р.А. ИП</t>
  </si>
  <si>
    <t>PL004286</t>
  </si>
  <si>
    <t>Черный Русский с коньяком и вкусом миндаля Перфект (24 шт.) 0,5 л бан. 7.2 % (UBG) ЭКСПОРТ(ИЗМ.№1)</t>
  </si>
  <si>
    <t>PL005552</t>
  </si>
  <si>
    <t>Черный Русский с коньяком и вкусом кофе (12 шт.) 0,45 л бан. 7.2 % (МЕГАПАК) ЭКСПОРТ</t>
  </si>
  <si>
    <t>PL008346</t>
  </si>
  <si>
    <t>Смарт Фокс с лимоном и базиликом (12 шт.) 0,33 л бут. 7 % (МЕГАПАК) (новый ЕГАИС) ЭКСПОРТ</t>
  </si>
  <si>
    <t>Нирвана (Винный)</t>
  </si>
  <si>
    <t>PL003310</t>
  </si>
  <si>
    <t>Винный напиток Нирвана Вишневая (6 шт.) 1.5 л ПЭТ 8 % (Дал)</t>
  </si>
  <si>
    <t>PL010753</t>
  </si>
  <si>
    <t>Лаймон фрэш лайн (б/а) Лаймон фрэш (12 шт.) 0,25 л бут. (МЕГАПАК) (ЧЗ Узбекистан) UZB-AZ</t>
  </si>
  <si>
    <t>*PL001924</t>
  </si>
  <si>
    <t>Ягуар Оригинальный Перфект (24 шт.) 0.5 л бан. 7 % (UBG) ЭКСПОРТ</t>
  </si>
  <si>
    <t>PL008737</t>
  </si>
  <si>
    <t>FRESH BAR Пина Колада 1.0 (12 шт.) 0,48 л ПЭТ (МЕГАПАК)</t>
  </si>
  <si>
    <t>PL005548</t>
  </si>
  <si>
    <t>Лаймон (б/а) Оранж (6 шт.) 1,5 л ПЭТ (UBG) (НОВ. ДЕКЛ.)</t>
  </si>
  <si>
    <t>Бондаренко В.М.ИП</t>
  </si>
  <si>
    <t>PL004710</t>
  </si>
  <si>
    <t>Ягуар Оригинальный (12 шт.) 0,33 л бан. 7.2 % (МЕГАПАК-Производство) (СТАНД.БАН)</t>
  </si>
  <si>
    <t>PL003197</t>
  </si>
  <si>
    <t>Супер Ягуар Оригинальный (20 шт.) 0.33 л бан. SLEEK 9 % (UBG) (Азербайджан)</t>
  </si>
  <si>
    <t>PL003119</t>
  </si>
  <si>
    <t>Лаймон фрэш (б/а) Лаймон фрэш макс СР/ГАЗ (6 шт.) 1.5 л ПЭТ (UBG) (ТС)</t>
  </si>
  <si>
    <t>Аракеляен А.А. (Нестеренко ул) ИП</t>
  </si>
  <si>
    <t>PL010756</t>
  </si>
  <si>
    <t>Лаймон фрэш (б/а) Лаймон фрэш макс (12 шт.) 1,0 л ПЭТ (UBG) (ЧЗ Узбекистан)</t>
  </si>
  <si>
    <t>Бубнова Е.М. (Клязьма) ИП</t>
  </si>
  <si>
    <t>PL005555</t>
  </si>
  <si>
    <t>Черный Русский с коньяком и вкусом вишни (12 шт.) 0,45 л бан. 7.2 % (МЕГАПАК)</t>
  </si>
  <si>
    <t>PL004403</t>
  </si>
  <si>
    <t>Черный Русский с коньяком и вкусом вишни (24 шт.) 0,5 л бан. 7.2 % (МЕГАПАК) (18 мес.)</t>
  </si>
  <si>
    <t>PL006884</t>
  </si>
  <si>
    <t>FRESH BAR Блэк Джек (12 шт.) 0,48 л ПЭТ (UBG) (НОВ. ДС)</t>
  </si>
  <si>
    <t>Варданян В.Р. (Раменское) ИП</t>
  </si>
  <si>
    <t>PL004091</t>
  </si>
  <si>
    <t>Черный Русский с коньяком и вкусом миндаля Перфект (24 шт.) 0.5 л бан. 7.2 % (UBG) (18 мес.)</t>
  </si>
  <si>
    <t>PL008342</t>
  </si>
  <si>
    <t xml:space="preserve">FRESH BAR Мэджик Скиллс 1.0 (12 шт.) 0,48 л ПЭТ (МЕГАПАК) </t>
  </si>
  <si>
    <t>PL003758</t>
  </si>
  <si>
    <t>Лаймон фрэш (б/а) Лаймон фрэш макс СР/ГАЗ (6 шт.) 1.5 л ПЭТ (UBG) (Новый ГОСТ)</t>
  </si>
  <si>
    <t>Агаева П.М.ИП(Березовская)</t>
  </si>
  <si>
    <t>PL005645</t>
  </si>
  <si>
    <t>Казанова Вишня (12 шт.) 0,45 л бан. 7.2 % (Браво Премиум) (НОВ. ГОСТ)</t>
  </si>
  <si>
    <t>PL010443</t>
  </si>
  <si>
    <t>Лаймон фрэш (б/а) (12 шт.) 0,33 л бан. SLEEK (UBG) (Акция)</t>
  </si>
  <si>
    <t>PL004299</t>
  </si>
  <si>
    <t>Супер Ред Девил (с/а) Иная Сила (20 шт.) 0,33 л бан. SLEEK 7.2 % (UBG) (18 мес.) (Нов. РЦ)</t>
  </si>
  <si>
    <t>Галстян С.В. (Задонский проезд) ИП</t>
  </si>
  <si>
    <t>*PL001349</t>
  </si>
  <si>
    <t>Лаймон фрэш (б/а) Лаймон фрэш стилл лайт макс SLV (12 шт.) 1.0 л ПЭТ (UBG)</t>
  </si>
  <si>
    <t>PL007583</t>
  </si>
  <si>
    <t>Святой Источник с ароматом Грейпфрута (12 шт.) 0,33 л бан. SLEEK (UBG)</t>
  </si>
  <si>
    <t>PL003688</t>
  </si>
  <si>
    <t>Трофи Мохито (24 шт.) 0.5 л бан. 7.2 % (МЕГАПАК) (ТС)</t>
  </si>
  <si>
    <t>Хуууч Твистед</t>
  </si>
  <si>
    <t>Бабаев Р.М. (Домодедово) ИП</t>
  </si>
  <si>
    <t>PL008350</t>
  </si>
  <si>
    <t>Хуууч Твистед Гранат Малина (12 шт.) 0,33 л бут. 5.5 % (МЕГАПАК)</t>
  </si>
  <si>
    <t>Богатко И.М. (Селково д) ИП</t>
  </si>
  <si>
    <t>PL007961</t>
  </si>
  <si>
    <t>Джампер Клубника и Ананас (12 шт.) 0,33 л ПЭТ (МЕГАПАК) (нов. РЦ)</t>
  </si>
  <si>
    <t>PL005338</t>
  </si>
  <si>
    <t>Ягуар Оригинальный Перфект (24 шт.) 0,5 л бан. 7.2 % (МЕГАПАК) (НОВ. РЦ) ЭКСПОРТ</t>
  </si>
  <si>
    <t>Бобоумарова Б.Т. (Вокзальная ул) ИП</t>
  </si>
  <si>
    <t>PL006385</t>
  </si>
  <si>
    <t>Хуууч Супер Грейпфрут (12 шт.) 0,45 л бан. 7.2 % (МЕГАПАК)</t>
  </si>
  <si>
    <t>PL004609</t>
  </si>
  <si>
    <t>Трофи Маракуйя (24 шт.) 0,5 л бан. 7.2 % (МЕГАПАК) (18 мес.)</t>
  </si>
  <si>
    <t>Артемьева А.О. ИП</t>
  </si>
  <si>
    <t>PL007519</t>
  </si>
  <si>
    <t>Хуууч Супер Черная смородина (24 шт.) 0,45 л бан. 7.2 % (ОПВЗ)</t>
  </si>
  <si>
    <t>PL008344</t>
  </si>
  <si>
    <t>Смарт Фокс Красный апельсин-Розмарин (12 шт.) 0,33 л бут. 7 % (МЕГАПАК) (новый ЕГАИС) ЭКСПОРТ</t>
  </si>
  <si>
    <t>Генезис ЭКСПОРТ</t>
  </si>
  <si>
    <t>PL006357</t>
  </si>
  <si>
    <t>Генезис Зеленая Звезда Буст (12 шт.) 0,25 л бан. (МЕГАПАК) ЭКСПОРТ</t>
  </si>
  <si>
    <t>*PL001740</t>
  </si>
  <si>
    <t>Ягуар Актив (24 шт.) 0.5 л бан. 7 % (UBG) ЭКСПОРТ</t>
  </si>
  <si>
    <t>PL005975</t>
  </si>
  <si>
    <t>Смарт Фокс Красный апельсин-Розмарин (12 шт.) 0,33 л бут. 7 % (ОПВЗ)  ЭКСПОРТ</t>
  </si>
  <si>
    <t>Трофи ЭКСПОРТ</t>
  </si>
  <si>
    <t>PL005448</t>
  </si>
  <si>
    <t>Трофи Клубничный Микс (12 шт.) 0,5 л бан. 7.2 % (МЕГАПАК) ЭКСПОРТ</t>
  </si>
  <si>
    <t>Ганбаров В.М. (Дубнинская,57) ИП</t>
  </si>
  <si>
    <t>PL002542</t>
  </si>
  <si>
    <t>Трофи Фейхоа Перфект (24 шт.) 0.5 л бан. 7.2 % (UBG) ЭКСПОРТ</t>
  </si>
  <si>
    <t>Белякова Л.С. ИП</t>
  </si>
  <si>
    <t>PL001637</t>
  </si>
  <si>
    <t>Лаймон фрэш (б/а) Лаймон фрэш стилл лайт макс (12 шт.) 0.5 л ПЭТ (Росинка)</t>
  </si>
  <si>
    <t>Гребенщиков В.И.ИП</t>
  </si>
  <si>
    <t>PL007487</t>
  </si>
  <si>
    <t>Нирвана Арбузно-розовый панч (12 шт.) 0,33 л бут. 4.5 % (МЕГАПАК)</t>
  </si>
  <si>
    <t>PL008782</t>
  </si>
  <si>
    <t>FRESH BAR Спарклинг Бум 1.0 (12 шт.) 0,45 л бан. (UBG)</t>
  </si>
  <si>
    <t>PL009337</t>
  </si>
  <si>
    <t>Генезис Желтая Звезда (12 шт.) 0,5 л бан. (UBG) (НОВ. ДС) Казахстан</t>
  </si>
  <si>
    <t>Азарова О.И. (Видное) ИП</t>
  </si>
  <si>
    <t>*PL001675</t>
  </si>
  <si>
    <t xml:space="preserve">Ягуар Gold (24 шт.) 0.5 л бан. 7 % (МЕГАПАК) </t>
  </si>
  <si>
    <t>PL002478</t>
  </si>
  <si>
    <t>Red Devil (с/а) Red Devil Mystical Flavor (24 шт.) 0.5 л бан. 7.2 % (UBG)</t>
  </si>
  <si>
    <t>PL010456</t>
  </si>
  <si>
    <t>Лаймон фрэш (б/а) Груша (12 шт.) 0,33 л бан. SLEEK (UBG) (Акция)</t>
  </si>
  <si>
    <t>PL009338</t>
  </si>
  <si>
    <t>Генезис Зеленая Звезда (12 шт.) 0,5 л бан. (UBG) (НОВ.ДС) Казахстан</t>
  </si>
  <si>
    <t>PL007215</t>
  </si>
  <si>
    <t>Пепси Кола (12 шт.) 0,33 л бан. SLEEK (UBG)</t>
  </si>
  <si>
    <t>PL008333</t>
  </si>
  <si>
    <t>Тен Страйк Дарк (12 шт.) 0,45 л бан. 7.2 % (МЕГАПАК) (новый ЕГАИС)</t>
  </si>
  <si>
    <t>PL009740</t>
  </si>
  <si>
    <t>FRESH BAR Пина Колада 1.0 (12 шт.) 0,48 л ПЭТ (МЕГАПАК) (С)</t>
  </si>
  <si>
    <t>PL003507</t>
  </si>
  <si>
    <t>Нирвана (Винный) Вишневая (6 шт.) 1.5 л ПЭТ 8 % (Дал) (ИЗМ. №1)</t>
  </si>
  <si>
    <t>Агамалиев Ф.А. ИП РЦ</t>
  </si>
  <si>
    <t>PL009646</t>
  </si>
  <si>
    <t>Adrenaline Rush (12 шт.) 0,33 л бан. SLEEK (2160 шт. на пд) (UBG) АКЦИЗ</t>
  </si>
  <si>
    <t>PL005571</t>
  </si>
  <si>
    <t>Лаймон фрэш (б/а) (12 шт.) 0,33 л бан. SLEEK Казахстан (UBG) (НОВ. ДЕКЛ.)</t>
  </si>
  <si>
    <t>Марибу Бар (спиртной) ЭКСПОРТ</t>
  </si>
  <si>
    <t>PL010023</t>
  </si>
  <si>
    <t>Марибу Бар (спиртной) Мохито (12 шт.) 0,45 л бан. 7.2 % (МЕГАПАК) (нов. ГОСТ) ЭКСПОРТ</t>
  </si>
  <si>
    <t>7 UP</t>
  </si>
  <si>
    <t>3908</t>
  </si>
  <si>
    <t>7 UP (12 шт.) 1.25 л ПЭТ</t>
  </si>
  <si>
    <t>PL010198</t>
  </si>
  <si>
    <t>Ягуар (б/а) Фри Энерджи (12 шт.) 0,45 л бан. (UBG) (KAZ-UZS)</t>
  </si>
  <si>
    <t>PL003973</t>
  </si>
  <si>
    <t>Лаймон фрэш (б/а) Лаймон фрэш стилл лайт (12 шт.) 0.33 л бан. (Аквалайф) (Новый ГОСТ)</t>
  </si>
  <si>
    <t>PL009322</t>
  </si>
  <si>
    <t>Лаймон фрэш (б/а) Лаймон фрэш (12 шт.) 0,5 л ПЭТ (НОВ. РЦ) (UBG) Казахстан</t>
  </si>
  <si>
    <t>Галитовская Т.И. ИП</t>
  </si>
  <si>
    <t>*PL001347</t>
  </si>
  <si>
    <t>Лаймон фрэш (б/а) Лаймон фрэш стилл лайт макс SLV (12 шт.) 0.5 л ПЭТ (UBG)</t>
  </si>
  <si>
    <t>PL007518</t>
  </si>
  <si>
    <t>Хуууч Супер Черная смородина (12 шт.) 0,45 л бан. 7.2 % (ОПВЗ)</t>
  </si>
  <si>
    <t>Благодатских Л.В. ИП</t>
  </si>
  <si>
    <t>PL003559</t>
  </si>
  <si>
    <t>Манчестер Классический (24 шт.) 0.5 л бан. 7.2 % (МЕГАПАК) (ТС)</t>
  </si>
  <si>
    <t>Бекташева Л.Т. (Лермонтова) ИП</t>
  </si>
  <si>
    <t>PL010470</t>
  </si>
  <si>
    <t>Лаймон фрэш (б/а) Груша (12 шт.) 0,5 л ПЭТ (UBG) (Акция)</t>
  </si>
  <si>
    <t>Абастов И.И ИП Двуречье п, Юбилейная ул, дом № 15, корпус 2в</t>
  </si>
  <si>
    <t>PL010054</t>
  </si>
  <si>
    <t>Марибу Бар (спиртной) Пина колада (12 шт.) 0,45 л бан. 7.2 % (МЕГАПАК)</t>
  </si>
  <si>
    <t>PL009802</t>
  </si>
  <si>
    <t>Алоха Пипл (спиртованный) Мохито (12 шт.) 0,33 л бут. 5.5 % (МЕГАПАК) (нов. ГОСТ)</t>
  </si>
  <si>
    <t>PL001820</t>
  </si>
  <si>
    <t>Лаймон фрэш (б/а) Лаймон фрэш стилл лайт макс (12 шт.) 0.5 л ПЭТ (UBG)</t>
  </si>
  <si>
    <t>PL003535</t>
  </si>
  <si>
    <t>Черный Русский с коньяком и вкусом миндаля Перфект (24 шт.) 0.5 л бан. 7.2 % (ОПВЗ) (ТС)</t>
  </si>
  <si>
    <t>PL008623</t>
  </si>
  <si>
    <t>FRESH BAR Оранж Бласт 1.0 (12 шт.) 0,48 л ПЭТ (МЕГАПАК) (ЭКСПОРТ)</t>
  </si>
  <si>
    <t>*PL001984</t>
  </si>
  <si>
    <t>Трофи Фейхоа (24 шт.) 0.5 л бан. 7 % (UBG) (ГОСТ) (ДС) (ФСМ)</t>
  </si>
  <si>
    <t>Хуууч Твистед (спиртованный) ЭКСПОРТ</t>
  </si>
  <si>
    <t>PL009820</t>
  </si>
  <si>
    <t>Хуууч Твистед (спиртованный) Ананас Клюква (12 шт.) 0,33 л бут. 5.5 % (МЕГАПАК) (нов. ГОСТ) ЭКСПОРТ</t>
  </si>
  <si>
    <t>PL008761</t>
  </si>
  <si>
    <t>Генезис Фиолетовая звезда Буст (12 шт.) 0,25 л бан. (МЕГАПАК) (НОВ. ДИЗ.)</t>
  </si>
  <si>
    <t>Бутлегер ЭКСПОРТ</t>
  </si>
  <si>
    <t>Аспарян А.А. (Новослободская 62 2/2) ИП</t>
  </si>
  <si>
    <t>PL009597</t>
  </si>
  <si>
    <t>Бутлегер Виски Кола (12 шт.) 0,45 л бан. 7.2 % (МЕГАПАК) ЭКСПОРТ</t>
  </si>
  <si>
    <t>*PL001272</t>
  </si>
  <si>
    <t>Red Devil (с/а) Red Devil Power (24 шт.) 0.33 л бан. 7 % (МЕГАПАК)</t>
  </si>
  <si>
    <t>PL010451</t>
  </si>
  <si>
    <t>Лаймон фрэш (б/а) Ягоды (12 шт.) 1,0 л ПЭТ (UBG) (Акция)</t>
  </si>
  <si>
    <t>Хуууч ЭКСПОРТ</t>
  </si>
  <si>
    <t>PL008101</t>
  </si>
  <si>
    <t>Хуууч Черная смородина (24 шт.) 0,5 л бан. 7.2 % (EKO-VIT) ЭКСПОРТ</t>
  </si>
  <si>
    <t>Лаймон фрэш (б/а) (UZB-KAZ)</t>
  </si>
  <si>
    <t>PL010369</t>
  </si>
  <si>
    <t>Лаймон фрэш (б/а) (12 шт.) 0,45 л бан. (UBG) (UZB-KAZ) (Без ЧЗ)</t>
  </si>
  <si>
    <t>PL008387</t>
  </si>
  <si>
    <t>Супер Ред Девил (c/a) Иная Сила (12 шт.) 0,45 л бан. 7.2 % (МЕГАПАК) (новый ЕГАИС) ЭКСПОРТ</t>
  </si>
  <si>
    <t>Мустанг</t>
  </si>
  <si>
    <t>PL005627</t>
  </si>
  <si>
    <t>Мустанг Энерджи экзотик (12 шт.) 0,45 л бан. (UBG)</t>
  </si>
  <si>
    <t>PL005590</t>
  </si>
  <si>
    <t xml:space="preserve">Ягуар Оригинальный (12 шт.) 0,45 л бан. 7.2 % (МЕГАПАК) </t>
  </si>
  <si>
    <t>PL010455</t>
  </si>
  <si>
    <t>Лаймон фрэш (б/а) Груша (12 шт.) 0,33 л бан. SLEEK (UBG)</t>
  </si>
  <si>
    <t>PL002269</t>
  </si>
  <si>
    <t>Беркли Джин-Тоник (20 шт.) 0.33 л бан. SLEEK 7 % (UBG) (ФСМ)</t>
  </si>
  <si>
    <t>PL002283</t>
  </si>
  <si>
    <t>Лаймон фрэш (б/а) Лаймон фрэш макс СР/ГАЗ (12 шт.) 1.0 л ПЭТ (UBG)</t>
  </si>
  <si>
    <t>PL004610</t>
  </si>
  <si>
    <t>Манчестер Лайм (24 шт.) 0,5 л бан. 7.2 % (МЕГАПАК) (18 мес.)</t>
  </si>
  <si>
    <t>Ю.Джин (спиртной) ЭКСПОРТ</t>
  </si>
  <si>
    <t>PL009951</t>
  </si>
  <si>
    <t>Ю.Джин (спиртной) Джин-тоник цитрус (12 шт.) 0,45 л бан. 7.2 % (МЕГАПАК) (нов. ГОСТ) ЭКСПОРТ</t>
  </si>
  <si>
    <t>PL007177</t>
  </si>
  <si>
    <t>Хуууч Супер Грейпфрут (24 шт.) 0,45 л бан. 7.2 % (МЕГАПАК) (Нов.ДС)</t>
  </si>
  <si>
    <t>PL010707</t>
  </si>
  <si>
    <t>Лаймон фрэш (б/а) Манго (12 шт.) 0,5 л ПЭТ (UBG) (Без ЧЗ) UZB-AZ</t>
  </si>
  <si>
    <t>PL010351</t>
  </si>
  <si>
    <t>Ягуар (б/а) Фанк Энерджи (12 шт.) 0,45 л бан. (UBG) (KAZ-UZS) (Без ЧЗ)</t>
  </si>
  <si>
    <t>PL010508</t>
  </si>
  <si>
    <t>Генезис Мистическая звезда (12 шт.) 0,45 л бан. (UBG)</t>
  </si>
  <si>
    <t>PL009085</t>
  </si>
  <si>
    <t>Лаймон фрэш (б/а) Ягоды (12 шт.) 0,33 л бан. SLEEK (МЕГАПАК)</t>
  </si>
  <si>
    <t>PL006743</t>
  </si>
  <si>
    <t>Святой Источник Газ (6 шт.) 1,5 л ПЭТ (UBG) (НОВ. ТУ)</t>
  </si>
  <si>
    <t>Аламмаадов М. Б. (Чкалоа ул) ИП</t>
  </si>
  <si>
    <t>PL010532</t>
  </si>
  <si>
    <t>HOOP клубнично-черносмородиновый вкус (6 шт.) 2 л ПЭТ (МЕГАПАК) (нов. РЦ) (Без ЧЗ)</t>
  </si>
  <si>
    <t>АВС ООО</t>
  </si>
  <si>
    <t>PL005439</t>
  </si>
  <si>
    <t>FRESH BAR Оранж Бласт (12 шт.) 0,48 л ПЭТ (UBG) ЭКСПОРТ</t>
  </si>
  <si>
    <t>PL008335</t>
  </si>
  <si>
    <t>FRESH BAR Мэджик Скиллс 1,0 (12 шт.) 0,48 ПЭТ (МЕГАПАК)</t>
  </si>
  <si>
    <t>Аскарова Ф.В. ИП</t>
  </si>
  <si>
    <t>PL005181</t>
  </si>
  <si>
    <t>FRESH BAR Мохито (12 шт.) 0,48 л ПЭТ (UBG)</t>
  </si>
  <si>
    <t>PL005524</t>
  </si>
  <si>
    <t>Ягуар Оригинальный Перфект (12 шт.) 0,45 л бан. 7.2 % (МЕГАПАК) ЭКСПОРТ</t>
  </si>
  <si>
    <t>Беляева О.В. ИП</t>
  </si>
  <si>
    <t>PL008379</t>
  </si>
  <si>
    <t>Хуууч Супер Лимон (12 шт.) 0,45 л бан. 7.2 % (МЕГАПАК) (новый ЕГАИС)</t>
  </si>
  <si>
    <t>PL001315</t>
  </si>
  <si>
    <t xml:space="preserve">Лаймон фрэш (б/а) Лаймон фрэш с/газ (12 шт.) 0.5 л ПЭТ (Gloria Food) (Казахстан) </t>
  </si>
  <si>
    <t>FRESH BAR NEW</t>
  </si>
  <si>
    <t>PL006365</t>
  </si>
  <si>
    <t>FRESH BAR Альфа кола (24 шт.) 0,33 л бан. SLEEK (UBG) NEW</t>
  </si>
  <si>
    <t>Акопян Г.В. ИП</t>
  </si>
  <si>
    <t>PL007935</t>
  </si>
  <si>
    <t>FRESH BAR Спарклинг Бум (12 шт.) 0,48 л ПЭТ (МЕГАПАК)</t>
  </si>
  <si>
    <t>PL004431</t>
  </si>
  <si>
    <t>Лаймон фрэш лайн (б/а) (12 шт.) 0,25 л бут. СТЕКЛО (UBG) Казахстан (Новая РЦ)</t>
  </si>
  <si>
    <t>PL007110</t>
  </si>
  <si>
    <t>Нирвана Ягодно-мятный панч (12 шт.) 0,33 л бут. 4.5 % (МЕГАПАК)</t>
  </si>
  <si>
    <t>PL005027</t>
  </si>
  <si>
    <t>Манчестер Грейпфрут (12 шт.) 0,5 л бан. 7.2 % (МЕГАПАК) ЭКСПОРТ</t>
  </si>
  <si>
    <t>PL006608</t>
  </si>
  <si>
    <t>Арктик негазированная ( 6 шт.) 2 л ПЭТ (МЕГАПАК) (НОВ.ДС)</t>
  </si>
  <si>
    <t>PL004699</t>
  </si>
  <si>
    <t>Манчестер Грейпфрут (12 шт.) 0,5 л бан. 7.2 % (МЕГАПАК-производство) (18 мес.)</t>
  </si>
  <si>
    <t>ГАУДИУМ-КМ (М.Бирюзова) ООО</t>
  </si>
  <si>
    <t>PL005357</t>
  </si>
  <si>
    <t>E-ON АЛМОНД РАШ 2.0 (12 шт.) 0,45 л бан. (UBG)</t>
  </si>
  <si>
    <t>PL004092</t>
  </si>
  <si>
    <t>Черный Русский с коньяком и вкусом кофе (24 шт.) 0.5 л бан. 7.2 % (UBG) (18 мес.)</t>
  </si>
  <si>
    <t>PL007490__</t>
  </si>
  <si>
    <t>Нирвана Арбузный панч (12 шт.) 0,33 л бут. 4.5 % (МЕГАПАК) ЭКСПОРТ</t>
  </si>
  <si>
    <t>Лаймон фрэш (б/а) ЭКСПОРТ</t>
  </si>
  <si>
    <t>1</t>
  </si>
  <si>
    <t>Лаймон фреш (б/а) (12 шт.) 0,33 л бан. SLEEK Казахстан (UBG) ЭКСПОРТ</t>
  </si>
  <si>
    <t>PL008898</t>
  </si>
  <si>
    <t>Манчестер Классический (12 шт.) 0,45 л бан. 7.2 % (МЕГАПАК) (6 мес.)</t>
  </si>
  <si>
    <t>PL006140</t>
  </si>
  <si>
    <t>Ягуар Стронг (12 шт.) 0,45 л бан. 9 % (МЕГАПАК) ЭКСПОРТ</t>
  </si>
  <si>
    <t>PL004077</t>
  </si>
  <si>
    <t>Лаймон фрэш (б/а) Лаймон фрэш (12 шт.) 0.33 л бан. (UBG) (Новый ГОСТ)</t>
  </si>
  <si>
    <t>PL007809</t>
  </si>
  <si>
    <t>СВЯТОЙ ИСТОЧНИК Негаз (6 шт.) 1,5 л ПЭТ (UBG) (Промо)</t>
  </si>
  <si>
    <t>PL006087</t>
  </si>
  <si>
    <t>Святой Источник с ароматом Апельсина и пряностей (12 шт.) 0,33 л бан. SLEEK (UBG) ЭКСПОРТ</t>
  </si>
  <si>
    <t>Джага</t>
  </si>
  <si>
    <t>PL008766</t>
  </si>
  <si>
    <t>Джага Джага (12 шт.) 0,45 л бан. 7.2 % (МЕГАПАК)</t>
  </si>
  <si>
    <t>PL003313</t>
  </si>
  <si>
    <t>Винный напиток Нирвана Джиновая (6 шт.) 1.5 л ПЭТ 8 % (Дал)</t>
  </si>
  <si>
    <t>Робин Гуд ЭКСПОРТ</t>
  </si>
  <si>
    <t>Ветров В.В. (Насадкино) ИП</t>
  </si>
  <si>
    <t>PL004708</t>
  </si>
  <si>
    <t>Робин Гуд с виски и вкусом колы (12 шт.) 0,5 л бан. 7.2 % (МЕГАПАК-производство) ЭКСПОРТ</t>
  </si>
  <si>
    <t>PL010022</t>
  </si>
  <si>
    <t>Марибу Бар (спиртной) Мохито (12 шт.) 0,45 л бан. 7.2 % (МЕГАПАК) (нов. ГОСТ)</t>
  </si>
  <si>
    <t>PL009809</t>
  </si>
  <si>
    <t>Алоха Пипл (спиртованный) Секс на пляже (12 шт.) 0,33 л бут. 5.5 % (МЕГАПАК) (нов. ГОСТ)</t>
  </si>
  <si>
    <t>PL009506</t>
  </si>
  <si>
    <t>Лаймон фрэш (б/а) Ягоды (12 шт.) 0,33 л бан. SLEEK (UBG) (НОВ. ДС) UZB-AZ</t>
  </si>
  <si>
    <t>PL008716</t>
  </si>
  <si>
    <t>Святой Источник МЕСТА СИЛЫ: Урал (12 шт.) 0,33 л бан. SLEEK (UBG) (НОВ. ДС)</t>
  </si>
  <si>
    <t>PL009216</t>
  </si>
  <si>
    <t>Adrenaline Rush (12 шт.) 0,449 л бан. (UBG) (НОВ. ДС 2)</t>
  </si>
  <si>
    <t>PL009376</t>
  </si>
  <si>
    <t>Генезис Рубиновая звезда (12 шт.) 0,45 л бан. (МЕГАПАК)</t>
  </si>
  <si>
    <t>PL008665</t>
  </si>
  <si>
    <t>FRESH BAR Оранж Бласт (24 шт.) 0,33 л бан. SLEEK (UBG)</t>
  </si>
  <si>
    <t>Гарипова Л.М. ИП</t>
  </si>
  <si>
    <t>PL007175</t>
  </si>
  <si>
    <t>Хуууч Супер Лимон (24 шт.) 0,45 л бан. 7.2% (МЕГАПАК) (Нов.ДС)</t>
  </si>
  <si>
    <t>PL010447</t>
  </si>
  <si>
    <t>Лаймон фрэш (б/а) Манго (12 шт.) 0,5 л ПЭТ (UBG) (Акция)</t>
  </si>
  <si>
    <t>PL009371</t>
  </si>
  <si>
    <t>Генезис Желтая звезда (12 шт.) 0,45 л бан. (МЕГАПАК)</t>
  </si>
  <si>
    <t>PL004713</t>
  </si>
  <si>
    <t>Черный Русский с коньяком и вкусом вишни (12 шт.) 0,5 л бан. 7.2 % (МЕГАПАК-производство) ЭКСПОРТ</t>
  </si>
  <si>
    <t>Арипов Д.Ш. (Пушкино) ИП</t>
  </si>
  <si>
    <t>PL002258</t>
  </si>
  <si>
    <t>Ягуар Gold Перфект (20 шт.) 0.33 л бан. SLEEK 7 % (UBG) ЭКСПОРТ</t>
  </si>
  <si>
    <t>Ахмерова Н.Н. (Абрамцевская) ИП</t>
  </si>
  <si>
    <t>PL007933</t>
  </si>
  <si>
    <t>Генезис Желтая звезда (12 шт.) 0,5 л бан. (UBG) (ИЗМ. №1) (НОВ. ДС)</t>
  </si>
  <si>
    <t>PL005980</t>
  </si>
  <si>
    <t>Пепси Лайт (12 шт.) 1,0 л ПЭТ (UBG)</t>
  </si>
  <si>
    <t>PL009242</t>
  </si>
  <si>
    <t>Марибу Бар Дайкири Клубника (12 шт.) 0,45 л бан. 7.2 % (МЕГАПАК)</t>
  </si>
  <si>
    <t>*PL002527</t>
  </si>
  <si>
    <t>Манчестер Грейпфрут (24 шт.) 0.5 л бан. 9 % (UBG)</t>
  </si>
  <si>
    <t>PL006744</t>
  </si>
  <si>
    <t>Святой Источник Негаз (6 шт.) 1,5 л ПЭТ (UBG) (НОВ. ТУ)</t>
  </si>
  <si>
    <t>PL008794</t>
  </si>
  <si>
    <t>FRESH BAR Альфа кола 1.0 (12 шт.) 0,48 л ПЭТ (МЕГАПАК)</t>
  </si>
  <si>
    <t>PL006675</t>
  </si>
  <si>
    <t>Святой Источник МЕСТА СИЛЫ: Урал (12 шт.) 0,33 л бан. SLEEK (UBG)</t>
  </si>
  <si>
    <t>PL006839</t>
  </si>
  <si>
    <t>Лаймон Спайси (12 шт.) 0,33 л бан. SLEEK (UBG) Казахстан</t>
  </si>
  <si>
    <t>*PL000634</t>
  </si>
  <si>
    <t>Трофи Лайм (24 шт.) 0.33 л бут. 7 % (Китай)</t>
  </si>
  <si>
    <t>PL009832</t>
  </si>
  <si>
    <t>ГринМи Плюс Иммунити Протект макс (12 шт.) 0,47 л ПЭТ (UBG) (НОВ.РЦ)</t>
  </si>
  <si>
    <t>PL007603</t>
  </si>
  <si>
    <t>Святой Источник со вкусом Яблока (12 шт.) 0,5 л ПЭТ (UBG)</t>
  </si>
  <si>
    <t>PL003482</t>
  </si>
  <si>
    <t>Трофи Мохито (24 шт.) 0.5 л бан. 7.2 % (UBG) (ТС)</t>
  </si>
  <si>
    <t>*PL002579</t>
  </si>
  <si>
    <t>Манчестер Классический (12 шт.) 0.5 л бан. 9 % (UBG)</t>
  </si>
  <si>
    <t>PL006209</t>
  </si>
  <si>
    <t>Арктик газированная (12 шт.) 0,5 л ПЭТ (МЕГАПАК)</t>
  </si>
  <si>
    <t>Мохито</t>
  </si>
  <si>
    <t>PL007166</t>
  </si>
  <si>
    <t>Мохито MIX (12 шт.) 0,45 л бан. (UBG)</t>
  </si>
  <si>
    <t>PL005672</t>
  </si>
  <si>
    <t>Трофи Маракуйя (12 шт.) 0,5 л бан. 7.2 % (МЕГАПАК) (НОВ. ГОСТ) ЭКСПОРТ</t>
  </si>
  <si>
    <t>PL006219</t>
  </si>
  <si>
    <t>Хуууч Супер Помело (24 шт.) 0,5 л бан. 7.2 % (МЕГАПАК)</t>
  </si>
  <si>
    <t>Бариева Ч.И. ИП РЦ</t>
  </si>
  <si>
    <t>PL002747</t>
  </si>
  <si>
    <t>Лаймон фрэш (б/а) Лаймон фрэш стилл лайт макс (12 шт.) 1.0 л ПЭТ (UBG) (нов. серт.)</t>
  </si>
  <si>
    <t>PL010165</t>
  </si>
  <si>
    <t>ГринМи Плюс Иммунити Протект макс (12 шт.) 0,47 л ПЭТ (UBG) (Без ЧЗ)</t>
  </si>
  <si>
    <t>PL004800</t>
  </si>
  <si>
    <t>Хантер Инстинкт дыня (12 шт.) 0,45 л бан. 7.2 % (Браво Премиум)</t>
  </si>
  <si>
    <t>*PL001677</t>
  </si>
  <si>
    <t>Ягуар Актив (24 шт.) 0.33 л бан. 7 % (МЕГАПАК) (ГОСТ Р 52845-2007) (ДС) (нов. адрес)</t>
  </si>
  <si>
    <t>PL004424</t>
  </si>
  <si>
    <t>Лаймон (б/а) Оранж (12 шт.) 1,0 л ПЭТ (UBG) (Новая РЦ)</t>
  </si>
  <si>
    <t>PL008784</t>
  </si>
  <si>
    <t>FRESH BAR Сочный Персик 1.0 (12 шт.) 0,45 л бан. (UBG)</t>
  </si>
  <si>
    <t>Арутюнова Н.И. (Кутузовская ул) ИП</t>
  </si>
  <si>
    <t>PL010415</t>
  </si>
  <si>
    <t>Хуууч Супер Манго (12 шт.) 0,45 л бан. 7.2 % (МЕГАПАК) (24 мес)</t>
  </si>
  <si>
    <t>PL004760</t>
  </si>
  <si>
    <t>Хантер Инстинкт вишня (6 шт.) 1,0 л ПЭТ 7.2 % (Браво Премиум)</t>
  </si>
  <si>
    <t>*PL002503</t>
  </si>
  <si>
    <t>Черный Русский Коньяк-Миндаль Перфект (24 шт.) 0.5 л бан. 8.7 % (UBG)</t>
  </si>
  <si>
    <t>PL010413</t>
  </si>
  <si>
    <t>Черный Русский с коньяком и вкусом вишни (12 шт.) 0,45 л бан. 7.2 % (МЕГАПАК) (24 мес)</t>
  </si>
  <si>
    <t>PL004152</t>
  </si>
  <si>
    <t>Ред Девил (б/а) Ред Девил (12 шт.) 0.5 л бан. (МЕГАПАК) (18 мес.)</t>
  </si>
  <si>
    <t>PL004026</t>
  </si>
  <si>
    <t>Лаймон (б/а) Оранж (12 шт.) 0.33 л бан. (МЕГАПАК)</t>
  </si>
  <si>
    <t>Астапова Ю.В. ИП</t>
  </si>
  <si>
    <t>PL005569</t>
  </si>
  <si>
    <t>Лаймон фрэш лайн (б/а) Лаймон фрэш (12 шт.) 0,25 л бут. (UBG) (НОВ. ДЕКЛ.)</t>
  </si>
  <si>
    <t>PL009305</t>
  </si>
  <si>
    <t>FRESH BAR Пина Колада 1.0 (12 шт.) 0,48 л ПЭТ (UBG) (НОВ. ДС)</t>
  </si>
  <si>
    <t>PL007579</t>
  </si>
  <si>
    <t>Святой Источник МЕСТА СИЛЫ: Урал (12 шт.) 0,33 л бан. SLEEK (UBG) (НОВ. РЦ)</t>
  </si>
  <si>
    <t>PL004616</t>
  </si>
  <si>
    <t>Трофи Фейхоа Перфект (12 шт.) 0,5 л бан. 7.2 % (МЕГАПАК-Производство) (18 мес.) (Нов. РЦ)</t>
  </si>
  <si>
    <t>PL008659</t>
  </si>
  <si>
    <t>FRESH BAR Спарклинг Бум (24 шт.) 0,33 л бан. SLEEK (UBG)</t>
  </si>
  <si>
    <t>PL004015</t>
  </si>
  <si>
    <t>Лаймон фрэш (б/а) Лаймон фрэш стилл лайт некст (12 шт.) 1.0 л ПЭТ (UBG)</t>
  </si>
  <si>
    <t>Башаратов С.М. (Центральная, 40) ИП</t>
  </si>
  <si>
    <t>PL006057</t>
  </si>
  <si>
    <t>Мохито MIX (12 шт.) 0,5 л бан. (UBG)</t>
  </si>
  <si>
    <t>Васюсин Д.П. (Вешняковская ул) ИП</t>
  </si>
  <si>
    <t>PL005905</t>
  </si>
  <si>
    <t>Генезис Фиолетовая звезда Буст (12 шт.) 0,25 л бан. (МЕГАПАК)</t>
  </si>
  <si>
    <t>PL004172</t>
  </si>
  <si>
    <t>Манчестер Грейпфрут (24 шт.) 0.5 л бан. 7.2 % (UBG) (18 мес.)</t>
  </si>
  <si>
    <t>PL007111</t>
  </si>
  <si>
    <t>Нирвана Клубнично-базиликовый панч (12 шт.) 0,33 л бут. 4.5 % (МЕГАПАК) ЭКСПОРТ</t>
  </si>
  <si>
    <t>PL004443</t>
  </si>
  <si>
    <t>Лаймон (б/а) Кола (6 шт.) 1,5 л ПЭТ (UBG)</t>
  </si>
  <si>
    <t>PL008774</t>
  </si>
  <si>
    <t>Казанова Дыня (12 шт.) 0,45 л бан. 7.2 % (МЕГАПАК) (НОВ. ДИЗ.)</t>
  </si>
  <si>
    <t>PL006183</t>
  </si>
  <si>
    <t>HOOP мультифрут (6 шт.) 2 л ПЭТ (МЕГАПАК)</t>
  </si>
  <si>
    <t>PL004296</t>
  </si>
  <si>
    <t>Ягуар Оригинальный (12 шт.) 0,5 л бан. 7.2 % (UBG) (18 мес.)</t>
  </si>
  <si>
    <t>PL005560</t>
  </si>
  <si>
    <t>Лаймон (б/а) Оранж (12 шт.) 0,33 л бан. SLEEK (UBG) (НОВ. ДЕКЛ.)</t>
  </si>
  <si>
    <t>PL008329</t>
  </si>
  <si>
    <t>Adrenaline Rush (12 шт.) 0,25 л бан. (UBG)</t>
  </si>
  <si>
    <t>PL002301</t>
  </si>
  <si>
    <t>Red Devil (с/а) Red Devil Mystic (20 шт.) 0.33 л бан. SLEEK 7 % (UBG) (ФСМ)</t>
  </si>
  <si>
    <t>Тен Страйк (б/а)</t>
  </si>
  <si>
    <t>PL008238</t>
  </si>
  <si>
    <t>Тен Страйк (б/а) Дарк (12 шт.) 0,45 л бан. (МЕГАПАК) (NEW)</t>
  </si>
  <si>
    <t>PL005670</t>
  </si>
  <si>
    <t>Манчестер Классический (12 шт.) 0,5 л бан. 7.2 % (Браво Премиум) (НОВ. ГОСТ)</t>
  </si>
  <si>
    <t>PL007896</t>
  </si>
  <si>
    <t>HOOP вишневый вкус (12 шт.) 0,5 л ПЭТ (МЕГАПАК) (Нов. ДС)</t>
  </si>
  <si>
    <t>PL010037</t>
  </si>
  <si>
    <t>Лаймон фрэш макс (12 шт.) 0,5 л ПЭТ (UBG) (Тестовый образец 1)</t>
  </si>
  <si>
    <t>Гасанов В.А. (Первомайская 39) ИП</t>
  </si>
  <si>
    <t>PL009444</t>
  </si>
  <si>
    <t>FRESH BAR Мерри Берри 1.0 (12 шт.) 0,48 л ПЭТ (МЕГАПАК)</t>
  </si>
  <si>
    <t>PL004552</t>
  </si>
  <si>
    <t>Ягуар Оригинальный (12 шт.) 0,5 л бан. 7.2 % (МЕГАПАК-производство) (18 мес.) (ИЗМ.№1)</t>
  </si>
  <si>
    <t>Айметова Е.А. ИП</t>
  </si>
  <si>
    <t>PL009590</t>
  </si>
  <si>
    <t>Ягуар (б/а) Фанк Энерджи (12 шт.) 0,45 л бан. (UBG) (KAZ-UZS)</t>
  </si>
  <si>
    <t>PL001907</t>
  </si>
  <si>
    <t>Ягуар Супер Лайт Перфект (24 шт.) 0.33 л бан. SLEEK 5.5 % (Браво Премиум) (ФСМ)</t>
  </si>
  <si>
    <t>Баннова О.Ю. (Б.Покровская) ИП</t>
  </si>
  <si>
    <t>PL004095</t>
  </si>
  <si>
    <t>Ягуар Голд (24 шт.) 0.5 л бан. 7.2 % (UBG) (18 мес.)</t>
  </si>
  <si>
    <t>PL010762</t>
  </si>
  <si>
    <t>Андреев Б.В. ИП РЦ</t>
  </si>
  <si>
    <t>PL004298</t>
  </si>
  <si>
    <t>Трофи Фейхоа Перфект (24 шт.) 0,5 л бан. 7.2 % (UBG) (18 мес.) (Нов. РЦ)</t>
  </si>
  <si>
    <t>PL006689</t>
  </si>
  <si>
    <t>Святой Источник с ароматом Апельсина и пряностей (12 шт.) 0,33 л бан. SLEEK (UBG) (НОВ. ДС)</t>
  </si>
  <si>
    <t>Бабашова Т.Г. (Лотошино) ИП</t>
  </si>
  <si>
    <t>PL009795</t>
  </si>
  <si>
    <t>FRESH BAR Цитрус Айс 1.0 (12 шт.) 0,48 л ПЭТ (UBG) БЕЗ АКЦИЗА</t>
  </si>
  <si>
    <t>PL009574</t>
  </si>
  <si>
    <t>Лаймон фрэш (б/а) Ягоды (12 шт.) 1,0 л ПЭТ (UBG) Казахстан</t>
  </si>
  <si>
    <t>PL008340</t>
  </si>
  <si>
    <t xml:space="preserve">FRESH BAR Мэджик Скиллс 1.0 (12 шт.) 0,48 л ПЭТ (UBG) </t>
  </si>
  <si>
    <t>PL004635</t>
  </si>
  <si>
    <t>Робин Гуд  с виски и вкусом колы (24 шт.) 0,5 л бан. 7.2 % (МЕГАПАК) ЭКСПОРТ</t>
  </si>
  <si>
    <t>PL008376</t>
  </si>
  <si>
    <t>Хуууч Супер Черная смородина (24 шт.) 0,45 л бан. 7.2 % (МЕГАПАК) (новый ЕГАИС)</t>
  </si>
  <si>
    <t>PL009599</t>
  </si>
  <si>
    <t>ГринМи Плюс Иммунити Протект макс (12 шт.) 0,47 л ПЭТ (МЕГАПАК) (нов. ДС)</t>
  </si>
  <si>
    <t>PL003675</t>
  </si>
  <si>
    <t>Ягуар Ультра Лайт (24 шт.) 0.5 л бан. 7.2 % (Без кофеина) (МЕГАПАК)</t>
  </si>
  <si>
    <t>Акматжанова З.Д. (Раменское) ИП</t>
  </si>
  <si>
    <t>PL007714</t>
  </si>
  <si>
    <t>FRESH BAR Альфа кола (12 шт.) 0,48 л ПЭТ (МЕГАПАК) (НОВ. ДС)</t>
  </si>
  <si>
    <t>PL010382</t>
  </si>
  <si>
    <t>Генезис Фиолетовая звезда (12 шт.) 0,45 л бан. (МЕГАПАК) (ТЕСТ)</t>
  </si>
  <si>
    <t>PL008404</t>
  </si>
  <si>
    <t>Черный Русский с коньяком и вкусом кофе (12 шт.) 0,45 л бан. 7.2 % (МЕГАПАК) (новый ЕГАИС)</t>
  </si>
  <si>
    <t>PL007024</t>
  </si>
  <si>
    <t xml:space="preserve">Лаймон фрэш (б/а) Оранж (12 шт.) 0,5 л ПЭТ (GALANZ bottlers) (Казахстан) </t>
  </si>
  <si>
    <t>Габдрахманов И.В. ИП</t>
  </si>
  <si>
    <t>*PL002058</t>
  </si>
  <si>
    <t>Ягуар Супер Лайт  (12 шт.) 0.5 л бан. 5.5 % (Артисан) (ГОСТ 52845-2007) (ДС)</t>
  </si>
  <si>
    <t>PL002247</t>
  </si>
  <si>
    <t>Трофи Фейхоа Перфект (20 шт.) 0.33 л бан. SLEEK 7 % (UBG) (серт. 18 мес.)</t>
  </si>
  <si>
    <t>PL010675</t>
  </si>
  <si>
    <t>Джампер Банан и Персик (12 шт.) 0,33 л ПЭТ (МЕГАПАК) (AZ)</t>
  </si>
  <si>
    <t>PL006920</t>
  </si>
  <si>
    <t>Манчестер Классический (12 шт.) 0,33 л бан. SLEEK 7.2 % (Браво Премиум)</t>
  </si>
  <si>
    <t>*PL002199</t>
  </si>
  <si>
    <t>Черный Русский КОФЕ-Двойной Эспрессо Перфект (24 шт.) 0.5 л бан. 7 % (МЕГАПАК) (24 мес)</t>
  </si>
  <si>
    <t>PL010769</t>
  </si>
  <si>
    <t>Джампер Черная смородина (12 шт.) 0,33 л ПЭТ (МЕГАПАК)</t>
  </si>
  <si>
    <t>PL009380</t>
  </si>
  <si>
    <t>Хай Алоха Пипл Мохито (12 шт.) 0,33 л бут. 5.5 % (МЕГАПАК) ЭКСПОРТ</t>
  </si>
  <si>
    <t>PL007924</t>
  </si>
  <si>
    <t>Святой Источник со вкусом Малины (6 шт.) 1,5 л ПЭТ (UBG) ЭКСПОРТ</t>
  </si>
  <si>
    <t>PL007641</t>
  </si>
  <si>
    <t>E-ON КИВИ БЛАСТ 2.0 (12 шт.) 0,45 л бан. (UBG) ND</t>
  </si>
  <si>
    <t>Багиров А.О.о ИП РЦ</t>
  </si>
  <si>
    <t>PL003718</t>
  </si>
  <si>
    <t>Гринми Кола (б/а) Кола (12 шт.) 0.5 л ПЭТ (UBG) (1512 шт/пд)</t>
  </si>
  <si>
    <t>Васяев П.В.ИП</t>
  </si>
  <si>
    <t>PL002474</t>
  </si>
  <si>
    <t>Ягуар Оригинальный Перфект (24 шт.) 0.5 л бан. 7.2 % (UBG)</t>
  </si>
  <si>
    <t>Бадалов А.Г. (Вербилки) ИП</t>
  </si>
  <si>
    <t>PL004658</t>
  </si>
  <si>
    <t>Трофи Маракуйя (12 шт.) 0,5 л бан. 7.2 % (МЕГАПАК-производство) (18 мес.)</t>
  </si>
  <si>
    <t>*PL002245</t>
  </si>
  <si>
    <t>Ягуар Оригинальный Перфект (20 шт.) 0.33 л бан. SLEEK 7 % (UBG) (24 мес.)</t>
  </si>
  <si>
    <t>*PL001343</t>
  </si>
  <si>
    <t>Лаймон фрэш (б/а) Лаймон фрэш стилл лайт (24 шт.) 0.33 л бан. (МЕГАПАК)</t>
  </si>
  <si>
    <t>*PL002108</t>
  </si>
  <si>
    <t>Лаймон фрэш (б/а) Лаймон фрэш (24 шт.) 0.33 л бан. (Аквалайф) Казахстан</t>
  </si>
  <si>
    <t>PL002518</t>
  </si>
  <si>
    <t>Red Devil (с/а) Red Devil (24 шт.) 0.5 л бан. 9 % (UBG) ЭКСПОРТ</t>
  </si>
  <si>
    <t>Ред Девил (Винный)</t>
  </si>
  <si>
    <t>PL003438</t>
  </si>
  <si>
    <t>Ред Девил (Винный) Иная Сила (24 шт.) 0.5 л бан. 8.5 % (ОПВЗ) (Без гуараны)</t>
  </si>
  <si>
    <t>*PL002246</t>
  </si>
  <si>
    <t>Ягуар Оригинальный Перфект (20 шт.) 0.33 л бан. SLEEK 7 % (UBG) ЭКСПОРТ (24 мес.)</t>
  </si>
  <si>
    <t>PL009837</t>
  </si>
  <si>
    <t>ГринМи Плюс Стрэсс Контрол (12 шт.) 0,33 л бан. SLEEK (UBG) (НОВ.РЦ)</t>
  </si>
  <si>
    <t>PL008341</t>
  </si>
  <si>
    <t>Черный Русский с коньяком и вкусом миндаля Перфект (12 шт.) 0,45 л бан. 7.2 % (МЕГАПАК)(новый ЕГАИС)</t>
  </si>
  <si>
    <t>*PL002507</t>
  </si>
  <si>
    <t>Супер Ягуар Оригинальный (24 шт.) 0.5 л бан. 9 % (UBG) ЭКСПОРТ</t>
  </si>
  <si>
    <t>PL004467</t>
  </si>
  <si>
    <t>Ягуар Оригинальный (24 шт.) 0,5 л бан. 7.2 % (ОПВЗ) ЭКСПОРТ (Без кофеина) (18 мес.)</t>
  </si>
  <si>
    <t>PL010406</t>
  </si>
  <si>
    <t>Джага (спиртной) Джага (12 шт.) 0,45 л бан. 7.2 % (МЕГАПАК) (24 мес)</t>
  </si>
  <si>
    <t>Гасанов Р.Р. (Калинина ул) ИП</t>
  </si>
  <si>
    <t>PL010175</t>
  </si>
  <si>
    <t>Джампер Виноград и Яблоко (12 шт.) 0,33 л ПЭТ (МЕГАПАК) (10 мес.) (Без ЧЗ)</t>
  </si>
  <si>
    <t>5213</t>
  </si>
  <si>
    <t>Супер Ягуар Оригинальный (24 шт.) 0.5 л бан. 9 % (МЕГАПАК) (ГОСТ Р 52845-2007)</t>
  </si>
  <si>
    <t>PL007490**</t>
  </si>
  <si>
    <t>Нирвана Арбузный панч с цветками апельсина (12 шт.) 0,33 л бут. 4.5 % (МЕГАПАК) ЭКСПОРТ</t>
  </si>
  <si>
    <t>PL010414</t>
  </si>
  <si>
    <t>Черный Русский с коньяком и вкусом кофе (12 шт.) 0,45 л бан. 7.2 % (МЕГАПАК) (24 мес)</t>
  </si>
  <si>
    <t>PL010061</t>
  </si>
  <si>
    <t>PL010767</t>
  </si>
  <si>
    <t>Лаймон фрэш (б/а) Спайси (6 шт.) 1,5 л ПЭТ (UBG)</t>
  </si>
  <si>
    <t>4207</t>
  </si>
  <si>
    <t>Пепси MAХ (12 шт.) 1.25 л ПЭТ</t>
  </si>
  <si>
    <t>PL008829</t>
  </si>
  <si>
    <t xml:space="preserve">FRESH BAR Мохито 1.0 (12 шт.) 0,45 л бан. (UBG) </t>
  </si>
  <si>
    <t>Бородин А.Е.ИП</t>
  </si>
  <si>
    <t>PL005193</t>
  </si>
  <si>
    <t>FRESH BAR Пина Колада (12 шт.) 0,48 л ПЭТ (UBG)</t>
  </si>
  <si>
    <t>ГринМи плюс</t>
  </si>
  <si>
    <t>PL008048</t>
  </si>
  <si>
    <t>ГринМи плюс Иммунитет протект (12 шт.) 0,33 л бан. SLEEK (UBG)</t>
  </si>
  <si>
    <t>*PL000780</t>
  </si>
  <si>
    <t>Черный Русский КОФЕ-Двойной Эспрессо (24 шт.) 0.5 л бан. 7 % (UBG) (ГОСТ Р 52845-2007) (ДС)</t>
  </si>
  <si>
    <t>PL002244</t>
  </si>
  <si>
    <t>Ягуар Супер Лайт Перфект (20 шт.) 0.33 л бан. SLEEK 5.5 % (UBG) (24 мес.)</t>
  </si>
  <si>
    <t>PL003339</t>
  </si>
  <si>
    <t>Ягуар Голд Гуарана (12 шт.) 0.5 л бан. 7.2 % (UBG)</t>
  </si>
  <si>
    <t>PL006703</t>
  </si>
  <si>
    <t xml:space="preserve">Святой Источник с ароматом Апельсина и пряностей (12 шт.) 0,33 л бан. SLEEK (UBG) (НОВ. ДС) ЭКСПОРТ </t>
  </si>
  <si>
    <t>PL008395</t>
  </si>
  <si>
    <t>Хуууч Супер Черная смородина (12 шт.) 0,45 л бан. 7.2 % (МЕГАПАК) (новый ЕГАИС) ЭКСПОРТ</t>
  </si>
  <si>
    <t>PL010409</t>
  </si>
  <si>
    <t>Марибу Бар Мохито (12 шт.) 0,45 л бан. 7.2 % (МЕГАПАК) (24 мес)</t>
  </si>
  <si>
    <t>PL006537</t>
  </si>
  <si>
    <t>Аперитини Спритц Цветы Бузины (12 шт.) 0,33 л бан. SLEEK 7 % (Браво Премиум)</t>
  </si>
  <si>
    <t>*PL002074</t>
  </si>
  <si>
    <t>Red Devil (с/а) Red Devil Mystical Flavor (24 шт.) 0.5 л бан. 7 % (UBG) (24 мес)</t>
  </si>
  <si>
    <t>Бабаев А.З. (Каспий) ИП</t>
  </si>
  <si>
    <t>PL010407</t>
  </si>
  <si>
    <t>Тен Страйк Дарк (12 шт.) 0,45 л бан. 7.2 % (МЕГАПАК) (24 мес)</t>
  </si>
  <si>
    <t>PL008717</t>
  </si>
  <si>
    <t>*PL001226</t>
  </si>
  <si>
    <t>Трофи Фейхоа (24 шт.) 0.5 л бан. 7 % (Браво Премиум) (ГОСТ) (ДС)</t>
  </si>
  <si>
    <t>PL007599</t>
  </si>
  <si>
    <t>Святой Источник МЕСТА СИЛЫ: Урал (12 шт.) 0,5 л ПЭТ (UBG)</t>
  </si>
  <si>
    <t>PL002370</t>
  </si>
  <si>
    <t>Лаймон фрэш лайн (б/а) (12 шт.) 0.25 л бут. СТЕКЛО  (UBG) (нов. сертификат)</t>
  </si>
  <si>
    <t>PL010597</t>
  </si>
  <si>
    <t>Лаймон фрэш (б/а) Груша (6 шт.) 1,5 л ПЭТ (UBG) (Акция) (без ЧЗ)</t>
  </si>
  <si>
    <t>PL004393</t>
  </si>
  <si>
    <t>Трофи Фейхоа Перфект (24 шт.) 0,5 л бан. 7.2 % (МЕГАПАК) (18 мес.) (Нов. РЦ)</t>
  </si>
  <si>
    <t>PL004912</t>
  </si>
  <si>
    <t>Казанова Вишня (12 шт.) 0,45 л бан. 7.2 % (Браво Премиум)</t>
  </si>
  <si>
    <t>PL008785</t>
  </si>
  <si>
    <t>FRESH BAR Дабл Фанни 1.0 (12 шт.) 0,45 л бан. (UBG)</t>
  </si>
  <si>
    <t>Джага ЭКСПОРТ</t>
  </si>
  <si>
    <t>PL010578</t>
  </si>
  <si>
    <t>Джага Энерджи (12 шт.) 0,45 л бан. 7.2 % (МЕГАПАК) ЭКСПОРТ</t>
  </si>
  <si>
    <t>PL006104</t>
  </si>
  <si>
    <t>Мустанг Энерджи экзотик (12 шт.) 0,5 л бан. (UBG)</t>
  </si>
  <si>
    <t>*PL000706</t>
  </si>
  <si>
    <t>Лаймон фрэш (б/а) Лаймон фрэш (24 шт.) 0.33 л бан. (Артисан) (ГОСТ) (ДС)</t>
  </si>
  <si>
    <t>PL003493</t>
  </si>
  <si>
    <t>Трофи Фейхоа Перфект (24 шт.) 0.5 л бан. 7.2 % (МЕГАПАК) (ТС)</t>
  </si>
  <si>
    <t>Хуууч Твистед ЭКСПОРТ</t>
  </si>
  <si>
    <t>PL009119</t>
  </si>
  <si>
    <t>Хуууч Твистед Красный апельсин - Грейпфрут (12 шт.) 0,33 л бут. 5.5 % (МЕГАПАК) ЭКСПОРТ</t>
  </si>
  <si>
    <t>PL008758</t>
  </si>
  <si>
    <t>Генезис Фиолетовая звезда (12 шт.) 0,5 л бан. (МЕГАПАК) (НОВ. ДИЗ.)</t>
  </si>
  <si>
    <t>PL007694</t>
  </si>
  <si>
    <t>Манчестер Классический (12 шт.) 0,45 л бан. 7.2 % (ОПВЗ) ЭКСПОРТ</t>
  </si>
  <si>
    <t>PL003494</t>
  </si>
  <si>
    <t>Черный Русский с коньяком и вкусом миндаля Перфект (24 шт.) 0.5 л бан. 7.2 % (МЕГАПАК) (ТС)</t>
  </si>
  <si>
    <t>3399</t>
  </si>
  <si>
    <t>Пепси Кола (12 шт.) 1.25 л ПЭТ</t>
  </si>
  <si>
    <t>PL009373</t>
  </si>
  <si>
    <t>Генезис Фиолетовая звезда (12 шт.) 0,45 л бан. (UBG) Казахстан</t>
  </si>
  <si>
    <t>PL008055</t>
  </si>
  <si>
    <t>Манчестер Блю (12 шт.) 0,45 л бан. 7.2 % (МЕГАПАК) ЭКСПОРТ</t>
  </si>
  <si>
    <t>PL006365*</t>
  </si>
  <si>
    <t>PL009343</t>
  </si>
  <si>
    <t>Лаймон фрэш (б/а) Ягоды (12 шт.) 0,33 л бан. SLEEK (UBG) (UZB-AZ)</t>
  </si>
  <si>
    <t>PL005598</t>
  </si>
  <si>
    <t>Хантер Инстинкт дыня (12 шт.) 0,45 л бан. 7.2 % (МЕГАПАК)</t>
  </si>
  <si>
    <t>PL008828</t>
  </si>
  <si>
    <t>FRESH BAR Оранж Бласт 1.0 (12 шт.) 0,45 л бан. (UBG)</t>
  </si>
  <si>
    <t>*PL000711</t>
  </si>
  <si>
    <t>Лаймон фрэш (б/а) Лаймон фрэш (24 шт.) 0.5 л бан. (Артисан) (ГОСТ) (ДС)</t>
  </si>
  <si>
    <t>PL004447</t>
  </si>
  <si>
    <t>Черный Русский с коньяком и вкусом миндаля Перфект (12 шт.) 0,5 л бан. 7.2 % (МЕГАПАК) (ИЗМ.№1)</t>
  </si>
  <si>
    <t>PL004094</t>
  </si>
  <si>
    <t>Ягуар Оригинальный (24 шт.) 0.5 л бан. 7.2 % (UBG) (18 мес.)</t>
  </si>
  <si>
    <t>PL010531</t>
  </si>
  <si>
    <t>HOOP вишневый вкус (6 шт.) 2 л ПЭТ (МЕГАПАК) (нов. РЦ) (Без ЧЗ)</t>
  </si>
  <si>
    <t>PL010526</t>
  </si>
  <si>
    <t xml:space="preserve">Арктик газированная (12 шт.) 0,5 л ПЭТ (МЕГАПАК) </t>
  </si>
  <si>
    <t>PL005696</t>
  </si>
  <si>
    <t>E-ON BCAA 2000 Спорт Саппорт 2.0 (12 шт.) 0,45 л бан. (UBG)</t>
  </si>
  <si>
    <t>*PL002262</t>
  </si>
  <si>
    <t>Ягуар Оригинальный Перфект (24 шт.) 0.5 л бан. 7 % (Браво Премиум) (24 мес)</t>
  </si>
  <si>
    <t>PL006728</t>
  </si>
  <si>
    <t>Святой Источник с ароматом Апельсина и пряностей (12 шт.) 0,33 л бан. SLEEK (UBG) (НОВ. ДЕКЛ.)</t>
  </si>
  <si>
    <t>Ахмад</t>
  </si>
  <si>
    <t>3314</t>
  </si>
  <si>
    <t>Ахмад Чай Зеленый Лимон (12 шт.) 0.33 л бан.</t>
  </si>
  <si>
    <t>PL009505</t>
  </si>
  <si>
    <t>Лаймон фрэш (б/а) Ягоды (12 шт.) 0,33 л бан. SLEEK (UBG) (НОВ. ДС)</t>
  </si>
  <si>
    <t>PL008046</t>
  </si>
  <si>
    <t>Лаймон фрэш (б/а) NEW (12 шт.) 1,0 л ПЭТ (UBG)</t>
  </si>
  <si>
    <t>PL005442</t>
  </si>
  <si>
    <t>FRESH BAR Цитрус Айс (12 шт.) 0,48 л ПЭТ (UBG) ЭКСПОРТ</t>
  </si>
  <si>
    <t>Агаев З.А. ИП</t>
  </si>
  <si>
    <t>PL003585</t>
  </si>
  <si>
    <t>Супер Ред Девил (с/а) Мистическая Сила (24 шт.) 0.5 л бан. 7.2 % (UBG) (Без кофеина)</t>
  </si>
  <si>
    <t>Гарипов Ф.М. ИП</t>
  </si>
  <si>
    <t>PL006207</t>
  </si>
  <si>
    <t>Арктик газированная ( 6 шт.) 1,5 л ПЭТ (МЕГАПАК)</t>
  </si>
  <si>
    <t>Галимуллина Г.И. ИП</t>
  </si>
  <si>
    <t>PL004429</t>
  </si>
  <si>
    <t>Лаймон фрэш (б/а) Лаймон фрэш макс (6 шт.) 1,5 л ПЭТ (UBG) (Новая РЦ)</t>
  </si>
  <si>
    <t>PL009874</t>
  </si>
  <si>
    <t>Джага (спиртной) Джага (12 шт.) 0,45 л бан. 7.2 % (МЕГАПАК) (нов. ГОСТ)</t>
  </si>
  <si>
    <t>PL010398</t>
  </si>
  <si>
    <t>Манчестер Классический (12 шт.) 0,45 л бан. 7.2 % (ОПВЗ) (24 мес)</t>
  </si>
  <si>
    <t>PL006888*</t>
  </si>
  <si>
    <t>PL008063_</t>
  </si>
  <si>
    <t>Хуууч Супер Тропик (12 шт.) 0,275 л бут. 5.5 % (МЕГАПАК)</t>
  </si>
  <si>
    <t>PL009212</t>
  </si>
  <si>
    <t>Adrenaline Rush (12 шт.) 0,33 л бан. SLEEK (2160 шт. на пд) (UBG) (НОВ. ДС)</t>
  </si>
  <si>
    <t>*PL001546</t>
  </si>
  <si>
    <t>Черный Русский Коньяк-Миндаль Перфект (24 шт.) 0.33 л бан. SLEEK 7 % (Браво Премиум) (ФСМ)</t>
  </si>
  <si>
    <t>PL006023</t>
  </si>
  <si>
    <t>FRESH BAR Мохито (6 шт.) 1,5 л ПЭТ (UBG)</t>
  </si>
  <si>
    <t>PL008696</t>
  </si>
  <si>
    <t>ГринМи Плюс Иммунити Протект (12 шт.) 0,33 л бан. SLEEK (UBG) (НОВ.ДИЗ.)</t>
  </si>
  <si>
    <t>PL004629</t>
  </si>
  <si>
    <t>Ягуар Оригинальный (24 шт.) 0,5 л бан. 7.2 % (МЕГАПАК)</t>
  </si>
  <si>
    <t>PL004551</t>
  </si>
  <si>
    <t>Манчестер Классический (12 шт.) 0.5 л бан. 7.2 % (МЕГАПАК-производство) (18 мес.)</t>
  </si>
  <si>
    <t>PL005785</t>
  </si>
  <si>
    <t>Лаймон фрэш (б/а) Спайси (12 шт.) 0,5 л ПЭТ (UBG)</t>
  </si>
  <si>
    <t>PL002451</t>
  </si>
  <si>
    <t>Ягуар Ультра Лайт Перфект (24 шт.) 0.5 л бан. 7.2 % (UBG)</t>
  </si>
  <si>
    <t>PL004284</t>
  </si>
  <si>
    <t>Черный Русский с коньяком и вкусом миндаля Перфект (24 шт.) 0,5 л бан. 7.2 % (UBG) (ИЗМ.№1)</t>
  </si>
  <si>
    <t>*PL001967</t>
  </si>
  <si>
    <t xml:space="preserve">Лаймон фрэш (б/а) Лаймон фрэш (12 шт.) 0.33 л бан. (МЕГАПАК) (ГОСТ) (ДС) (нов. адрес) </t>
  </si>
  <si>
    <t>PL004913</t>
  </si>
  <si>
    <t>Казанова Лимон (12 шт.) 0,45 л бан. 7.2 % (Браво Премиум)</t>
  </si>
  <si>
    <t>PL002306</t>
  </si>
  <si>
    <t>Лаймон фрэш (б/а) Лаймон фрэш макс СР/ГАЗ (6 шт.) 1.5 л ПЭТ (UBG) (ГОСТ) (ДС)</t>
  </si>
  <si>
    <t>*PL002180</t>
  </si>
  <si>
    <t>Red Devil (б/а) Ред Девил (6 шт.) 0.25 л бан. (МЕГАПАК) (ГОСТ Р 52844-2007) (ДС) (нов. адрес)</t>
  </si>
  <si>
    <t>PL009113</t>
  </si>
  <si>
    <t>Горилла (24 шт.) 0,45 бан. (UBG)</t>
  </si>
  <si>
    <t>PL006864</t>
  </si>
  <si>
    <t>FRESH BAR Мохито (12 шт.) 0,45 л бан. (UBG)</t>
  </si>
  <si>
    <t>PL007490</t>
  </si>
  <si>
    <t>Нирвана Арбузно-розовый панч (12 шт.) 0,33 л бут. 4.5 % (МЕГАПАК) ЭКСПОРТ</t>
  </si>
  <si>
    <t>Робин Гуд</t>
  </si>
  <si>
    <t>PL004700</t>
  </si>
  <si>
    <t>Робин Гуд с виски и вкусом колы (12 шт.) 0,5 л бан. 7.2 % (МЕГАПАК-производство) (18 мес.) (Нов. РЦ)</t>
  </si>
  <si>
    <t>PL003508</t>
  </si>
  <si>
    <t>Нирвана (Винный) Лимонная (6 шт.) 1.5 л ПЭТ 8 % (Дал) (ИЗМ. №1)</t>
  </si>
  <si>
    <t>Арсений ООО</t>
  </si>
  <si>
    <t>PL005562</t>
  </si>
  <si>
    <t>Лаймон фрэш (б/а) Лаймон фрэш макс (6 шт.) 1,5 л ПЭТ (UBG) (НОВ. ДЕКЛ.)</t>
  </si>
  <si>
    <t>PL008184</t>
  </si>
  <si>
    <t>Тен Страйк Дарк (12 шт.) 0,45 л бан. 7.2 % (МЕГАПАК) (NEW)</t>
  </si>
  <si>
    <t>*PL002840</t>
  </si>
  <si>
    <t>Лаймон фрэш (б/а) Лаймон фрэш стилл лайт (12 шт.) 0.33 л бан. (МЕГАПАК) (Нов. РЦ)</t>
  </si>
  <si>
    <t>PL008381</t>
  </si>
  <si>
    <t>Хуууч Твистед Грейпфрут (12 шт.) 0,33 л бут. 5.5 % (МЕГАПАК)</t>
  </si>
  <si>
    <t>*PL002347</t>
  </si>
  <si>
    <t>Трофи Мохито Перфект (12 шт.) 0.5 л бан. 7 % (UBG) (серт. 18 мес.)</t>
  </si>
  <si>
    <t>Варданян Э.М. (Завидная ул) ИП</t>
  </si>
  <si>
    <t>PL003616</t>
  </si>
  <si>
    <t>Супер Ред Девил (с/а) Иная Сила (24 шт.) 0.5 л бан. 7.2 % (МЕГАПАК) (Без кофеина)</t>
  </si>
  <si>
    <t>PL004089</t>
  </si>
  <si>
    <t>Беркли Джин-Тоник (24 шт.) 0.5 л бан. 7.2 % (UBG) (18 мес.)</t>
  </si>
  <si>
    <t>Акобян Л.Р.ИП</t>
  </si>
  <si>
    <t>PL007162</t>
  </si>
  <si>
    <t>Лаймон фрэш (б/а) Спайси (12 шт.) 0,5 л ПЭТ KG (GALANZ bottlers) (Казахстан)</t>
  </si>
  <si>
    <t>PL010711</t>
  </si>
  <si>
    <t xml:space="preserve">Горилла (24 шт.) 0,45 бан. (UBG) (Горилла Азия) (НОВ. ДС) ЭКСПОРТ </t>
  </si>
  <si>
    <t>PL010706</t>
  </si>
  <si>
    <t xml:space="preserve">Лаймон фрэш (б/а) Лаймон фрэш (12 шт.) 0,5 л ПЭТ (UBG) (Без ЧЗ) UZB-AZ </t>
  </si>
  <si>
    <t>PL004395</t>
  </si>
  <si>
    <t>Ягуар Оригинальный (24 шт.) 0,5 л бан. 7.2 % (МЕГАПАК) (18 мес.) (ИЗМ.№1)</t>
  </si>
  <si>
    <t>PL004392</t>
  </si>
  <si>
    <t>Ягуар Оригинальный (24 шт.) 0,5 л бан. 7.2 % (МЕГАПАК) (18 мес.)</t>
  </si>
  <si>
    <t>Воробьева А.С. (Андреевка рп) ИП</t>
  </si>
  <si>
    <t>PL006657</t>
  </si>
  <si>
    <t>Святой Источник МЕСТА СИЛЫ: Алтай (12 шт.) 0,33 л бан. SLEEK (UBG)</t>
  </si>
  <si>
    <t>PL007013</t>
  </si>
  <si>
    <t>Лаймон фрэш (б/а) Лаймон фрэш (12 шт.) 0,5 л ПЭТ (GALANZ bottlers) (Казахстан)</t>
  </si>
  <si>
    <t>PL005664</t>
  </si>
  <si>
    <t>Нирвана Ягодно-мятный панч (12 шт.) 0,33 л бут. 4.5 % (Браво Премиум) (НОВ. ГОСТ)</t>
  </si>
  <si>
    <t>PL010529</t>
  </si>
  <si>
    <t>HOOP виноградный вкус (6 шт.) 2 л ПЭТ (МЕГАПАК) (нов. РЦ) (Без ЧЗ)</t>
  </si>
  <si>
    <t>Сидр Хаус</t>
  </si>
  <si>
    <t>PL005745</t>
  </si>
  <si>
    <t>Сидр Хаус газированный полусухой (20 шт.) 0,45 л бут. 5.5 % (Фонте)</t>
  </si>
  <si>
    <t>PL009719</t>
  </si>
  <si>
    <t>Хуууч Твистед Ананас Клюква (12 шт.) 0,33 л бут. 5.5 % (МЕГАПАК) (нов. ЕГАИС)</t>
  </si>
  <si>
    <t>PL008189</t>
  </si>
  <si>
    <t>Тен Страйк Энерджи Дарк (24 шт.) 0,45 л бан. 7.2 % (МЕГАПАК) (ЭКСПОРТ)</t>
  </si>
  <si>
    <t>PL003756</t>
  </si>
  <si>
    <t>Лаймон фрэш (б/а) Лаймон фрэш макс (12 шт.) 0.5 л ПЭТ (UBG) (Новый ГОСТ)</t>
  </si>
  <si>
    <t>PL008100</t>
  </si>
  <si>
    <t>Хуууч Грейпфрут (24 шт.) 0,5 л бан. 7.2 % (EKO-VIT) ЭКСПОРТ</t>
  </si>
  <si>
    <t>PL003591</t>
  </si>
  <si>
    <t xml:space="preserve">Ягуар Голд (24 шт.) 0.5 л бан. 7.2 % (UBG) (Без кофеина) (ИЗМ.№1) </t>
  </si>
  <si>
    <t>PL008741</t>
  </si>
  <si>
    <t>Святой Источник со вкусом Малины (6 шт.) 1,5 л ПЭТ (UBG) (НОВ. ДС)</t>
  </si>
  <si>
    <t>PL006388</t>
  </si>
  <si>
    <t>Хуууч Супер Черная смородина (24 шт.) 0,45 л бан. 7.2 % (МЕГАПАК) ЭКСПОРТ</t>
  </si>
  <si>
    <t>ГИОРГИ ООО</t>
  </si>
  <si>
    <t>PL007605</t>
  </si>
  <si>
    <t>Святой Источник со вкусом Малины (12 шт.) 0,5 л ПЭТ (UBG)</t>
  </si>
  <si>
    <t>Акронович И.Б ИП</t>
  </si>
  <si>
    <t>PL010685</t>
  </si>
  <si>
    <t>Лаймон фрэш (б/а) Манго (12 шт.) 0,5 л ПЭТ (UBG) UZB-AZ</t>
  </si>
  <si>
    <t>PL004697</t>
  </si>
  <si>
    <t>Пепси Кола (12 шт.) 1,25 л ПЭТ (Промо футбол 2018)</t>
  </si>
  <si>
    <t>Тен Страйк ЭКСПОРТ</t>
  </si>
  <si>
    <t>PL008191</t>
  </si>
  <si>
    <t>Тен Страйк Энерджи Дарк (24 шт.) 0,45 л бан. 7.2 % (МЕГАПАК) (новый ЕГАИС) ЭКСПОРТ</t>
  </si>
  <si>
    <t>PL008056</t>
  </si>
  <si>
    <t>Хуууч Супер Манго (12 шт.) 0,45 л бан. 7.2 % (МЕГАПАК) ЭКСПОРТ</t>
  </si>
  <si>
    <t>PL002105</t>
  </si>
  <si>
    <t>Лаймон фрэш (б/а) Лаймон фрэш (24 шт.) 0.33 л бан. (МЕГАПАК) Казахстан</t>
  </si>
  <si>
    <t>PL009459</t>
  </si>
  <si>
    <t>HOOP клубнично-черносмородиновый вкус (6 шт.) 2 л ПЭТ (МЕГАПАК) (нов. РЦ)</t>
  </si>
  <si>
    <t>PL003540</t>
  </si>
  <si>
    <t>Ред Девил (с/а) Иная Сила (24 шт.) 0.5 л бан. 7.2 % (ОПВЗ) (Без кофеина)</t>
  </si>
  <si>
    <t>PL006708</t>
  </si>
  <si>
    <t>Святой Источник МЕСТА СИЛЫ: Урал (12 шт.) 0,33 л бан. SLEEK (UBG) ЭКСПОРТ</t>
  </si>
  <si>
    <t>PL002371</t>
  </si>
  <si>
    <t>Лаймон фрэш лайн (б/а) (12 шт.) 0.25 л бут. СТЕКЛО (UBG) Казахстан (нов. сертификат)</t>
  </si>
  <si>
    <t>PL002053</t>
  </si>
  <si>
    <t>Пепси Кола (12 шт.) 0.6 л ПЭТ (UBG) (Promo МТС)</t>
  </si>
  <si>
    <t>Валиуллин М.Ш. ИП(с. Таш-Чишма)</t>
  </si>
  <si>
    <t>PL008980</t>
  </si>
  <si>
    <t>Лаймон фрэш (б/а) Манго (12 шт.) 0,33 л бан. SLEEK (UBG) (UZB-AZ)</t>
  </si>
  <si>
    <t>PL004416</t>
  </si>
  <si>
    <t>Супер Ягуар Оригинальный (24 шт.) 0,5 л бан. 9 % (ОПВЗ) (Таджикистан) (18 мес.)</t>
  </si>
  <si>
    <t>PL007861</t>
  </si>
  <si>
    <t>Святой Источник со вкусом Яблока (6 шт.) 1,5 л ПЭТ (UBG) ЭКСПОРТ</t>
  </si>
  <si>
    <t>PL010444</t>
  </si>
  <si>
    <t>Лаймон фрэш (б/а) Манго (12 шт.) 0,33 л бан. SLEEK (UBG) (Акция)</t>
  </si>
  <si>
    <t>PL010542</t>
  </si>
  <si>
    <t>Лаймон фрэш (б/а) Лаймон фрэш макс (6 шт.) 1,5 л ПЭТ (МЕГАПАК) (Акция)</t>
  </si>
  <si>
    <t>PL004901</t>
  </si>
  <si>
    <t>Лаймон фрэш (б/а) Лаймон фрэш стилл лайт некст (12 шт.) 0,33 л ПЭТ (UBG)</t>
  </si>
  <si>
    <t>Марибу Бар ЭКСПОРТ</t>
  </si>
  <si>
    <t>PL009235</t>
  </si>
  <si>
    <t>Марибу Бар Мохито (12 шт.) 0,45 л бан. 7.2 % (МЕГАПАК) ЭКСПОРТ</t>
  </si>
  <si>
    <t>Ягуар (б/а) (KAZ-KG)</t>
  </si>
  <si>
    <t>PL008897</t>
  </si>
  <si>
    <t xml:space="preserve">Ягуар (б/а) Лайв (12 шт.) 0,45 л бан. (UBG) (KAZ-KG) </t>
  </si>
  <si>
    <t>PL004427</t>
  </si>
  <si>
    <t>Лаймон фрэш (б/а) Лаймон фрэш макс (12 шт.) 0,5 л ПЭТ (UBG) (Новая РЦ)</t>
  </si>
  <si>
    <t>PL010197</t>
  </si>
  <si>
    <t>Ягуар (б/а) Фанк Энерджи (12 шт.) 0,45 л бан. (UBG) (НОВ.РЦ) (KAZ-UZS)</t>
  </si>
  <si>
    <t>PL006707</t>
  </si>
  <si>
    <t>Святой Источник МЕСТА СИЛЫ: Карелия (12 шт.) 0,33 л бан. SLEEK (UBG) ЭКСПОРТ</t>
  </si>
  <si>
    <t>PL003036</t>
  </si>
  <si>
    <t>7 UP (12 шт.) 1.25 л ПЭТ (UBG) (Новая формула)</t>
  </si>
  <si>
    <t>PL009592</t>
  </si>
  <si>
    <t>Тен Страйк (б/а) Дарк (12 шт.) 0,5 л бан. (МЕГАПАК) (нов. ДС)</t>
  </si>
  <si>
    <t>*PL000754</t>
  </si>
  <si>
    <t>Трофи Фейхоа (24 шт.) 0.33 л бан. 7 % (UBG) (ГОСТ) (ДС)</t>
  </si>
  <si>
    <t>PL010183</t>
  </si>
  <si>
    <t>Лаймон фрэш (б/а) Ягоды (12 шт.) 1,0 л ПЭТ (UBG) (Без ЧЗ) Казахстан</t>
  </si>
  <si>
    <t>Александров В.А. (Колхозная М. ул) ИП</t>
  </si>
  <si>
    <t>PL006174</t>
  </si>
  <si>
    <t>Хуууч Супер Красный апельсин (24 шт.) 0,45 л бан. 7.2 % (МЕГАПАК)</t>
  </si>
  <si>
    <t>PL007968</t>
  </si>
  <si>
    <t>Генезис Фиолетовая звезда (12 шт.) 0,5 л бан. (МЕГАПАК)</t>
  </si>
  <si>
    <t>*PL000806</t>
  </si>
  <si>
    <t>Черный Русский Коньяк-Миндаль (24 шт.) 0.5 л бан. 7 % (МЕГАПАК)</t>
  </si>
  <si>
    <t>PL004511</t>
  </si>
  <si>
    <t>Букшина Л.Н. (Марково с) ИП</t>
  </si>
  <si>
    <t>PL005748</t>
  </si>
  <si>
    <t>Черный Русский с коньяком и вкусом миндаля Перфект (12 шт.) 0,5 л бан. 7.2 % (МЕГАПАК) (НОВ. ДС)</t>
  </si>
  <si>
    <t>PL007368</t>
  </si>
  <si>
    <t>E-ON АЛМОНД РАШ 2.0 (12 шт.) 0,45 л бан. (UBG) (НОВ. ДС)</t>
  </si>
  <si>
    <t>PL010386</t>
  </si>
  <si>
    <t>Горилла (24 шт.) 0,45 бан. (UBG) (Горилла Азия) ЭКСПОРТ</t>
  </si>
  <si>
    <t>Маргарита ЭКСПОРТ</t>
  </si>
  <si>
    <t>PL009066</t>
  </si>
  <si>
    <t>Маргарита Маракуйя (12 шт.) 0,45 л бан. 7.2 % (МЕГАПАК) ЭКСПОРТ</t>
  </si>
  <si>
    <t>PL004018</t>
  </si>
  <si>
    <t>Лаймон фрэш (б/а) Лаймон фрэш стилл лайт некст кэн (12 шт.) 0.33 л бан. (МЕГАПАК)</t>
  </si>
  <si>
    <t>*PL002004</t>
  </si>
  <si>
    <t>Ягуар Супер Лайт (24 шт.) 0.33 л бан. 5.5 % (UBG) (ГОСТ 52845-2007) (ДС) (ФСМ)</t>
  </si>
  <si>
    <t>PL003488</t>
  </si>
  <si>
    <t>Казанова Красный Апельсин (24 шт.) 0.5 л бан. 7.2 % (UBG) (ТС)</t>
  </si>
  <si>
    <t>PL006486</t>
  </si>
  <si>
    <t>ГринМи плюс протект (12 шт.) 0,33 л бан. SLEEK (UBG)</t>
  </si>
  <si>
    <t>Галимзянов Ф.З. ИП</t>
  </si>
  <si>
    <t>PL008156</t>
  </si>
  <si>
    <t>Лаймон фрэш (б/а) Манго (12 шт.) 1,0 л ПЭТ (UBG)</t>
  </si>
  <si>
    <t>Василенко А.В ИП</t>
  </si>
  <si>
    <t>PL007699</t>
  </si>
  <si>
    <t>FRESH BAR Дабл Фанни (12 шт.) 0,48 л ПЭТ (UBG)</t>
  </si>
  <si>
    <t>PL008171</t>
  </si>
  <si>
    <t>Тен Страйк (б/а) Дарк (12 шт.) 0,45 л бан. (МЕГАПАК)</t>
  </si>
  <si>
    <t>PL007363</t>
  </si>
  <si>
    <t>FRESH BAR Киви Микс (12 шт.) 0,45 л бан. (UBG)</t>
  </si>
  <si>
    <t>*PL002390</t>
  </si>
  <si>
    <t>Казанова Дыня (12 шт.) 0.5 л бан. 7 % (UBG) (серт. 18 мес.)</t>
  </si>
  <si>
    <t>PL008043</t>
  </si>
  <si>
    <t>Лаймон фрэш (б/а) NEW (12 шт.) 0,33 л бан. SLEEK (UBG)</t>
  </si>
  <si>
    <t>PL007152</t>
  </si>
  <si>
    <t>Хуууч Супер Лимон (12 шт.) 0,45 л бан. 7.2% (МЕГАПАК) (Нов.ДС) ЭКСПОРТ</t>
  </si>
  <si>
    <t>5551</t>
  </si>
  <si>
    <t>Казанова Водка-Дыня (24 шт.) 0.355 л бан. 7 % (Китай)</t>
  </si>
  <si>
    <t>PL003971</t>
  </si>
  <si>
    <t>Гринми Кола (б/а) Кола (12 шт.) 0.33 л бан. (Аквалайф) (Новый ГОСТ)</t>
  </si>
  <si>
    <t>PL008378</t>
  </si>
  <si>
    <t>Хуууч Супер Вишня (24 шт.) 0,45 л бан. 7.2 % (МЕГАПАК) (новый ЕГАИС)</t>
  </si>
  <si>
    <t>Гоибназаров Д.В. (Голицыно г) ИП</t>
  </si>
  <si>
    <t>PL003302</t>
  </si>
  <si>
    <t>Гринми Кола (б/а) Кола (12 шт.) 0.5 л ПЭТ (UBG)</t>
  </si>
  <si>
    <t>PL004199</t>
  </si>
  <si>
    <t>Ред Девил (б/а) Ред Девил (12 шт.) 0.5 л бан. (МЕГАПАК) (ИЗМ.№2)</t>
  </si>
  <si>
    <t>*PL001738</t>
  </si>
  <si>
    <t>Трофи Фейхоа (24 шт.) 0.5 л бан. 7 % (UBG) ЭКСПОРТ</t>
  </si>
  <si>
    <t>PL005449</t>
  </si>
  <si>
    <t>Трофи Маракуйя (12 шт.) 0,5 л бан. 7.2 % (МЕГАПАК) ЭКСПОРТ</t>
  </si>
  <si>
    <t>Гевонян А.Г.ИП</t>
  </si>
  <si>
    <t>PL007523</t>
  </si>
  <si>
    <t>Казанова Дыня (12 шт.) 0,45 л бан. 7.2 % (Браво Премиум)</t>
  </si>
  <si>
    <t>*PL002498</t>
  </si>
  <si>
    <t>Супер Ягуар Оригинальный (24 шт.) 0.5 л бан. 9 % (МЕГАПАК)</t>
  </si>
  <si>
    <t>Святой Источник NEW ЭКСПОРТ</t>
  </si>
  <si>
    <t>Гатина Р.И. ИП РЦ</t>
  </si>
  <si>
    <t>PL005613</t>
  </si>
  <si>
    <t>Святой Источник NEW с ароматом Лимона и мяты (12 шт.) 0,33 л бан. SLEEK (UBG) ЭКСПОРТ</t>
  </si>
  <si>
    <t>PL005421</t>
  </si>
  <si>
    <t>Сидр Хаус газированный полусухой (20 шт.) 0,5 л бут. (Фонте)</t>
  </si>
  <si>
    <t>PL005743</t>
  </si>
  <si>
    <t>Сидр Хаус вишневая медовуха (20 шт.) 0,45 л бут. 5.5 % (Фонте)</t>
  </si>
  <si>
    <t>PL004428</t>
  </si>
  <si>
    <t>Лаймон фрэш (б/а) Лаймон фрэш макс (12 шт.) 1,0 л ПЭТ (UBG) (Новая РЦ)</t>
  </si>
  <si>
    <t>PL004452</t>
  </si>
  <si>
    <t>Черный Русский с коньяком и вкусом миндаля Перфект (24 шт.) 0,33 л бан. 7.2 % (МЕГАПАК) (СТАНД.БАН)</t>
  </si>
  <si>
    <t>PL004421</t>
  </si>
  <si>
    <t>Лаймон фрэш (б/а) Оранж (6 шт.) 1,5 л ПЭТ (UBG) (Новая РЦ)</t>
  </si>
  <si>
    <t>PL005192</t>
  </si>
  <si>
    <t>FRESH BAR Космополитен (12 шт.) 0,48 л ПЭТ (UBG)</t>
  </si>
  <si>
    <t>PL004290</t>
  </si>
  <si>
    <t>Ягуар Оригинальный (24 шт.) 0,5 л бан. 7.2 % (UBG) (18 мес.) (ИЗМ.№1)</t>
  </si>
  <si>
    <t>PL010760</t>
  </si>
  <si>
    <t>Супер Ред Девил (с/а) Иная Сила (12 шт.) 0,5 л бан. 7.2 % (МЕГАПАК-производство) (18 мес.) (Нов.РЦ)</t>
  </si>
  <si>
    <t>PL002486</t>
  </si>
  <si>
    <t>Ягуар Оригинальный (24 шт.) 0.5 л бан. 7.2 % (МЕГАПАК) (Новый дизайн) (Без кофеина)</t>
  </si>
  <si>
    <t>PL003117</t>
  </si>
  <si>
    <t>Лаймон фрэш (б/а) Лаймон фрэш макс СР/ГАЗ (12 шт.) 0.5 л ПЭТ (UBG) (ТС)</t>
  </si>
  <si>
    <t>PL004638</t>
  </si>
  <si>
    <t>Супер Ягуар Оригинальный (24 шт.) 0,5 л бан. 9 % (МЕГАПАК) (Таджикистан)</t>
  </si>
  <si>
    <t>PL009794</t>
  </si>
  <si>
    <t>FRESH BAR Мэджик Скиллс 1.0 (12 шт.) 0,48 л ПЭТ (UBG) БЕЗ АКЦИЗА</t>
  </si>
  <si>
    <t>PL004714</t>
  </si>
  <si>
    <t>Манчестер Лайм (12 шт.) 0,5 л бан. 7.2 % (МЕГАПАК-производство) ЭКСПОРТ</t>
  </si>
  <si>
    <t>PL008402</t>
  </si>
  <si>
    <t>Хантер Инстинкт дыня (12 шт.) 0,45 л бан. 7.2 % (МЕГАПАК) (новый ЕГАИС) ЭКСПОРТ</t>
  </si>
  <si>
    <t>PL005916</t>
  </si>
  <si>
    <t>Генезис Зеленая Звезда Буст (12 шт.) 0,25 л бан. (МЕГАПАК)</t>
  </si>
  <si>
    <t>PL008155</t>
  </si>
  <si>
    <t>Лаймон фрэш (б/а) Манго (12 шт.) 0,5 л ПЭТ (UBG)</t>
  </si>
  <si>
    <t>*PL000986</t>
  </si>
  <si>
    <t>Лаймон фрэш (б/а) Лаймон фрэш макс с/газ (6 шт.) 1.5 л ПЭТ (UBG) (ГОСТ) (ДС)</t>
  </si>
  <si>
    <t>ENERGY TEA</t>
  </si>
  <si>
    <t>PL006045</t>
  </si>
  <si>
    <t>ENERGY TEA WHITE (12 шт.) 0,5 л бан. (UBG)</t>
  </si>
  <si>
    <t>Бобоева С.И. (магазин) ИП</t>
  </si>
  <si>
    <t>PL004632</t>
  </si>
  <si>
    <t>Супер Ред Девил (с/а) Иная Сила (12 шт.) 0,5 л бан. 7.2 % (МЕГАПАК-Производство)</t>
  </si>
  <si>
    <t>PL005888</t>
  </si>
  <si>
    <t>Хантер Инстинкт лимон (12 шт.) 0,45 л бан. 7.2 % (МЕГАПАК) ЭКСПОРТ</t>
  </si>
  <si>
    <t>PL002254</t>
  </si>
  <si>
    <t>Ягуар Gold Перфект (20 шт.) 0.33 л бан. SLEEK 7 % (UBG) (ФСМ)</t>
  </si>
  <si>
    <t>Газизова С.Н. ИП РЦ</t>
  </si>
  <si>
    <t>*PL001483</t>
  </si>
  <si>
    <t>Лаймон фрэш (б/а) Лаймон фрэш стилл лайт (24 шт.) 0.33 л бан. (Русское Время)</t>
  </si>
  <si>
    <t>PL003898</t>
  </si>
  <si>
    <t>Гринми Кола (б/а) Кола (12 шт.) 0.25 л бут. (UBG)</t>
  </si>
  <si>
    <t>PL005862</t>
  </si>
  <si>
    <t>FRESH BAR Мохито (12 шт.) 0,48 л ПЭТ (UBG) (НОВ.ДС)</t>
  </si>
  <si>
    <t>PL009079</t>
  </si>
  <si>
    <t>Лаймон фрэш (б/а) Ягоды (12 шт.) 0,33 л бан. SLEEK (UBG)</t>
  </si>
  <si>
    <t>PL006200</t>
  </si>
  <si>
    <t>HOOP клубнично-черносмородиновый вкус (6 шт.) 2 л ПЭТ (МЕГАПАК)</t>
  </si>
  <si>
    <t>PL005662</t>
  </si>
  <si>
    <t>Нирвана Клубнично-базиликовый панч (12 шт.) 0,33 л бут. 4.5 % (Браво Премиум) (НОВ. ГОСТ)</t>
  </si>
  <si>
    <t>PL004657</t>
  </si>
  <si>
    <t>Манчестер Лайм (12 шт.) 0,5 л бан. 7.2 % (МЕГАПАК-производство)</t>
  </si>
  <si>
    <t>PL010701</t>
  </si>
  <si>
    <t>Джампер Банан и Персик (12 шт.) 0,33 л ПЭТ (МЕГАПАК) (Без ЧЗ) (AZ)</t>
  </si>
  <si>
    <t>Алексеева Н.И. (Рождествено с) ИП</t>
  </si>
  <si>
    <t>PL006389</t>
  </si>
  <si>
    <t>Хуууч Супер Вишня (24 шт.) 0,45 л бан. 7.2 % (МЕГАПАК) ЭКСПОРТ</t>
  </si>
  <si>
    <t>PL007115</t>
  </si>
  <si>
    <t>Хуууч Супер Лимон (12 шт.) 0,45 л бан. 7.2% (МЕГАПАК) (Нов.ДС)</t>
  </si>
  <si>
    <t>*PL001823</t>
  </si>
  <si>
    <t>Ягуар Gold (24 шт.) 0.33 л бан. 7 % (UBG) (ФСМ)</t>
  </si>
  <si>
    <t>PL010134</t>
  </si>
  <si>
    <t>Лаймон фрэш Манго (12 шт.) 0,47 л ПЭТ (UBG) (Тестовый образец 1)</t>
  </si>
  <si>
    <t>PL007109</t>
  </si>
  <si>
    <t>Нирвана Цитрусово-имбирный панч (12 шт.) 0,33 л бут. 4.5 % (МЕГАПАК)</t>
  </si>
  <si>
    <t>PL005418</t>
  </si>
  <si>
    <t>FRESH BAR Мохито (6 шт.) 1,0 л ПЭТ (UBG)</t>
  </si>
  <si>
    <t>Блэк стар</t>
  </si>
  <si>
    <t>PL004624</t>
  </si>
  <si>
    <t>Блэк стар Кола Вишня (12 шт.) 0,33 л бан. SLEEK (UBG)</t>
  </si>
  <si>
    <t>PL005982</t>
  </si>
  <si>
    <t>Пепси Лайм (12 шт.) 1,0 л ПЭТ (UBG)</t>
  </si>
  <si>
    <t>PL010454</t>
  </si>
  <si>
    <t>Лаймон фрэш (б/а) Ягоды (6 шт.) 1,5 л ПЭТ (UBG) (Акция)</t>
  </si>
  <si>
    <t>PL004212</t>
  </si>
  <si>
    <t>Лаймон (б/а) Оранж стилл (12 шт.) 0.5 л ПЭТ (UBG)</t>
  </si>
  <si>
    <t>PL008098</t>
  </si>
  <si>
    <t>Манчестер Лайм (24 шт.) 0,5 л бан. 7.2 % (EKO-VIT) ЭКСПОРТ</t>
  </si>
  <si>
    <t>PL002905</t>
  </si>
  <si>
    <t xml:space="preserve">Лаймон фрэш (б/а) Лаймон фрэш макс СР/ГАЗ (12 шт.) 0.5 л ПЭТ (GALANZ bottlers) (Казахстан) </t>
  </si>
  <si>
    <t>PL008053</t>
  </si>
  <si>
    <t>Хуууч Супер Манго (12 шт.) 0,45 л бан. 7.2 % (МЕГАПАК)</t>
  </si>
  <si>
    <t>PL010182</t>
  </si>
  <si>
    <t>Джампер Клубника и Ананас (12 шт.) 0,33 л ПЭТ (МЕГАПАК) (10 мес.) (Без ЧЗ)</t>
  </si>
  <si>
    <t>PL008509</t>
  </si>
  <si>
    <t>Хуууч Твистед Ананас Клюква (12 шт.) 0,33 л бут. 5.5 % (МЕГАПАК) ЭКСПОРТ</t>
  </si>
  <si>
    <t>PL004430</t>
  </si>
  <si>
    <t>Лаймон фрэш лайн (б/а) (12 шт.) 0,25 л бут. СТЕКЛО (UBG) (Новая РЦ)</t>
  </si>
  <si>
    <t>Казанова (спиртной)</t>
  </si>
  <si>
    <t>PL009876</t>
  </si>
  <si>
    <t>Казанова (спиртной) Дыня (12 шт.) 0,45 л бан. 7.2 % (МЕГАПАК) (нов. ГОСТ)</t>
  </si>
  <si>
    <t>*PL002130</t>
  </si>
  <si>
    <t>Лаймон фрэш лайн (б/а) (12 шт.) 0.25 л бут. СТЕКЛО (UBG) Казахстан</t>
  </si>
  <si>
    <t>PL007919</t>
  </si>
  <si>
    <t>Лаймон фрэш (б/а) (12 шт.) 0,33 л бан. SLEEK (МЕГАПАК)</t>
  </si>
  <si>
    <t>PL003972</t>
  </si>
  <si>
    <t>Лаймон фрэш (б/а) Лаймон фрэш (24 шт.) 0.33 л бан. (Аквалайф) (Новый ГОСТ)</t>
  </si>
  <si>
    <t>PL005616</t>
  </si>
  <si>
    <t>Ягуар Оригинальный (12 шт.) 0,45 л бан. 9 % (МЕГАПАК) (Таджикистан)</t>
  </si>
  <si>
    <t>PL010342</t>
  </si>
  <si>
    <t>Ягуар (б/а) Культ (12 шт.) 0,45 л бан. (UBG) (KAZ-UZS) (Без ЧЗ)</t>
  </si>
  <si>
    <t>PL007597</t>
  </si>
  <si>
    <t>Святой Источник МЕСТА СИЛЫ: Алтай (12 шт.) 0,5 л ПЭТ (UBG)</t>
  </si>
  <si>
    <t>PL005920</t>
  </si>
  <si>
    <t>Ягуар Специальный (12 шт.) 0,45 л бан. 7.2 % (МЕГАПАК) ЭКСПОРТ</t>
  </si>
  <si>
    <t>PL003492</t>
  </si>
  <si>
    <t>Ред Девил (с/а) Иная Сила (24 шт.) 0.5 л бан. 7.2 % (МЕГАПАК) (Без кофеина)</t>
  </si>
  <si>
    <t>PL007134</t>
  </si>
  <si>
    <t>Смарт Фокс с розой и лаймом (12 шт.) 0,33 л бут. 7 % (МЕГАПАК) ЭКСПОРТ</t>
  </si>
  <si>
    <t>PL003102</t>
  </si>
  <si>
    <t>Ягуар Голд Гуарана (24 шт.) 0.5 л бан. 7.2 % (UBG)</t>
  </si>
  <si>
    <t>PL004659</t>
  </si>
  <si>
    <t>7 UP (12 шт.) 1,25 л ПЭТ (Промо футбол 2018)</t>
  </si>
  <si>
    <t>Гамидов Т.С. (Барышиха ул) ИП</t>
  </si>
  <si>
    <t>PL003315</t>
  </si>
  <si>
    <t>Винный напиток Нирвана Лимонная (6 шт.) 1.5 л ПЭТ 8 % (Дал)</t>
  </si>
  <si>
    <t>PL005559</t>
  </si>
  <si>
    <t>Лаймон фрэш (б/а) (12 шт.) 0,33 л бан. SLEEK (UBG) (НОВ. ДЕКЛ.)</t>
  </si>
  <si>
    <t>Гафоров Н.А. (Белореченская) ИП</t>
  </si>
  <si>
    <t>PL004342</t>
  </si>
  <si>
    <t>Святой Источник Негаз (6 шт.) 1,5 л ПЭТ (UBG)</t>
  </si>
  <si>
    <t>PL009939</t>
  </si>
  <si>
    <t>Манчестер (спиртной) Брусника (12 шт.) 0,45 л бан. 7.2 % (МЕГАПАК) (нов. ГОСТ) ЭКСПОРТ</t>
  </si>
  <si>
    <t>PL008449</t>
  </si>
  <si>
    <t>Манчестер Грейпфрут (12 шт.) 0,45 л бан. 7.2 % (МЕГАПАК) (новый ЕГАИС) ЭКСПОРТ</t>
  </si>
  <si>
    <t>PL008854</t>
  </si>
  <si>
    <t xml:space="preserve">Ягуар (б/а) Лайв (12 шт.) 0,45 л бан. (UBG) (KAZ-UZS) </t>
  </si>
  <si>
    <t>PL002648</t>
  </si>
  <si>
    <t>Red Devil (с/а) Red Devil Perfect (24 шт.) 0.5 л бан. 7.2 % (UBG) ЭКСПОРТ (ТС)</t>
  </si>
  <si>
    <t>Айрапетян Р.Г. (Просвещения ул) ИП</t>
  </si>
  <si>
    <t>PL006387</t>
  </si>
  <si>
    <t>Хуууч Супер Грейпфрут (24 шт.) 0,45 л бан. 7.2 % (МЕГАПАК) ЭКСПОРТ</t>
  </si>
  <si>
    <t>*PL000441</t>
  </si>
  <si>
    <t>Лаймон фрэш (б/а) Лаймон фрэш (12 шт.) 0.33 л бан. (UBG) (ГОСТ) (ДС)</t>
  </si>
  <si>
    <t>PL009328</t>
  </si>
  <si>
    <t>FRESH BAR Оранж Бласт 1.0 (12 шт.) 0,48 л ПЭТ (МЕГАПАК)</t>
  </si>
  <si>
    <t>Гасанов Д.С. (Ивантеевка) ИП</t>
  </si>
  <si>
    <t>PL009363</t>
  </si>
  <si>
    <t>Генезис Фиолетовая звезда (12 шт.) 0,45 л бан. (UBG)</t>
  </si>
  <si>
    <t>PL009382</t>
  </si>
  <si>
    <t>Хай Алоха Пипл Секс на пляже (12 шт.) 0,33 л бут. 5.5 % (МЕГАПАК) ЭКСПОРТ</t>
  </si>
  <si>
    <t>PL006189</t>
  </si>
  <si>
    <t>HOOP виноградный вкус (6 шт.) 2 л ПЭТ (МЕГАПАК)</t>
  </si>
  <si>
    <t>PL010402</t>
  </si>
  <si>
    <t>Горилла (24 шт.) 0,45 л бан. (МЕГАПАК) (Горилла Азия) ЭКСПОРТ</t>
  </si>
  <si>
    <t>PL010648</t>
  </si>
  <si>
    <t>Лаймон фрэш (б/а) Груша (12 шт.) 0,33 л бан. SLEEK (UBG) UZB-AZ</t>
  </si>
  <si>
    <t>*PL001615</t>
  </si>
  <si>
    <t>Red Devil (с/а) Red Devil Perfect (24 шт.) 0.5 л бан. 7 % (UBG) (ФСМ)</t>
  </si>
  <si>
    <t>Бузыкина Н.И. ИП</t>
  </si>
  <si>
    <t>PL010448</t>
  </si>
  <si>
    <t>Лаймон фрэш (б/а) Ягоды (12 шт.) 0,5 л ПЭТ (UBG) (Акция)</t>
  </si>
  <si>
    <t>Лаймон фрэш Ягоды (12 шт.) 0,47 л ПЭТ (UBG) (Тестовый образец 1)</t>
  </si>
  <si>
    <t>*PL002221</t>
  </si>
  <si>
    <t>Ягуар Gold Перфект (24 шт.) 0.5 л бан. 7 % (UBG) (24 мес.)</t>
  </si>
  <si>
    <t>PL007508</t>
  </si>
  <si>
    <t>Манчестер Классический (12 шт.) 0,45 л бан. 7.2 % (ОПВЗ)</t>
  </si>
  <si>
    <t>PL002955</t>
  </si>
  <si>
    <t>Лаймон фрэш (б/а) Лаймон фрэш стилл лайт (12 шт.) 0.33 л бан. (МЕГАПАК) (ТС)</t>
  </si>
  <si>
    <t>PL009022</t>
  </si>
  <si>
    <t>Генезис Рубиновая звезда (12 шт.) 0,5 л бан. (МЕГАПАК)</t>
  </si>
  <si>
    <t>PL002282</t>
  </si>
  <si>
    <t>Лаймон фрэш (б/а) Лаймон фрэш макс СР/ГАЗ (12 шт.) 0.5 л ПЭТ (UBG)</t>
  </si>
  <si>
    <t>Гафоров Н.А. (Котельники) ИП</t>
  </si>
  <si>
    <t>PL003685</t>
  </si>
  <si>
    <t>7 UP (12 шт.) 1.25 л ПЭТ (UBG) (ПРОМО-SUMMER 2015)</t>
  </si>
  <si>
    <t>PL005547</t>
  </si>
  <si>
    <t>Черный Русский с коньяком и вкусом миндаля Перфект (12шт) 0,45л бан 7.2% (МЕГАПАК) ЭКСПОРТ</t>
  </si>
  <si>
    <t>БУЛЬДОГ (б/а)</t>
  </si>
  <si>
    <t>PL002861</t>
  </si>
  <si>
    <t>БУЛЬДОГ (б/а) Супер Бульдог сгаз (12 шт.) 1.0 л ПЭТ (UBG)</t>
  </si>
  <si>
    <t>*PL001370</t>
  </si>
  <si>
    <t>Red Devil (с/а) Red Devil Power (24 шт.) 0.5 л бан. 7 % (Артисан) (ДС)</t>
  </si>
  <si>
    <t>*PL002580</t>
  </si>
  <si>
    <t>Манчестер Грейпфрут (12 шт.) 0.5 л бан. 9 % (UBG)</t>
  </si>
  <si>
    <t>PL004718</t>
  </si>
  <si>
    <t>7 UP (12 шт.) 1,25 л ПЭТ (UBG)</t>
  </si>
  <si>
    <t>PL008713</t>
  </si>
  <si>
    <t>Черный Русский с коньяком и вкусом вишни (12 шт.) 0,45 л бан. 7.2 % (МЕГАПАК) (ЕГАИС2) ЭКСПОРТ</t>
  </si>
  <si>
    <t>PL004933</t>
  </si>
  <si>
    <t>Генезис Желтая звезда (12 шт.) 0,5 л бан. (UBG) (ИЗМ. №1) (НОВ.ДЕКЛ.)</t>
  </si>
  <si>
    <t>Буданов А.В. (Медное-Власово)) ИП</t>
  </si>
  <si>
    <t>PL010446</t>
  </si>
  <si>
    <t>Лаймон фрэш (б/а) Лаймон фрэш макс (12 шт.) 0,5 л ПЭТ (UBG) (Акция)</t>
  </si>
  <si>
    <t>PL007592</t>
  </si>
  <si>
    <t>Святой Источник со вкусом Клубники (12 шт.) 0,5 л ПЭТ (UBG)</t>
  </si>
  <si>
    <t>PL008371</t>
  </si>
  <si>
    <t>Хуууч Супер Грейпфрут (12 шт.) 0,45 л бан. 7.2 % (МЕГАПАК) (новый ЕГАИС)</t>
  </si>
  <si>
    <t>PL008393</t>
  </si>
  <si>
    <t>Хуууч Супер Грейпфрут (12 шт.) 0,45 л бан. 7.2 % (МЕГАПАК) (новый ЕГАИС) ЭКСПОРТ</t>
  </si>
  <si>
    <t>Гагуа Н.А. (Проспект Мира) ИП</t>
  </si>
  <si>
    <t>PL007095</t>
  </si>
  <si>
    <t>FRESH BAR Блэк Джек (6 шт.) 1,5 л ПЭТ (UBG) (НОВ. ДС)</t>
  </si>
  <si>
    <t>PL008323</t>
  </si>
  <si>
    <t>Ред Девил Супер (с/а) Иная Сила (12 шт.) 0,45 л бан. 7.2 % (МЕГАПАК) (нов. ЕГАИС)</t>
  </si>
  <si>
    <t>PL002532</t>
  </si>
  <si>
    <t>Черный Русский Коньяк-Миндаль Перфект (20 шт.) 0.33 л бан. SLEEK 8,7 % (UBG)</t>
  </si>
  <si>
    <t>PL003958</t>
  </si>
  <si>
    <t>Лаймон фрэш (б/а) Лаймон фрэш стилл лайт (12 шт.) 0.5 л ПЭТ (UBG) (Новый ГОСТ)</t>
  </si>
  <si>
    <t>PL007853</t>
  </si>
  <si>
    <t>Adrenaline Rush (12 шт.) 0,449 л бан. (UBG)</t>
  </si>
  <si>
    <t>PL002650</t>
  </si>
  <si>
    <t>Черный Русский КОФЕ-Двойной Эспрессо Перфект (24 шт.) 0.5 л бан. 7.2 % (UBG) ЭКСПОРТ (ТС)</t>
  </si>
  <si>
    <t>PL007098</t>
  </si>
  <si>
    <t>FRESH BAR Цитрус Айс (6 шт.) 1,5 л ПЭТ (UBG) (НОВ. ДС)</t>
  </si>
  <si>
    <t>PL003476</t>
  </si>
  <si>
    <t>Ред Девил (с/а) Мистическая Сила (24 шт.) 0.5 л бан. 7.2 % (UBG) (Без кофеина)</t>
  </si>
  <si>
    <t>PL005596</t>
  </si>
  <si>
    <t>Супер Ред Девил (c/a) Иная Сила (12 шт.) 0,45 л бан. 7.2 % (МЕГАПАК) ЭКСПОРТ</t>
  </si>
  <si>
    <t>PL008318</t>
  </si>
  <si>
    <t>FRESH BAR Дабл Фанни (6 шт.) 1,5 л ПЭТ (UBG) (НОВ. ДС)</t>
  </si>
  <si>
    <t>Алексеева О.В. (Развилка п) ИП</t>
  </si>
  <si>
    <t>PL008698</t>
  </si>
  <si>
    <t>Лаймон фрэш (б/а) (12 шт.) 0,33 л бан. SLEEK (UBG) (НОВ. ДИЗ.) Казахстан</t>
  </si>
  <si>
    <t>PL006171</t>
  </si>
  <si>
    <t>HOOP апельсиновый вкус (12 шт.) 0,5 л ПЭТ (МЕГАПАК)</t>
  </si>
  <si>
    <t>PL003118</t>
  </si>
  <si>
    <t>Лаймон фрэш (б/а) Лаймон фрэш макс СР/ГАЗ (12 шт.) 1.0 л ПЭТ (UBG) (ТС)</t>
  </si>
  <si>
    <t>*PL002531</t>
  </si>
  <si>
    <t>Red Devil (с/а) Red Devil (20 шт.) 0.33 л бан. SLEEK 9 % (UBG)</t>
  </si>
  <si>
    <t>PL006563</t>
  </si>
  <si>
    <t>FRESH BAR Киви Микс (12 шт.) 0,48 л ПЭТ (МЕГАПАК)</t>
  </si>
  <si>
    <t>PL001482</t>
  </si>
  <si>
    <t>Лаймон фрэш (б/а) Лаймон фрэш (24 шт.) 0.5 л бан. (Русское Время) (ГОСТ) (ДС)</t>
  </si>
  <si>
    <t>PL010170</t>
  </si>
  <si>
    <t>HOOP виноградный вкус (12 шт.) 0,5 л ПЭТ (МЕГАПАК) (нов. РЦ) (Без ЧЗ)</t>
  </si>
  <si>
    <t>PL008585</t>
  </si>
  <si>
    <t xml:space="preserve">FRESH BAR Спарклинг Бум 1.0 (12 шт.) 0,48 л ПЭТ (МЕГАПАК) </t>
  </si>
  <si>
    <t>*PL001896</t>
  </si>
  <si>
    <t>Лаймон фрэш (б/а) Лаймон фрэш стилл лайт (12 шт.) 0.33 л бан. (МЕГАПАК)</t>
  </si>
  <si>
    <t>PL008097</t>
  </si>
  <si>
    <t>Манчестер Классический (24 шт.) 0,5 л бан. 7.2 % (EKO-VIT) ЭКСПОРТ</t>
  </si>
  <si>
    <t>PL005570</t>
  </si>
  <si>
    <t>Лаймон фрэш (б/а) Лаймон фрэш (12 шт.) 0,25 л бут. (UBG) Казахстан (НОВ. ДЕКЛ.)</t>
  </si>
  <si>
    <t>*PL001545</t>
  </si>
  <si>
    <t>Трофи Фейхоа Перфект (24 шт.) 0.33 л бан. SLEEK 7 % (Браво Премиум) (ФСМ)</t>
  </si>
  <si>
    <t>PL008619</t>
  </si>
  <si>
    <t>FRESH BAR Цитрус Айс 1.0 (12 шт.) 0,48 л ПЭТ (МЕГАПАК) (ЭКСПОРТ)</t>
  </si>
  <si>
    <t>PL007032</t>
  </si>
  <si>
    <t>Лаймон фрэш (б/а) Оранж (6 шт.) 1,0 л ПЭТ (GALANZ bottlers) (Казахстан)</t>
  </si>
  <si>
    <t>PL004240</t>
  </si>
  <si>
    <t>Робин Гуд с виски и вкусом колы (24 шт.) 0.5 л бан. 7.2 % (UBG) (18 мес.) ЭКСПОРТ</t>
  </si>
  <si>
    <t>PL002243</t>
  </si>
  <si>
    <t>Red Devil (с/а) Red Devil Perfect (20 шт.) 0.33 л бан. SLEEK 7 % (UBG) (24 мес.)</t>
  </si>
  <si>
    <t>PL007107</t>
  </si>
  <si>
    <t>Нирвана Клубнично-базиликовый панч (12 шт.) 0,33 л бут. 4.5 % (МЕГАПАК)</t>
  </si>
  <si>
    <t>PL004439</t>
  </si>
  <si>
    <t>Лаймон (б/а) Кола (12 шт.) 0,33 л бан. (UBG)</t>
  </si>
  <si>
    <t>PL009941</t>
  </si>
  <si>
    <t>Марибу Бар (спиртной) Дайкири Клубника (12 шт.) 0,45 л бан. 7.2 % (МЕГАПАК) (нов. ГОСТ) ЭКСПОРТ</t>
  </si>
  <si>
    <t>PL010135</t>
  </si>
  <si>
    <t>Лаймон фрэш Манго (12 шт.) 0,5 л ПЭТ (UBG) (Тестовый образец 2)</t>
  </si>
  <si>
    <t>PL004344</t>
  </si>
  <si>
    <t>Черный Русский с коньяком и вкусом вишни (12 шт.) 0,5 л бан. 7.2 % (UBG) (18 мес.)</t>
  </si>
  <si>
    <t>PL009032</t>
  </si>
  <si>
    <t>ГринМи Плюс Иммунити Протект макс (12 шт.) 0,47 л ПЭТ (UBG)</t>
  </si>
  <si>
    <t>PL005755</t>
  </si>
  <si>
    <t>Хантер Инстинкт вишня (12 шт.) 0,45 л бан. 7.2 % (МЕГАПАК) (НОВ. ДС)</t>
  </si>
  <si>
    <t>PL002492</t>
  </si>
  <si>
    <t>Ягуар Gold Перфект (24 шт.) 0.5 л бан. 7.2 % (UBG)</t>
  </si>
  <si>
    <t>PL004661</t>
  </si>
  <si>
    <t>Ягуар Оригинальный (12 шт.) 0,5 л бан. 7.2 % (МЕГАПАК)</t>
  </si>
  <si>
    <t>PL007499</t>
  </si>
  <si>
    <t>FRESH BAR Цитрус Айс (12 шт.) 0,45 л бан. (UBG) (НОВ. ДС)</t>
  </si>
  <si>
    <t>PL005973</t>
  </si>
  <si>
    <t>Смарт Фокс с лимоном и базиликом (12 шт.) 0,33 л бут. 7 % (ОПВЗ) ЭКСПОРТ</t>
  </si>
  <si>
    <t>PL007161</t>
  </si>
  <si>
    <t>Лаймон фрэш (б/а) Оранж (12 шт.) 0,5 л ПЭТ KG (GALANZ bottlers)  (Казахстан)</t>
  </si>
  <si>
    <t>PL005572</t>
  </si>
  <si>
    <t>Лаймон (б/а) Оранж (12 шт.) 0,5 л ПЭТ (UBG) (НОВ. ДЕКЛ.)</t>
  </si>
  <si>
    <t>PL008660</t>
  </si>
  <si>
    <t>FRESH BAR Дабл Фанни (24 шт.) 0,33 л бан. SLEEK (UBG)</t>
  </si>
  <si>
    <t>*PL001856</t>
  </si>
  <si>
    <t>Черный Русский Коньяк-Миндаль (24 шт.) 0.5 л бан. 7 % (UBG) (ФСМ)</t>
  </si>
  <si>
    <t>PL009243</t>
  </si>
  <si>
    <t>Марибу Бар Маргарита Маракуйя (12 шт.) 0,45 л бан. 7.2 % (МЕГАПАК)</t>
  </si>
  <si>
    <t>PL005771</t>
  </si>
  <si>
    <t>Трофи Фейхоа Перфект (12 шт.) 0,45 л бан. 7.2 % (МЕГАПАК)</t>
  </si>
  <si>
    <t>PL003539</t>
  </si>
  <si>
    <t xml:space="preserve">Ягуар Оригинальный  (24 шт.) 0.5 л бан. 7.2 % (ОПВЗ) (Новый дизайн) (Без кофеина) </t>
  </si>
  <si>
    <t>PL006196</t>
  </si>
  <si>
    <t>HOOP грушевый вкус (6 шт.) 2 л ПЭТ (МЕГАПАК)</t>
  </si>
  <si>
    <t>PL007113</t>
  </si>
  <si>
    <t>Нирвана Ягодно-мятный панч (12 шт.) 0,33 л бут. 4.5 % (МЕГАПАК) ЭКСПОРТ</t>
  </si>
  <si>
    <t>PL010405</t>
  </si>
  <si>
    <t>Черный Русский с коньяком и вкусом миндаля Перфект (12 шт.) 0,45 л бан. 7.2 % (МЕГАПАК)(24 мес)</t>
  </si>
  <si>
    <t>Коктейль барный ЭКСПОРТ</t>
  </si>
  <si>
    <t>PL009068</t>
  </si>
  <si>
    <t>Коктейль барный Гавана бич (12 шт.) 0,33 л бут. 5.5 % (МЕГАПАК) ЭКСПОРТ</t>
  </si>
  <si>
    <t>PL006870</t>
  </si>
  <si>
    <t>FRESH BAR Цитрус Айс (12 шт.) 0,45 л бан. (UBG)</t>
  </si>
  <si>
    <t>ГринМи Плюс Казахстан</t>
  </si>
  <si>
    <t>PL008187</t>
  </si>
  <si>
    <t>ГринМи Плюс Иммунити Протект (12 шт.) 0,33 л бан. SLEEK (UBG) Казахстан</t>
  </si>
  <si>
    <t>PL005648</t>
  </si>
  <si>
    <t>Казанова Лимон (12 шт.) 0,45 л бан. 7.2 % (МЕГАПАК) (НОВ. ГОСТ)</t>
  </si>
  <si>
    <t>PL008788</t>
  </si>
  <si>
    <t>Тен Страйк (б/а) Дарк (12 шт.) 0,5 л бан. (UBG)</t>
  </si>
  <si>
    <t>PL005651</t>
  </si>
  <si>
    <t>Хантер Инстинкт вишня (12 шт.) 0,45 л бан. 7.2 % (Браво Премиум) (НОВ. ГОСТ)</t>
  </si>
  <si>
    <t>PL004265</t>
  </si>
  <si>
    <t>Трофи Фейхоа Перфект (12 шт.) 0,5 л бан. 7.2 % (UBG) (ТС)</t>
  </si>
  <si>
    <t>PL008621</t>
  </si>
  <si>
    <t>FRESH BAR Мохито 1.0 (12 шт.) 0,48 л ПЭТ (МЕГАПАК) (ЭКСПОРТ)</t>
  </si>
  <si>
    <t>PL004268</t>
  </si>
  <si>
    <t>Черный Русский с коньяком и вкусом вишни (24 шт.) 0,5 л бан. 7.2 % (UBG) (18 мес.)</t>
  </si>
  <si>
    <t>PL009883</t>
  </si>
  <si>
    <t>FRESH BAR Спарклинг Бум 1.0 (12 шт.) 0,45 л бан. (UBG) БЕЗ АКЦИЗА</t>
  </si>
  <si>
    <t>PL007937</t>
  </si>
  <si>
    <t>FRESH BAR Дабл Фанни (12 шт.) 0,48 л ПЭТ (МЕГАПАК)</t>
  </si>
  <si>
    <t>PL003407</t>
  </si>
  <si>
    <t>Трофи Фейхоа Перфект (24 шт.) 0.5 л бан. 7.2 % (UBG) (ТС)</t>
  </si>
  <si>
    <t>PL003099</t>
  </si>
  <si>
    <t>Ягуар  Голд Гуарана (24 шт.) 0.5 л бан. 7.2 % (UBG) ЭКСПОРТ</t>
  </si>
  <si>
    <t>PL006178</t>
  </si>
  <si>
    <t>HOOP вишневый вкус (12 шт.) 0,5 л ПЭТ (МЕГАПАК)</t>
  </si>
  <si>
    <t>Антонян О.Г. (Силикатная, 20) ИП</t>
  </si>
  <si>
    <t>PL005441</t>
  </si>
  <si>
    <t>FRESH BAR Секс на пляже (12 шт.) 0,48 л ПЭТ (UBG) ЭКСПОРТ</t>
  </si>
  <si>
    <t>PL002879</t>
  </si>
  <si>
    <t>БУЛЬДОГ (б/а) Бульдог Пинк газ (24 шт.) 0.5 л бан. (МЕГАПАК)</t>
  </si>
  <si>
    <t>*PL001855</t>
  </si>
  <si>
    <t>Red Devil (с/а) Red Devil Power (24 шт.) 0.5 л бан. 7 % (UBG) (ФСМ)</t>
  </si>
  <si>
    <t>Ю. Джин ЭКСПОРТ</t>
  </si>
  <si>
    <t>PL009785</t>
  </si>
  <si>
    <t>Ю. Джин Джин-тоник классический (12 шт.) 0,45 л бан. 7.2 % (МЕГАПАК) ЭКСПОРТ</t>
  </si>
  <si>
    <t>*PL002215</t>
  </si>
  <si>
    <t>Манчестер Классический (12 шт.) 0.33 л бан. SLEEK 7 % (UBG) (ФСМ)</t>
  </si>
  <si>
    <t>PL007889</t>
  </si>
  <si>
    <t>HOOP виноградный вкус (6 шт.) 2 л ПЭТ (МЕГАПАК) (Нов. ДС)</t>
  </si>
  <si>
    <t>PL004799</t>
  </si>
  <si>
    <t>Хантер Инстинкт тропик (12 шт.) 0,45 л бан. 7.2 % (Браво Премиум)</t>
  </si>
  <si>
    <t>PL007151</t>
  </si>
  <si>
    <t>Хуууч Супер Грейпфрут (12 шт.) 0,45 л бан. 7.2 % (МЕГАПАК) (Нов. ДС) ЭКСПОРТ</t>
  </si>
  <si>
    <t>PL010677</t>
  </si>
  <si>
    <t>Джампер Виноград и Яблоко (12 шт.) 0,33 л ПЭТ (МЕГАПАК) (AZ)</t>
  </si>
  <si>
    <t>PL005587</t>
  </si>
  <si>
    <t>Манчестер Лайм (12 шт.) 0,45 л бан. 7.2 % (МЕГАПАК) ЭКСПОРТ</t>
  </si>
  <si>
    <t>PL004715</t>
  </si>
  <si>
    <t>Трофи Фейхоа Перфект (12 шт.) 0,5 л бан. 7.2 % (МЕГАПАК-производство) ЭКСПОРТ</t>
  </si>
  <si>
    <t>ГринМи плюс Казахстан</t>
  </si>
  <si>
    <t>PL006835</t>
  </si>
  <si>
    <t>ГринМи плюс протект (12 шт.) 0,33 л бан. SLEEK (UBG) Казахстан</t>
  </si>
  <si>
    <t>Гапонова Е.Н. (Комсомольская) ИП</t>
  </si>
  <si>
    <t>PL004412</t>
  </si>
  <si>
    <t>Трофи Фейхоа Перфект (12 шт.) 0,5 л бан. 7.2 % (МЕГАПАК) (18 мес.) (Нов. РЦ)</t>
  </si>
  <si>
    <t>PL006887*</t>
  </si>
  <si>
    <t>FRESH BAR Оранж Бласт (12 шт.) 0,48 л ПЭТ (UBG) (НОВ. РЦ)</t>
  </si>
  <si>
    <t>Голованенко Д.П. ИП</t>
  </si>
  <si>
    <t>PL002219</t>
  </si>
  <si>
    <t>Ягуар Gold Перфект (24 шт.) 0.5 л бан. 7 % (МЕГАПАК) (24 мес.)</t>
  </si>
  <si>
    <t>*PL001983</t>
  </si>
  <si>
    <t>Беркли Джин-Тоник (24 шт.) 0.5 л бан. 7.0 % (UBG) (ГОСТ) (ДС) (ФСМ)</t>
  </si>
  <si>
    <t>PL006193</t>
  </si>
  <si>
    <t>Джампер Клубника и Ананас (12 шт.) 0,33 л ПЭТ (МЕГАПАК)</t>
  </si>
  <si>
    <t>PL004459</t>
  </si>
  <si>
    <t>Манчестер Классический (24 шт.) 0,5 л бан. 7.2 % (ОПВЗ) ЭКСПОРТ (Нов.РЦ)</t>
  </si>
  <si>
    <t>PL003757</t>
  </si>
  <si>
    <t>Лаймон фрэш (б/а) Лаймон фрэш макс СР/ГАЗ (12 шт.) 1.0 л ПЭТ (UBG) (Новый ГОСТ)</t>
  </si>
  <si>
    <t>PL008827</t>
  </si>
  <si>
    <t>FRESH BAR Киви Микс 1.0 (12 шт.) 0,45 л бан. (UBG)</t>
  </si>
  <si>
    <t>PL004495</t>
  </si>
  <si>
    <t>Генезис Тропик (12 шт.) 0,5 л бан. (UBG)</t>
  </si>
  <si>
    <t>*PL002500</t>
  </si>
  <si>
    <t xml:space="preserve">Red Devil (с/а) Red Devil (24 шт.) 0.5 л бан. 9 % (UBG) </t>
  </si>
  <si>
    <t>PL004698</t>
  </si>
  <si>
    <t>Беркли Джин-Тоник (12 шт.) 0,5 л бан. 7.2 % (МЕГАПАК-производство) (18 мес.)</t>
  </si>
  <si>
    <t>PL010630</t>
  </si>
  <si>
    <t>FRESH BAR Цитрус Айс 1.0 (12 шт.) 0,48 л ПЭТ (МЕГАПАК) Акция</t>
  </si>
  <si>
    <t>PL007711</t>
  </si>
  <si>
    <t>FRESH BAR Мохито (12 шт.) 0,48 л ПЭТ (МЕГАПАК) (НОВ. ДС)</t>
  </si>
  <si>
    <t>PL006182</t>
  </si>
  <si>
    <t>HOOP мультифрут (12 шт.) 0,5 л ПЭТ (МЕГАПАК)</t>
  </si>
  <si>
    <t>PL009231</t>
  </si>
  <si>
    <t>Генезис Зеленая Звезда (12 шт.) 0,5 л бан. (МЕГАПАК) (НОВ. РЦ)</t>
  </si>
  <si>
    <t>PL010449</t>
  </si>
  <si>
    <t>Лаймон фрэш (б/а) Лаймон фрэш макс (12 шт.) 1,0 л ПЭТ (UBG) (Акция)</t>
  </si>
  <si>
    <t>PL010015</t>
  </si>
  <si>
    <t>Adrenaline Rush (12 шт.) 0,449 л бан. (UBG) (1824 шт/пд) АКЦИЗ</t>
  </si>
  <si>
    <t>PL005625</t>
  </si>
  <si>
    <t>Мустанг Энерджи (12 шт.) 0,45 л бан. (UBG)</t>
  </si>
  <si>
    <t>PL005566</t>
  </si>
  <si>
    <t xml:space="preserve">Манчестер Грейпфрут (12 шт.) 0,45 л бан. 7.2 % (МЕГАПАК) </t>
  </si>
  <si>
    <t>PL004645</t>
  </si>
  <si>
    <t>Пепси Кола (12 шт.) 1,25 л ПЭТ</t>
  </si>
  <si>
    <t>PL005865</t>
  </si>
  <si>
    <t>FRESH BAR Цитрус Айс (12 шт.) 0,48 л ПЭТ (UBG) (НОВ. ДС)</t>
  </si>
  <si>
    <t>PL010558</t>
  </si>
  <si>
    <t>Алоха Пипл (спиртованный) Гавана Бич (12 шт.) 0,33 л бут. 5.5 % (МЕГАПАК) (18 мес)</t>
  </si>
  <si>
    <t>PL004164</t>
  </si>
  <si>
    <t>Беркли Джин-Тоник (12 шт.) 0.5 л бан. 7.2 % (UBG) (18 мес.)</t>
  </si>
  <si>
    <t>PL010067</t>
  </si>
  <si>
    <t>Генезис Личи (12 шт.) 0,45 л бан. (МЕГАПАК)</t>
  </si>
  <si>
    <t>PL002760</t>
  </si>
  <si>
    <t>Винный напиток Нирвана Вишневая (6 шт.) 1.5 л ПЭТ 8 % (ОПВЗ)</t>
  </si>
  <si>
    <t>PL006172</t>
  </si>
  <si>
    <t>Хуууч Супер Черная смородина (24 шт.) 0,45 л бан. 7.2 % (МЕГАПАК)</t>
  </si>
  <si>
    <t>Хай Алоха Пипл</t>
  </si>
  <si>
    <t>PL009250</t>
  </si>
  <si>
    <t>Хай Алоха Пипл Гавана Бич (12 шт.) 0,33 л бут. 5.5 % (МЕГАПАК)</t>
  </si>
  <si>
    <t>PL004099</t>
  </si>
  <si>
    <t>Ред Девил (б/а) Ред Девил (12 шт.) 0.5 л бан. (UBG) (18 мес.)</t>
  </si>
  <si>
    <t>PL004239</t>
  </si>
  <si>
    <t>Ягуар Оригинальный (24 шт.) 0.5 л бан. 7.2 %  (UBG) ЭКСПОРТ (Без кофеина) (18 мес.)</t>
  </si>
  <si>
    <t>PL008039</t>
  </si>
  <si>
    <t>Манчестер Блю (12 шт.) 0,45 л бан. 7.2 % (МЕГАПАК)</t>
  </si>
  <si>
    <t>PL010196</t>
  </si>
  <si>
    <t xml:space="preserve">Ягуар (б/а) Лайв Нью Энерджи (12 шт.) 0,45 л бан. (UBG) (KAZ-UZS) </t>
  </si>
  <si>
    <t>PL006971</t>
  </si>
  <si>
    <t>СВЯТОЙ ИСТОЧНИК Негаз (12 шт.) 0,5 л ПЭТ (UBG) (НОВ. ДС)</t>
  </si>
  <si>
    <t>*PL002249</t>
  </si>
  <si>
    <t>Черный Русский КОФЕ-Двойной Эспрессо Перфект (24 шт.) 0.5 л бан. 7 % (UBG) ЭКСПОРТ (24 мес.)</t>
  </si>
  <si>
    <t>Андрухович Г.С.ИП</t>
  </si>
  <si>
    <t>*PL001542</t>
  </si>
  <si>
    <t>Red Devil (с/а) Red Devil Perfect (24 шт.) 0.33 л бан. SLEEK 7 % (Браво Премиум) (ФСМ)</t>
  </si>
  <si>
    <t>PL00688*</t>
  </si>
  <si>
    <t>FRESH BAR Мохито (12 шт.) 0,48 л ПЭТ (UBG) (НОВ. РЦ)</t>
  </si>
  <si>
    <t>PL004447_</t>
  </si>
  <si>
    <t>PL010004</t>
  </si>
  <si>
    <t>Горилла Баббл гам (24 шт.) 0,45 л бан. (UBG) БЕЗ АКЦИЗА</t>
  </si>
  <si>
    <t>PL008736</t>
  </si>
  <si>
    <t>Ред Девил Супер (с/а) Иная Сила (12 шт.) 0,45 л бан. 7.2 % (МЕГАПАК) (НОВ. ДИЗ.)</t>
  </si>
  <si>
    <t>PL002589</t>
  </si>
  <si>
    <t>Ягуар Ультра Лайт Перфект (12 шт.) 0.5 л бан. 7.2 % (UBG)</t>
  </si>
  <si>
    <t>PL004449</t>
  </si>
  <si>
    <t>Ягуар Оригинальный (12 шт.) 0,5 л бан. 7.2 % (МЕГАПАК) (18 мес.) (ИЗМ.№1)</t>
  </si>
  <si>
    <t>*PL002160</t>
  </si>
  <si>
    <t>Черный Русский Коньяк-Миндаль Перфект (24 шт.) 0.5 л бан. 7 % (Артисан) (серт. 18 мес.)</t>
  </si>
  <si>
    <t>PL005866</t>
  </si>
  <si>
    <t>FRESH BAR Оранж Бласт (12 шт.) 0,48 л ПЭТ (UBG) (НОВ. ДС)</t>
  </si>
  <si>
    <t>PL005976</t>
  </si>
  <si>
    <t>Смарт Фокс с розой и лаймом (12 шт.) 0,33 л бут. 7 % (ОПВЗ)  ЭКСПОРТ</t>
  </si>
  <si>
    <t>PL008999</t>
  </si>
  <si>
    <t>ГринМи Плюс Стрэсс Контрол (12 шт.) 0,47 л ПЭТ (UBG)</t>
  </si>
  <si>
    <t>Алиев Б.Б. (Габричевского) ИП</t>
  </si>
  <si>
    <t>PL004291</t>
  </si>
  <si>
    <t>Ягуар Оригинальный (20 шт.) 0,33 л бан. 7.2 % (UBG) (18 мес.) (ИЗМ.№1)</t>
  </si>
  <si>
    <t>*PL001479</t>
  </si>
  <si>
    <t xml:space="preserve">Манчестер Классический (24 шт.) 0.5 л бан. 7 % (МЕГАПАК) </t>
  </si>
  <si>
    <t>*PL002211</t>
  </si>
  <si>
    <t>Red Devil (с/а) Red Devil Mystic (24 шт.) 0.5 л бан. 7 % (Браво Премиум) (ФСМ)</t>
  </si>
  <si>
    <t>PL008475</t>
  </si>
  <si>
    <t>FRESH BAR Цитрус Айс 1.0 (12 шт.) 0,48 л ПЭТ (МЕГАПАК) (НОВ. ДС)</t>
  </si>
  <si>
    <t>PL010723</t>
  </si>
  <si>
    <t>Тен Страйк (б/а) Скай (12 шт.) 0,45 л бан. (МЕГАПАК)</t>
  </si>
  <si>
    <t>PL0059**</t>
  </si>
  <si>
    <t>Генезис Грин (12 шт.) 0,5 л бан. (UBG)</t>
  </si>
  <si>
    <t>*PL002475</t>
  </si>
  <si>
    <t>Супер Ягуар Оригинальный (20 шт.) 0.33 л бан. SLEEK 9 % (UBG)</t>
  </si>
  <si>
    <t>*PL002203</t>
  </si>
  <si>
    <t>Манчестер Классический (24 шт.) 0.5 л бан. 7 % (Артисан) (серт. 18 мес)</t>
  </si>
  <si>
    <t>PL007164</t>
  </si>
  <si>
    <t>Лаймон фрэш (б/а) Оранж (6 шт.) 1,0 л ПЭТ KG (GALANZ bottlers)  (Казахстан)</t>
  </si>
  <si>
    <t>*PL001739</t>
  </si>
  <si>
    <t>Red Devil (с/а) Red Devil Power (24 шт.) 0.5 л бан. 7 % (UBG) ЭКСПОРТ</t>
  </si>
  <si>
    <t>PL005436</t>
  </si>
  <si>
    <t>FRESH BAR Альфа кола (12 шт.) 0,48 л ПЭТ (UBG) ЭКСПОРТ</t>
  </si>
  <si>
    <t>*PL001372</t>
  </si>
  <si>
    <t>Манчестер Классический (24 шт.) 0.5 л бан. 7 % (Артисан) (ДС) (ФСМ)</t>
  </si>
  <si>
    <t>PL006919</t>
  </si>
  <si>
    <t>Черный Русский с коньяком и вкусом миндаля Перфект (12 шт.) 0,33 л бан. SLEEK 7.2 % (Браво Премиум)</t>
  </si>
  <si>
    <t>PL004103</t>
  </si>
  <si>
    <t>Черный Русский с коньяком и вкусом миндаля Перфект (24 шт.) 0.5 л бан. 7.2 % (UBG) ЭКСПОРТ (18 мес.)</t>
  </si>
  <si>
    <t>PL007787</t>
  </si>
  <si>
    <t>Adrenaline Rush (12 шт.) 0,33 л бан. SLEEK (2160 шт. на пд) (UBG)</t>
  </si>
  <si>
    <t>Азарова О.И. (Завидная ул) ИП</t>
  </si>
  <si>
    <t>*PL002285</t>
  </si>
  <si>
    <t>Ягуар Супер Лайт Перфект (20 шт.) 0.33 л бан. SLEEK 5.5 % (UBG) (ФСМ)</t>
  </si>
  <si>
    <t>PL009355</t>
  </si>
  <si>
    <t>Генезис Желтая звезда (12 шт.) 0,45 л бан. (UBG)</t>
  </si>
  <si>
    <t>PL005979</t>
  </si>
  <si>
    <t>Пепси Кола (12 шт.) 1,0 л ПЭТ (UBG)</t>
  </si>
  <si>
    <t>PL004181</t>
  </si>
  <si>
    <t>Робин Гуд с виски и вкусом колы (24 шт.) 0.5 л бан. 7.2 % (UBG) (18 мес.)</t>
  </si>
  <si>
    <t>Векуа К.С. ИП</t>
  </si>
  <si>
    <t>*PL001628</t>
  </si>
  <si>
    <t>Ягуар Оригинальный Перфект (24 шт.) 0.5 л бан. 7 % (МЕГАПАК) (ФСМ)</t>
  </si>
  <si>
    <t>PL004675</t>
  </si>
  <si>
    <t>Мохито Клубника 12 шт. 0,5 л бан. (UBG)</t>
  </si>
  <si>
    <t>Газизов Р.М. ИП</t>
  </si>
  <si>
    <t>PL010073</t>
  </si>
  <si>
    <t>ГринМи Плюс Тонус (12 шт.) 0,33 л бан. SLEEK (UBG)</t>
  </si>
  <si>
    <t>PL005657</t>
  </si>
  <si>
    <t>Хантер Инстинкт тропик (12 шт.) 0,45 л бан. 7.2 % (Браво Премиум) (НОВ. ГОСТ)</t>
  </si>
  <si>
    <t>PL002460</t>
  </si>
  <si>
    <t>Манчестер Классический (24 шт.) 0.5 л бан. 7.2 % (UBG)</t>
  </si>
  <si>
    <t>*PL002346</t>
  </si>
  <si>
    <t xml:space="preserve">Лаймон фрэш (б/а) Лаймон фрэш с/газ (12 шт.) 1 л ПЭТ (Gloria Food) (Казахстан) </t>
  </si>
  <si>
    <t>PL002755</t>
  </si>
  <si>
    <t>Манчестер Грейпфрут (12 шт.) 0.5 л бан. 7.2 % (UBG)</t>
  </si>
  <si>
    <t>PL009647</t>
  </si>
  <si>
    <t>Adrenaline Rush (12 шт.) 0,449 л бан. (UBG) (2052 шт/пд) АКЦИЗ</t>
  </si>
  <si>
    <t>PL004914</t>
  </si>
  <si>
    <t>PL008998</t>
  </si>
  <si>
    <t>ГринМи Плюс Иммунити Протект (12 шт.) 0,47 л ПЭТ (UBG)</t>
  </si>
  <si>
    <t>PL009573</t>
  </si>
  <si>
    <t>Лаймон фрэш (б/а) Ягоды (12 шт.) 0,5 л ПЭТ (UBG) Казахстан</t>
  </si>
  <si>
    <t>PL004636</t>
  </si>
  <si>
    <t>Ягуар Оригинальный Перфект (24 шт.) 0,5 л бан. 7.2 % (МЕГАПАК) ЭКСПОРТ</t>
  </si>
  <si>
    <t>PL005656</t>
  </si>
  <si>
    <t>Хантер Инстинкт лимон (12 шт.) 0,45 л бан. 7.2 % (МЕГАПАК) (НОВ. ГОСТ)</t>
  </si>
  <si>
    <t>*PL001875</t>
  </si>
  <si>
    <t>Манчестер Классический (24 шт.) 0.33 л бан. 7 % (МЕГАПАК)</t>
  </si>
  <si>
    <t>PL006823</t>
  </si>
  <si>
    <t>Мохито Клубника 12 шт. 0,45 л бан. (UBG)</t>
  </si>
  <si>
    <t>PL008674</t>
  </si>
  <si>
    <t>FRESH BAR Мохито 1.0 (12 шт.) 0,48 л ПЭТ (МЕГАПАК)</t>
  </si>
  <si>
    <t>*PL001824</t>
  </si>
  <si>
    <t>Ягуар Gold (24 шт.) 0.5 л бан. 7 % (UBG) (ФСМ)</t>
  </si>
  <si>
    <t>Грезин В.В.ИП</t>
  </si>
  <si>
    <t>PL009722</t>
  </si>
  <si>
    <t>FRESH BAR Киви Микс 1.0 (12 шт.) 0,48 л ПЭТ (МЕГАПАК) (С)</t>
  </si>
  <si>
    <t>PL004637</t>
  </si>
  <si>
    <t>Ягуар Оригинальный (24 шт.) 0,5 л бан. 7.2 % (МЕГАПАК) ЭКСПОРТ</t>
  </si>
  <si>
    <t>PL010403</t>
  </si>
  <si>
    <t>Джага Джага (12 шт.) 0,45 л бан. 7.2 % (МЕГАПАК) (24 мес)</t>
  </si>
  <si>
    <t>Гасанов Э.А.О.ИП</t>
  </si>
  <si>
    <t>PL003246</t>
  </si>
  <si>
    <t>Винный напиток Нирвана Лимонная (6 шт.) 1.5 л ПЭТ 8 % (ОПВЗ) (504 шт/пд)</t>
  </si>
  <si>
    <t>PL007099</t>
  </si>
  <si>
    <t>FRESH BAR Оранж Бласт (6 шт.) 1,5 л ПЭТ (UBG) (НОВ. ДС)</t>
  </si>
  <si>
    <t>Хуууч Супер (спиртной) ЭКСПОРТ</t>
  </si>
  <si>
    <t>PL009946</t>
  </si>
  <si>
    <t>Хуууч Супер (спиртной) Черная смородина (12 шт.) 0,45 л бан. 7.2 % (МЕГАПАК) (нов. ГОСТ) ЭКСПОРТ</t>
  </si>
  <si>
    <t>PL010754</t>
  </si>
  <si>
    <t>Лаймон фрэш (б/а) Ягоды (12 шт.) 1,0 л ПЭТ (UBG) (ЧЗ Узбекистан) Казахстан</t>
  </si>
  <si>
    <t>PL010099</t>
  </si>
  <si>
    <t>Генезис NEW (12 шт.) 0,45 л бан. (МЕГАПАК)</t>
  </si>
  <si>
    <t>PL003217</t>
  </si>
  <si>
    <t>Лаймон фрэш (б/а) Лаймон фрэш (24 шт.) 0.33 л бан. (МЕГАПАК) (нов. сертификат)</t>
  </si>
  <si>
    <t>PL006027</t>
  </si>
  <si>
    <t>FRESH BAR Цитрус Айс (6 шт.) 1,5 л ПЭТ (UBG)</t>
  </si>
  <si>
    <t>PL005415</t>
  </si>
  <si>
    <t>FRESH BAR Блэк Джек (6 шт.) 1,0 л ПЭТ (UBG)</t>
  </si>
  <si>
    <t>PL004780</t>
  </si>
  <si>
    <t>Хантер Инстинкт дыня (6 шт.) 1,0 л ПЭТ 7.2 % (Браво Премиум)</t>
  </si>
  <si>
    <t>PL008478</t>
  </si>
  <si>
    <t>FRESH BAR Дабл Фанни 1.0 (12 шт.) 0,48 л ПЭТ (МЕГАПАК) (НОВ.ДС)</t>
  </si>
  <si>
    <t>PL003735</t>
  </si>
  <si>
    <t>Манчестер Классический (12 шт.) 0.5 л бан. 7.2 % (МЕГАПАК) (ТС)</t>
  </si>
  <si>
    <t>PL005663</t>
  </si>
  <si>
    <t>Нирвана Цитрусово-имбирный панч (12 шт.) 0,33 л бут. 4.5 % (Браво Премиум) (НОВ. ГОСТ)</t>
  </si>
  <si>
    <t>PL005592</t>
  </si>
  <si>
    <t>Ягуар Оригинальный без кофеина (12 шт.) 0,45 л бан. 7.2 % (МЕГАПАК) ЭКСПОРТ</t>
  </si>
  <si>
    <t>Ахундов М.А. (Академика Анохина ул) ИП</t>
  </si>
  <si>
    <t>*PL001096</t>
  </si>
  <si>
    <t>Трофи Фейхоа (24 шт.) 0.5 л бан. 7 % (МЕГАПАК) (ГОСТ) (ДС)</t>
  </si>
  <si>
    <t>PL004706</t>
  </si>
  <si>
    <t xml:space="preserve">Черный Русский с коньяком и вкусом миндаля Перфект (12 шт.) 0,33 л бан. 7.2% (МЕГАПАК-производство) </t>
  </si>
  <si>
    <t>Азимов А.А. (Осипова пл) ИП</t>
  </si>
  <si>
    <t>PL002241</t>
  </si>
  <si>
    <t>Манчестер Классический (20 шт.) 0.33 л бан. SLEEK 7 % (UBG) (серт. 18 мес.)</t>
  </si>
  <si>
    <t>PL007425</t>
  </si>
  <si>
    <t>Генезис Фиолетовая звезда (12 шт.) 0,5 л бан. (UBG) (НОВ. ДС)</t>
  </si>
  <si>
    <t>Алиев А.З. ИП</t>
  </si>
  <si>
    <t>PL002213</t>
  </si>
  <si>
    <t>Ягуар Супер Лайт Перфект (12 шт.) 0.33 л бан. SLEEK 5.5 % (Браво Премиум) (ФСМ)</t>
  </si>
  <si>
    <t>PL010340</t>
  </si>
  <si>
    <t>Ягуар (б/а) Дикий (12 шт.) 0,45 л бан. (UBG) (KAZ-UZS) (Без ЧЗ)</t>
  </si>
  <si>
    <t>PL010154</t>
  </si>
  <si>
    <t>Тен Страйк (б/а) Скай (12 шт.) 0,45 л бан. (Нама)</t>
  </si>
  <si>
    <t>PL010355</t>
  </si>
  <si>
    <t>Лаймон фрэш (б/а) Ягоды (12 шт.) 0,33 л бан. SLEEK (UBG) UZB-AZ (Без ЧЗ)</t>
  </si>
  <si>
    <t>PL009454</t>
  </si>
  <si>
    <t>HOOP вишневый вкус (12 шт.) 0,5 л ПЭТ (МЕГАПАК) (нов. РЦ)</t>
  </si>
  <si>
    <t>*PL001286</t>
  </si>
  <si>
    <t>Ягуар Оригинальный Перфект (24 шт.) 0.33 л бан. SLEEK 7 % (UBG) (ФСМ)</t>
  </si>
  <si>
    <t>Лаймон фрэш Манго (12 шт.) 0,47 л ПЭТ (UBG) (Тестовый образец 2)</t>
  </si>
  <si>
    <t>PL009423</t>
  </si>
  <si>
    <t>Adrenaline Rush (12 шт.) 0,33 л бан. SLEEK (1920 шт. на пд) (UBG) (НОВ. ДС)</t>
  </si>
  <si>
    <t>*PL002418</t>
  </si>
  <si>
    <t xml:space="preserve">Ягуар Актив (24 шт.) 0.5 л бан. 7 % (Артисан) </t>
  </si>
  <si>
    <t>PL009064</t>
  </si>
  <si>
    <t>Коктейль барный Мохито (12 шт.) 0,45 л бан. 7.2 % (МЕГАПАК) ЭКСПОРТ</t>
  </si>
  <si>
    <t>*PL002193</t>
  </si>
  <si>
    <t>Red Devil (с/а) Red Devil Perfect (24 шт.) 0.5 л бан. 7 % (МЕГАПАК) (24 мес)</t>
  </si>
  <si>
    <t>PL003797</t>
  </si>
  <si>
    <t>Лаймон фрэш (б/а) Лаймон фрэш стилл лайт (12 шт.) 0.33 л бан. (МЕГАПАК) (Новый ГОСТ)</t>
  </si>
  <si>
    <t>PL006886</t>
  </si>
  <si>
    <t>Ахмадов С.С. (Птицефабрика мкр) ИП</t>
  </si>
  <si>
    <t>PL006706</t>
  </si>
  <si>
    <t>Святой Источник МЕСТА СИЛЫ: Алтай (12 шт.) 0,33 л бан. SLEEK (UBG) ЭКСПОРТ</t>
  </si>
  <si>
    <t>*PL002201</t>
  </si>
  <si>
    <t>Манчестер Классический (24 шт.) 0.5 л бан. 7 % (UBG) (серт. 18 мес)</t>
  </si>
  <si>
    <t>*PL000983</t>
  </si>
  <si>
    <t>Лаймон фрэш (б/а) Лаймон фрэш макс с/газ (12 шт.) 0.5 л ПЭТ (UBG) (ГОСТ) (ДС)</t>
  </si>
  <si>
    <t>PL003593</t>
  </si>
  <si>
    <t>Ягуар Ультра Лайт (24 шт.) 0.5 л бан. 7.2 % (UBG) (Больш. лапа)</t>
  </si>
  <si>
    <t>PL008709</t>
  </si>
  <si>
    <t>Лаймон фрэш (б/а) (Казахстан) Лаймон фрэш (12 шт.) 1,0 л ПЭТ (UBG)</t>
  </si>
  <si>
    <t>PL010101</t>
  </si>
  <si>
    <t>Генезис NEW (12 шт.) 0,45 л бан. (UBG)</t>
  </si>
  <si>
    <t>Велиева М.Э. (Новоселки) ИП</t>
  </si>
  <si>
    <t>PL005594</t>
  </si>
  <si>
    <t>Ред Девил Супер (с/а) Иная Сила (12 шт.) 0,45 л бан. 7.2 % (МЕГАПАК)</t>
  </si>
  <si>
    <t>PL005046</t>
  </si>
  <si>
    <t>Черный Русский с коньяком и вкусом миндаля Перфект (12 шт.) 0,5 л бан. 7.2 % (МЕГАПАК) ЭКСПОРТ(ИЗМ1)</t>
  </si>
  <si>
    <t>PL00358_</t>
  </si>
  <si>
    <t>Х Супер Ред Девил (с/а) Иная Сила (20 шт.) 0.33 л бан. SLEEK 7.2 % (UBG) (Без кофеина)</t>
  </si>
  <si>
    <t>PL002633</t>
  </si>
  <si>
    <t>Ягуар Оригинальный Перфект (24 шт.) 0.5 л бан. 7.2 % (UBG) ЭКСПОРТ</t>
  </si>
  <si>
    <t>PL007025</t>
  </si>
  <si>
    <t xml:space="preserve">Лаймон фрэш (б/а) Спайси (12 шт.) 0,5 л ПЭТ (GALANZ bottlers) (Казахстан) </t>
  </si>
  <si>
    <t>PL010021</t>
  </si>
  <si>
    <t>Хуууч Супер (спиртной) Грейпфрут (12 шт.) 0,45 л бан. 7.2 % (МЕГАПАК) (нов. ГОСТ) ЭКСПОРТ</t>
  </si>
  <si>
    <t>*PL001594</t>
  </si>
  <si>
    <t>Лаймон фрэш (б/а) Лаймон фрэш (24 шт.) 0.33 л бан. (Русское Время) (ГОСТ) (ДС)</t>
  </si>
  <si>
    <t>Бутлегер (спиртной) ЭКСПОРТ</t>
  </si>
  <si>
    <t>Алиев А.А. (Дмитров) ИП</t>
  </si>
  <si>
    <t>PL009935</t>
  </si>
  <si>
    <t>Бутлегер (спиртной) Бренди Апельсин (12 шт.) 0,45 л бан. 7.2 % (МЕГАПАК) (нов. ГОСТ) ЭКСПОРТ</t>
  </si>
  <si>
    <t>Бакин И.В.ИП</t>
  </si>
  <si>
    <t>PL007521</t>
  </si>
  <si>
    <t>Манчестер Классический (12 шт.) 0,45 л бан. 7.2 % (Браво Премиум)</t>
  </si>
  <si>
    <t>PL003068</t>
  </si>
  <si>
    <t>Ягуар Голд Тропик Перфект (24 шт.) 0.5 л бан. 7.2 % (UBG)</t>
  </si>
  <si>
    <t>PL008745</t>
  </si>
  <si>
    <t>Святой Источник со вкусом Малины (6 шт.) 1,5 л ПЭТ (UBG) (НОВ. ДС) ЭКСПОРТ</t>
  </si>
  <si>
    <t>PL008325</t>
  </si>
  <si>
    <t>Манчестер Лайм (12 шт.) 0,45 л бан. 7.2 % (МЕГАПАК) (новый ЕГАИС)</t>
  </si>
  <si>
    <t>PL002873</t>
  </si>
  <si>
    <t>БУЛЬДОГ (б/а) Бульдог газ (24 шт.) 0.5 л бан. (МЕГАПАК)</t>
  </si>
  <si>
    <t>PL009467</t>
  </si>
  <si>
    <t>Генезис Рубиновая звезда (12 шт.) 0,45 л бан. (UBG) Казахстан</t>
  </si>
  <si>
    <t>Геворгян Г.А. (Королев) ИП</t>
  </si>
  <si>
    <t>PL007454</t>
  </si>
  <si>
    <t>E-ON ДЭНДЖЕР БЕРРИ 2.0 (12 шт.) 0,45 л бан. (UBG)</t>
  </si>
  <si>
    <t>PL005006</t>
  </si>
  <si>
    <t>Коктебель коньяк 3* (короб 6 шт.) 0,5 л Стекло 40 % (КВК)</t>
  </si>
  <si>
    <t>PL004080</t>
  </si>
  <si>
    <t>Гринми Кола (б/а) Кола (12 шт.) 0.33 л бан. (UBG) (Новый ГОСТ)</t>
  </si>
  <si>
    <t>PL005031</t>
  </si>
  <si>
    <t>Мохито Клубника 12 шт. 0,5 л бан. (1512 шт/пд)(UBG)</t>
  </si>
  <si>
    <t>PL003560</t>
  </si>
  <si>
    <t>Казанова Дыня (12 шт.) 0.5 л бан. 7.2 % (UBG) (ТС)</t>
  </si>
  <si>
    <t>3315</t>
  </si>
  <si>
    <t>Ахмад Чай Черный Лимон (12 шт.) 0.33 л бан.</t>
  </si>
  <si>
    <t>PL004210</t>
  </si>
  <si>
    <t>Гринми Минерал (б/а) газированная (12 шт.) 0.5 л бут. (UBG)</t>
  </si>
  <si>
    <t>PL010670</t>
  </si>
  <si>
    <t>Лаймон фрэш (б/а) Груша (12 шт.) 0,33 л бан. SLEEK (UBG) UZB-AZ (Без ЧЗ)</t>
  </si>
  <si>
    <t>PL009579</t>
  </si>
  <si>
    <t>Лаймон фрэш (б/а) Манго (12 шт.) 0,5 л ПЭТ (UBG) Казахстан</t>
  </si>
  <si>
    <t>PL002517</t>
  </si>
  <si>
    <t>Черный Русский Коньяк-Миндаль Перфект (24 шт.) 0.5 л бан. 8.7 % (UBG) ЭКСПОРТ</t>
  </si>
  <si>
    <t>PL004798</t>
  </si>
  <si>
    <t>Хантер Инстинкт лимон (12 шт.) 0,45 л бан. 7.2 % (Браво Премиум)</t>
  </si>
  <si>
    <t>PL005864</t>
  </si>
  <si>
    <t>FRESH BAR Пина Колада (12 шт.) 0,48 л ПЭТ (UBG) (НОВ. ДС)</t>
  </si>
  <si>
    <t>PL006581</t>
  </si>
  <si>
    <t>Святой Источник Негаз (12 шт.) 0,5 л ПЭТ (UBG) (НОВ. ДС)</t>
  </si>
  <si>
    <t>PL010195</t>
  </si>
  <si>
    <t xml:space="preserve">Ягуар (б/а) Культ Энерджи (12 шт.) 0,45 л бан. (UBG) (KAZ-UZS) </t>
  </si>
  <si>
    <t>PL004688</t>
  </si>
  <si>
    <t>Ягуар Оригинальный (24 шт.) 0,33 л бан. 7.2 % (МЕГАПАК) (СТАНД.БАН) ИЗМ.№2</t>
  </si>
  <si>
    <t>PL004793</t>
  </si>
  <si>
    <t>Хантер Инстинкт вишня (12 шт.) 0,45 л бан. 7.2 % (Браво Премиум)</t>
  </si>
  <si>
    <t>PL010334</t>
  </si>
  <si>
    <t>Генезис Зеленая Звезда (12 шт.) 0,45 л бан. (UBG) Казахстан (БЕЗ ЧЗ)</t>
  </si>
  <si>
    <t>*PL002253</t>
  </si>
  <si>
    <t>Черный Русский Коньяк-Миндаль Перфект (20 шт.) 0.33 л бан. SLEEK 7 % (UBG) (ФСМ)</t>
  </si>
  <si>
    <t>PL010715</t>
  </si>
  <si>
    <t>Лаймон фрэш (б/а) Груша (12 шт.) 0,33 л бан. SLEEK (UBG) (Акция) (Без ЧЗ)</t>
  </si>
  <si>
    <t>PL003245</t>
  </si>
  <si>
    <t>Винный напиток Нирвана Джиновая (6 шт.) 1.5 л ПЭТ 8 % (ОПВЗ) (504 шт/пд)</t>
  </si>
  <si>
    <t>PL010204</t>
  </si>
  <si>
    <t>Лаймон фрэш лайн (б/а) Лаймон фрэш (12 шт.) 0,25 л бут. (МЕГАПАК) (Нов.ШК)</t>
  </si>
  <si>
    <t>PL002022</t>
  </si>
  <si>
    <t>Лаймон фрэш (б/а) Лаймон фрэш стилл лайт (12 шт.) 0.33 л бан. (Аквалайф)</t>
  </si>
  <si>
    <t>PL009364</t>
  </si>
  <si>
    <t>Тен Страйк (б/а) Дарк (12 шт.) 0,45 л бан. (UBG)</t>
  </si>
  <si>
    <t>PL010757</t>
  </si>
  <si>
    <t>Лаймон фрэш (б/а) Груша (12 шт.) 0,5 л ПЭТ (UBG) (ЧЗ Узбекистан)</t>
  </si>
  <si>
    <t>PL005044</t>
  </si>
  <si>
    <t>Лаймон (б/а) Оранж (12 шт.) 0,33 л бан. SLEEK (UBG)</t>
  </si>
  <si>
    <t>Гайнетдинов И.И. ИП</t>
  </si>
  <si>
    <t>PL006355</t>
  </si>
  <si>
    <t>Генезис Фиолетовая звезда Буст (12 шт.) 0,25 л бан. (МЕГАПАК) ЭКСПОРТ</t>
  </si>
  <si>
    <t>*PL001275</t>
  </si>
  <si>
    <t>Red Devil (с/а) Red Devil Power (24 шт.) 0.5 л бан. 7 % (UBG) (ДС)</t>
  </si>
  <si>
    <t>Богданова Н.А. (Городище д) ИП</t>
  </si>
  <si>
    <t>PL008059</t>
  </si>
  <si>
    <t>Хуууч Супер Клубника (12 шт.) 0,33 л бут. 5.5 % (МЕГАПАК)</t>
  </si>
  <si>
    <t>PL008744</t>
  </si>
  <si>
    <t>Святой Источник со вкусом Лимона (6 шт.) 1,5 л ПЭТ (UBG) (НОВ. ДС) ЭКСПОРТ</t>
  </si>
  <si>
    <t>PL005821</t>
  </si>
  <si>
    <t>Нирвана Ягодно-мятный панч (12 шт.) 0,33 л бут. 4.5 % (Браво Премиум) ЭКСПОРТ</t>
  </si>
  <si>
    <t>*PL000778</t>
  </si>
  <si>
    <t>Черный Русский Коньяк-Миндаль (24 шт.) 0.33 л бан. 7 % (UBG) (ГОСТ Р 52700-2006) (ДС)</t>
  </si>
  <si>
    <t>PL004078</t>
  </si>
  <si>
    <t>Лаймон фрэш (б/а) Лаймон фрэш стилл лайт некст кэн (12 шт.) 0.33 л бан. (UBG)</t>
  </si>
  <si>
    <t>PL004707</t>
  </si>
  <si>
    <t>Ред Девил Супер (c/a) Иная Сила (12 шт.) 0,5 л бан. 7.2 % (МЕГАПАК-производство) ЭКСПОРТ</t>
  </si>
  <si>
    <t>PL004129</t>
  </si>
  <si>
    <t>Супер Ягуар Оригинальный (20 шт.) 0.33 л бан. 8 % (Аврора) (Азербайджан) (18 мес.)</t>
  </si>
  <si>
    <t>PL005088</t>
  </si>
  <si>
    <t>FRESH BAR Альфа кола (12 шт.) 0,48 л ПЭТ (UBG)</t>
  </si>
  <si>
    <t>PL004341</t>
  </si>
  <si>
    <t>Святой Источник Газ (12 шт.) 0,5 л ПЭТ (UBG)</t>
  </si>
  <si>
    <t>Бутлегер</t>
  </si>
  <si>
    <t>PL009115</t>
  </si>
  <si>
    <t>Бутлегер Виски Кола (12 шт.) 0,45 л бан. 7.2 % (МЕГАПАК)</t>
  </si>
  <si>
    <t>PL009457</t>
  </si>
  <si>
    <t>HOOP виноградный вкус (6 шт.) 2 л ПЭТ (МЕГАПАК) (нов. РЦ)</t>
  </si>
  <si>
    <t>PL009458</t>
  </si>
  <si>
    <t>HOOP вишневый вкус (6 шт.) 2 л ПЭТ (МЕГАПАК) (нов. РЦ)</t>
  </si>
  <si>
    <t>PL009249</t>
  </si>
  <si>
    <t>Хай Алоха Пипл Секс на пляже (12 шт.) 0,33 л бут. 5.5 % (МЕГАПАК)</t>
  </si>
  <si>
    <t>PL010536</t>
  </si>
  <si>
    <t>ГринМи Плюс Стрэсс Контрол макс (12 шт.) 0,47 л ПЭТ (UBG) (Без ЧЗ)</t>
  </si>
  <si>
    <t>PL003386</t>
  </si>
  <si>
    <t>Беркли Джин-Тоник (24 шт.) 0.5 л бан. 7.2 % (UBG) (ТС)</t>
  </si>
  <si>
    <t>Виноградов Д.Ю. ИП РЦ</t>
  </si>
  <si>
    <t>PL009377</t>
  </si>
  <si>
    <t>Генезис Фиолетовая звезда (12 шт.) 0,45 л бан. (МЕГАПАК)</t>
  </si>
  <si>
    <t>*PL001652</t>
  </si>
  <si>
    <t>Казанова Дыня (24 шт.) 0.5 л бан. 7 % (МЕГАПАК) (ФСМ)</t>
  </si>
  <si>
    <t>Абдуллаева Э.А. (Молодежная ул) ИП</t>
  </si>
  <si>
    <t>PL010567</t>
  </si>
  <si>
    <t>Арктик газированная ( 6 шт.) 1,5 л ПЭТ (МЕГАПАК) (18 мес)</t>
  </si>
  <si>
    <t>PL007928</t>
  </si>
  <si>
    <t>Лаймон фрэш (б/а) Лаймон фрэш стилл лайт некст (12 шт.) 0,5 л ПЭТ (UBG) (НОВ. ДС)</t>
  </si>
  <si>
    <t>PL009648</t>
  </si>
  <si>
    <t>Adrenaline Rush (12 шт.) 0,449 л бан. (UBG) (1728 шт/пд) АКЦИЗ</t>
  </si>
  <si>
    <t>PL004405</t>
  </si>
  <si>
    <t>Черный Русский с коньяком и вкусом кофе (12 шт.) 0,5 л бан. 7.2 % (UBG) (ИЗМ.№1)</t>
  </si>
  <si>
    <t>PL006883</t>
  </si>
  <si>
    <t>FRESH BAR Альфа кола (12 шт.) 0,48 л ПЭТ (UBG) (НОВ. ДС)</t>
  </si>
  <si>
    <t>Черный Русский (спиртной) ЭКСПОРТ</t>
  </si>
  <si>
    <t>PL009949</t>
  </si>
  <si>
    <t>Черный Русский (спиртной) с коньяком и вкусом вишни (12 шт) 0,45 л бан. 7.2% (МЕГАПАК)(нов.ГОСТ)ЭКСП</t>
  </si>
  <si>
    <t>Абсентиарт ЭКСПОРТ</t>
  </si>
  <si>
    <t>PL005642</t>
  </si>
  <si>
    <t>Абсентиарт (12 шт.) 0,5 л бан. 7.2 % (МЕГАПАК) (НОВ. ГОСТ) ЭКСПОРТ</t>
  </si>
  <si>
    <t>PL007713</t>
  </si>
  <si>
    <t>FRESH BAR Секс на пляже (12 шт.) 0,48 л ПЭТ (МЕГАПАК) (НОВ. ДС)</t>
  </si>
  <si>
    <t>PL008942</t>
  </si>
  <si>
    <t>Хуууч Твистед Красный апельсин - Грейпфрут (12 шт.) 0,33 л бут. 5.5 % (МЕГАПАК)</t>
  </si>
  <si>
    <t>*PL001144</t>
  </si>
  <si>
    <t>Черный Русский КОФЕ-Двойной Эспрессо (24 шт.) 0.33 л бан. 7 % (UBG) (ГОСТ Р 52845-2007) (ДС) ЕГАИС</t>
  </si>
  <si>
    <t>PL004287</t>
  </si>
  <si>
    <t>Ягуар Ультра Лайт (12 шт.) 0.5 л бан. 7.2 % (UBG) (18 мес)</t>
  </si>
  <si>
    <t>PL005780</t>
  </si>
  <si>
    <t>Абсентиарт (12 шт.) 0,45 л бан. 7.2 % (МЕГАПАК) ЭКСПОРТ</t>
  </si>
  <si>
    <t>PL004461</t>
  </si>
  <si>
    <t>Робин Гуд с виски и вкусом колы (24 шт.) 0,5 л бан. 7.2 % (ОПВЗ) ЭКСПОРТ (18 мес.)</t>
  </si>
  <si>
    <t>PL008103</t>
  </si>
  <si>
    <t>Нирвана Арбузно-розовый панч (12 шт.) 0,33 л бут. 4.5 % (ПолтавПиво) ЭКСПОРТ</t>
  </si>
  <si>
    <t>PL010396</t>
  </si>
  <si>
    <t>Джага Джага (12 шт.) 0,45 л бан. 7.2 % (ОПВЗ) (24 мес)</t>
  </si>
  <si>
    <t>PL009918</t>
  </si>
  <si>
    <t xml:space="preserve">Тен Страйк (спиртной) Дарк (12 шт.) 0,45 л бан. 7.2 % (МЕГАПАК) (нов. ГОСТ) </t>
  </si>
  <si>
    <t>PL009944</t>
  </si>
  <si>
    <t>Хуууч Супер (спиртной) Вишня (12 шт.) 0,45 л бан. 7.2 % (МЕГАПАК) (нов. ГОСТ) ЭКСПОРТ</t>
  </si>
  <si>
    <t>Антонян А.О.ИП</t>
  </si>
  <si>
    <t>*PL001853</t>
  </si>
  <si>
    <t>Ягуар Актив (24 шт.) 0.5 л бан. 7 % (UBG) (ФСМ) (ГОСТ Р 52845-2007)</t>
  </si>
  <si>
    <t>PL005161</t>
  </si>
  <si>
    <t>FRESH BAR Секс на пляже (12 шт.) 0,48 л ПЭТ</t>
  </si>
  <si>
    <t>PL008407</t>
  </si>
  <si>
    <t>Джампер Вишня и Яблоко (12 шт.) 0,33 л ПЭТ (МЕГАПАК) (10 мес.)</t>
  </si>
  <si>
    <t>PL006180</t>
  </si>
  <si>
    <t>HOOP вишневый вкус (6 шт.) 2 л ПЭТ (МЕГАПАК)</t>
  </si>
  <si>
    <t>PL008116</t>
  </si>
  <si>
    <t>Святой Источник МЕСТА СИЛЫ: Алтай (12 шт.) 0,5 л ПЭТ (UBG) (НОВ. ДС, РЦ)</t>
  </si>
  <si>
    <t>PL009134</t>
  </si>
  <si>
    <t>Казанова NEW (12 шт.) 0,45 л бан. 7.2 % (МЕГАПАК)</t>
  </si>
  <si>
    <t>PL002906</t>
  </si>
  <si>
    <t xml:space="preserve">Лаймон фрэш (б/а) Лаймон фрэш макс СР/ГАЗ (12 шт.) 1 л ПЭТ (GALANZ bottlers) (Казахстан) </t>
  </si>
  <si>
    <t>*PL001543</t>
  </si>
  <si>
    <t>Манчестер Классический (24 шт.) 0.33 л бан. SLEEK 7 % (Браво Премиум) (ФСМ)</t>
  </si>
  <si>
    <t>PL002661</t>
  </si>
  <si>
    <t>Ягуар Оригинальный Перфект (20 шт.) 0.33 л бан. SLEEK 7.2 % (UBG) ЭКСПОРТ</t>
  </si>
  <si>
    <t>PL003110</t>
  </si>
  <si>
    <t>Лаймон фрэш (б/а) Лаймон фрэш (12 шт.) 0.33 л бан. (Аквалайф) Казахстан (ТС)</t>
  </si>
  <si>
    <t>Ахмедов Ю.Ш. (Волгоградский) ИП</t>
  </si>
  <si>
    <t>*PL001073</t>
  </si>
  <si>
    <t>Лаймон фрэш (б/а) Лаймон фрэш макс с/газ (6 шт.) 1.0 л ПЭТ (Артисан) (ГОСТ) (ДС)</t>
  </si>
  <si>
    <t>PL007180</t>
  </si>
  <si>
    <t>Хуууч Супер Грейпфрут (12 шт.) 0,45 л бан. 7.2 % (МЕГАПАК) (Нов. ДС)</t>
  </si>
  <si>
    <t>PL010360</t>
  </si>
  <si>
    <t>ГринМи Плюс Стрэсс Контрол (12 шт.) 0,33 л бан. SLEEK (UBG) (Без ЧЗ)</t>
  </si>
  <si>
    <t>*PL001475</t>
  </si>
  <si>
    <t>Ягуар Супер Лайт (24 шт.) 0.5 л бан. 5.5 % (Артисан) (ГОСТ 52845-2007) (ДС)</t>
  </si>
  <si>
    <t>PL008510</t>
  </si>
  <si>
    <t>Хуууч Твистед Гранат Малина (12 шт.) 0,33 л бут. 5.5 % (МЕГАПАК) ЭКСПОРТ</t>
  </si>
  <si>
    <t>PL007702</t>
  </si>
  <si>
    <t>Джампер Банан и Персик (12 шт.) 0,33 л ПЭТ (МЕГАПАК) (Нов. ДС)</t>
  </si>
  <si>
    <t>PL007367</t>
  </si>
  <si>
    <t>E-ON ДЖИНЖЕР КРАШ 2.0 (12 шт.) 0,45 л бан. (UBG) (НОВ. ДС)</t>
  </si>
  <si>
    <t>PL008386</t>
  </si>
  <si>
    <t>Хуууч Твистед Черная смородина (12 шт.) 0,33 л бут. 5.5 % (МЕГАПАК)</t>
  </si>
  <si>
    <t>PL008390</t>
  </si>
  <si>
    <t>Нирвана Арбузно-розовый панч (12 шт.) 0,33 л бут. 4.5 % (МЕГАПАК) (новый ЕГАИС) ЭКСПОРТ</t>
  </si>
  <si>
    <t>PL009521</t>
  </si>
  <si>
    <t>Генезис Зеленая Звезда (12 шт.) 0,5 л бан. (UBG) (НОВ.ДС)</t>
  </si>
  <si>
    <t>PL002683</t>
  </si>
  <si>
    <t>Лаймон фрэш (б/а) Лаймон фрэш (12 шт.) 0.33 л бан. (МЕГАПАК) Казахстан</t>
  </si>
  <si>
    <t>PL010537</t>
  </si>
  <si>
    <t>Лаймон фрэш (б/а) Лаймон фрэш макс (12 шт.) 0,5 л ПЭТ (UBG) (Без ЧЗ)</t>
  </si>
  <si>
    <t>*PL002202</t>
  </si>
  <si>
    <t>Манчестер Классический (24 шт.) 0.5 л бан. 7 % (UBG) ЭКСПОРТ (серт. 18 мес)</t>
  </si>
  <si>
    <t>PL001627</t>
  </si>
  <si>
    <t>Трофи Мохито (24 шт.) 0.5 л бан. 7 % (МЕГАПАК) (ФСМ)</t>
  </si>
  <si>
    <t>PL008399</t>
  </si>
  <si>
    <t>Черный Русский с коньяком и вкусом кофе (12 шт.) 0,45 л бан. 7.2 % (МЕГАПАК) (новый ЕГАИС) ЭКСПОРТ</t>
  </si>
  <si>
    <t>PL005658</t>
  </si>
  <si>
    <t>Хантер Инстинкт тропик (12 шт.) 0,45 л бан. 7.2 % (МЕГАПАК) (НОВ. ГОСТ)</t>
  </si>
  <si>
    <t>PL009525</t>
  </si>
  <si>
    <t xml:space="preserve">Лаймон фрэш (б/а) Ягоды (12 шт.) 0,5 л ПЭТ (UBG) (НОВ. ДС) </t>
  </si>
  <si>
    <t>PL004019</t>
  </si>
  <si>
    <t>Лаймон фрэш (б/а) Лаймон фрэш стилл лайт некст (12 шт.) 0.5 л ПЭТ (UBG)</t>
  </si>
  <si>
    <t>PL010335</t>
  </si>
  <si>
    <t>Генезис Фиолетовая звезда (12 шт.) 0,45 л бан. (UBG) Казахстан (БЕЗ ЧЗ)</t>
  </si>
  <si>
    <t>PL010453</t>
  </si>
  <si>
    <t>Лаймон фрэш (б/а) Манго (6 шт.) 1,5 л ПЭТ (UBG) (Акция)</t>
  </si>
  <si>
    <t>PL009233</t>
  </si>
  <si>
    <t>Марибу Бар Дайкири (12 шт.) 0,45 л бан. 7.2 % (МЕГАПАК) ЭКСПОРТ</t>
  </si>
  <si>
    <t>PL005429</t>
  </si>
  <si>
    <t>Ягуар Оригинальный (12 шт.) 0,5 л бан. 7.2 % (Браво Премиум) (ИЗМ.№2)</t>
  </si>
  <si>
    <t>PL002463</t>
  </si>
  <si>
    <t>Манчестер Грейпфрут (24 шт.) 0.5 л бан. 7.2 % (UBG)</t>
  </si>
  <si>
    <t>*PL001651</t>
  </si>
  <si>
    <t>Red Devil (с/а) Red Devil Mystic (24 шт.) 0.5 л бан. 7 % (МЕГАПАК) (ФСМ)</t>
  </si>
  <si>
    <t>PL007217</t>
  </si>
  <si>
    <t>Adrenaline Rush (12 шт.) 0,33 л бан. SLEEK (UBG)</t>
  </si>
  <si>
    <t>PL008406</t>
  </si>
  <si>
    <t>Джампер Клубника и Ананас (12 шт.) 0,33 л ПЭТ (МЕГАПАК) (10 мес.)</t>
  </si>
  <si>
    <t>*PL001930</t>
  </si>
  <si>
    <t>Черный Русский КОФЕ-Двойной Эспрессо (24 шт.) 0.5 л бан. 7 % (МЕГАПАК) (ДС) (новый адрес)</t>
  </si>
  <si>
    <t>PL001336</t>
  </si>
  <si>
    <t>Трофи Фейхоа Перфект (24 шт.) 0.33 л бан. SLEEK 7 % (UBG) (ФСМ)</t>
  </si>
  <si>
    <t>PL006558</t>
  </si>
  <si>
    <t>FRESH BAR Пина Колада (12 шт.) 0,48 л ПЭТ (МЕГАПАК)</t>
  </si>
  <si>
    <t>PL007448</t>
  </si>
  <si>
    <t>Арктик негазированная ( 6 шт.) 2 л ПЭТ (МЕГАПАК) (18 мес.)</t>
  </si>
  <si>
    <t>PL004643</t>
  </si>
  <si>
    <t>Супер Ягуар Оригинальный (24 шт.) 0,5 л бан. 9 % (МЕГАПАК) ЭКСПОРТ (ДНР)</t>
  </si>
  <si>
    <t>PL004916</t>
  </si>
  <si>
    <t>Казанова Дыня (12 шт.) 0,45 л бан. 7.2 % (МЕГАПАК)</t>
  </si>
  <si>
    <t>PL010167</t>
  </si>
  <si>
    <t>Лаймон фрэш (б/а) Лаймон фрэш макс (6 шт.) 1,5 л ПЭТ (UBG) (Без ЧЗ)</t>
  </si>
  <si>
    <t>PL004451</t>
  </si>
  <si>
    <t>Беркли Джин-Тоник (12 шт.) 0,5 л бан. 7.2 % (МЕГАПАК) (18 мес.)</t>
  </si>
  <si>
    <t>PL007703</t>
  </si>
  <si>
    <t>Джампер Клубника и Ананас (12 шт.) 0,33 л ПЭТ (МЕГАПАК) (Нов. ДС)</t>
  </si>
  <si>
    <t>PL008260</t>
  </si>
  <si>
    <t>Ягуар Оригинальный Перфект (12 шт.) 0,45 л бан. 7.2 % (МЕГАПАК) ЭКСПОРТ(Новая ДС)</t>
  </si>
  <si>
    <t>*PL002188</t>
  </si>
  <si>
    <t>Ягуар Оригинальный Перфект (24 шт.) 0.5 л бан. 7 % (UBG) (24 мес)</t>
  </si>
  <si>
    <t>PL007892</t>
  </si>
  <si>
    <t>HOOP клубнично-черносмородиновый вкус (6 шт.) 2 л ПЭТ (МЕГАПАК) (Нов. ДС)</t>
  </si>
  <si>
    <t>PL009821</t>
  </si>
  <si>
    <t>Хуууч Твистед (спиртованный) Гранат Малина (12 шт.) 0,33 л бут. 5.5 % (МЕГАПАК) (нов. ГОСТ) ЭКСПОРТ</t>
  </si>
  <si>
    <t>PL004093</t>
  </si>
  <si>
    <t>Ягуар Оригинальный (20 шт.) 0.33 л бан. 7.2 % (UBG) (18 мес.)</t>
  </si>
  <si>
    <t>3224</t>
  </si>
  <si>
    <t>7 UP (12 шт.) 0.6 л ПЭТ</t>
  </si>
  <si>
    <t>PL007692</t>
  </si>
  <si>
    <t>Ягуар Оригинальный Перфект (12 шт.) 0,45 л бан. 7.2 % (ОПВЗ) ЭКСПОРТ</t>
  </si>
  <si>
    <t>PL004259</t>
  </si>
  <si>
    <t>Ягуар Голд (12 шт.) 0,5 л бан. 7.2 % (UBG) (18 мес.)</t>
  </si>
  <si>
    <t>PL008377</t>
  </si>
  <si>
    <t>Хуууч Супер Вишня (12 шт.) 0,45 л бан. 7.2 % (МЕГАПАК) (новый ЕГАИС)</t>
  </si>
  <si>
    <t>PL008071</t>
  </si>
  <si>
    <t>ГринМи плюс Иммунитет протект (12 шт.) 0,33 л бан. SLEEK (UBG) Казахстан</t>
  </si>
  <si>
    <t>PL005129</t>
  </si>
  <si>
    <t>Нирвана Клубнично-базиликовый панч (12 шт.) 0,33 л бут. 4.5 % (Браво Премиум)</t>
  </si>
  <si>
    <t>Абакумова Н.Ю.РЦ</t>
  </si>
  <si>
    <t>*PL003050</t>
  </si>
  <si>
    <t>Лаймон фрэш (б/а) Лаймон фрэш стилл лайт (24 шт.) 0.33 л бан. (МЕГАПАК) (нов. сертификат)</t>
  </si>
  <si>
    <t>PL002476</t>
  </si>
  <si>
    <t>Red Devil (с/а) Red Devil Perfect (24 шт.) 0.5 л бан. 7.2 % (UBG) (ТС)</t>
  </si>
  <si>
    <t>*PL000768</t>
  </si>
  <si>
    <t>Черный Русский Коньяк-Миндаль (24 шт.) 0.5 л бан. 7 % (UBG) (ГОСТ Р 52700-2006) (ДС)</t>
  </si>
  <si>
    <t>PL006195</t>
  </si>
  <si>
    <t>HOOP грушевый вкус (12 шт.) 0,5 л ПЭТ (МЕГАПАК)</t>
  </si>
  <si>
    <t>PL002595</t>
  </si>
  <si>
    <t xml:space="preserve">Лаймон фрэш лайн (б/а) (12 шт.) 0.5 л бут. СТЕКЛО  (UBG) </t>
  </si>
  <si>
    <t>PL005462</t>
  </si>
  <si>
    <t>E-ON ДЖИНЖЕР КРАШ 2.0 (12 шт.) 0,45 л бан. (UBG)</t>
  </si>
  <si>
    <t>*PL001377</t>
  </si>
  <si>
    <t>Red Devil (с/а) Red Devil Perfect (24 шт.) 0.33 л бан. SLEEK 7 % (UBG) (ФСМ)</t>
  </si>
  <si>
    <t>PL006606</t>
  </si>
  <si>
    <t>Арктик негазированная (12 шт.) 0,5 л ПЭТ (МЕГАПАК) (НОВ.ДС)</t>
  </si>
  <si>
    <t>PL004589</t>
  </si>
  <si>
    <t>Черный Русский с коньяком и вкусом миндаля Перфект (12 шт.) 0,5 л бан. 7.2 % (МЕГАПАК-Пр-во)(ИЗМ №1)</t>
  </si>
  <si>
    <t>PL009029</t>
  </si>
  <si>
    <t>Хантер Инстинкт дыня (12 шт.) 0,45 л бан. 7.2 % (МЕГАПАК) (нов. ЕГАИС)</t>
  </si>
  <si>
    <t>PL007517</t>
  </si>
  <si>
    <t>Хуууч Супер Грейпфрут (12 шт.) 0,45 л бан. 7.2 % (ОПВЗ)</t>
  </si>
  <si>
    <t>PL003946</t>
  </si>
  <si>
    <t>Лаймон фрэш лайн (б/а) (12 шт.) 0.25 л бут. СТЕКЛО (UBG) Казахстан (Новый ГОСТ)</t>
  </si>
  <si>
    <t>PL008635</t>
  </si>
  <si>
    <t>Генезис Зеленая Звезда (12 шт.) 0,5 л бан. (UBG) (НОВ.ДИЗ.)</t>
  </si>
  <si>
    <t>PL005249</t>
  </si>
  <si>
    <t>Блэк стар Кола (12 шт.) 0,33 л бан. SLEEK (1920 шт./пд.) (UBG)</t>
  </si>
  <si>
    <t>PL006221</t>
  </si>
  <si>
    <t>FRESH BAR Сочный персик (24 шт.) 0,33 л бан. SLEEK (UBG)</t>
  </si>
  <si>
    <t>PL007487**</t>
  </si>
  <si>
    <t>Нирвана Арбузный панч с цветками апельсина (12 шт.) 0,33 л бут. 4.5 % (МЕГАПАК)</t>
  </si>
  <si>
    <t>*PL001371</t>
  </si>
  <si>
    <t>Черный Русский КОФЕ-Двойной Эспрессо (24 шт.) 0.5 л бан. 7 % (Артисан) (ГОСТ Р 52845)(ДС)(нов. серт)</t>
  </si>
  <si>
    <t>PL007927</t>
  </si>
  <si>
    <t>Лаймон фрэш (б/а) Лаймон фрэш стилл лайт некст (12 шт.) 0,33 л ПЭТ (UBG) (НОВ. ДС)</t>
  </si>
  <si>
    <t>PL006038</t>
  </si>
  <si>
    <t>ENERGY TEA BLACK (12 шт.) 0,5 л бан. (UBG)</t>
  </si>
  <si>
    <t>PL007886</t>
  </si>
  <si>
    <t>FRESH BAR Блэк Джек (24 шт.) 0,33 л бан. SLEEK (UBG) KAZ/AZE</t>
  </si>
  <si>
    <t>PL005671</t>
  </si>
  <si>
    <t>Трофи Маракуйя (12 шт.) 0,5 л бан. 7.2 % (МЕГАПАК) (НОВ. ГОСТ)</t>
  </si>
  <si>
    <t>PL010178</t>
  </si>
  <si>
    <t>Лаймон фрэш (б/а) Лаймон фрэш (12 шт.) 1,0 л ПЭТ (UBG) (Без ЧЗ) Казахстан</t>
  </si>
  <si>
    <t>PL010399</t>
  </si>
  <si>
    <t>Горилла Манго Кокос (24 шт.) 0,45 л бан. (МЕГАПАК) (Горилла Азия) ЭКСПОРТ</t>
  </si>
  <si>
    <t xml:space="preserve">Ягуар Оригинальный (24 шт.) 0.5 л бан. 7.2 %  (UBG) ЭКСПОРТ без кофеина </t>
  </si>
  <si>
    <t>PL009522</t>
  </si>
  <si>
    <t>Генезис Зеленая Звезда (12 шт.) 0,5 л бан. (UBG) (НОВ.ДС2) Казахстан</t>
  </si>
  <si>
    <t>PL005787</t>
  </si>
  <si>
    <t>Лаймон фрэш (б/а) Спайси макс (6 шт.) 1,5 л ПЭТ (UBG)</t>
  </si>
  <si>
    <t>Гоголева Е.С. ИП</t>
  </si>
  <si>
    <t>PL003490</t>
  </si>
  <si>
    <t>Ягуар Голд (24 шт.) 0.5 л бан. 7.2 % (UBG) ЭКСПОРТ (Новый дизайн) (Без кофеина)</t>
  </si>
  <si>
    <t>*PL001469</t>
  </si>
  <si>
    <t>Red Devil (с/а) Red Devil Power (24 шт.) 0.33 л бан. 7 % (Браво Премиум) (ДС) (ФСМ)</t>
  </si>
  <si>
    <t>PL005649</t>
  </si>
  <si>
    <t>Казанова Дыня (12 шт.) 0,45 л бан. 7.2 % (Браво Премиум) (НОВ. ГОСТ)</t>
  </si>
  <si>
    <t>PL006560</t>
  </si>
  <si>
    <t>FRESH BAR Альфа кола (12 шт.) 0,48 л ПЭТ (МЕГАПАК)</t>
  </si>
  <si>
    <t>PL010557</t>
  </si>
  <si>
    <t>Казанова Дыня (12 шт.) 0,45 л бан. 7.2 % (МЕГАПАК) (24 мес)</t>
  </si>
  <si>
    <t>Аракелян Р.В.ИП</t>
  </si>
  <si>
    <t>*PL002190</t>
  </si>
  <si>
    <t>Ягуар Оригинальный Перфект (24 шт.) 0.5 л бан. 7 % (Артисан) (24 мес)</t>
  </si>
  <si>
    <t>PL005564</t>
  </si>
  <si>
    <t xml:space="preserve">Манчестер Классический (12 шт.) 0,45 л бан. 7.2 % (МЕГАПАК) </t>
  </si>
  <si>
    <t>PL005298</t>
  </si>
  <si>
    <t>Святой Источник с ароматом Малины (12 шт.) 0,33 л бан. SLEEK (UBG)</t>
  </si>
  <si>
    <t>PL008511</t>
  </si>
  <si>
    <t>Хуууч Твистед Грейпфрут (12 шт.) 0,33 л бут. 5.5 % (МЕГАПАК) ЭКСПОРТ</t>
  </si>
  <si>
    <t>PL003266</t>
  </si>
  <si>
    <t>Винный напиток Ред Девил Иная Сила (24 шт.) 0.33 л бан. SLEEK 8.5 % (ОПВЗ)</t>
  </si>
  <si>
    <t>PL009721</t>
  </si>
  <si>
    <t>FRESH BAR Альфа кола 1.0 (12 шт.) 0,48 л ПЭТ (МЕГАПАК) (С)</t>
  </si>
  <si>
    <t>PL003581</t>
  </si>
  <si>
    <t>Трофи Сицилийский Апельсин (24 шт.) 0.5 л бан. 7.2 % (UBG)</t>
  </si>
  <si>
    <t>Гертнер И.А. ИП</t>
  </si>
  <si>
    <t>PL002455</t>
  </si>
  <si>
    <t xml:space="preserve">Трофи Мохито Перфект (24 шт.) 0.5 л бан. 7.2 % (UBG) </t>
  </si>
  <si>
    <t>PL008262</t>
  </si>
  <si>
    <t>Ягуар Оригинальный (12 шт.) 0,45 л бан. 7.2 % (МЕГАПАК) (12 мес.)</t>
  </si>
  <si>
    <t>PL008372</t>
  </si>
  <si>
    <t>Хуууч Супер Грейпфрут (24 шт.) 0,45 л бан. 7.2 % (МЕГАПАК) (новый ЕГАИС)</t>
  </si>
  <si>
    <t>PL006317</t>
  </si>
  <si>
    <t>FRESH BAR Киви Микс (12 шт.) 0,48 л ПЭТ (UBG)</t>
  </si>
  <si>
    <t>PL004704</t>
  </si>
  <si>
    <t>Черный Русский с коньяком и вкусом вишни (12 шт.) 0,5 л бан. 7.2 % (МЕГАПАК-производство)</t>
  </si>
  <si>
    <t>PL008783</t>
  </si>
  <si>
    <t>FRESH BAR Пина Колада 1.0 (12 шт.) 0,45 л бан. (UBG)</t>
  </si>
  <si>
    <t>PL009582</t>
  </si>
  <si>
    <t>FRESH BAR Цитрус Айс 1.0 (12 шт.) 0,48 л ПЭТ (МЕГАПАК) (С)</t>
  </si>
  <si>
    <t>*PL001050</t>
  </si>
  <si>
    <t>Лаймон фрэш (б/а) Лаймон фрэш макс с/газ (12 шт.) 1.0 л ПЭТ (UBG) (ГОСТ) (ДС)</t>
  </si>
  <si>
    <t>PL009566</t>
  </si>
  <si>
    <t>ГринМи Плюс Иммунити Протект (12 шт.) 0,33 л бан. SLEEK (UBG) (НОВ.ДИЗ.2)</t>
  </si>
  <si>
    <t>PL003480</t>
  </si>
  <si>
    <t>Черный Русский с коньяком и вкусом кофе (24 шт.) 0.5 л бан. 7.2 % (UBG) (Без кофеина) (ТС)</t>
  </si>
  <si>
    <t>*PL001471</t>
  </si>
  <si>
    <t>Ягуар Оригинальный Перфект (24 шт.) 0.33 л бан. SLEEK 7 % (Браво Премиум) (ФСМ)</t>
  </si>
  <si>
    <t>*PL001054</t>
  </si>
  <si>
    <t>Ягуар Gold (12 шт.) 0.5 л бан. 7 % (UBG) (ГОСТ Р 52845-2007)</t>
  </si>
  <si>
    <t>PL002345</t>
  </si>
  <si>
    <t>Red Devil (с/а) Red Devil Perfect (20 шт.) 0.33 л бан. SLEEK 7 % (UBG) ЭКСПОРТ (24 мес.)</t>
  </si>
  <si>
    <t>PL009829</t>
  </si>
  <si>
    <t>ГринМи Плюс Стрэсс Контрол макс (12 шт.) 0,47 л ПЭТ (МЕГАПАК) (нов. РЦ)</t>
  </si>
  <si>
    <t>PL005669</t>
  </si>
  <si>
    <t>Черный Русский с коньяком и вкусом миндаля Перфект (12 шт.) 0,5л бан. 7.2% (Браво Премиум)(НОВ.ГОСТ)</t>
  </si>
  <si>
    <t>PL009453</t>
  </si>
  <si>
    <t>HOOP виноградный вкус (12 шт.) 0,5 л ПЭТ (МЕГАПАК) (нов. РЦ)</t>
  </si>
  <si>
    <t>PL006889</t>
  </si>
  <si>
    <t>FRESH BAR Секс на пляже (12 шт.) 0,48 л ПЭТ (UBG) (НОВ. РЦ)</t>
  </si>
  <si>
    <t>PL010071</t>
  </si>
  <si>
    <t>ГринМи Плюс Welness (12 шт.) 0,33 л бан. SLEEK (UBG)</t>
  </si>
  <si>
    <t>PL005765</t>
  </si>
  <si>
    <t>Беркли Джин-Тоник (12 шт.) 0,45 л бан. 7.2 % (МЕГАПАК)</t>
  </si>
  <si>
    <t>PL005305</t>
  </si>
  <si>
    <t>E-ON КИВИ БЛАСТ 2.0 (12 шт.) 0,45 л бан.</t>
  </si>
  <si>
    <t>PL007497</t>
  </si>
  <si>
    <t>FRESH BAR Киви Микс (12 шт.) 0,45 л бан. (UBG) (НОВ. ДС)</t>
  </si>
  <si>
    <t>PL008401</t>
  </si>
  <si>
    <t>Трофи Фейхоа Перфект (12 шт.) 0,45 л бан. 7.2 % (МЕГАПАК) (новый ЕГАИС) ЭКСПОРТ</t>
  </si>
  <si>
    <t>PL003379</t>
  </si>
  <si>
    <t>Черный Русский с коньяком и вкусом миндаля Перфект (24 шт.) 0.5 л бан. 7.2 % (UBG) (ТС)</t>
  </si>
  <si>
    <t>PL005889</t>
  </si>
  <si>
    <t>Хантер Инстинкт тропик (12 шт.) 0,45 л бан. 7.2 % (МЕГАПАК) ЭКСПОРТ</t>
  </si>
  <si>
    <t>PL006021</t>
  </si>
  <si>
    <t>FRESH BAR Альфа кола (6 шт.) 1,5 л ПЭТ (UBG)</t>
  </si>
  <si>
    <t>PL010768</t>
  </si>
  <si>
    <t>*PL002526</t>
  </si>
  <si>
    <t>Манчестер Классический (24 шт.) 0.5 л бан. 9 % (UBG)</t>
  </si>
  <si>
    <t>PL008855</t>
  </si>
  <si>
    <t xml:space="preserve">Ягуар (б/а) Культ (12 шт.) 0,45 л бан. (UBG) (KAZ-UZS) </t>
  </si>
  <si>
    <t>PL005185</t>
  </si>
  <si>
    <t>FRESH BAR Блэк Джек (12 шт.) 0,48 л ПЭТ (UBG)</t>
  </si>
  <si>
    <t>СВЯТОЙ ИСТОЧНИК ЭКСПОРТ</t>
  </si>
  <si>
    <t>Гафоров Н.А. (Марьинский Парк ул) ИП</t>
  </si>
  <si>
    <t>PL006904</t>
  </si>
  <si>
    <t>СВЯТОЙ ИСТОЧНИК с ароматом Лимона и мяты (12 шт.) 0,33 л бан. SLEEK (UBG) (НОВ. РЦ) ЭКСПОРТ</t>
  </si>
  <si>
    <t>PL003486</t>
  </si>
  <si>
    <t>Ягуар Оригинальный (20 шт.) 0.33 л бан. SLEEK 7.2 % (UBG) (Новый дизайн) (Без кофеина)</t>
  </si>
  <si>
    <t>PL004370</t>
  </si>
  <si>
    <t>Черный Русский с коньяком и вкусом миндаля Перфект (12 шт.) 0,5 л бан. 7.2 % (UBG) (ИЗМ.№1)</t>
  </si>
  <si>
    <t>PL009822</t>
  </si>
  <si>
    <t>FRESH BAR Дабл Фанни 1.0 (12 шт.) 0,48 л ПЭТ (МЕГАПАК) (С)</t>
  </si>
  <si>
    <t>PL009596</t>
  </si>
  <si>
    <t>Бутлегер Бренди Апельсин (12 шт.) 0,45 л бан. 7.2 % (МЕГАПАК) ЭКСПОРТ</t>
  </si>
  <si>
    <t>PL007677</t>
  </si>
  <si>
    <t>Adrenaline Gold. Black (12 шт.) 0,33 л бан. SLEEK (UBG)</t>
  </si>
  <si>
    <t>PL003505</t>
  </si>
  <si>
    <t>Лаймон фрэш лайн (б/а) (12 шт.) 0.25 л бут. СТЕКЛО (UBG) Казахстан (ТС)</t>
  </si>
  <si>
    <t>PL010770</t>
  </si>
  <si>
    <t>Red Devil (с/а) Red Devil Perfect (24 шт.) 0.5 л бан. 7 % (UBG) ЭКСПОРТ (24 мес)</t>
  </si>
  <si>
    <t>4557</t>
  </si>
  <si>
    <t>Пепси MAХ (12 шт.) 0.6 л ПЭТ</t>
  </si>
  <si>
    <t>PL004587</t>
  </si>
  <si>
    <t>PL008640</t>
  </si>
  <si>
    <t>Лаймон фрэш (б/а) Лаймон фрэш макс (12 шт.) 0,5 л ПЭТ (UBG) (НОВ. ДС)</t>
  </si>
  <si>
    <t>PL008739</t>
  </si>
  <si>
    <t>Святой Источник со вкусом Клубники (6 шт.) 1,5 л ПЭТ (UBG) (НОВ. ДС)</t>
  </si>
  <si>
    <t>PL003588</t>
  </si>
  <si>
    <t xml:space="preserve">Супер Ред Девил (c/a) Иная Сила (24 шт.) 0.5 л бан. 7.2 % (UBG) ЭКСПОРТ </t>
  </si>
  <si>
    <t>Большакова О.В.(Привокзальная пл) ИП</t>
  </si>
  <si>
    <t>PL008077</t>
  </si>
  <si>
    <t>Святой Источник МЕСТА СИЛЫ: Урал (12 шт.) 0,33 л бан. SLEEK (UBG) (НОВ. РЦ) ЭКСПОРТ</t>
  </si>
  <si>
    <t>PL005640</t>
  </si>
  <si>
    <t>Трофи Фейхоа Перфект (12 шт.) 0,5 л бан. 7.2 % (МЕГАПАК) (НОВ. ГОСТ) ЭКСПОРТ</t>
  </si>
  <si>
    <t>PL002481</t>
  </si>
  <si>
    <t>Казанова Дыня (24 шт.) 0.5 л бан. 7.2 % (UBG)</t>
  </si>
  <si>
    <t>PL009833</t>
  </si>
  <si>
    <t>ГринМи Плюс Стрэсс Контрол макс (12 шт.) 0,47 л ПЭТ (UBG) (НОВ.РЦ)</t>
  </si>
  <si>
    <t>PL003049</t>
  </si>
  <si>
    <t>Лаймон фрэш (б/а) Лаймон фрэш стилл лайт (24 шт.) 0.33 л бан. (МЕГАПАК) (ТС)</t>
  </si>
  <si>
    <t>*PL001754</t>
  </si>
  <si>
    <t>Манчестер Классический (24 шт.) 0.5 л бан. 7 % (UBG) ЭКСПОРТ</t>
  </si>
  <si>
    <t>PL007033</t>
  </si>
  <si>
    <t>Лаймон фрэш (б/а) Спайси (6 шт.) 1,0 л ПЭТ (GALANZ bottlers) (Казахстан)</t>
  </si>
  <si>
    <t>PL007369</t>
  </si>
  <si>
    <t>E-ON БЛЭК ПАУЭР 2.0 (12 шт.) 0,45 л бан. (UBG) (НОВ. ДС)</t>
  </si>
  <si>
    <t>PL008092</t>
  </si>
  <si>
    <t>Лаймон фрэш (б/а) Лаймон фрэш (12 шт.) 0,5 л ПЭТ (UBG) Казахстан</t>
  </si>
  <si>
    <t>PL010164</t>
  </si>
  <si>
    <t>Лаймон фрэш лайн (б/а) Лаймон фрэш (12 шт.) 0,25 л бут. (МЕГАПАК) (Без ЧЗ)</t>
  </si>
  <si>
    <t>*PL000808</t>
  </si>
  <si>
    <t>Черный Русский Коньяк-Миндаль (24 шт.) 0.33 л бан. 7 % (МЕГАПАК)</t>
  </si>
  <si>
    <t>PL009211</t>
  </si>
  <si>
    <t>Генезис Желтая звезда (12 шт.) 0,5 л бан. (UBG) (НОВ. РЦ)</t>
  </si>
  <si>
    <t>PL009606</t>
  </si>
  <si>
    <t>Adrenaline Rush (12 шт.) 0,449 л бан. (UBG) (2052 шт/пд) (НОВ.ДИЗ.)</t>
  </si>
  <si>
    <t>PL007112</t>
  </si>
  <si>
    <t>Нирвана Цитрусово-имбирный панч (12 шт.) 0,33 л бут. 4.5 % (МЕГАПАК) ЭКСПОРТ</t>
  </si>
  <si>
    <t>PL007895</t>
  </si>
  <si>
    <t>HOOP виноградный вкус (12 шт.) 0,5 л ПЭТ (МЕГАПАК) (Нов. ДС)</t>
  </si>
  <si>
    <t>PL005112</t>
  </si>
  <si>
    <t>Супер Ред Девил (с/а) Биттер Лимон (12 шт.) 0,5 л бан. 7.2 % (МЕГАПАК)</t>
  </si>
  <si>
    <t>PL009613</t>
  </si>
  <si>
    <t>Adrenaline Rush (12 шт.) 0,25 л бан. (золото) (UBG)</t>
  </si>
  <si>
    <t>Баранов А.Ю. (Андреевка рп) ИП</t>
  </si>
  <si>
    <t>PL006887</t>
  </si>
  <si>
    <t>*PL001234</t>
  </si>
  <si>
    <t>Ягуар Актив (24 шт.) 0.33 л бан. 7 % (Браво Премиум) (ДС) (ФСМ)</t>
  </si>
  <si>
    <t>PL004422</t>
  </si>
  <si>
    <t>Лаймон фрэш (б/а) Лаймон фрэш (12 шт.) 0,33 л бан. (UBG) (Новая РЦ)</t>
  </si>
  <si>
    <t>PL010623</t>
  </si>
  <si>
    <t>PL007174</t>
  </si>
  <si>
    <t>Хуууч Супер Черная смородина (24 шт.) 0,45 л бан. 7.2 % (МЕГАПАК) (Нов.ДС)</t>
  </si>
  <si>
    <t>PL009304</t>
  </si>
  <si>
    <t>FRESH BAR Альфа Кола 1.0 (12 шт.) 0,48 л ПЭТ (UBG) (НОВ. ДС)</t>
  </si>
  <si>
    <t>PL008901</t>
  </si>
  <si>
    <t>PL007934</t>
  </si>
  <si>
    <t>PL009893</t>
  </si>
  <si>
    <t>Марибу Бар (спиртной) Дайкири Клубника (12 шт.) 0,45 л бан. 7.2 % (МЕГАПАК) (нов. ГОСТ)</t>
  </si>
  <si>
    <t>PL008339</t>
  </si>
  <si>
    <t>FRESH BAR Оранж Бласт 1.0 (6 шт.) 1,5 л ПЭТ (UBG) (НОВ. РЦ)</t>
  </si>
  <si>
    <t>PL010038</t>
  </si>
  <si>
    <t>Лаймон фрэш макс (12 шт.) 0,5 л ПЭТ (UBG) (Тестовый образец 2)</t>
  </si>
  <si>
    <t>PL006421</t>
  </si>
  <si>
    <t>Пепси Кола (12 шт.) 1,0 л ПЭТ (UBG) (Промо футбол)</t>
  </si>
  <si>
    <t>PL009379</t>
  </si>
  <si>
    <t>Хай Алоха Пипл Гавана Бич (12 шт.) 0,33 л бут. 5.5 % (МЕГАПАК) ЭКСПОРТ</t>
  </si>
  <si>
    <t>PL003584</t>
  </si>
  <si>
    <t>Супер Ред Девил (с/а) Иная Сила (24 шт.) 0.5 л бан. 7.2 % (UBG) (Без кофеина)</t>
  </si>
  <si>
    <t>PL006205</t>
  </si>
  <si>
    <t>Арктик негазированная ( 6 шт.) 2 л ПЭТ (МЕГАПАК)</t>
  </si>
  <si>
    <t>PL010669</t>
  </si>
  <si>
    <t>FRESH BAR Мэджик Скиллс 1.0 (12 шт.) 0,48 л ПЭТ (UBG) Акция</t>
  </si>
  <si>
    <t>PL009791</t>
  </si>
  <si>
    <t>Ю. Джин Джин-тоник цитрус (12 шт.) 0,45 л бан. 7.2 % (МЕГАПАК) ЭКСПОРТ</t>
  </si>
  <si>
    <t>PL004705</t>
  </si>
  <si>
    <t>Ягуар Оригинальный (12 шт.) 0,33 л бан. 7.2 % (МЕГАПАК-производство)  (СТАНД.БАН) ИЗМ.№2</t>
  </si>
  <si>
    <t>PL005994</t>
  </si>
  <si>
    <t>Аперитини Апельсин (12 шт.) 0,33 л бан. SLEEK 7 % (ОПВЗ)</t>
  </si>
  <si>
    <t>PL006539</t>
  </si>
  <si>
    <t>Смарт Фокс Красный апельсин-Розмарин (12 шт.) 0,33 л бут. 7 % (Браво Премиум) ЭКСПОРТ</t>
  </si>
  <si>
    <t>PL009248</t>
  </si>
  <si>
    <t>Хай Алоха Пипл Мохито Манго (12 шт.) 0,33 л бут. 5.5 % (МЕГАПАК)</t>
  </si>
  <si>
    <t>PL008301</t>
  </si>
  <si>
    <t>Ягуар Стронг (12 шт.) 0,45 л бан. 9 % (МЕГАПАК) ЭКСПОРТ (Новая ДС)</t>
  </si>
  <si>
    <t>Ю. Джин</t>
  </si>
  <si>
    <t>PL009664</t>
  </si>
  <si>
    <t>Ю. Джин Джин-тоник цитрус (12 шт) 0,45 л бан. 7.2 % (МЕГАПАК)</t>
  </si>
  <si>
    <t>Асилбекян А.В. (Высоково д) ИП</t>
  </si>
  <si>
    <t>*PL001771</t>
  </si>
  <si>
    <t xml:space="preserve">Беркли Джин-Тоник (24 шт.) 0.5 л бан. 7 % (МЕГАПАК) </t>
  </si>
  <si>
    <t>PL004398</t>
  </si>
  <si>
    <t>Манчестер Грейпфрут (24 шт.) 0,5 л бан. 7.2 % (МЕГАПАК) (18 мес.)</t>
  </si>
  <si>
    <t>PL009323</t>
  </si>
  <si>
    <t>Лаймон фрэш (б/а) Лаймон фрэш (12 шт.) 1,0 л ПЭТ (НОВ. РЦ) (UBG) Казахстан</t>
  </si>
  <si>
    <t>PL007830</t>
  </si>
  <si>
    <t>FRESH BAR Мохито (12 шт.) 0,45 л бан. (UBG) (НОВ. ДС)</t>
  </si>
  <si>
    <t>Гасанов Р.Р. (Вокзальная ул) ИП</t>
  </si>
  <si>
    <t>PL007181</t>
  </si>
  <si>
    <t>Хуууч Супер Черная смородина (12 шт.) 0,45 л бан. 7.2 % (МЕГАПАК) (Нов.ДС)</t>
  </si>
  <si>
    <t>PL009836</t>
  </si>
  <si>
    <t>ГринМи Плюс Иммунити Протект (12 шт.) 0,33 л бан. SLEEK (UBG) (НОВ.РЦ)</t>
  </si>
  <si>
    <t>*PL001660</t>
  </si>
  <si>
    <t>Черный Русский Коньяк-Миндаль Перфект (24 шт.) 0.5 л бан. 7 % (UBG)</t>
  </si>
  <si>
    <t>Бабамуратов Ш.М. ИП</t>
  </si>
  <si>
    <t>PL003323</t>
  </si>
  <si>
    <t>Лаймон фрэш лайн (б/а) (12 шт.) 0.5 л бут. СТЕКЛО (UBG) (ТС)</t>
  </si>
  <si>
    <t>PL008163</t>
  </si>
  <si>
    <t>Тен Страйк (б/а) Бум (12 шт.) 0,45 л бан. (Здоровые продукты)</t>
  </si>
  <si>
    <t>PL010157</t>
  </si>
  <si>
    <t>PL007970</t>
  </si>
  <si>
    <t>Генезис Зеленая Звезда (12 шт.) 0,5 л бан. (МЕГАПАК)</t>
  </si>
  <si>
    <t>PL009611</t>
  </si>
  <si>
    <t>ГринМи Плюс Стрэсс Контрол макс (12 шт.) 0,47 л ПЭТ (МЕГАПАК) (НОВ. ДИЗ.)</t>
  </si>
  <si>
    <t>*PL001742</t>
  </si>
  <si>
    <t>Ягуар Gold (24 шт.) 0.5 л бан. 7 % (Артисан) (ГОСТ Р 52845-2007)</t>
  </si>
  <si>
    <t>*PL002232</t>
  </si>
  <si>
    <t>Казанова Дыня (24 шт.) 0.5 л бан. 7 % (UBG) (серт. 18 мес.)</t>
  </si>
  <si>
    <t>PL005303</t>
  </si>
  <si>
    <t>Святой Источник с ароматом Лимона и мяты (12 шт.) 0,33 л бан. SLEEK (UBG)</t>
  </si>
  <si>
    <t>PL009370</t>
  </si>
  <si>
    <t>Генезис Желтая Звезда (12 шт.) 0,45 л бан. (UBG) Казахстан</t>
  </si>
  <si>
    <t>PL005912</t>
  </si>
  <si>
    <t>Генезис Зеленая Звезда (12 шт.) 0,5 л бан. (UBG)</t>
  </si>
  <si>
    <t>PL003456</t>
  </si>
  <si>
    <t>Супер Ягуар Оригинальный (20 шт.) 0.33 л бан. 9 % (UBG) (Азербайджан) (Стд. банка)</t>
  </si>
  <si>
    <t>Антюфеев К.И. ИП</t>
  </si>
  <si>
    <t>PL005867</t>
  </si>
  <si>
    <t>PL003154</t>
  </si>
  <si>
    <t>Манчестер Свежий огурец (24 шт.) 0.5 л бан. 7.2 % (UBG)</t>
  </si>
  <si>
    <t>PL002685</t>
  </si>
  <si>
    <t>Ягуар Gold Перфект (12 шт.) 0.5 л бан. 7.2 % (UBG)</t>
  </si>
  <si>
    <t>*PL001965</t>
  </si>
  <si>
    <t>Лаймон фрэш (б/а) Лаймон фрэш (12 шт.) 0.33 л бан. (Аквалайф) (ГОСТ) (ДС) (нов. адрес)</t>
  </si>
  <si>
    <t>PL005638</t>
  </si>
  <si>
    <t>Беркли Джин-Тоник (12 шт.) 0,5 л бан. 7.2 % (МЕГАПАК) (НОВ. ГОСТ)</t>
  </si>
  <si>
    <t>*PL002264</t>
  </si>
  <si>
    <t>Ягуар Актив (24 шт.) 0.5 л бан. 7 % (Артисан) (ФСМ)</t>
  </si>
  <si>
    <t>*PL001360</t>
  </si>
  <si>
    <t>Ягуар Супер Лайт Перфект (24 шт.) 0.33 л бан. SLEEK 5.5 % (UBG) (ФСМ)</t>
  </si>
  <si>
    <t>PL008677</t>
  </si>
  <si>
    <t>Лаймон фрэш (б/а) Манго (6 шт.) 1,5 л ПЭТ (UBG)</t>
  </si>
  <si>
    <t>PL005981</t>
  </si>
  <si>
    <t>Пепси Wild Сherry (12 шт.) 1,0 л ПЭТ (UBG)</t>
  </si>
  <si>
    <t>PL007710</t>
  </si>
  <si>
    <t>FRESH BAR Блэк Джек (12 шт.) 0,48 л ПЭТ (МЕГАПАК) (НОВ. ДС)</t>
  </si>
  <si>
    <t>PL004448_</t>
  </si>
  <si>
    <t>Черный Русский с коньяком и вкусом кофе (12 шт.) 0,5 л бан. 7.2 % (МЕГАПАК) (ИЗМ.№1)</t>
  </si>
  <si>
    <t>PL008398</t>
  </si>
  <si>
    <t>Черный Русский с коньяком и вкусом миндаля Перфект (12 шт.) 0,45 л бан. 7.2 %(МЕГАПАК)(новЕГАИС)ЭКСП</t>
  </si>
  <si>
    <t>Григорян Б.В.ИП</t>
  </si>
  <si>
    <t>PL006214</t>
  </si>
  <si>
    <t>Хуууч Супер Грейпфрут (24 шт.) 0,33 л бан. 7 % (МЕГАПАК)</t>
  </si>
  <si>
    <t>PL006674</t>
  </si>
  <si>
    <t>Святой Источник МЕСТА СИЛЫ: Карелия (12 шт.) 0,33 л бан. SLEEK (UBG)</t>
  </si>
  <si>
    <t>PL001211</t>
  </si>
  <si>
    <t>Лаймон фрэш (б/а) Лаймон фрэш (24 шт.) 0.33 л бан. (МЕГАПАК) (ГОСТ) (ДС) (нов. адрес)</t>
  </si>
  <si>
    <t>PL008448</t>
  </si>
  <si>
    <t>Тен Страйк Энерджи Дарк (12 шт.) 0,45 л бан. 7.2 % (МЕГАПАК) (новый ЕГАИС) ЭКСПОРТ</t>
  </si>
  <si>
    <t>PL009030</t>
  </si>
  <si>
    <t>Хантер Инстинкт тропик (12 шт.) 0,45 л бан. 7.2 % (МЕГАПАК) (нов. ЕГАИС)</t>
  </si>
  <si>
    <t>PL006026</t>
  </si>
  <si>
    <t>FRESH BAR Секс на пляже (6 шт.) 1,5 л ПЭТ (UBG)</t>
  </si>
  <si>
    <t>PL009899</t>
  </si>
  <si>
    <t>Манчестер (спиртной) Грейпфрут (12 шт.) 0,45 л бан. 7.2 % (МЕГАПАК) (нов. ГОСТ)</t>
  </si>
  <si>
    <t>PL003553</t>
  </si>
  <si>
    <t>Супер Ягуар Оригинальный (24 шт.) 0.5 л бан. 9 % (UBG) (Азербайджан) (ТС)</t>
  </si>
  <si>
    <t>PL003691</t>
  </si>
  <si>
    <t>Манчестер Грейпфрут (12 шт.) 0.5 л бан. 7.2 % (UBG) (ТС)</t>
  </si>
  <si>
    <t>PL001541</t>
  </si>
  <si>
    <t>Red Devil (с/а) Red Devil Mystic (24 шт.) 0.33 л бан. SLEEK 7 % (Браво Премиум) (ФСМ)</t>
  </si>
  <si>
    <t>*PL000832</t>
  </si>
  <si>
    <t>Черный Русский КОФЕ-Двойной Эспрессо (24 шт.) 0.33 л бан. 7 % (МЕГАПАК) (ГОСТ Р 52845) (ДС)</t>
  </si>
  <si>
    <t>PL009663</t>
  </si>
  <si>
    <t>Ю. Джин Джин-тоник классический (12 шт) 0,45 л бан. 7.2 % (МЕГАПАК)</t>
  </si>
  <si>
    <t>PL006905</t>
  </si>
  <si>
    <t>СВЯТОЙ ИСТОЧНИК с ароматом Малины (12 шт.) 0,33 л бан. SLEEK (UBG) (НОВ. РЦ) ЭКСПОРТ</t>
  </si>
  <si>
    <t>PL003074</t>
  </si>
  <si>
    <t>Ягуар Голд Тропик Перфект (24 шт.) 0.5 л бан. 7.2 % (UBG) ЭКСПОРТ</t>
  </si>
  <si>
    <t>PL007511</t>
  </si>
  <si>
    <t>Нирвана Арбузно-розовый панч (12 шт.) 0,33 л бут. 4.5 % (Браво Премиум)</t>
  </si>
  <si>
    <t>PL010475</t>
  </si>
  <si>
    <t>Лаймон фрэш (б/а) Груша (6 шт.) 1,5 л ПЭТ (UBG) (Акция)</t>
  </si>
  <si>
    <t>PL007186</t>
  </si>
  <si>
    <t>Хуууч Супер Грейпфрут (24 шт.) 0,45 л бан. 7.2 % (МЕГАПАК) (Нов.ДС) ЭКСПОРТ</t>
  </si>
  <si>
    <t>PL004590</t>
  </si>
  <si>
    <t>Ягуар Оригинальный (12 шт.) 0,5 л бан. 7.2 % (МЕГАПАК-Производство) (18 мес.) (ИЗМ.№1)</t>
  </si>
  <si>
    <t>PL010179</t>
  </si>
  <si>
    <t>Джампер Вишня и Яблоко (12 шт.) 0,33 л ПЭТ (МЕГАПАК) (10 мес.) (Без ЧЗ)</t>
  </si>
  <si>
    <t>Гоибназаров Д.В. (Часцы п) ИП</t>
  </si>
  <si>
    <t>PL004011</t>
  </si>
  <si>
    <t>PL006880</t>
  </si>
  <si>
    <t>Джампер Виноград и Яблоко (12 шт.) 0,33 л ПЭТ (МЕГАПАК) (Нов. ДС)</t>
  </si>
  <si>
    <t>*PL002024</t>
  </si>
  <si>
    <t>Трофи Мохито (24 шт.) 0.5 л бан. 7 % (UBG) (ФСМ)</t>
  </si>
  <si>
    <t>*PL001550</t>
  </si>
  <si>
    <t>Лаймон фрэш (б/а) Лаймон фрэш макс с/газ (12 шт.) 0.5 л ПЭТ (Росинка)</t>
  </si>
  <si>
    <t>PL005325</t>
  </si>
  <si>
    <t>Супер Ред Девил (c/a) Иная Сила (12 шт.) 0,5 л бан. 7.2 % (МЕГАПАК) (НОВ.ДИЗ.) ЭКСПОРТ</t>
  </si>
  <si>
    <t>PL002508</t>
  </si>
  <si>
    <t>Манчестер Классический (24 шт.) 0.5 л бан. 7.2 % (UBG) ЭКСПОРТ</t>
  </si>
  <si>
    <t>PL003543</t>
  </si>
  <si>
    <t>Ягуар Оригинальный (24 шт.) 0.5 л бан. 7.2 % (UBG) (Новый дизайн) (Без кофеина) (JAGA Fest)</t>
  </si>
  <si>
    <t>*PL002286</t>
  </si>
  <si>
    <t>Ягуар Gold Перфект (12 шт.) 0.5 л бан. 7 % (UBG) (24 мес.)</t>
  </si>
  <si>
    <t>PL005375</t>
  </si>
  <si>
    <t>Черный Русский с коньяком и вкусом миндаля Перфект (12 шт.) 0,5 л бан. 7.2 % (Браво Премиум)</t>
  </si>
  <si>
    <t>PL007153</t>
  </si>
  <si>
    <t>Хуууч Супер Черная смородина (12 шт.) 0,45 л бан. 7.2 % (МЕГАПАК) (Нов.ДС) ЭКСПОРТ</t>
  </si>
  <si>
    <t>*PL000833</t>
  </si>
  <si>
    <t>Черный Русский КОФЕ-Двойной Эспрессо (24 шт.) 0.5 л бан. 7 % (МЕГАПАК) (ГОСТ Р 52845) (ДС)</t>
  </si>
  <si>
    <t>PL006040</t>
  </si>
  <si>
    <t>ENERGY TEA GREEN (12 шт.) 0,5 л бан. (UBG)</t>
  </si>
  <si>
    <t>PL009215</t>
  </si>
  <si>
    <t>Adrenaline Rush (12 шт.) 0,33 л бан. SLEEK (2880 шт. на пд) (UBG) (НОВ. ДС)</t>
  </si>
  <si>
    <t>PL008474</t>
  </si>
  <si>
    <t>FRESH BAR Цитрус Айс 1.0 (12 шт.) 0,48 л ПЭТ (UBG) (НОВ. ДС)</t>
  </si>
  <si>
    <t>PL010336</t>
  </si>
  <si>
    <t>Генезис Желтая Звезда (12 шт.) 0,45 л бан. (UBG) Казахстан (БЕЗ ЧЗ)</t>
  </si>
  <si>
    <t>*PL002166</t>
  </si>
  <si>
    <t>Черный Русский Коньяк-Миндаль Перфект (24 шт.) 0.33 л бан. SLEEK 7 % (Браво Премиум) (серт.18 мес.)</t>
  </si>
  <si>
    <t>PL010679</t>
  </si>
  <si>
    <t>Джампер Клубника и Ананас (12 шт.) 0,33 л ПЭТ (МЕГАПАК) (AZ)</t>
  </si>
  <si>
    <t>PL003169</t>
  </si>
  <si>
    <t>Лаймон фрэш (б/а) Лаймон фрэш (24 шт.) 0.33 л бан. (UBG)</t>
  </si>
  <si>
    <t>Абсентер</t>
  </si>
  <si>
    <t>PL004075</t>
  </si>
  <si>
    <t>Абсентер Энерджи Z (24 шт.) 0.5 л бан. 7.2 % (UBG)</t>
  </si>
  <si>
    <t>PL007431</t>
  </si>
  <si>
    <t>Генезис Фиолетовая звезда (12 шт.) 0,5 л бан. (UBG) Казахстан</t>
  </si>
  <si>
    <t>PL004917</t>
  </si>
  <si>
    <t>Казанова Лимон (12 шт.) 0,45 л бан. 7.2 % (МЕГАПАК)</t>
  </si>
  <si>
    <t>PL003377</t>
  </si>
  <si>
    <t>Ягуар Оригинальный Перфект (24 шт.) 0.33 л бан. 7.2 % (UBG) (ТС) (Стд. банка)</t>
  </si>
  <si>
    <t>*PL001276</t>
  </si>
  <si>
    <t>Red Devil (с/а) Red Devil Power (24 шт.) 0.5 л бан. 7 % (МЕГАПАК) (ДС)</t>
  </si>
  <si>
    <t>PL003554</t>
  </si>
  <si>
    <t>Супер Ягуар Оригинальный (20 шт.) 0.33 л бан. SLEEK 9 % (UBG) (Азербайджан) (ТС)</t>
  </si>
  <si>
    <t>PL010566</t>
  </si>
  <si>
    <t>Арктик газированная (12 шт.) 0,5 л ПЭТ (МЕГАПАК) (18 мес)</t>
  </si>
  <si>
    <t>PL006022</t>
  </si>
  <si>
    <t>FRESH BAR Блэк Джек (6 шт.) 1,5 л ПЭТ (UBG)</t>
  </si>
  <si>
    <t>*PL002124</t>
  </si>
  <si>
    <t>Лаймон фрэш (б/а) Лаймон фрэш макс с/газ (12 шт.) 1.0 л ПЭТ (UBG) (ГОСТ) (ДС) (576 шт/пд)</t>
  </si>
  <si>
    <t>PL010143</t>
  </si>
  <si>
    <t>Тен Страйк (б/а) Дарк (12 шт.) 0,45 л бан. (Нама)</t>
  </si>
  <si>
    <t>PL005614</t>
  </si>
  <si>
    <t>Святой Источник NEW с ароматом Малины (12 шт.) 0,33 л бан. SLEEK (UBG) ЭКСПОРТ</t>
  </si>
  <si>
    <t>PL008380</t>
  </si>
  <si>
    <t>Черный Русский с коньяком и вкусом вишни (12 шт.) 0,45 л бан. 7.2 % (МЕГАПАК) (новый ЕГАИС)</t>
  </si>
  <si>
    <t>PL005323</t>
  </si>
  <si>
    <t>Супер Ред Девил (с/а) Иная Сила (12 шт.) 0,5 л бан. 7.2 % (МЕГАПАК-производство) (НОВ. ДИЗ.)</t>
  </si>
  <si>
    <t>PL003449</t>
  </si>
  <si>
    <t>Ред Девил (Винный) Иная Сила (12 шт.) 0.5 л ПЭТ 8.5 % (Дал) (Без гуараны)</t>
  </si>
  <si>
    <t>PL004449_</t>
  </si>
  <si>
    <t>PL008490</t>
  </si>
  <si>
    <t>Тен Страйк Энерджи Дарк (24 шт.) 0,45 л бан. 7.2 % (МЕГАПАК) (Новая ДС) ЭКСПОРТ</t>
  </si>
  <si>
    <t>PL010702</t>
  </si>
  <si>
    <t>Джампер Виноград и Яблоко (12 шт.) 0,33 л ПЭТ (МЕГАПАК) (Без ЧЗ) (AZ)</t>
  </si>
  <si>
    <t>PL006175</t>
  </si>
  <si>
    <t>Хуууч Супер Лимон (24 шт.) 0,45 л бан. 7.2% (МЕГАПАК)</t>
  </si>
  <si>
    <t>PL005354</t>
  </si>
  <si>
    <t>Лаймон (б/а) Оранж стилл лайт (12 шт.) 0,33 л ПЭТ (UBG)</t>
  </si>
  <si>
    <t>PL005045</t>
  </si>
  <si>
    <t>Манчестер Классический (12 шт.) 0,5 л бан. 7.2 % (МЕГАПАК) ЭКСПОРТ</t>
  </si>
  <si>
    <t>Гейдаров Ш.Р. (Алтуфьевское) ИП</t>
  </si>
  <si>
    <t>PL009244</t>
  </si>
  <si>
    <t>Марибу Бар Дайкири Клубника (12 шт.) 0,45 л бан. 7.2 % (МЕГАПАК) ЭКСПОРТ</t>
  </si>
  <si>
    <t>PL008759</t>
  </si>
  <si>
    <t>Генезис Зеленая Звезда (12 шт.) 0,5 л бан. (МЕГАПАК) (НОВ. ДИЗ.)</t>
  </si>
  <si>
    <t>PL004136</t>
  </si>
  <si>
    <t>Лаймон фрэш (б/а) Лаймон фрэш (12 шт.) 0.33 л бан. (UBG) Казахстан (Новый ГОСТ)</t>
  </si>
  <si>
    <t>PL006704</t>
  </si>
  <si>
    <t>Святой Источник NEW с ароматом Малины (12 шт.) 0,33 л бан. SLEEK (UBG) (НОВ. ДС) ЭКСПОРТ</t>
  </si>
  <si>
    <t>PL007100</t>
  </si>
  <si>
    <t>FRESH BAR Альфа кола (6 шт.) 1,5 л ПЭТ (UBG) (НОВ. ДС)</t>
  </si>
  <si>
    <t>PL008409</t>
  </si>
  <si>
    <t>Джампер Банан и Персик (12 шт.) 0,33 л ПЭТ (МЕГАПАК) (10 мес.)</t>
  </si>
  <si>
    <t>PL006002</t>
  </si>
  <si>
    <t>Черный Русский с коньяком и вкусом миндаля Перфект (12 шт.) 0,33 л бан. SLEEK 7.2 % (ОПВЗ)</t>
  </si>
  <si>
    <t>PL010172</t>
  </si>
  <si>
    <t>Лаймон фрэш (б/а) Манго (12 шт.) 0,5 л ПЭТ (UBG) (Без ЧЗ) Казахстан</t>
  </si>
  <si>
    <t>PL004490</t>
  </si>
  <si>
    <t>Манчестер Классический (24 шт.) 0,5 л бан. 7.2 % (МЕГАПАК) (18 мес.)</t>
  </si>
  <si>
    <t>PL004079</t>
  </si>
  <si>
    <t>Лаймон (б/а) Оранж (12 шт.) 0.33 л бан. (UBG)</t>
  </si>
  <si>
    <t>PL002878</t>
  </si>
  <si>
    <t>БУЛЬДОГ (б/а) Бульдог газ (12 шт.) 0.25 л бан. (МЕГАПАК)</t>
  </si>
  <si>
    <t>PL005749</t>
  </si>
  <si>
    <t>Хантер Инстинкт лимон (12 шт.) 0,45 л бан. 7.2 % (МЕГАПАК) (НОВ. ДС)</t>
  </si>
  <si>
    <t>PL010678</t>
  </si>
  <si>
    <t>Джампер Вишня и Яблоко (12 шт.) 0,33 л ПЭТ (МЕГАПАК) (AZ)</t>
  </si>
  <si>
    <t>PL003212</t>
  </si>
  <si>
    <t>Лаймон фрэш лайн (б/а) (12 шт.) 0.25 л бут. СТЕКЛО (UBG) (ТС)</t>
  </si>
  <si>
    <t>PL007144</t>
  </si>
  <si>
    <t>Манчестер Классический (12 шт.) 0,33 л бан. SLEEK 7.2 % (МЕГАПАК)</t>
  </si>
  <si>
    <t>PL009568</t>
  </si>
  <si>
    <t>Горилла (24 шт.) 0,45 бан. (UBG) (НОВ. ДС 2)</t>
  </si>
  <si>
    <t>PL010704</t>
  </si>
  <si>
    <t>Джампер Клубника и Ананас (12 шт.) 0,33 л ПЭТ (МЕГАПАК) (Без ЧЗ) (AZ)</t>
  </si>
  <si>
    <t>*PL001737</t>
  </si>
  <si>
    <t>Черный Русский Коньяк-Миндаль (24 шт.) 0.5 л бан. 7 % (UBG) ЭКСПОРТ</t>
  </si>
  <si>
    <t>PL002218</t>
  </si>
  <si>
    <t>Трофи Мохито (12 шт.) 0.33 л бан. SLEEK 7 % (UBG) (ФСМ)</t>
  </si>
  <si>
    <t>PL003472</t>
  </si>
  <si>
    <t>Ягуар Голд (24 шт.) 0.5 л бан. 7.2 % (UBG) (Без кофеина) (Новый дизайн)</t>
  </si>
  <si>
    <t>PL008349</t>
  </si>
  <si>
    <t>Хуууч Твистед Ананас Клюква (12 шт.) 0,33 л бут. 5.5 % (МЕГАПАК)</t>
  </si>
  <si>
    <t>PL004445</t>
  </si>
  <si>
    <t>Супер Ред Девил (с/а) Иная Сила (12 шт.) 0,5 л бан. 7.2 % (МЕГАПАК) (18 мес.) (Нов.РЦ)</t>
  </si>
  <si>
    <t>PL008658</t>
  </si>
  <si>
    <t>FRESH BAR Пина Колада (24 шт.) 0,33 л бан. SLEEK (UBG)</t>
  </si>
  <si>
    <t>*PL002255</t>
  </si>
  <si>
    <t>Трофи Мохито (20 шт.) 0.33 л бан. SLEEK 7 % (UBG) (ФСМ)</t>
  </si>
  <si>
    <t>PL004615</t>
  </si>
  <si>
    <t>Супер Ред Девил (с/а) Иная Сила (12 шт.) 0,5 л бан. 7.2 % (МЕГАПАК-Производство) (18 мес.) (Нов. РЦ)</t>
  </si>
  <si>
    <t>Баутин С.Е. ИП</t>
  </si>
  <si>
    <t>PL008324</t>
  </si>
  <si>
    <t xml:space="preserve">FRESH BAR Мэджик Скиллс 1,0 (12 шт.) 0,48 л ПЭТ (UBG) </t>
  </si>
  <si>
    <t>PL004673</t>
  </si>
  <si>
    <t>Трофи Фейхоа Перфект (12 шт.) 0,5 л бан. 7.2 % (МЕГАПАК)</t>
  </si>
  <si>
    <t>PL009016</t>
  </si>
  <si>
    <t>ГринМи Плюс Стрэсс Контрол макс (12 шт.) 0,47 л ПЭТ (МЕГАПАК)</t>
  </si>
  <si>
    <t>PL005744</t>
  </si>
  <si>
    <t>Хантер Инстинкт тропик (12 шт.) 0,45 л бан. 7.2 % (МЕГАПАК) (НОВ. ДС)</t>
  </si>
  <si>
    <t>PL006584</t>
  </si>
  <si>
    <t>Святой Источник Газ (6 шт.) 1,5 л ПЭТ (UBG) (НОВ. ДС)</t>
  </si>
  <si>
    <t>PL007501</t>
  </si>
  <si>
    <t>FRESH BAR Сочный персик (24 шт.) 0,33 л бан. SLEEK (UBG) (НОВ. ДС)</t>
  </si>
  <si>
    <t>PL008391</t>
  </si>
  <si>
    <t>Нирвана Клубнично-базиликовый панч (12 шт.) 0,33 л бут. 4.5 % (МЕГАПАК) (новый ЕГАИС) ЭКСПОРТ</t>
  </si>
  <si>
    <t>PL008637</t>
  </si>
  <si>
    <t>Генезис Зеленая Звезда (12 шт.) 0,5 л бан. (UBG) (НОВ.ДИЗ.) Казахстан</t>
  </si>
  <si>
    <t>*PL001814</t>
  </si>
  <si>
    <t>Пепси Кола (12 шт.) 0.6 л ПЭТ (UBG) (Promo Футбол 2012)</t>
  </si>
  <si>
    <t>PL007429</t>
  </si>
  <si>
    <t>Генезис Желтая Звезда (12 шт.) 0,5 л бан. (UBG) Казахстан</t>
  </si>
  <si>
    <t>PL003587</t>
  </si>
  <si>
    <t>Супер Ред Девил (с/а) Иная Сила (20 шт.) 0.33 л бан. SLEEK 7.2 % (UBG) (Без кофеина)</t>
  </si>
  <si>
    <t>PL009024</t>
  </si>
  <si>
    <t>Генезис Рубиновая звезда (12 шт.) 0,5 л бан. (UBG)</t>
  </si>
  <si>
    <t>PL008104</t>
  </si>
  <si>
    <t>Нирвана Ягодно-мятный панч (12 шт.) 0,33 л бут. 4.5 % (ПолтавПиво) ЭКСПОРТ</t>
  </si>
  <si>
    <t>PL010397</t>
  </si>
  <si>
    <t>Черный Русский с коньяком и вкусом миндаля Перфект (12 шт.) 0,45 л бан. 7.2 % (ОПВЗ)(24 мес)</t>
  </si>
  <si>
    <t>PL004454</t>
  </si>
  <si>
    <t>Ягуар Оригинальный (24 шт.) 0,33 л бан. 7.2 % (МЕГАПАК) (СТАНД.БАН)</t>
  </si>
  <si>
    <t>PL009720</t>
  </si>
  <si>
    <t>Хуууч Твистед Ананас Клюква (12 шт.) 0,33 л бут. 5.5 % (МЕГАПАК) ЭКСПОРТ (нов. ЕГАИС)</t>
  </si>
  <si>
    <t>PL009245</t>
  </si>
  <si>
    <t>Марибу Бар Маргарита Маракуйя (12 шт.) 0,45 л бан. 7.2 % (МЕГАПАК) ЭКСПОРТ</t>
  </si>
  <si>
    <t>*PL002913</t>
  </si>
  <si>
    <t>Лаймон фрэш (б/а) Лаймон фрэш стилл лайт (12 шт.) 0.33 л бан. (МЕГАПАК) (нов. сертификат)</t>
  </si>
  <si>
    <t>PL004289</t>
  </si>
  <si>
    <t>Черный Русский с коньяком и вкусом миндаля Перфект (20 шт.) 0,33 л бан. 7.2 % (UBG) (ИЗМ.№1)</t>
  </si>
  <si>
    <t>PL006199</t>
  </si>
  <si>
    <t>HOOP клубнично-черносмородиновый вкус (12 шт.) 0,5 л ПЭТ (МЕГАПАК)</t>
  </si>
  <si>
    <t>PL003474</t>
  </si>
  <si>
    <t>Ягуар Ультра Лайт (24 шт.) 0.5 л бан. 7.2 % (UBG) (Новый дизайн) (Без кофеина)</t>
  </si>
  <si>
    <t>*PL002027</t>
  </si>
  <si>
    <t>Ягуар Оригинальный Перфект (24 шт.) 0.33 л бан. SLEEK 7 % (UBG) ЭКСПОРТ</t>
  </si>
  <si>
    <t>PL004656</t>
  </si>
  <si>
    <t>Трофи Цитрусовый Микс (12 шт.) 0,5 л бан. 7.2 % (МЕГАПАК-производство)</t>
  </si>
  <si>
    <t>PL008322</t>
  </si>
  <si>
    <t>Казанова Дыня (12 шт.) 0,45 л бан. 7.2 % (МЕГАПАК) (нов. ЕГАИС)</t>
  </si>
  <si>
    <t>PL004348</t>
  </si>
  <si>
    <t>Супер Ред Девил (c/a) Иная Сила (24 шт.) 0,5 л бан. 7.2 % (UBG) ЭКСПОРТ (18 мес.) (Нов. РЦ)</t>
  </si>
  <si>
    <t>PL005485</t>
  </si>
  <si>
    <t>Мустанг Энерджи (12 шт.) 0,5 л бан. (UBG)</t>
  </si>
  <si>
    <t>Агишев В.А. (Огорхоз ул, д.1) ИП</t>
  </si>
  <si>
    <t>PL008113</t>
  </si>
  <si>
    <t>Тен Страйк Скай (12 шт.) 0,45 л бан. 7.2 % (МЕГАПАК)</t>
  </si>
  <si>
    <t>PL003630</t>
  </si>
  <si>
    <t>Ред Девил (с/а) Иная Сила (24 шт.) 0.5 л бан. 7.2 % (UBG) (ТС) (Изм. Декл.)</t>
  </si>
  <si>
    <t>PL009945</t>
  </si>
  <si>
    <t>Хуууч Супер (спиртной) Манго (12 шт.) 0,45 л бан. 7.2 % (МЕГАПАК) (нов. ГОСТ) ЭКСПОРТ</t>
  </si>
  <si>
    <t>PL004035</t>
  </si>
  <si>
    <t>Лаймон (б/а) Оранж (6 шт.) 1.5 л ПЭТ (UBG)</t>
  </si>
  <si>
    <t>PL002665</t>
  </si>
  <si>
    <t xml:space="preserve"> Супер Ягуар Оригинальный  (20 шт.) 0.33 л бан. SLEEK 9.0 % (UBG) ЭКСПОРТ</t>
  </si>
  <si>
    <t>*PL001159</t>
  </si>
  <si>
    <t>Ягуар Супер Лайт (24 шт.) 0.5 л бан. 5.5 % (UBG) (ГОСТ 52845-2007) (ДС)</t>
  </si>
  <si>
    <t>PL008246</t>
  </si>
  <si>
    <t>E-ON АЛМОНД РАШ (12 шт.) 0,45 л бан. (UBG) NEW</t>
  </si>
  <si>
    <t>Алиева Э.З. (Мирный) ИП</t>
  </si>
  <si>
    <t>PL003727</t>
  </si>
  <si>
    <t>Лаймон фрэш (б/а) Лаймон фрэш стилл лайт (12 шт.) 0.5 л ПЭТ (UBG) (ТС) (1512 шт/пд)</t>
  </si>
  <si>
    <t>3906</t>
  </si>
  <si>
    <t>Пепси Лайт (12 шт.) 1.25 л ПЭТ</t>
  </si>
  <si>
    <t>PL007512</t>
  </si>
  <si>
    <t>Нирвана Арбузно-розовый панч (12 шт.) 0,33 л бут. 4.5 % (Браво Премиум) ЭКСПОРТ</t>
  </si>
  <si>
    <t>PL004106</t>
  </si>
  <si>
    <t>Супер Ягуар Оригинальный (24 шт.) 0.5 л бан. 8 % (Аврора) (Азербайджан) (18 мес.)</t>
  </si>
  <si>
    <t>PL008405</t>
  </si>
  <si>
    <t>FRESH BAR Дабл Фанни 1.0 (6 шт.) 1,5 л ПЭТ (UBG) (НОВ. ДС)</t>
  </si>
  <si>
    <t>PL009090</t>
  </si>
  <si>
    <t>Лаймон фрэш (б/а) Ягоды (12 шт.) 1,0 л ПЭТ (UBG)</t>
  </si>
  <si>
    <t>Алияров А.И. (Проспект Мира) ИП</t>
  </si>
  <si>
    <t>PL007894</t>
  </si>
  <si>
    <t>FRESH BAR Альфа кола (24 шт.) 0,33 л бан. SLEEK (UBG) (НОВ. ДС)</t>
  </si>
  <si>
    <t>PL003692</t>
  </si>
  <si>
    <t xml:space="preserve">Ягуар Голд (12 шт.) 0.5 л бан. 7.2 % (UBG) (Без кофеина) (ИЗМ.№1) </t>
  </si>
  <si>
    <t>PL010764</t>
  </si>
  <si>
    <t>*PL001630</t>
  </si>
  <si>
    <t xml:space="preserve">Черный Русский Коньяк-Миндаль Перфект (24 шт.) 0.5 л бан. 7 % (МЕГАПАК) </t>
  </si>
  <si>
    <t>PL007740</t>
  </si>
  <si>
    <t>FRESH BAR Оранж Бласт (12 шт.) 0,45 л бан. (UBG) (НОВ. ДС)</t>
  </si>
  <si>
    <t>PL008663</t>
  </si>
  <si>
    <t>Хуууч Супер Грейпфрут (12 шт.) 0,45 л бан. 7.2 % (МЕГАПАК) (нов. декл.) ЭКСПОРТ</t>
  </si>
  <si>
    <t>PL010070</t>
  </si>
  <si>
    <t>Генезис Личи (12 шт.) 0,45 л бан. (UBG)</t>
  </si>
  <si>
    <t>PL009872</t>
  </si>
  <si>
    <t>Бутлегер (спиртной) Бренди Апельсин (12 шт.) 0,45 л бан. 7.2 % (МЕГАПАК) (нов. ГОСТ)</t>
  </si>
  <si>
    <t>*PL002194</t>
  </si>
  <si>
    <t>Red Devil (с/а) Red Devil Perfect (24 шт.) 0.5 л бан. 7 % (UBG) (24 мес)</t>
  </si>
  <si>
    <t>PL005520</t>
  </si>
  <si>
    <t>Ягуар Оригинальный (24 шт.) 0,45 л бан. 8 % (Аврора) ЭКСПОРТ</t>
  </si>
  <si>
    <t>PL009901</t>
  </si>
  <si>
    <t>Нирвана (спиртованный) Клубнично-базиликовый панч (12 шт.) 0,33 л бут. 4.5 % (МЕГАПАК) (нов. ГОСТ)</t>
  </si>
  <si>
    <t>PL010075</t>
  </si>
  <si>
    <t>ГринМи Плюс Тонус (12 шт.) 0,47 л ПЭТ (UBG)</t>
  </si>
  <si>
    <t>PL006325</t>
  </si>
  <si>
    <t>Генезис Фиолетовая звезда (6 шт.) 0,5 л бан. (UBG) (ИЗМ. №1) (НОВ. ДЕКЛ.)</t>
  </si>
  <si>
    <t>PL003556</t>
  </si>
  <si>
    <t>Черный Русский с коньяком и вкусом миндаля Перфект (24 шт.) 0.5 л бан. 7.2 % (UBG) ЭКСПОРТ (ТС)</t>
  </si>
  <si>
    <t>PL003778</t>
  </si>
  <si>
    <t>Лаймон фрэш (б/а) Лаймон фрэш (24 шт.) 0.33 л бан. (МЕГАПАК) (Новый ГОСТ)</t>
  </si>
  <si>
    <t>PL006881</t>
  </si>
  <si>
    <t>Джампер Вишня и Яблоко (12 шт.) 0,33 л ПЭТ (МЕГАПАК) (Нов. ДС)</t>
  </si>
  <si>
    <t>PL010748</t>
  </si>
  <si>
    <t>Лаймон фрэш (б/а) Ягоды (12 шт.) 0,5 л ПЭТ (UBG) (ЧЗ Узбекистан) UZB-AZ</t>
  </si>
  <si>
    <t>PL008642</t>
  </si>
  <si>
    <t>Лаймон фрэш (б/а) Лаймон фрэш макс (6 шт.) 1,5 л ПЭТ (UBG) (НОВ. ДС)</t>
  </si>
  <si>
    <t>PL010595</t>
  </si>
  <si>
    <t>Лаймон фрэш (б/а) Груша (12 шт.) 0,5 л ПЭТ (UBG) (Акция) (без ЧЗ)</t>
  </si>
  <si>
    <t>PL010350</t>
  </si>
  <si>
    <t>Ягуар (б/а) Лайв (12 шт.) 0,45 л бан. (UBG) (KAZ-KG) (Без ЧЗ)</t>
  </si>
  <si>
    <t>PL010064</t>
  </si>
  <si>
    <t>PL006202</t>
  </si>
  <si>
    <t>Арктик негазированная (2 шт.) 5 л ПЭТ (МЕГАПАК)</t>
  </si>
  <si>
    <t>PL007691</t>
  </si>
  <si>
    <t>Черный Русский с коньяком и вкусом миндаля Перфект (12 шт.) 0,45 л бан. 7.2 % (ОПВЗ) ЭКСПОРТ</t>
  </si>
  <si>
    <t>PL005646</t>
  </si>
  <si>
    <t>Казанова Вишня (12 шт.) 0,45 л бан. 7.2 % (МЕГАПАК) (НОВ. ГОСТ)</t>
  </si>
  <si>
    <t>PL005553</t>
  </si>
  <si>
    <t>PL003533</t>
  </si>
  <si>
    <t>Нирвана (Винный) Джиновая (6 шт.) 1.5 л ПЭТ 8 % (Дал) (ИЗМ. №1)</t>
  </si>
  <si>
    <t>PL007371</t>
  </si>
  <si>
    <t>E-ON ЦИТРУС ПАНЧ (12 шт.) 0,45 л бан. (UBG) (НОВ. ДС)</t>
  </si>
  <si>
    <t>*PL002256</t>
  </si>
  <si>
    <t>Трофи Фейхоа Перфект (20 шт.) 0.33 л бан. SLEEK 7 % (UBG) (ФСМ)</t>
  </si>
  <si>
    <t>*PL001741</t>
  </si>
  <si>
    <t>Ягуар Актив (24 шт.) 0.33 л бан. 7 % (UBG) ЭКСПОРТ</t>
  </si>
  <si>
    <t>Горемыкина Д.Ю. (Центральная ул) ИП</t>
  </si>
  <si>
    <t>PL010173</t>
  </si>
  <si>
    <t>Лаймон фрэш (б/а) Ягоды (12 шт.) 0,5 л ПЭТ (UBG) (Без ЧЗ) Казахстан</t>
  </si>
  <si>
    <t>PL009645</t>
  </si>
  <si>
    <t>Adrenaline Rush (12 шт.) 0,25 л бан. (UBG) АКЦИЗ</t>
  </si>
  <si>
    <t>PL009116</t>
  </si>
  <si>
    <t>Бутлегер Бренди Апельсин (12 шт.) 0,45 л бан. 7.2 % (МЕГАПАК)</t>
  </si>
  <si>
    <t>PL004402</t>
  </si>
  <si>
    <t>Черный Русский с коньяком и вкусом кофе (24 шт.) 0,5 л бан. 7.2 % (МЕГАПАК) (ИЗМ.№1)</t>
  </si>
  <si>
    <t>PL007510</t>
  </si>
  <si>
    <t>Ягуар Оригинальный (12 шт.) 0,45 л бан. 7.2 % (ОПВЗ)</t>
  </si>
  <si>
    <t>PL006538</t>
  </si>
  <si>
    <t>Смарт Фокс с лимоном и базиликом (12 шт.) 0,33 л бут. 7 % (Браво Премиум) ЭКСПОРТ</t>
  </si>
  <si>
    <t>PL003258</t>
  </si>
  <si>
    <t>Винный напиток Ред Девил Иная сила (24 шт.) 0.5 л бан. 8.5 % (ОПВЗ)</t>
  </si>
  <si>
    <t>PL009225</t>
  </si>
  <si>
    <t>Марибу Бар Маргарита (12 шт.) 0,45 л бан. 7.2 % (МЕГАПАК)</t>
  </si>
  <si>
    <t>PL006902</t>
  </si>
  <si>
    <t>СВЯТОЙ ИСТОЧНИК с ароматом Лимона и мяты (12 шт.) 0,33 л бан. SLEEK (UBG) (НОВ. РЦ)</t>
  </si>
  <si>
    <t>PL004315</t>
  </si>
  <si>
    <t>Супер Ягуар Оригинальный (24 шт.) 0,5 л бан. 9 % (UBG) ЭКСПОРТ (ДНР) (18 мес.)</t>
  </si>
  <si>
    <t>PL002649</t>
  </si>
  <si>
    <t>Черный Русский Коньяк-Миндаль Перфект (24 шт.) 0.5 л бан. 7.2 % (UBG) ЭКСПОРТ</t>
  </si>
  <si>
    <t>PL004391</t>
  </si>
  <si>
    <t>Супер Ред Девил (с/а) Иная Сила (24 шт.) 0,5 л бан. 7.2 % (МЕГАПАК) (18 мес.) (Нов. РЦ)</t>
  </si>
  <si>
    <t>PL003124</t>
  </si>
  <si>
    <t>Пепси Кола (12 шт.) 1.25 л ПЭТ (UBG) (ПРОМО ФУТБОЛ 2014)</t>
  </si>
  <si>
    <t>PL008639</t>
  </si>
  <si>
    <t>Лаймон фрэш (б/а) (12 шт.) 0,33 л бан. SLEEK (UBG) (НОВ. ДС)</t>
  </si>
  <si>
    <t>Алексеев С.А. ИП РЦ</t>
  </si>
  <si>
    <t>PL006885</t>
  </si>
  <si>
    <t>FRESH BAR Киви Микс (12 шт.) 0,48 л ПЭТ (UBG) (НОВ. ДС)</t>
  </si>
  <si>
    <t>PL008370</t>
  </si>
  <si>
    <t>Трофи Фейхоа Перфект (12 шт.) 0,45 л бан. 7.2 % (МЕГАПАК) (новый ЕГАИС)</t>
  </si>
  <si>
    <t>Горбунова И.А. ИП</t>
  </si>
  <si>
    <t>PL005600</t>
  </si>
  <si>
    <t>Хантер Инстинкт тропик (12 шт.) 0,45 л бан. 7.2 % (МЕГАПАК)</t>
  </si>
  <si>
    <t>PL002449</t>
  </si>
  <si>
    <t>Черный Русский Коньяк-Миндаль Перфект (24 шт.) 0.5 л бан. 7.2 % (UBG)</t>
  </si>
  <si>
    <t>PL002951</t>
  </si>
  <si>
    <t>Лаймон фрэш (б/а) Лаймон фрэш (24 шт.) 0.33 л бан. (Аквалайф) (ТС)</t>
  </si>
  <si>
    <t>PL005440</t>
  </si>
  <si>
    <t>FRESH BAR Пина Колада (12 шт.) 0,48 л ПЭТ (UBG) ЭКСПОРТ</t>
  </si>
  <si>
    <t>Гранд (Верхние Поля ул) ООО</t>
  </si>
  <si>
    <t>PL009507</t>
  </si>
  <si>
    <t>Горилла (24 шт.) 0,45 бан. (UBG) (НОВ. ДС)</t>
  </si>
  <si>
    <t>PL009374</t>
  </si>
  <si>
    <t>Генезис Зеленая Звезда (12 шт.) 0,45 л бан. (МЕГАПАК)</t>
  </si>
  <si>
    <t>11111</t>
  </si>
  <si>
    <t>Red Devil (с/а) Red Devil (12 шт.) 0.33 л бан. 9 % (UBG) (ГОСТ)</t>
  </si>
  <si>
    <t>PL005573</t>
  </si>
  <si>
    <t>Лаймон фрэш (б/а) Оранж (12 шт.) 1,0 л ПЭТ (UBG) (НОВ. ДЕКЛ.)</t>
  </si>
  <si>
    <t>PL006819</t>
  </si>
  <si>
    <t>Мохито Классический 12 шт. 0,45 л бан. (UBG)</t>
  </si>
  <si>
    <t>PL006890</t>
  </si>
  <si>
    <t>FRESH BAR Цитрус Айс (12 шт.) 0,48 л ПЭТ (UBG) (НОВ. РЦ)</t>
  </si>
  <si>
    <t>PL008389</t>
  </si>
  <si>
    <t>Манчестер Лайм (12 шт.) 0,45 л бан. 7.2 % (МЕГАПАК) (новый ЕГАИС) ЭКСПОРТ</t>
  </si>
  <si>
    <t>PL005778</t>
  </si>
  <si>
    <t>Трофи Фейхоа Перфект (12 шт.) 0,45 л бан. 7.2 % (МЕГАПАК) ЭКСПОРТ</t>
  </si>
  <si>
    <t>PL008916</t>
  </si>
  <si>
    <t>Манчестер Брусника (12 шт.) 0,45 л бан. 7.2 % (МЕГАПАК)</t>
  </si>
  <si>
    <t>PL002621</t>
  </si>
  <si>
    <t>Казанова Дыня (12 шт.) 0.5 л бан. 7.2 % (UBG)</t>
  </si>
  <si>
    <t>Атриум-КМ (Кусковская ул) ООО</t>
  </si>
  <si>
    <t>PL008803</t>
  </si>
  <si>
    <t>Ягуар Оригинальный (12 шт.) 0,45 л бан. 7.2 % (МЕГАПАК) (10 мес.)</t>
  </si>
  <si>
    <t>PL006177</t>
  </si>
  <si>
    <t>HOOP апельсиновый вкус (6 шт.) 2 л ПЭТ (МЕГАПАК)</t>
  </si>
  <si>
    <t>PL006559</t>
  </si>
  <si>
    <t>FRESH BAR Секс на пляже (12 шт.) 0,48 л ПЭТ (МЕГАПАК)</t>
  </si>
  <si>
    <t>PL003439</t>
  </si>
  <si>
    <t>Ред Девил (Винный) Мистическая Сила (24 шт.) 0.5 л бан. 8.5 % (ОПВЗ) (Без гуараны)</t>
  </si>
  <si>
    <t>*PL001164</t>
  </si>
  <si>
    <t>Ягуар Супер Лайт (24 шт.) 0.33 л бан. 5.5 % (UBG) (ГОСТ 52845-2007) (ДС)</t>
  </si>
  <si>
    <t>*PL001821</t>
  </si>
  <si>
    <t>Лаймон фрэш (б/а) Лаймон фрэш стилл лайт макс (12 шт.) 1.0 л ПЭТ (UBG)</t>
  </si>
  <si>
    <t>PL009799</t>
  </si>
  <si>
    <t>Алоха Пипл (спиртованный) Гавана Бич (12 шт.) 0,33 л бут. 5.5 % (МЕГАПАК) (нов. ГОСТ)</t>
  </si>
  <si>
    <t>PL003600</t>
  </si>
  <si>
    <t>Манчестер Классический (12 шт.) 0.5 л бан. 7.2 % (UBG) (ТС)</t>
  </si>
  <si>
    <t>PL008515</t>
  </si>
  <si>
    <t>Adrenaline Rush (12 шт.) 0,449 л бан. (UBG) (2052 шт/пд) (НОВ.ДС)</t>
  </si>
  <si>
    <t>PL002454</t>
  </si>
  <si>
    <t>Трофи Фейхоа Перфект (20 шт.) 0.33 л бан. SLEEK 7.2 % (UBG)</t>
  </si>
  <si>
    <t>PL003959</t>
  </si>
  <si>
    <t>Гринми Кола (б/а) Кола (12 шт.) 0.33 л бан. (МЕГАПАК) (Новый ГОСТ)</t>
  </si>
  <si>
    <t>Вяткин И.В.РЦ</t>
  </si>
  <si>
    <t>PL008327</t>
  </si>
  <si>
    <t>Нирвана Клубнично-базиликовый панч (12 шт.) 0,33 л бут. 4.5 % (МЕГАПАК) (нов. ЕГАИС)</t>
  </si>
  <si>
    <t>PL006386</t>
  </si>
  <si>
    <t>Хуууч Супер Черная смородина (12 шт.) 0,45 л бан. 7.2 % (МЕГАПАК)</t>
  </si>
  <si>
    <t>PL003851</t>
  </si>
  <si>
    <t>Ягуар Ультра Лайт (12 шт.) 0.5 л бан. 7.2 % (UBG) (Новый дизайн) (Без кофеина)</t>
  </si>
  <si>
    <t>PL009887</t>
  </si>
  <si>
    <t>Манчестер (спиртной) Классический (12 шт.) 0,45 л бан. 7.2 % (МЕГАПАК) (нов. ГОСТ)</t>
  </si>
  <si>
    <t>Волкова Ю.В. ИП</t>
  </si>
  <si>
    <t>PL010687</t>
  </si>
  <si>
    <t>Генезис Мистическая звезда (12 шт.) 0,45 л бан. (UBG) (Без ЧЗ)</t>
  </si>
  <si>
    <t>Базылев В.В. (Бакинская ул) ИП</t>
  </si>
  <si>
    <t>PL005438</t>
  </si>
  <si>
    <t>FRESH BAR Мохито (12 шт.) 0,48 л ПЭТ (UBG) ЭКСПОРТ</t>
  </si>
  <si>
    <t>PL007498</t>
  </si>
  <si>
    <t>FRESH BAR Альфа кола (12 шт.) 0,45 л бан. (UBG) (НОВ. ДС)</t>
  </si>
  <si>
    <t>PL008394</t>
  </si>
  <si>
    <t>Хуууч Супер Лимон (12 шт.) 0,45 л бан. 7.2 % (МЕГАПАК) (новый ЕГАИС) ЭКСПОРТ</t>
  </si>
  <si>
    <t>PL005652</t>
  </si>
  <si>
    <t>Хантер Инстинкт вишня (12 шт.) 0,45 л бан. 7.2 % (МЕГАПАК) (НОВ. ГОСТ)</t>
  </si>
  <si>
    <t>PL007578</t>
  </si>
  <si>
    <t>Святой Источник МЕСТА СИЛЫ: Карелия (12 шт.) 0,33 л бан. SLEEK (UBG) (НОВ. РЦ)</t>
  </si>
  <si>
    <t>PL005775</t>
  </si>
  <si>
    <t>Лаймон (б/а) Спайси (12 шт.) 0,33 л бан. SLEEK (UBG)</t>
  </si>
  <si>
    <t>PL006718</t>
  </si>
  <si>
    <t>E-ON BCAA 2000 Спорт Саппорт 2.0 (12 шт.) 0,45 л бан. (UBG) (НОВ. ДС)</t>
  </si>
  <si>
    <t>PL004498</t>
  </si>
  <si>
    <t xml:space="preserve">Блэк стар Кола (20 шт.) 0,33 л бан. SLEEK (UBG) </t>
  </si>
  <si>
    <t>PL004423</t>
  </si>
  <si>
    <t>Лаймон фрэш (б/а) Лаймон фрэш (12 шт.) 0,33 л бан. (UBG)  Казахстан (Новая РЦ)</t>
  </si>
  <si>
    <t>PL008348</t>
  </si>
  <si>
    <t>Смарт Фокс с розой и лаймом (12 шт.) 0,33 л бут. 7 % (МЕГАПАК) (новый ЕГАИС) ЭКСПОРТ</t>
  </si>
  <si>
    <t>PL008154</t>
  </si>
  <si>
    <t>Лаймон фрэш (б/а) Манго (12 шт.) 0,33 л бан. SLEEK (UBG)</t>
  </si>
  <si>
    <t>Аперитини Спритц (спиртной)</t>
  </si>
  <si>
    <t>PL010690</t>
  </si>
  <si>
    <t>Аперитини Спритц Апельсин (12 шт.) 0,33 л бан. SLEEK 8 % (МЕГАПАК)</t>
  </si>
  <si>
    <t>PL002952</t>
  </si>
  <si>
    <t>Лаймон фрэш (б/а) Лаймон фрэш (24 шт.) 0.33 л бан. (МЕГАПАК) (ТС)</t>
  </si>
  <si>
    <t>*PL002159</t>
  </si>
  <si>
    <t>Черный Русский Коньяк-Миндаль Перфект (24 шт.) 0.5 л бан. 7 % (МЕГАПАК) (серт. 18 мес.)</t>
  </si>
  <si>
    <t>PL003108</t>
  </si>
  <si>
    <t>Лаймон фрэш (б/а) Лаймон фрэш (12 шт.) 0.33 л бан. (Аквалайф) Казахстан</t>
  </si>
  <si>
    <t>PL006866</t>
  </si>
  <si>
    <t>FRESH BAR Альфа кола (12 шт.) 0,45 л бан. (UBG)</t>
  </si>
  <si>
    <t>PL008248</t>
  </si>
  <si>
    <t>Тен Страйк Дарк (12 шт.) 0,45 л бан. 7.2 % (МЕГАПАК) ЭКСПОРТ</t>
  </si>
  <si>
    <t>PL010408</t>
  </si>
  <si>
    <t>Марибу Бар Дайкири Клубника (12 шт.) 0,45 л бан. 7.2 % (МЕГАПАК) (24 мес)</t>
  </si>
  <si>
    <t>PL007170</t>
  </si>
  <si>
    <t>Лаймон фрэш лайн (б/а) Лаймон фрэш (12 шт.) 0,25 л бут. (МЕГАПАК) Казахстан</t>
  </si>
  <si>
    <t>PL008646</t>
  </si>
  <si>
    <t>Лаймон фрэш (б/а) (12 шт.) 0,33 л бан. SLEEK (UBG) (НОВ. ДС) Казахстан</t>
  </si>
  <si>
    <t>PL009466</t>
  </si>
  <si>
    <t>Ягуар (б/а) Фанк (12 шт.) 0,45 л бан. (UBG) (KAZ-UZS)</t>
  </si>
  <si>
    <t>PL005286</t>
  </si>
  <si>
    <t>Лаймон (б/а) Кола (6 шт.) 1,5 л ПЭТ (UBG) ЭКСПОРТ</t>
  </si>
  <si>
    <t>PL007885</t>
  </si>
  <si>
    <t>FRESH BAR Мохито (24 шт.) 0,33 л бан. SLEEK (UBG) KAZ/AZE</t>
  </si>
  <si>
    <t>*PL002200</t>
  </si>
  <si>
    <t>Черный Русский КОФЕ-Двойной Эспрессо Перфект (24 шт.) 0.5 л бан. 7 % (UBG) (24 мес)</t>
  </si>
  <si>
    <t>PL005884</t>
  </si>
  <si>
    <t>Святой Источник с ароматом Апельсина и пряностей (12 шт.) 0,33 л бан. SLEEK (UBG)</t>
  </si>
  <si>
    <t>PL004418</t>
  </si>
  <si>
    <t>Ягуар Оригинальный Перфект (24 шт.) 0,5 л бан. 7.2 % (ОПВЗ) ЭКСПОРТ (18 мес.) (ИЗМ.№1)</t>
  </si>
  <si>
    <t>PL010147</t>
  </si>
  <si>
    <t>Тен Страйк (б/а) Скай (12 шт.) 0,45 л бан. (UBG)</t>
  </si>
  <si>
    <t>PL004346</t>
  </si>
  <si>
    <t>Ягуар Оригинальный (24 шт.) 0,5 л бан. 7.2 % (UBG) ЭКСПОРТ (Без кофеина) (18 мес.) (ИЗМ.№1)</t>
  </si>
  <si>
    <t>PL005647</t>
  </si>
  <si>
    <t>Казанова Лимон (12 шт.) 0,45 л бан. 7.2 % (Браво Премиум) (НОВ. ГОСТ)</t>
  </si>
  <si>
    <t>PL003534</t>
  </si>
  <si>
    <t>Черный Русский Коньяк-Миндаль Перфект (24 шт.) 0.5 л бан. 7.2 % (МЕГАПАК)</t>
  </si>
  <si>
    <t>PL002761</t>
  </si>
  <si>
    <t>Винный напиток Нирвана Джиновая (6 шт.) 1.5 л ПЭТ 8 % (ОПВЗ)</t>
  </si>
  <si>
    <t>PL007509</t>
  </si>
  <si>
    <t>Черный Русский с коньяком и вкусом миндаля Перфект (12 шт.) 0,45 л бан. 7.2 % (ОПВЗ)</t>
  </si>
  <si>
    <t>PL004492</t>
  </si>
  <si>
    <t>Генезис Энерджи (12 шт.) 0,5 л бан. (UBG)</t>
  </si>
  <si>
    <t>Ганбаров В.М. (Дубнинская,3) ИП</t>
  </si>
  <si>
    <t>PL003632</t>
  </si>
  <si>
    <t>Трофи Фейхоа Перфект (24 шт.) 0.5 л бан. 7.2 % (UBG) (ТС) (Изм. Декл.)</t>
  </si>
  <si>
    <t>*PL000755</t>
  </si>
  <si>
    <t>Трофи Фейхоа (24 шт.) 0.5 л бан. 7 % (UBG) (ГОСТ) (ДС)</t>
  </si>
  <si>
    <t>*PL001836</t>
  </si>
  <si>
    <t>Пепси Кола (12 шт.) 1.25 л ПЭТ (UBG) (Promo Футбол 2012)</t>
  </si>
  <si>
    <t>PL009924</t>
  </si>
  <si>
    <t>FRESH BAR Мерри Берри 1.0 (12 шт.) 0,48 л ПЭТ (МЕГАПАК) (С)</t>
  </si>
  <si>
    <t>*PL002208</t>
  </si>
  <si>
    <t>Трофи Мохито Перфект (24 шт.) 0.5 л бан. 7 % (UBG) (серт. 18 мес.)</t>
  </si>
  <si>
    <t>PL003960</t>
  </si>
  <si>
    <t xml:space="preserve">Лаймон фрэш (б/а) Лаймон фрэш макс (6 шт.) 1.0 л ПЭТ (GALANZ bottlers) (Казахстан) </t>
  </si>
  <si>
    <t>PL006400</t>
  </si>
  <si>
    <t>FRESH BAR Альфа кола (12 шт.) 0,48 л ПЭТ (UBG) (Нов. РЦ)</t>
  </si>
  <si>
    <t>PL005992</t>
  </si>
  <si>
    <t>Абсентиарт Мьюз (12 шт.) 0,33 л бут. 7 % (ОПВЗ) ЭКСПОРТ</t>
  </si>
  <si>
    <t>PL004394</t>
  </si>
  <si>
    <t>Черный Русский с коньяком и вкусом миндаля Перфект (24 шт.) 0,5 л бан. 7.2 % (МЕГАПАК) (ИЗМ.№1)</t>
  </si>
  <si>
    <t>PL003385</t>
  </si>
  <si>
    <t>Манчестер Грейпфрут (24 шт.) 0.5 л бан. 7.2 % (UBG) (ТС)</t>
  </si>
  <si>
    <t>3313</t>
  </si>
  <si>
    <t>Ахмад Чай Зеленый Жасмин (12 шт.) 0.33 л бан.</t>
  </si>
  <si>
    <t>PL007145</t>
  </si>
  <si>
    <t>Черный Русский с коньяком и вкусом миндаля Перфект (12 шт.) 0,33 л бан. SLEEK 7.2 % (МЕГАПАК)</t>
  </si>
  <si>
    <t>PL003975</t>
  </si>
  <si>
    <t>Ред Девил (б/а) Ред Девил (12 шт.) 0.5 л бан. (Аквалайф)</t>
  </si>
  <si>
    <t>PL006536</t>
  </si>
  <si>
    <t>Смарт Фокс с розой и лаймом (12 шт.) 0,33 л бут. 7 % (Браво Премиум) ЭКСПОРТ</t>
  </si>
  <si>
    <t>PL010763</t>
  </si>
  <si>
    <t>PL004460</t>
  </si>
  <si>
    <t>Супер Ред Девил (c/a) Иная Сила (24 шт.) 0,5 л бан. 7.2 % (ОПВЗ) ЭКСПОРТ (18 мес.) (Нов. РЦ)</t>
  </si>
  <si>
    <t>PL009222</t>
  </si>
  <si>
    <t>Генезис Фиолетовая звезда (12 шт.) 0,5 л бан. (UBG) (НОВ. РЦ)</t>
  </si>
  <si>
    <t>PL003244</t>
  </si>
  <si>
    <t>Винный напиток Нирвана Вишневая (6 шт.) 1.5 л ПЭТ 8 % (ОПВЗ) (504 шт/пд)</t>
  </si>
  <si>
    <t>PL004318</t>
  </si>
  <si>
    <t>Святой Источник Негаз (12 шт.) 0,5 л ПЭТ (UBG)</t>
  </si>
  <si>
    <t>PL003999</t>
  </si>
  <si>
    <t>Лаймон фрэш (б/а) Лаймон фрэш стилл лайт (12 шт.) 1.0 л ПЭТ (UBG) (Новый ГОСТ)</t>
  </si>
  <si>
    <t>*PL003068</t>
  </si>
  <si>
    <t>4393</t>
  </si>
  <si>
    <t>Red Devil (с/а) Red Devil (6 шт.) 0.33 л бан. 9 % (UBG) (ГОСТ)</t>
  </si>
  <si>
    <t>PL009950</t>
  </si>
  <si>
    <t>Ю.Джин (спиртной) Джин-тоник классический (12 шт.) 0,45 л бан. 7.2 % (МЕГАПАК) (нов. ГОСТ) ЭКСПОРТ</t>
  </si>
  <si>
    <t>PL009830</t>
  </si>
  <si>
    <t>Adrenaline Rush (12 шт.) 0,33 л бан. SLEEK (2160 шт. на пд) (UBG) (БЕЗ ГОФР.) АКЦИЗ</t>
  </si>
  <si>
    <t>PL007888</t>
  </si>
  <si>
    <t>HOOP апельсиновый вкус (6 шт.) 2 л ПЭТ (МЕГАПАК) (Нов. ДС)</t>
  </si>
  <si>
    <t>PL010761</t>
  </si>
  <si>
    <t>Трофи Фейхоа Перфект (12 шт.) 0,5 л бан. 7.2 % (МЕГАПАК-производство) (18 мес.) (Нов. РЦ)</t>
  </si>
  <si>
    <t>PL004642</t>
  </si>
  <si>
    <t>Генезис Фиолетовая звезда (12 шт.) 0,5 л бан. (UBG)</t>
  </si>
  <si>
    <t>PL010410</t>
  </si>
  <si>
    <t>Манчестер Брусника (12 шт.) 0,45 л бан. 7.2 % (МЕГАПАК) (24 мес)</t>
  </si>
  <si>
    <t>PL005041</t>
  </si>
  <si>
    <t>Лаймон фрэш (12 шт.) 0,33 л бан. SLEEK (UBG)</t>
  </si>
  <si>
    <t>PL004640</t>
  </si>
  <si>
    <t>Ягуар Оригинальный (10 шт.) 0,33 л бан. 7.2 % (UBG) (18 мес.) (ИЗМ.№1)</t>
  </si>
  <si>
    <t>PL010596</t>
  </si>
  <si>
    <t>Лаймон фрэш (б/а) Груша (12 шт.) 1,0 л ПЭТ (UBG) (Акция) (без ЧЗ)</t>
  </si>
  <si>
    <t>PL008112</t>
  </si>
  <si>
    <t>Тен Страйк Дарк (12 шт.) 0,45 л бан. 7.2 % (МЕГАПАК)</t>
  </si>
  <si>
    <t>*PL002008</t>
  </si>
  <si>
    <t>Манчестер Классический (24 шт.) 0.5 л бан. 7 % (UBG) (ДС) (ФСМ)</t>
  </si>
  <si>
    <t>PL003470</t>
  </si>
  <si>
    <t xml:space="preserve">Ягуар Оригинальный (24 шт.) 0.5 л бан. 7.2 % (UBG) (Новый дизайн) (Без кофеина) </t>
  </si>
  <si>
    <t>PL004633</t>
  </si>
  <si>
    <t>Супер Ред Девил (c/a) Иная Сила (24 шт.) 0,5 л бан. 7.2 % (МЕГАПАК) ЭКСПОРТ</t>
  </si>
  <si>
    <t>PL004646</t>
  </si>
  <si>
    <t>Трофи Маракуйя (12 шт.) 0,5 л бан. 7.2 % (МЕГАПАК) (18 мес.)</t>
  </si>
  <si>
    <t>Акоян А.А РЦ</t>
  </si>
  <si>
    <t>PL005673</t>
  </si>
  <si>
    <t>Трофи Цитрусовый Микс (12 шт.) 0,5 л бан. 7.2 % (МЕГАПАК) (НОВ. ГОСТ)</t>
  </si>
  <si>
    <t>PL003804</t>
  </si>
  <si>
    <t>Гринми Кола (б/а) Кола (6 шт.) 1.5 л ПЭТ (UBG) (Новый ГОСТ)</t>
  </si>
  <si>
    <t>*PL001271</t>
  </si>
  <si>
    <t>Red Devil (с/а) Red Devil Power (24 шт.) 0.33 л бан. 7 % (UBG) (ДС)</t>
  </si>
  <si>
    <t>PL007898</t>
  </si>
  <si>
    <t>FRESH BAR Цитрус Айс (24 шт.) 0,33 л бан. SLEEK (UBG)</t>
  </si>
  <si>
    <t>PL003522</t>
  </si>
  <si>
    <t>Лаймон фрэш (б/а) Лаймон фрэш (12 шт.) 0.33 л бан. (МЕГАПАК) Казахстан (ТС)</t>
  </si>
  <si>
    <t>Вероника ООО</t>
  </si>
  <si>
    <t>PL006443</t>
  </si>
  <si>
    <t>Аперитини Шпритц Апельсин (12 шт.) 0,33 л бан. SLEEK 7 % (ОПВЗ)</t>
  </si>
  <si>
    <t>PL007219</t>
  </si>
  <si>
    <t>Арктик негазированная (6 шт.) 1,25 л ПЭТ (МЕГАПАК)</t>
  </si>
  <si>
    <t>PL009091</t>
  </si>
  <si>
    <t>Лаймон фрэш (б/а) Ягоды (6 шт.) 1,5 л ПЭТ (UBG)</t>
  </si>
  <si>
    <t>PL010473</t>
  </si>
  <si>
    <t>Лаймон фрэш (б/а) Груша (12 шт.) 1,0 л ПЭТ (UBG) (Акция)</t>
  </si>
  <si>
    <t>PL007447</t>
  </si>
  <si>
    <t>Арктик негазированная (12 шт.) 0,5 л ПЭТ (МЕГАПАК) (18 мес.)</t>
  </si>
  <si>
    <t>PL010538</t>
  </si>
  <si>
    <t>Лаймон фрэш (б/а) Лаймон фрэш макс (12 шт.) 1,0 л ПЭТ (UBG) (Без ЧЗ)</t>
  </si>
  <si>
    <t>PL008743</t>
  </si>
  <si>
    <t>Святой Источник со вкусом Клубники (6 шт.) 1,5 л ПЭТ (UBG) (НОВ. ДС) ЭКСПОРТ</t>
  </si>
  <si>
    <t>PL001638</t>
  </si>
  <si>
    <t>Лаймон фрэш (б/а) Лаймон фрэш стилл лайт макс (6 шт.) 1.0 л ПЭТ (Росинка)</t>
  </si>
  <si>
    <t>PL005284</t>
  </si>
  <si>
    <t>Лаймон (б/а) Кола (12 шт.) 0,5 л ПЭТ (UBG) ЭКСПОРТ</t>
  </si>
  <si>
    <t>PL004013</t>
  </si>
  <si>
    <t>PL007165</t>
  </si>
  <si>
    <t>Лаймон фрэш (б/а) Спайси (6 шт.) 1,0 л ПЭТ KG (GALANZ bottlers) (Казахстан)</t>
  </si>
  <si>
    <t>PL005639</t>
  </si>
  <si>
    <t>Трофи Фейхоа Перфект (12 шт.) 0,5 л бан. 7.2 % (МЕГАПАК) (НОВ. ГОСТ)</t>
  </si>
  <si>
    <t>PL006973</t>
  </si>
  <si>
    <t>СВЯТОЙ ИСТОЧНИК Негаз (6 шт.) 1,5 л ПЭТ (UBG) (НОВ. ДС)</t>
  </si>
  <si>
    <t>PL008661</t>
  </si>
  <si>
    <t>Хуууч Супер Грейпфрут (12 шт.) 0,45 л бан. 7.2 % (МЕГАПАК) (нов. декл.)</t>
  </si>
  <si>
    <t>PL009947</t>
  </si>
  <si>
    <t>Черный Русский (спиртной) с коньяком и вкусом миндаля (12 шт) 0,45 л бан. 7.2%(МЕГАПАК)(нов.ГОСТ)ЭКС</t>
  </si>
  <si>
    <t>PL005910</t>
  </si>
  <si>
    <t>Генезис Фиолетовая звезда Спарк (12 шт.) 0,25 л бан. (МЕГАПАК) ЭКСПОРТ</t>
  </si>
  <si>
    <t>PL008746</t>
  </si>
  <si>
    <t>Святой Источник со вкусом Яблока (6 шт.) 1,5 л ПЭТ (UBG) (НОВ. ДС) ЭКСПОРТ</t>
  </si>
  <si>
    <t>PL008740</t>
  </si>
  <si>
    <t>Святой Источник со вкусом Лимона (6 шт.) 1,5 л ПЭТ (UBG) (НОВ. ДС)</t>
  </si>
  <si>
    <t>PL010196_</t>
  </si>
  <si>
    <t xml:space="preserve">Ягуар (б/а) Лайв Нью Энерджи (12 шт.) 0,45 л бан. (UBG) (KAZ-KG) </t>
  </si>
  <si>
    <t>PL008403</t>
  </si>
  <si>
    <t>Хантер Инстинкт тропик (12 шт.) 0,45 л бан. 7.2 % (МЕГАПАК) (новый ЕГАИС) ЭКСПОРТ</t>
  </si>
  <si>
    <t>PL006427</t>
  </si>
  <si>
    <t>Ягуар Специальный (24 шт.) 0,45 л бан. 7,2 % (Аврора) (Азербайджан)</t>
  </si>
  <si>
    <t>PL005812</t>
  </si>
  <si>
    <t>Мохито Манго (12 шт.) 0,45 л бан. (UBG)</t>
  </si>
  <si>
    <t>Воробьева С.Ю. ИП</t>
  </si>
  <si>
    <t>PL002511</t>
  </si>
  <si>
    <t>Лаймон фрэш (б/а) Лаймон фрэш (24 шт.) 0.33 л бан. (Аквалайф) Казахстан (нов. серт.)</t>
  </si>
  <si>
    <t>PL010681</t>
  </si>
  <si>
    <t>Лаймон фрэш (б/а) Лаймон фрэш (12 шт.) 0,5 л ПЭТ (UBG) UZB-AZ</t>
  </si>
  <si>
    <t>PL003491</t>
  </si>
  <si>
    <t>Ягуар Оригинальный Перфект (24 шт.) 0.5 л бан. 7.2 % (UBG) (JAGA Fest)</t>
  </si>
  <si>
    <t>PL008982</t>
  </si>
  <si>
    <t>Лаймон фрэш (б/а) (12 шт.) 0,33 л бан. SLEEK (UBG) (UZB-AZ)</t>
  </si>
  <si>
    <t>PL008664</t>
  </si>
  <si>
    <t>FRESH BAR Киви Микс (24 шт.) 0,33 л бан. SLEEK (UBG)</t>
  </si>
  <si>
    <t>PL002634</t>
  </si>
  <si>
    <t>Red Devil (с/а) Red Devil Perfect (20 шт.) 0.33 л бан. SLEEK 7.2 % (UBG) (ТС)</t>
  </si>
  <si>
    <t>Гинжалюк Д.А. ИП</t>
  </si>
  <si>
    <t>PL005422</t>
  </si>
  <si>
    <t>Сидр Хаус вишневая медовуха (20 шт.) 0,5 л бут. 5.5 % (Фонте)</t>
  </si>
  <si>
    <t>Бабашкина И.В. (Протасово) ИП</t>
  </si>
  <si>
    <t>PL004055</t>
  </si>
  <si>
    <t>Ягуар Голд (24 шт.) 0.5 л бан. 7.2 % (UBG) ЭКСПОРТ</t>
  </si>
  <si>
    <t>PL008213</t>
  </si>
  <si>
    <t>Тен Страйк Энерджи Дарк (12 шт.) 0,45 л бан. 7.2 % (МЕГАПАК) ЭКСПОРТ</t>
  </si>
  <si>
    <t>PL007757</t>
  </si>
  <si>
    <t>FRESH BAR Цитрус Айс (12 шт.) 0,48 л ПЭТ (МЕГАПАК) (НОВ. ДС)</t>
  </si>
  <si>
    <t>PL007633</t>
  </si>
  <si>
    <t>Святой Источник со вкусом Яблока (6 шт.) 1,5 л ПЭТ (UBG)</t>
  </si>
  <si>
    <t>PL008400</t>
  </si>
  <si>
    <t>Ягуар Оригинальный без кофеина (12 шт.) 0,45 л бан. 7.2 % (МЕГАПАК) (новый ЕГАИС) ЭКСПОРТ</t>
  </si>
  <si>
    <t>PL010234</t>
  </si>
  <si>
    <t>Лаймон фрэш (б/а) Манго (6 шт.) 1,5 л ПЭТ (UBG) (Без ЧЗ)</t>
  </si>
  <si>
    <t>PL008662</t>
  </si>
  <si>
    <t>Хуууч Супер Грейпфрут (24 шт.) 0,45 л бан. 7.2 % (МЕГАПАК) (нов. декл.)</t>
  </si>
  <si>
    <t>PL004703</t>
  </si>
  <si>
    <t>Черный Русский с коньяком и вкусом кофе (12 шт.) 0,5 л бан. 7.2 % (МЕГАПАК-производство) (ИЗМ.№1)</t>
  </si>
  <si>
    <t>PL008267</t>
  </si>
  <si>
    <t>Adrenaline Rush (12 шт.) 0,449 л бан. (UBG) (2052 шт/пд)</t>
  </si>
  <si>
    <t>PL007577</t>
  </si>
  <si>
    <t>Святой Источник МЕСТА СИЛЫ: Алтай (12 шт.) 0,33 л бан. SLEEK (UBG) (НОВ. РЦ)</t>
  </si>
  <si>
    <t>PL006190</t>
  </si>
  <si>
    <t>Джампер Виноград и Яблоко (12 шт.) 0,33 л ПЭТ (МЕГАПАК)</t>
  </si>
  <si>
    <t>PL009306</t>
  </si>
  <si>
    <t>FRESH BAR Дабл Фанни 1.0 (12 шт.) 0,48 л ПЭТ (UBG) (НОВ. ДС)</t>
  </si>
  <si>
    <t>PL007913</t>
  </si>
  <si>
    <t>Святой Источник со вкусом Лимона (12 шт.) 0,5 л ПЭТ (UBG) ЭКСПОРТ</t>
  </si>
  <si>
    <t>PL006556</t>
  </si>
  <si>
    <t>FRESH BAR Блэк Джек (12 шт.) 0,48 л ПЭТ (МЕГАПАК)</t>
  </si>
  <si>
    <t>PL005622</t>
  </si>
  <si>
    <t>PL005599</t>
  </si>
  <si>
    <t>Хантер Инстинкт лимон (12 шт.) 0,45 л бан. 7.2 % (МЕГАПАК)</t>
  </si>
  <si>
    <t>PL009600</t>
  </si>
  <si>
    <t>ГринМи Плюс Стрэсс Контрол макс (12 шт.) 0,47 л ПЭТ (МЕГАПАК) (нов. ДС)</t>
  </si>
  <si>
    <t>PL008714</t>
  </si>
  <si>
    <t>Черный Русский с коньяком и вкусом вишни (12 шт.) 0,45 л бан. 7.2 % (МЕГАПАК) (ЕГАИС2)</t>
  </si>
  <si>
    <t>PL003571</t>
  </si>
  <si>
    <t>Беркли Джин-Тоник (12 шт.) 0.5 л бан. 7.2 % (UBG) (ТС)</t>
  </si>
  <si>
    <t>PL006210</t>
  </si>
  <si>
    <t>Арктик негазированная (12 шт.) 0,5 л ПЭТ (МЕГАПАК)</t>
  </si>
  <si>
    <t>PL010452</t>
  </si>
  <si>
    <t>Лаймон фрэш (б/а) Лаймон фрэш макс (6 шт.) 1,5 л ПЭТ (UBG) (Акция)</t>
  </si>
  <si>
    <t>PL007031</t>
  </si>
  <si>
    <t>Лаймон фрэш (б/а) Лаймон фрэш (6 шт.) 1,0 л ПЭТ (GALANZ bottlers) (Казахстан)</t>
  </si>
  <si>
    <t>PL008114</t>
  </si>
  <si>
    <t>Святой Источник МЕСТА СИЛЫ: Алтай (12 шт.) 0,33 л бан. SLEEK (UBG) (НОВ ДС, РЦ)</t>
  </si>
  <si>
    <t>PL009580</t>
  </si>
  <si>
    <t>Лаймон фрэш (б/а) Манго (12 шт.) 1,0 л ПЭТ (UBG) Казахстан</t>
  </si>
  <si>
    <t>PL007716</t>
  </si>
  <si>
    <t>FRESH BAR Киви Микс (12 шт.) 0,48 л ПЭТ (МЕГАПАК) (НОВ. ДС)</t>
  </si>
  <si>
    <t>PL010352</t>
  </si>
  <si>
    <t>Ягуар (б/а) Фри (12 шт.) 0,45 л бан. (UBG) (KAZ-UZS) (Без ЧЗ)</t>
  </si>
  <si>
    <t>PL002954</t>
  </si>
  <si>
    <t>Лаймон фрэш (б/а) Лаймон фрэш стилл лайт (12 шт.) 0.33 л бан. (Аквалайф) (ТС)</t>
  </si>
  <si>
    <t>PL008622</t>
  </si>
  <si>
    <t>FRESH BAR Альфа кола 1.0 (12 шт.) 0,48 л ПЭТ (МЕГАПАК) (ЭКСПОРТ)</t>
  </si>
  <si>
    <t>PL010156</t>
  </si>
  <si>
    <t>PL010058</t>
  </si>
  <si>
    <t>PL010174</t>
  </si>
  <si>
    <t>Джампер Банан и Персик (12 шт.) 0,33 л ПЭТ (МЕГАПАК) (10 мес.) (Без ЧЗ)</t>
  </si>
  <si>
    <t>PL006173</t>
  </si>
  <si>
    <t>Хуууч Супер Вишня (24 шт.) 0,45 л бан. 7.2 % (МЕГАПАК)</t>
  </si>
  <si>
    <t>PL010359</t>
  </si>
  <si>
    <t>ГринМи Плюс Иммунити Протект (12 шт.) 0,33 л бан. SLEEK (UBG) (Без ЧЗ)</t>
  </si>
  <si>
    <t>PL003106</t>
  </si>
  <si>
    <t>Ягуар Ультра Лайт Гуарана (24 шт.) 0.5 л бан. 7.2 % (UBG)</t>
  </si>
  <si>
    <t>PL010759</t>
  </si>
  <si>
    <t>Лаймон фрэш (б/а) Груша (12 шт.) 1,0 л ПЭТ (UBG) (Без ЧЗ)</t>
  </si>
  <si>
    <t>PL009452</t>
  </si>
  <si>
    <t>HOOP апельсиновый вкус (12 шт.) 0,5 л ПЭТ (МЕГАПАК) (нов. РЦ)</t>
  </si>
  <si>
    <t>PL005654</t>
  </si>
  <si>
    <t>Хантер Инстинкт дыня (12 шт.) 0,45 л бан. 7.2 % (МЕГАПАК) (НОВ. ГОСТ)</t>
  </si>
  <si>
    <t>*PL001931</t>
  </si>
  <si>
    <t>Черный Русский Коньяк-Миндаль (24 шт.) 0.5 л бан. 7 % (МЕГАПАК) (новый адрес)</t>
  </si>
  <si>
    <t>PL008775</t>
  </si>
  <si>
    <t>FRESH BAR Цитрус Айс 1.0 (12 шт.) 0,45 л бан. (UBG)</t>
  </si>
  <si>
    <t>PL008166</t>
  </si>
  <si>
    <t>Тен Страйк Бум (12 шт.) 0,45 л бан. 7.2 % (МЕГАПАК)</t>
  </si>
  <si>
    <t>PL010450</t>
  </si>
  <si>
    <t>Лаймон фрэш (б/а) Манго (12 шт.) 1,0 л ПЭТ (UBG) (Акция)</t>
  </si>
  <si>
    <t>PL003461</t>
  </si>
  <si>
    <t xml:space="preserve">Ред Девил (Винный) Иная Сила (24 шт.) 0.5 л бан. 8.5 % (UBG) (Без гуараны) </t>
  </si>
  <si>
    <t>PL004630</t>
  </si>
  <si>
    <t>Ягуар Оригинальный (12 шт.) 0,5 л бан. 7.2 % (МЕГАПАК-Производство) (ИЗМ.№2)</t>
  </si>
  <si>
    <t>PL009572</t>
  </si>
  <si>
    <t>ГринМи Плюс Стрэсс Контрол макс (12 шт.) 0,47 л ПЭТ (UBG) (НОВ.ДИЗ.)</t>
  </si>
  <si>
    <t>3105</t>
  </si>
  <si>
    <t>Пепси Кола (12 шт.) 0.6 л ПЭТ</t>
  </si>
  <si>
    <t>PL004096</t>
  </si>
  <si>
    <t>Ягуар Ультра Лайт (24 шт.) 0.5 л бан. 7.2 % (UBG) (18 мес.)</t>
  </si>
  <si>
    <t>PL004924</t>
  </si>
  <si>
    <t>Генезис Фиолетовая звезда (12 шт.) 0,5 л бан. (UBG) (ИЗМ. №1) (НОВ. ДЕКЛ.)</t>
  </si>
  <si>
    <t>PL002591</t>
  </si>
  <si>
    <t>Ягуар Gold Перфект (24 шт.) 0.5 л бан. 7.2 % (UBG) ЭКСПОРТ</t>
  </si>
  <si>
    <t>PL005861</t>
  </si>
  <si>
    <t>*PL002204</t>
  </si>
  <si>
    <t>Беркли Джин-Тоник (24 шт.) 0.5 л бан. 7.0 % (UBG) (серт. 18 мес)</t>
  </si>
  <si>
    <t>PL003790</t>
  </si>
  <si>
    <t>Лаймон фрэш лайн (б/а) (12 шт.) 0.5 л бут. СТЕКЛО (UBG) (Новый ГОСТ)</t>
  </si>
  <si>
    <t>PL003437</t>
  </si>
  <si>
    <t>Ред Девил (Винный) Иная Сила (24 шт.) 0.33 л бан. 8.5 % (ОПВЗ) (Без гуараны) (Стд. банка)</t>
  </si>
  <si>
    <t>Дайкири</t>
  </si>
  <si>
    <t>PL008964</t>
  </si>
  <si>
    <t>Дайкири Пайнберри (12 шт.) 0,45 л бан. 7.2 % (МЕГАПАК)</t>
  </si>
  <si>
    <t>PL003687</t>
  </si>
  <si>
    <t>Черный Русский с коньяком и вкусом кофе (24 шт.) 0.5 л бан. 7.2 % (МЕГАПАК) (Без кофеина) (ТС)</t>
  </si>
  <si>
    <t>PL008512</t>
  </si>
  <si>
    <t>Хуууч Твистед Черная смородина (12 шт.) 0,33 л бут. 5.5 % (МЕГАПАК) ЭКСПОРТ</t>
  </si>
  <si>
    <t>PL007601</t>
  </si>
  <si>
    <t>Святой Источник МЕСТА СИЛЫ: Карелия (12 шт.) 0,5 л ПЭТ (UBG)</t>
  </si>
  <si>
    <t>*PL001654</t>
  </si>
  <si>
    <t xml:space="preserve">Трофи Фейхоа Перфект (24 шт.) 0.5 л бан. 7 % (МЕГАПАК) </t>
  </si>
  <si>
    <t>*PL002419</t>
  </si>
  <si>
    <t>Лаймон фрэш (б/а) Лаймон фрэш стилл лайт макс (6 шт.) 1.5 л ПЭТ (UBG)</t>
  </si>
  <si>
    <t>PL010235</t>
  </si>
  <si>
    <t>Тен Страйк Энерджи Дарк (24 шт.) 0,45 л бан. 7.2 % (МЕГАПАК) (Новая РЦ) ЭКСПОРТ</t>
  </si>
  <si>
    <t>PL006192</t>
  </si>
  <si>
    <t>Джампер Груша и Личи (12 шт.) 0,33 л ПЭТ (МЕГАПАК)</t>
  </si>
  <si>
    <t>PL004343</t>
  </si>
  <si>
    <t>Святой Источник Газ (6 шт.) 1,5 л ПЭТ (UBG)</t>
  </si>
  <si>
    <t>*PL002207</t>
  </si>
  <si>
    <t>Черный Русский Коньяк-Миндаль Перфект (24 шт.) 0.5 л бан. 7 % (UBG) ЭКСПОРТ (серт. 18 мес.)</t>
  </si>
  <si>
    <t>ГринМи</t>
  </si>
  <si>
    <t>PL007832</t>
  </si>
  <si>
    <t>ГринМи Стресс Контроль (12 шт.) 0,33 л бан. SLEEK (UBG)</t>
  </si>
  <si>
    <t>PL005650</t>
  </si>
  <si>
    <t>Казанова Дыня (12 шт.) 0,45 л бан. 7.2 % (МЕГАПАК) (НОВ. ГОСТ)</t>
  </si>
  <si>
    <t>*PL002214</t>
  </si>
  <si>
    <t>Ягуар Gold Перфект (12 шт.) 0.33 л бан. SLEEK 7 % (UBG) (ФСМ)</t>
  </si>
  <si>
    <t>PL007500</t>
  </si>
  <si>
    <t>FRESH BAR Мохито (24 шт.) 0,33 л бан. SLEEK (UBG) (НОВ. ДС)</t>
  </si>
  <si>
    <t>PL003479</t>
  </si>
  <si>
    <t>Ред Девил (с/а) Иная Сила (20 шт.) 0.33 л бан. SLEEK 7.2 % (UBG) (Без кофеина)</t>
  </si>
  <si>
    <t>PL001334</t>
  </si>
  <si>
    <t>Трофи Мохито (24 шт.) 0.33 л бан. SLEEK 7 % (UBG) (ФСМ)</t>
  </si>
  <si>
    <t>PL010765</t>
  </si>
  <si>
    <t>Манчестер Лайм (12 шт.) 0,5 л бан. 7.2 % (МЕГАПАК) (НОВ. ДЕКЛ.)</t>
  </si>
  <si>
    <t>PL007176</t>
  </si>
  <si>
    <t>Хуууч Супер Черная смородина (24 шт.) 0,45 л бан. 7.2 % (МЕГАПАК) (Нов.ДС) ЭКСПОРТ</t>
  </si>
  <si>
    <t>PL003477</t>
  </si>
  <si>
    <t>Ред Девил (с/а) Иная Сила (24 шт.) 0.5 л бан. 7.2 % (UBG) (Без кофеина)</t>
  </si>
  <si>
    <t>PL005131</t>
  </si>
  <si>
    <t>Нирвана Цитрусово-имбирный панч (12 шт.) 0,33 л бут. 4.5 % (Браво Премиум)</t>
  </si>
  <si>
    <t>PL007138</t>
  </si>
  <si>
    <t>Аперитини Спритц Апельсин (12 шт.) 0,33 л бан. SLEEK 7 % (МЕГАПАК)</t>
  </si>
  <si>
    <t>PL009236</t>
  </si>
  <si>
    <t>Генезис Зеленая Звезда (12 шт.) 0,5 л бан. (UBG) (НОВ.РЦ)</t>
  </si>
  <si>
    <t>PL005661</t>
  </si>
  <si>
    <t>Ред Девил Спайси (с/а) Суперхьюман Пауэр (12 шт.) 0,45 л бан. 7.2 % (МЕГАПАК) (НОВ. ГОСТ)</t>
  </si>
  <si>
    <t>Ахмеджанова С.В. ИП</t>
  </si>
  <si>
    <t>PL003707</t>
  </si>
  <si>
    <t>Беркли Джин-Тоник (24 шт.) 0.5 л бан. 7.2 % (МЕГАПАК) (ТС)</t>
  </si>
  <si>
    <t>PL006884*</t>
  </si>
  <si>
    <t>*PL002317</t>
  </si>
  <si>
    <t>Ягуар Ультра Лайт Перфект (24 шт.) 0.5 л бан. 7 % (UBG) (серт. 18 мес.)</t>
  </si>
  <si>
    <t>PL005558</t>
  </si>
  <si>
    <t>Черный Русский с коньяком и вкусом вишни (12 шт.) 0,45 л бан. 7.2 % (МЕГАПАК) ЭКСПОРТ</t>
  </si>
  <si>
    <t>PL004628</t>
  </si>
  <si>
    <t>Трофи Фейхоа Перфект (24 шт.) 0,5 л бан. 7.2 % (МЕГАПАК)</t>
  </si>
  <si>
    <t>PL005863</t>
  </si>
  <si>
    <t>FRESH BAR Секс на пляже (12 шт.) 0,48 л ПЭТ (UBG) (НОВ. ДС)</t>
  </si>
  <si>
    <t>*PL001070</t>
  </si>
  <si>
    <t>Трофи Фейхоа (24 шт.) 0.5 л бан. 7 % (Артисан) (ГОСТ) (ДС)</t>
  </si>
  <si>
    <t>*PL002176</t>
  </si>
  <si>
    <t>Беркли Джин-Тоник (24 шт.) 0.5 л бан. 7 % (МЕГАПАК) (серт. 18 мес.)</t>
  </si>
  <si>
    <t>PL003812</t>
  </si>
  <si>
    <t>Лаймон фрэш (б/а) Лаймон фрэш (12 шт.) 0.33 л бан. (МЕГАПАК) Казахстан (Новый ГОСТ)</t>
  </si>
  <si>
    <t>PL010194</t>
  </si>
  <si>
    <t xml:space="preserve">Ягуар (б/а) Вайлд Энерджи (12 шт.) 0,45 л бан. (UBG) (KAZ-UZS) </t>
  </si>
  <si>
    <t>Аперитини Спритц (спиртной) Апельсин (12 шт.) 0,33 л бан. SLEEK 8 % (МЕГАПАК)</t>
  </si>
  <si>
    <t>PL009938</t>
  </si>
  <si>
    <t>Манчестер (спиртной) Классический (12 шт.) 0,45 л бан. 7.2 % (МЕГАПАК) (нов. ГОСТ) ЭКСПОРТ</t>
  </si>
  <si>
    <t>PL003680</t>
  </si>
  <si>
    <t>Пепси Кола (12 шт.) 1.25 л ПЭТ (UBG) (ПРОМО-SUMMER 2015)</t>
  </si>
  <si>
    <t>PL008719</t>
  </si>
  <si>
    <t>PL002841</t>
  </si>
  <si>
    <t>Лаймон фрэш (б/а) Лаймон фрэш стилл лайт (12 шт.) 0.5 л ПЭТ (UBG) (ТС)</t>
  </si>
  <si>
    <t>PL006531</t>
  </si>
  <si>
    <t>Аперитини Спритц Апельсин (12 шт.) 0,33 л бан. SLEEK 7 % (Браво Премиум)</t>
  </si>
  <si>
    <t>Григорян В.В. (Молодежная ул) ИП</t>
  </si>
  <si>
    <t>PL008773</t>
  </si>
  <si>
    <t>Генезис Желтая звезда (12 шт.) 0,5 л бан. (UBG) (ИЗМ. №1) (НОВ. ДИЗ.)</t>
  </si>
  <si>
    <t>PL003974</t>
  </si>
  <si>
    <t>Лаймон фрэш (б/а) Лаймон фрэш (12 шт.) 0.33 л бан. (Аквалайф) Казахстан (Новый ГОСТ)</t>
  </si>
  <si>
    <t>*PL001657</t>
  </si>
  <si>
    <t>Ягуар Оригинальный Перфект (24 шт.) 0.5 л бан. 7 % (UBG)</t>
  </si>
  <si>
    <t>PL009372</t>
  </si>
  <si>
    <t>Генезис Зеленая Звезда (12 шт.) 0,45 л бан. (UBG) Казахстан</t>
  </si>
  <si>
    <t>PL004524</t>
  </si>
  <si>
    <t>Черный Русский с коньяком и вкусом миндаля Перфект (12 шт.) 0,33 л бан. 7.2 % (МЕГАПАК) (СТАНД.БАН)</t>
  </si>
  <si>
    <t>PL002869</t>
  </si>
  <si>
    <t>БУЛЬДОГ (б/а) Бульдог газ (12 шт.) 0.5 л ПЭТ (UBG)</t>
  </si>
  <si>
    <t>PL004927</t>
  </si>
  <si>
    <t>Мохито Классический 12 шт. 0,5 л бан. (UBG)</t>
  </si>
  <si>
    <t>*PL001655</t>
  </si>
  <si>
    <t>Черный Русский КОФЕ-Двойной Эспрессо Перфект (24 шт.) 0.5 л бан. 7 % (МЕГАПАК) (ФСМ)</t>
  </si>
  <si>
    <t>PL007496</t>
  </si>
  <si>
    <t>FRESH BAR Блэк Джек (12 шт.) 0,45 л бан. (UBG) (НОВ. ДС)</t>
  </si>
  <si>
    <t>*PL002189</t>
  </si>
  <si>
    <t>Ягуар Оригинальный Перфект (24 шт.) 0.5 л бан. 7 % (UBG) ЭКСПОРТ (24 мес)</t>
  </si>
  <si>
    <t>PL008641</t>
  </si>
  <si>
    <t>Лаймон фрэш (б/а) Лаймон фрэш макс (12 шт.) 1,0 л ПЭТ (UBG) (НОВ. ДС)</t>
  </si>
  <si>
    <t>PL009362</t>
  </si>
  <si>
    <t>Генезис Рубиновая звезда (12 шт.) 0,45 л бан. (UBG)</t>
  </si>
  <si>
    <t>PL002298</t>
  </si>
  <si>
    <t>Трофи Мохито (12 шт.) 0.5 л бан. 7 % (МЕГАПАК) (ФСМ)</t>
  </si>
  <si>
    <t>PL010337</t>
  </si>
  <si>
    <t>Генезис Рубиновая Звезда (12 шт.) 0,45 л бан. (UBG) Казахстан (БЕЗ ЧЗ)</t>
  </si>
  <si>
    <t>PL009017</t>
  </si>
  <si>
    <t>Святой Источник со вкусом Яблока (6 шт.) 1,5 л ПЭТ (UBG) (НОВ. РЦ)</t>
  </si>
  <si>
    <t>*PL002252</t>
  </si>
  <si>
    <t>Ягуар Оригинальный Перфект (20 шт.) 0.33 л бан. SLEEK 7 % (UBG) (ФСМ)</t>
  </si>
  <si>
    <t>PL005371</t>
  </si>
  <si>
    <t>Черный Русский с коньяком и вкусом вишни (12 шт.) 0,5 л бан. 7.2 % (Браво Премиум)</t>
  </si>
  <si>
    <t>PL004215</t>
  </si>
  <si>
    <t>Манчестер Грейпфрут (12 шт.) 0.5 л бан. 7.2 % (UBG) (18 мес.)</t>
  </si>
  <si>
    <t>PL005155</t>
  </si>
  <si>
    <t>Лаймон фрэш (б/а) Лаймон фрэш стилл лайт некст (12 шт.) 0,5 л ПЭТ (UBG) (НОВ. ДЕКЛ.)</t>
  </si>
  <si>
    <t>PL005075</t>
  </si>
  <si>
    <t>Ягуар  Оригинальный без кофеина (24 шт.) 0,5 л бан. 7.2 % (МЕГАПАК) ЭКСПОРТ</t>
  </si>
  <si>
    <t>PL009081</t>
  </si>
  <si>
    <t>Лаймон фрэш (б/а) Ягоды (12 шт.) 0,5 л ПЭТ (UBG)</t>
  </si>
  <si>
    <t>PL009230</t>
  </si>
  <si>
    <t>Генезис Фиолетовая звезда (12 шт.) 0,5 л бан. (МЕГАПАК) (НОВ. РЦ)</t>
  </si>
  <si>
    <t>PL010708</t>
  </si>
  <si>
    <t>Лаймон фрэш (б/а) Ягоды (12 шт.) 0,5 л ПЭТ (UBG) (Без ЧЗ) UZB-AZ</t>
  </si>
  <si>
    <t>PL008388</t>
  </si>
  <si>
    <t>Манчестер Классический (12 шт.) 0,45 л бан. 7.2 % (МЕГАПАК) (новый ЕГАИС) ЭКСПОРТ</t>
  </si>
  <si>
    <t>PL002509</t>
  </si>
  <si>
    <t>Казанова Дыня (24 шт.) 0.5 л бан. 7.2 % (UBG) ЭКСПОРТ</t>
  </si>
  <si>
    <t>PL007634</t>
  </si>
  <si>
    <t>Святой Источник со вкусом Малины (6 шт.) 1,5 л ПЭТ (UBG)</t>
  </si>
  <si>
    <t>PL001689</t>
  </si>
  <si>
    <t>Red Devil (б/а) Ред Девил (12 шт.) 0.25 л бан. (МЕГАПАК) (ГОСТ Р 52844-2007) (ДС) (нов. адрес)</t>
  </si>
  <si>
    <t>PL008700</t>
  </si>
  <si>
    <t>Лаймон фрэш (б/а) (12 шт.) 0,33 л бан. SLEEK (UBG) (НОВ. ДИЗ.)</t>
  </si>
  <si>
    <t>Балашова Н.С.ИП</t>
  </si>
  <si>
    <t>PL006605</t>
  </si>
  <si>
    <t>Арктик газированная (12 шт.) 0,5 л ПЭТ (МЕГАПАК) (НОВ.ДС)</t>
  </si>
  <si>
    <t>PL008789</t>
  </si>
  <si>
    <t>Тен Страйк (б/а) Дарк (12 шт.) 0,5 л бан. (МЕГАПАК)</t>
  </si>
  <si>
    <t>*PL001474</t>
  </si>
  <si>
    <t>Манчестер Классический (24 шт.) 0.5 л бан. 7 % (Браво Премиум) (ДС)</t>
  </si>
  <si>
    <t>PL002746</t>
  </si>
  <si>
    <t>Лаймон фрэш (б/а) Лаймон фрэш стилл лайт макс (12 шт.) 0.5 л ПЭТ (UBG) (нов. серт.)</t>
  </si>
  <si>
    <t>PL007715</t>
  </si>
  <si>
    <t>FRESH BAR Оранж Бласт (12 шт.) 0,48 л ПЭТ (МЕГАПАК) (НОВ. ДС)</t>
  </si>
  <si>
    <t>*PL001854</t>
  </si>
  <si>
    <t>Ягуар Актив (24 шт.) 0.33 л бан. 7 % (UBG) (ФСМ) (ГОСТ Р 52845-2007)</t>
  </si>
  <si>
    <t>PL003471</t>
  </si>
  <si>
    <t>Ягуар Оригинальный (24 шт.) 0.33 л бан. 7.2 % (UBG) (Новый дизайн) (Без кофеина) (Стд. банка)</t>
  </si>
  <si>
    <t>PL007114</t>
  </si>
  <si>
    <t>Хуууч Супер Вишня (12 шт.) 0,45 л бан. 7.2 % (МЕГАПАК) (Нов.ДС)</t>
  </si>
  <si>
    <t>PL008620</t>
  </si>
  <si>
    <t>FRESH BAR Спарклинг Бум 1.0 (12 шт.) 0,48 л ПЭТ (МЕГАПАК) (ЭКСПОРТ)</t>
  </si>
  <si>
    <t>PL009936</t>
  </si>
  <si>
    <t>Бутлегер (спиртной) Виски Кола (12 шт.) 0,45 л бан. 7.2 % (МЕГАПАК) (нов. ГОСТ) ЭКСПОРТ</t>
  </si>
  <si>
    <t>PL008618</t>
  </si>
  <si>
    <t>FRESH BAR Дабл Фанни 1.0 (12 шт.) 0,48 л ПЭТ (МЕГАПАК) (ЭКСПОРТ)</t>
  </si>
  <si>
    <t>PL008162</t>
  </si>
  <si>
    <t>Тен Страйк (б/а) Бум (12 шт.) 0,45 л бан. (МЕГАПАК)</t>
  </si>
  <si>
    <t>PL007808</t>
  </si>
  <si>
    <t>СВЯТОЙ ИСТОЧНИК Газ (6 шт.) 1,5 л ПЭТ (UBG) (Промо)</t>
  </si>
  <si>
    <t>PL000807</t>
  </si>
  <si>
    <t>Черный Русский Коньяк-Миндаль (24 шт.) 0.5 л бан. 7 % (Артисан)</t>
  </si>
  <si>
    <t>PL006187</t>
  </si>
  <si>
    <t>HOOP персиковый вкус (6 шт.) 2 л ПЭТ (МЕГАПАК)</t>
  </si>
  <si>
    <t>PL007912</t>
  </si>
  <si>
    <t>Святой Источник со вкусом Малины (12 шт.) 0,5 л ПЭТ (UBG) ЭКСПОРТ</t>
  </si>
  <si>
    <t>PL006562</t>
  </si>
  <si>
    <t>FRESH BAR Цитрус Айс (12 шт.) 0,48 л ПЭТ (МЕГАПАК)</t>
  </si>
  <si>
    <t>PL006729</t>
  </si>
  <si>
    <t>Святой Источник с ароматом Апельсина и пряностей (12 шт.) 0,33л бан. SLEEK (UBG) (НОВ.ДЕКЛ.) ЭКСПОРТ</t>
  </si>
  <si>
    <t>PL005561</t>
  </si>
  <si>
    <t>Лаймон фрэш (б/а) Лаймон фрэш макс (12 шт.) 0,5 л ПЭТ (UBG) (НОВ. ДЕКЛ.)</t>
  </si>
  <si>
    <t>*PL000785</t>
  </si>
  <si>
    <t>Ягуар Актив (24 шт.) 0.33 л бан. 7 % (UBG) (ГОСТ Р 52845-2007) (ДС)</t>
  </si>
  <si>
    <t>PL004413</t>
  </si>
  <si>
    <t>Манчестер Классический (24 шт.) 0,5 л бан. 7.2 % (МЕГАПАК) ЭКСПОРТ (ТС)</t>
  </si>
  <si>
    <t>PL005653</t>
  </si>
  <si>
    <t>Хантер Инстинкт дыня (12 шт.) 0,45 л бан. 7.2 % (Браво Премиум) (НОВ. ГОСТ)</t>
  </si>
  <si>
    <t>PL004020</t>
  </si>
  <si>
    <t>PL008368</t>
  </si>
  <si>
    <t>FRESH BAR Мохито 1.0 (6 шт.) 1,5 л ПЭТ (UBG) (НОВ. РЦ)</t>
  </si>
  <si>
    <t>PL006582</t>
  </si>
  <si>
    <t>Святой Источник Газ (12 шт.) 0,5 л ПЭТ (UBG) (НОВ. ДС)</t>
  </si>
  <si>
    <t>PL003557</t>
  </si>
  <si>
    <t>Ягуар Оригинальный Перфект (24 шт.) 0.5 л бан. 7.2 % (UBG) ЭКСПОРТ (ТС)</t>
  </si>
  <si>
    <t>PL007668</t>
  </si>
  <si>
    <t>Adrenaline Gold. Red (12 шт.) 0,33 л бан. SLEEK (UBG)</t>
  </si>
  <si>
    <t>PL007920</t>
  </si>
  <si>
    <t>Лаймон (б/а) Спайси (12 шт.) 0,33 л бан. SLEEK (МЕГАПАК)</t>
  </si>
  <si>
    <t>PL009455</t>
  </si>
  <si>
    <t>HOOP клубнично-черносмородиновый вкус (12 шт.) 0,5 л ПЭТ (МЕГАПАК) (нов. РЦ)</t>
  </si>
  <si>
    <t>*PL002483</t>
  </si>
  <si>
    <t>Супер Ягуар Оригинальный (24 шт.) 0.5 л бан. 9 % (UBG)</t>
  </si>
  <si>
    <t>*PL001753</t>
  </si>
  <si>
    <t>Манчестер Классический (24 шт.) 0.33 л бан. 7 % (UBG) ЭКСПОРТ</t>
  </si>
  <si>
    <t>PL010469</t>
  </si>
  <si>
    <t>Лаймон фрэш (б/а) Груша (12 шт.) 0,5 л ПЭТ (UBG)</t>
  </si>
  <si>
    <t>PL008059_</t>
  </si>
  <si>
    <t>Хуууч Супер Клубника (12 шт.) 0,275 л бут. 5.5 % (МЕГАПАК)</t>
  </si>
  <si>
    <t>PL009526</t>
  </si>
  <si>
    <t>Лаймон фрэш (б/а) Ягоды (12 шт.) 1,0 л ПЭТ (UBG) (НОВ.ДС)</t>
  </si>
  <si>
    <t>PL010629</t>
  </si>
  <si>
    <t>FRESH BAR Мерри Берри 1.0 (12 шт.) 0,48 л ПЭТ (МЕГАПАК) Акция</t>
  </si>
  <si>
    <t>PL005597</t>
  </si>
  <si>
    <t>Хантер Инстинкт вишня (12 шт.) 0,45 л бан. 7.2 % (МЕГАПАК)</t>
  </si>
  <si>
    <t>PL007516</t>
  </si>
  <si>
    <t>Хуууч Супер Грейпфрут (24 шт.) 0,45 л бан. 7.2 % (ОПВЗ)</t>
  </si>
  <si>
    <t>PL006025</t>
  </si>
  <si>
    <t>FRESH BAR Пина Колада (6 шт.) 1,5 л ПЭТ (UBG)</t>
  </si>
  <si>
    <t>PL010445</t>
  </si>
  <si>
    <t>Лаймон фрэш (б/а) Ягоды (12 шт.) 0,33 л бан. SLEEK (UBG) (Акция)</t>
  </si>
  <si>
    <t>PL003484</t>
  </si>
  <si>
    <t>Казанова Дыня (24 шт.) 0.5 л бан. 7.2 % (UBG) (ТС)</t>
  </si>
  <si>
    <t>PL009571</t>
  </si>
  <si>
    <t>ГринМи Плюс Иммунити Протект макс (12 шт.) 0,47 л ПЭТ (UBG) (НОВ.ДИЗ.)</t>
  </si>
  <si>
    <t>PL004450</t>
  </si>
  <si>
    <t>Черный Русский с коньяком и вкусом вишни (12 шт.) 0,5 л бан. 7.2 % (МЕГАПАК) (18 мес.)</t>
  </si>
  <si>
    <t>PL008420</t>
  </si>
  <si>
    <t xml:space="preserve">FRESH BAR Киви Микс 1.0 (12 шт.) 0,48 л ПЭТ (МЕГАПАК) </t>
  </si>
  <si>
    <t>PL006186</t>
  </si>
  <si>
    <t>Джампер Банан и Персик (12 шт.) 0,33 л ПЭТ (МЕГАПАК)</t>
  </si>
  <si>
    <t>PL007370</t>
  </si>
  <si>
    <t>E-ON КИВИ БЛАСТ 2.0 (12 шт.) 0,45 л бан. (UBG) (НОВ. ДС)</t>
  </si>
  <si>
    <t>PL004101</t>
  </si>
  <si>
    <t>Супер Ягуар Оригинальный (24 шт.) 0.5 л бан. 9 % (UBG) (Таджикистан) (18 мес.)</t>
  </si>
  <si>
    <t>PL009940</t>
  </si>
  <si>
    <t>Марибу Бар (спиртной) Маргарита Маракуйя (12 шт.) 0,45 л бан. 7.2 % (МЕГАПАК) (нов. ГОСТ) ЭКСПОРТ</t>
  </si>
  <si>
    <t>PL007515</t>
  </si>
  <si>
    <t>Хуууч Супер Вишня (24 шт.) 0,45 л бан. 7.2 % (ОПВЗ)</t>
  </si>
  <si>
    <t>PL010474</t>
  </si>
  <si>
    <t>Лаймон фрэш (б/а) Груша (6 шт.) 1,5 л ПЭТ (UBG)</t>
  </si>
  <si>
    <t>*PL002192</t>
  </si>
  <si>
    <t>Red Devil (с/а) Red Devil Perfect (24 шт.) 0.5 л бан. 7 % (Артисан) (24 мес)</t>
  </si>
  <si>
    <t>PL010003</t>
  </si>
  <si>
    <t>Лаймон фрэш (б/а) Лаймон фрэш макс (6 шт.) 1,5 л ПЭТ (МЕГАПАК)</t>
  </si>
  <si>
    <t>PL008482</t>
  </si>
  <si>
    <t>FRESH BAR Альфа кола 1.0 (6 шт.) 1,5 л ПЭТ (UBG) (НОВ. ДС)</t>
  </si>
  <si>
    <t>PL010181</t>
  </si>
  <si>
    <t>Лаймон фрэш (б/а) Манго (12 шт.) 1,0 л ПЭТ (UBG) (Без ЧЗ) Казахстан</t>
  </si>
  <si>
    <t>PL008825</t>
  </si>
  <si>
    <t xml:space="preserve">FRESH BAR Блэк Джек 1.0 (12 шт.) 0,45 л бан. (UBG) </t>
  </si>
  <si>
    <t>PL005814</t>
  </si>
  <si>
    <t>Мохито Арбуз (12 шт.) 0,45 л бан. (UBG)</t>
  </si>
  <si>
    <t>PL006401</t>
  </si>
  <si>
    <t>FRESH BAR Блэк Джек (12 шт.) 0,48 л ПЭТ (UBG) (Нов. РЦ)</t>
  </si>
  <si>
    <t>Маргарита</t>
  </si>
  <si>
    <t>PL008965</t>
  </si>
  <si>
    <t>Маргарита Маракуйя (12 шт.) 0,45 л бан. 7.2 % (МЕГАПАК)</t>
  </si>
  <si>
    <t>*PL001656</t>
  </si>
  <si>
    <t>Ягуар Gold Перфект (24 шт.) 0.5 л бан. 7 % (UBG) (ФСМ)</t>
  </si>
  <si>
    <t>PL002688</t>
  </si>
  <si>
    <t>Манчестер Классический (12 шт.) 0.5 л бан. 7.2 % (UBG)</t>
  </si>
  <si>
    <t>PL009825</t>
  </si>
  <si>
    <t>Лаймон фрэш (б/а) (12 шт.) 0,45 л бан. (UBG) (UZB-KAZ)</t>
  </si>
  <si>
    <t>Беркли ЭКСПОРТ</t>
  </si>
  <si>
    <t>*PL001756</t>
  </si>
  <si>
    <t>Беркли Джин-Тоник (24 шт.) 0.5 л бан. 7 % (UBG) ЭКСПОРТ</t>
  </si>
  <si>
    <t>PL010771</t>
  </si>
  <si>
    <t>Red Devil (с/а) Red Devil Power (24 шт.) 0.5 л бан. 7 % (Браво Премиум) (ДС) (ФСМ)</t>
  </si>
  <si>
    <t>PL006191</t>
  </si>
  <si>
    <t>Джампер Вишня и Яблоко (12 шт.) 0,33 л ПЭТ (МЕГАПАК)</t>
  </si>
  <si>
    <t>PL009813</t>
  </si>
  <si>
    <t>Алоха Пипл (спиртованный) Мохито (12 шт.) 0,33 л бут. 5.5 % (МЕГАПАК) (нов. ГОСТ) ЭКСПОРТ</t>
  </si>
  <si>
    <t>*PL002322</t>
  </si>
  <si>
    <t>Пепси Кола (12 шт.) 1.25 л ПЭТ (UBG) (Promo МТС Новый Год 2013)</t>
  </si>
  <si>
    <t>PL004507</t>
  </si>
  <si>
    <t>Робин Гуд с виски и вкусом колы (12 шт.) 0,5 л бан. 7.2 % (МЕГАПАК) (18 мес.) (Нов. РЦ)</t>
  </si>
  <si>
    <t>PL008273</t>
  </si>
  <si>
    <t>Ягуар Оригинальный (12 шт.) 0,45 л бан. 7.2 % (МЕГАПАК) (12 мес.) (новый ЕГАИС)</t>
  </si>
  <si>
    <t>*PL002272</t>
  </si>
  <si>
    <t>Лаймон фрэш (б/а) Лаймон фрэш макс с/газ (6 шт.) 1.5 л ПЭТ (UBG) (ГОСТ) (ДС) (NEW YEAR)</t>
  </si>
  <si>
    <t>*PL001212</t>
  </si>
  <si>
    <t>Лаймон фрэш (б/а) Лаймон фрэш (24 шт.) 0.5 л бан. (МЕГАПАК) (ГОСТ) (ДС) (нов. адрес)</t>
  </si>
  <si>
    <t>*PL002205</t>
  </si>
  <si>
    <t>Черный Русский Коньяк-Миндаль Перфект (24 шт.) 0.5 л бан. 7 % (UBG) (серт. 18 мес)</t>
  </si>
  <si>
    <t>*PL001267</t>
  </si>
  <si>
    <t>Манчестер Классический (24 шт.) 0.5 л бан. 7 % (UBG) (ДС)</t>
  </si>
  <si>
    <t>PL004090</t>
  </si>
  <si>
    <t>Черный Русский с коньяком и вкусом миндаля Перфект (20 шт.) 0.33 л бан. 7.2 % (UBG) (18 мес.)</t>
  </si>
  <si>
    <t>PL008826</t>
  </si>
  <si>
    <t>FRESH BAR Альфа кола 1.0 (12 шт.) 0,45 л бан. (UBG)</t>
  </si>
  <si>
    <t>PL005416</t>
  </si>
  <si>
    <t>FRESH BAR Цитрус Айс (6 шт.) 1,0 л ПЭТ (UBG)</t>
  </si>
  <si>
    <t>PL005581</t>
  </si>
  <si>
    <t>Манчестер Лайм (12 шт.) 0,45 л бан. 7.2 % (МЕГАПАК)</t>
  </si>
  <si>
    <t>PL002340</t>
  </si>
  <si>
    <t>Ягуар Ультра Лайт Перфект (20 шт.) 0.33 л бан. SLEEK 7 % (UBG) (серт. 18 мес.)</t>
  </si>
  <si>
    <t>PL005068</t>
  </si>
  <si>
    <t>Лаймон (б/а) Кола (12 шт.) 0,33 л бан. SLEEK (UBG) ЭКСПОРТ</t>
  </si>
  <si>
    <t>PL004267</t>
  </si>
  <si>
    <t>Лаймон фрэш (б/а) Лаймон фрэш (24 шт.) 0,33 л бан. (UBG) (Новый ГОСТ)</t>
  </si>
  <si>
    <t>PL006903</t>
  </si>
  <si>
    <t>СВЯТОЙ ИСТОЧНИК с ароматом Малины (12 шт.) 0,33 л бан. SLEEK (UBG) (НОВ. РЦ)</t>
  </si>
  <si>
    <t>*PL000812</t>
  </si>
  <si>
    <t>Ягуар Актив (24 шт.) 0.33 л бан. 7 % (Артисан) (ГОСТ Р 52845-2007) (ДС)</t>
  </si>
  <si>
    <t>*PL001880</t>
  </si>
  <si>
    <t>Черный Русский Коньяк-Миндаль (24 шт.) 0.33 л бан. 7 % (UBG) (ФСМ)</t>
  </si>
  <si>
    <t>PL009247</t>
  </si>
  <si>
    <t>Хай Алоха Пипл Мохито (12 шт.) 0,33 л бут. 5.5 % (МЕГАПАК)</t>
  </si>
  <si>
    <t>Бринкс</t>
  </si>
  <si>
    <t>PL010138</t>
  </si>
  <si>
    <t>Бринкс с соками апельсина и грейпфрута (12 шт.) 0,45 л бан. 7.2 % (МЕГАПАК)</t>
  </si>
  <si>
    <t>PL009223</t>
  </si>
  <si>
    <t>Марибу Бар Мохито (12 шт.) 0,45 л бан. 7.2 % (МЕГАПАК)</t>
  </si>
  <si>
    <t>PL005918</t>
  </si>
  <si>
    <t>Лаймон фрэш (б/а) Зеро (12 шт.) 0,33 л бан. SLEEK (UBG) ЭКСПОРТ</t>
  </si>
  <si>
    <t>PL004631</t>
  </si>
  <si>
    <t>Трофи Фейхоа Перфект (12 шт.) 0,5 л бан. 7.2 % (МЕГАПАК-Производство)</t>
  </si>
  <si>
    <t>PL003263</t>
  </si>
  <si>
    <t>Винный напиток Ред Девил Мистическая Сила (24 шт.) 0.5 л бан. 8.5 % (ОПВЗ)</t>
  </si>
  <si>
    <t>PL007631</t>
  </si>
  <si>
    <t>Святой Источник со вкусом Клубники (6 шт.) 1,5 л ПЭТ (UBG)</t>
  </si>
  <si>
    <t>PL005999</t>
  </si>
  <si>
    <t>Ягуар Оригинальный (12 шт.) 0,33 л бан. SLEEK 7.2 % (ОПВЗ)</t>
  </si>
  <si>
    <t>PL004446</t>
  </si>
  <si>
    <t>Манчестер Грейпфрут (12 шт.) 0,5 л бан. 7.2 % (МЕГАПАК) (18 мес.)</t>
  </si>
  <si>
    <t>PL007178</t>
  </si>
  <si>
    <t>Хуууч Супер Вишня (24 шт.) 0,45 л бан. 7.2 % (МЕГАПАК) (Нов.ДС)</t>
  </si>
  <si>
    <t>Бутина Е.В. (Молодежный б-р) ИП</t>
  </si>
  <si>
    <t>PL008063</t>
  </si>
  <si>
    <t>Хуууч Супер Тропик (12 шт.) 0,33 л бут. 5.5 % (МЕГАПАК)</t>
  </si>
  <si>
    <t>PL005712</t>
  </si>
  <si>
    <t>Манчестер Классический (12 шт.) 0,5 л бан. 7.2 % (МЕГАПАК) (НОВ. ГОСТ)</t>
  </si>
  <si>
    <t>PL008397</t>
  </si>
  <si>
    <t>Черный Русский с коньяком и вкусом вишни (12 шт.) 0,45 л бан. 7.2 % (МЕГАПАК) (новый ЕГАИС) ЭКСПОРТ</t>
  </si>
  <si>
    <t>*PL001327</t>
  </si>
  <si>
    <t>Беркли Джин-Тоник (24 шт.) 0.5 л бан. 7.0 % (UBG) (ГОСТ) (ДС)</t>
  </si>
  <si>
    <t>PL009948</t>
  </si>
  <si>
    <t>Черный Русский (спиртной) с коньяком и вкусом кофе (12 шт) 0,45 л бан. 7.2%(МЕГАПАК) (нов.ГОСТ) ЭКСП</t>
  </si>
  <si>
    <t>PL007163</t>
  </si>
  <si>
    <t>Лаймон фрэш (б/а) Лаймон фрэш (6 шт.) 1,0 л ПЭТ KG (GALANZ bottlers) (Казахстан)</t>
  </si>
  <si>
    <t>*PL002536</t>
  </si>
  <si>
    <t>Манчестер Классический (24 шт.) 0.5 л бан. 9 % (UBG) ЭКСПОРТ</t>
  </si>
  <si>
    <t>PL005549</t>
  </si>
  <si>
    <t>Лаймон фрэш (б/а) Лаймон фрэш макс (12 шт.) 1,0 л ПЭТ (UBG) (НОВ. ДЕКЛ.)</t>
  </si>
  <si>
    <t>PL008164</t>
  </si>
  <si>
    <t>Тен Страйк (б/а) Дарк (12 шт.) 0,45 л бан. (Здоровые продукты)</t>
  </si>
  <si>
    <t>Вуколов В.И.</t>
  </si>
  <si>
    <t>3710</t>
  </si>
  <si>
    <t>Пепси Лайт (12 шт.) 0.6 л ПЭТ</t>
  </si>
  <si>
    <t>PL010411</t>
  </si>
  <si>
    <t>Манчестер Грейпфрут (12 шт.) 0,45 л бан. 7.2 % (МЕГАПАК) (24 мес)</t>
  </si>
  <si>
    <t>PL004399</t>
  </si>
  <si>
    <t>Робин Гуд с виски и вкусом колы (24 шт.) 0,5 л бан. 7.2 % (МЕГАПАК) (18 мес.) (Нов. РЦ)</t>
  </si>
  <si>
    <t>*PL001294</t>
  </si>
  <si>
    <t>Трофи Фейхоа (24 шт.) 0.5 л бан. 7 % (Очаково) (ДС) (ГОСТ Р 52700-2006)</t>
  </si>
  <si>
    <t>PL006583</t>
  </si>
  <si>
    <t>Святой Источник Негаз (6 шт.) 1,5 л ПЭТ (UBG) (НОВ. ДС)</t>
  </si>
  <si>
    <t>PL008102</t>
  </si>
  <si>
    <t>Нирвана Клубнично-базиликовый панч (12 шт.) 0,33 л бут. 4.5 % (ПолтавПиво) ЭКСПОРТ</t>
  </si>
  <si>
    <t>PL007513</t>
  </si>
  <si>
    <t>Казанова Дыня (12 шт.) 0,45 л бан. 7.2 % (ОПВЗ)</t>
  </si>
  <si>
    <t>*PL002186</t>
  </si>
  <si>
    <t>Ягуар Оригинальный Перфект (24 шт.) 0.5 л бан. 7 % (МЕГАПАК) (24 мес)</t>
  </si>
  <si>
    <t>PL008592</t>
  </si>
  <si>
    <t>Лаймон фрэш (б/а) Манго (12 шт.) 0,33 л бан. SLEEK (UBG) (НОВ. ДИЗ.)</t>
  </si>
  <si>
    <t>PL010379</t>
  </si>
  <si>
    <t>Генезис Зеленая Звезда (12 шт.) 0,45 л бан. (МЕГАПАК) (ТЕСТ)</t>
  </si>
  <si>
    <t>*PL000636</t>
  </si>
  <si>
    <t>Супер Ягуар Оригинальный (24 шт.) 0.33 л бут. 5.5 % (Китай)</t>
  </si>
  <si>
    <t>PL008669</t>
  </si>
  <si>
    <t>Генезис Фиолетовая звезда (12 шт.) 0,5 л бан. (UBG) (НОВ. ДИЗ.) Казахстан</t>
  </si>
  <si>
    <t>*PL001230</t>
  </si>
  <si>
    <t>Ягуар Актив (24 шт.) 0.5 л бан. 7 % (Браво Премиум) (ГОСТ Р 52845-2007) (ДС)</t>
  </si>
  <si>
    <t>PL007969</t>
  </si>
  <si>
    <t>Генезис Желтая звезда (12 шт.) 0,5 л бан. (МЕГАПАК)</t>
  </si>
  <si>
    <t>PL008179</t>
  </si>
  <si>
    <t>ГринМи Плюс Иммунити Протект (12 шт.) 0,33 л бан. SLEEK (UBG)</t>
  </si>
  <si>
    <t>PL003717</t>
  </si>
  <si>
    <t>Лаймон фрэш (б/а) Лаймон фрэш макс (12 шт.) 0.5 л ПЭТ (UBG) (ТС) (1512 шт/пд)</t>
  </si>
  <si>
    <t>PL005373</t>
  </si>
  <si>
    <t>Манчестер Классический (12 шт.) 0,5 л бан. 7.2 % (Браво Премиум)</t>
  </si>
  <si>
    <t>Горбуненко Р.Д. (5-я Кабельная ул) ИП</t>
  </si>
  <si>
    <t>PL004915</t>
  </si>
  <si>
    <t>Казанова Вишня (12 шт.) 0,45 л бан. 7.2 % (МЕГАПАК)</t>
  </si>
  <si>
    <t>PL004448</t>
  </si>
  <si>
    <t>PL007860</t>
  </si>
  <si>
    <t>Святой Источник со вкусом Лимона (6 шт.) 1,5 л ПЭТ (UBG) ЭКСПОРТ</t>
  </si>
  <si>
    <t>PL009943</t>
  </si>
  <si>
    <t>Нирвана (спиртованный) Ягодно-мятный панч (12 шт.) 0,33 л бут. 4.5 % (МЕГАПАК) (нов. ГОСТ) ЭКСПОРТ</t>
  </si>
  <si>
    <t>G-Drive</t>
  </si>
  <si>
    <t>PL008108</t>
  </si>
  <si>
    <t>G-Drive Классик (12 шт.) 0,25 л бан. (UBG)</t>
  </si>
  <si>
    <t>PL006885*</t>
  </si>
  <si>
    <t>*PL002417</t>
  </si>
  <si>
    <t>Ягуар Ультра Лайт Перфект (12 шт.) 0.5 л бан. 7 % (UBG) (серт. 18 мес.)</t>
  </si>
  <si>
    <t>PL008328</t>
  </si>
  <si>
    <t>Нирвана Ягодно-мятный панч (12 шт.) 0,33 л бут. 4.5 % (МЕГАПАК) (нов. ЕГАИС)</t>
  </si>
  <si>
    <t>PL010171</t>
  </si>
  <si>
    <t xml:space="preserve">Лаймон фрэш (б/а) Лаймон фрэш (12 шт.) 0,5 л ПЭТ (UBG) (Без ЧЗ) Казахстан </t>
  </si>
  <si>
    <t>PL010045</t>
  </si>
  <si>
    <t>FRESH BAR Блэк Джек (24 шт.) 0,33 л бан. SLEEK (UBG) АКЦИЗ</t>
  </si>
  <si>
    <t>PL010742</t>
  </si>
  <si>
    <t>HOOP Гранат и Клюква (6 шт.) 2 л ПЭТ (МЕГАПАК)</t>
  </si>
  <si>
    <t>*PL002217</t>
  </si>
  <si>
    <t>Беркли Джин-Тоник (12 шт.) 0.33 л бан. SLEEK 7 % (UBG) (ФСМ)</t>
  </si>
  <si>
    <t>5550</t>
  </si>
  <si>
    <t>Казанова Водка-Яблоко (24 шт.) 0.355 л бан. 7 % (Китай)</t>
  </si>
  <si>
    <t>PL007590</t>
  </si>
  <si>
    <t>Святой Источник со вкусом Лимона (12 шт.) 0,5 л ПЭТ (UBG)</t>
  </si>
  <si>
    <t>PL004221</t>
  </si>
  <si>
    <t>Робин Гуд с виски и вкусом колы (12 шт.) 0.5 л бан. 7.2 % (UBG) (18 мес.)</t>
  </si>
  <si>
    <t>PL002586</t>
  </si>
  <si>
    <t xml:space="preserve">Ягуар Оригинальный Перфект (20 шт.) 0.33 л бан. SLEEK 7.2 % (UBG) </t>
  </si>
  <si>
    <t>PL005544</t>
  </si>
  <si>
    <t xml:space="preserve">Черный Русский с коньяком и вкусом миндаля Перфект (12 шт.) 0,45 л бан. 7.2 % (МЕГАПАК) </t>
  </si>
  <si>
    <t>*PL001180</t>
  </si>
  <si>
    <t>Ягуар Супер Лайт (24 шт.) 0.5 л бан. 5.5 % (МЕГАПАК) (ГОСТ 52845-2007) (ДС)</t>
  </si>
  <si>
    <t>PL005095</t>
  </si>
  <si>
    <t xml:space="preserve">Лаймон фрэш (б/а) (12 шт.) 0,33 л бан. SLEEK Казахстан (UBG) </t>
  </si>
  <si>
    <t>PL006319</t>
  </si>
  <si>
    <t>FRESH BAR Альфа кола (24 шт.) 0,33 л бан. SLEEK (UBG)</t>
  </si>
  <si>
    <t>PL009917</t>
  </si>
  <si>
    <t>Тен Страйк (спиртной) Скай (12 шт.) 0,45 л бан. 7.2 % (МЕГАПАК) (нов. ГОСТ)</t>
  </si>
  <si>
    <t>*PL000781</t>
  </si>
  <si>
    <t>Казанова Дыня (24 шт.) 0.33 л бан. 7 % (UBG)</t>
  </si>
  <si>
    <t>PL006024</t>
  </si>
  <si>
    <t>FRESH BAR Оранж Бласт (6 шт.) 1,5 л ПЭТ (UBG)</t>
  </si>
  <si>
    <t>PL002242</t>
  </si>
  <si>
    <t>Манчестер Классический (20 шт.) 0.33 л бан. SLEEK 7 % (UBG) ЭКСПОРТ (серт. 18 мес.)</t>
  </si>
  <si>
    <t>PL009360</t>
  </si>
  <si>
    <t>PL008670</t>
  </si>
  <si>
    <t>Генезис Желтая Звезда (12 шт.) 0,5 л бан. (UBG) (НОВ. ДИЗ.) Казахстан</t>
  </si>
  <si>
    <t>PL004440</t>
  </si>
  <si>
    <t>Лаймон (б/а) Кола (12 шт.) 0,5 л ПЭТ (UBG)</t>
  </si>
  <si>
    <t>Бородецкая С.Г. (Иваново д) ИП</t>
  </si>
  <si>
    <t>PL003378</t>
  </si>
  <si>
    <t>Черный Русский с коньяком и вкусом миндаля (24 шт.) 0.33 л бан. 7.2 % (UBG) (ТС) (Стд. банка)</t>
  </si>
  <si>
    <t>PL007150</t>
  </si>
  <si>
    <t>Хуууч Супер Вишня (12 шт.) 0,45 л бан. 7.2 % (МЕГАПАК) (Нов.ДС) ЭКСПОРТ</t>
  </si>
  <si>
    <t>PL006733</t>
  </si>
  <si>
    <t>Святой Источник NEW с ароматом Малины (12 шт.) 0,33 л бан. SLEEK (UBG) (НОВ. ДЕКЛ.) ЭКСПОРТ</t>
  </si>
  <si>
    <t>PL006837</t>
  </si>
  <si>
    <t>Лаймон Оранж (12 шт.) 0,33 л бан. SLEEK (UBG) Казахстан</t>
  </si>
  <si>
    <t>4353</t>
  </si>
  <si>
    <t>Red Devil (с/а) Red Devil (24 шт.) 0.5 л бан. 9 % (МЕГАПАК) (ГОСТ)</t>
  </si>
  <si>
    <t>*PL001650</t>
  </si>
  <si>
    <t>Черный Русский Коньяк-Миндаль Перфект (24 шт.) 0.5 л бан. 7 % (Артисан)</t>
  </si>
  <si>
    <t>PL009033</t>
  </si>
  <si>
    <t>ГринМи Плюс Стрэсс Контрол макс (12 шт.) 0,47 л ПЭТ (UBG)</t>
  </si>
  <si>
    <t>PL008268</t>
  </si>
  <si>
    <t>Лаймон (б/а) Кола (12 шт.) 0,33 л бан. SLEEK (UBG) (НОВ. ДС)  ЭКСПОРТ</t>
  </si>
  <si>
    <t>PL009329</t>
  </si>
  <si>
    <t>Adrenaline Rush (12 шт.) 0,25 л бан. (НОВ. ДС) (UBG)</t>
  </si>
  <si>
    <t>PL004784</t>
  </si>
  <si>
    <t>Хантер Инстинкт тропик (6 шт.) 1,0 л ПЭТ 7.2 % (Браво Премиум)</t>
  </si>
  <si>
    <t>PL005414</t>
  </si>
  <si>
    <t>FRESH BAR Альфа кола (6 шт.) 1,0 л ПЭТ (UBG)</t>
  </si>
  <si>
    <t>*PL002237</t>
  </si>
  <si>
    <t>Трофи Фейхоа Перфект (24 шт.) 0.5 л бан. 7 % (UBG) ЭКСПОРТ (серт. 18 мес.)</t>
  </si>
  <si>
    <t>PL006018</t>
  </si>
  <si>
    <t>Ягуар Оригинальный (24 шт.) 0,45 л бан. 8 % (Аврора) (Азербайджан)</t>
  </si>
  <si>
    <t>PL004301</t>
  </si>
  <si>
    <t>Робин Гуд с виски и вкусом колы (24 шт.) 0,5 л бан. 7.2 % (UBG) ЭКСПОРТ (18 мес.) (ИЗМ.№1)</t>
  </si>
  <si>
    <t>PL009234</t>
  </si>
  <si>
    <t>Марибу Бар Маргарита (12 шт.) 0,45 л бан. 7.2 % (МЕГАПАК) ЭКСПОРТ</t>
  </si>
  <si>
    <t>PL006972</t>
  </si>
  <si>
    <t>СВЯТОЙ ИСТОЧНИК Газ (6 шт.) 1,5 л ПЭТ (UBG) (НОВ. ДС)</t>
  </si>
  <si>
    <t>PL005820</t>
  </si>
  <si>
    <t>Нирвана Цитрусово-имбирный панч (12 шт.) 0,33 л бут. 4.5 % (Браво Премиум) ЭКСПОРТ</t>
  </si>
  <si>
    <t>PL006324</t>
  </si>
  <si>
    <t>Генезис Желтая звезда (6 шт.) 0,5 л бан. (UBG) (ИЗМ. №1) (НОВ. ДЕКЛ.)</t>
  </si>
  <si>
    <t>*PL002118</t>
  </si>
  <si>
    <t>Манчестер Классический (12 шт.) 0.5 л бан. 7 % (UBG) (ДС) (ФСМ)</t>
  </si>
  <si>
    <t>PL006844</t>
  </si>
  <si>
    <t>FRESH BAR Блэк Джек (12 шт.) 0,45 л бан. (UBG)</t>
  </si>
  <si>
    <t>PL004603</t>
  </si>
  <si>
    <t>Блэк стар Кола (12 шт.) 0,33 л бан. SLEEK (UBG)</t>
  </si>
  <si>
    <t>*PL002197</t>
  </si>
  <si>
    <t>Трофи Фейхоа Перфект (24 шт.) 0.5 л бан. 7 % (UBG) (серт. 18 мес)</t>
  </si>
  <si>
    <t>Алиев Э.И. (2-й Вольный пер) ИП</t>
  </si>
  <si>
    <t>PL004300</t>
  </si>
  <si>
    <t>Робин Гуд с виски и вкусом колы (24 шт.) 0,5 л бан. 7.2 % (UBG) (18 мес.) (ИЗМ.№1)</t>
  </si>
  <si>
    <t>PL003518</t>
  </si>
  <si>
    <t>Пепси Кола (12 шт.) 1.25 л ПЭТ (UBG) (Промо КХЛ)</t>
  </si>
  <si>
    <t>PL008153</t>
  </si>
  <si>
    <t>PL007693</t>
  </si>
  <si>
    <t>FRESH BAR Спарклинг Бум (12 шт.) 0,48 л ПЭТ (UBG)</t>
  </si>
  <si>
    <t>PL004198</t>
  </si>
  <si>
    <t>Ред Девил (б/а) Ред Девил (12 шт.) 0.5 л бан. (UBG) (ИЗМ.№2)</t>
  </si>
  <si>
    <t>PL008760</t>
  </si>
  <si>
    <t>Генезис Зеленая Звезда Буст (12 шт.) 0,25 л бан. (МЕГАПАК) (НОВ. ДИЗ.)</t>
  </si>
  <si>
    <t>PL004627</t>
  </si>
  <si>
    <t>Супер Ред Девил (с/а) Иная Сила (24 шт.) 0,5 л бан. 7.2 % (МЕГАПАК)</t>
  </si>
  <si>
    <t>PL009527</t>
  </si>
  <si>
    <t>Лаймон фрэш (б/а) Ягоды (6 шт.) 1,5 л ПЭТ (UBG) (НОВ.ДС)</t>
  </si>
  <si>
    <t>Атоян Д.В.ИП</t>
  </si>
  <si>
    <t>PL000258</t>
  </si>
  <si>
    <t>Red Devil (к/а) Аперитив Стронг (6 шт.) 0.5 л бут. 25 % (Рудо)</t>
  </si>
  <si>
    <t>PL008016</t>
  </si>
  <si>
    <t>Святой Источник со вкусом Персика (12 шт.) 0,5 л ПЭТ (UBG)</t>
  </si>
  <si>
    <t>PL010535</t>
  </si>
  <si>
    <t>Лаймон фрэш (б/а) (12 шт.) 0,33 л бан. SLEEK (UBG) Казахстан (Без ЧЗ)</t>
  </si>
  <si>
    <t>PL005655</t>
  </si>
  <si>
    <t>Хантер Инстинкт лимон (12 шт.) 0,45 л бан. 7.2 % (Браво Премиум) (НОВ. ГОСТ)</t>
  </si>
  <si>
    <t>PL001481</t>
  </si>
  <si>
    <t>Лаймон фрэш (б/а) Лаймон фрэш (24 шт.) 0.33 л бан. (Аквалайф) (ГОСТ) (ДС) (нов. адрес)</t>
  </si>
  <si>
    <t>Вековищев С.А. (Корыстово д) ИП</t>
  </si>
  <si>
    <t>5549</t>
  </si>
  <si>
    <t>Супер Ягуар Оригинальный (24 шт.) 0.355 л бан. 7 % (Китай)</t>
  </si>
  <si>
    <t>PL007900</t>
  </si>
  <si>
    <t>E-ON BCAA 3000 Спорт Саппорт 2.0 (12 шт.) 0,45 л бан. (UBG)</t>
  </si>
  <si>
    <t>*PL000313</t>
  </si>
  <si>
    <t>Лаймон фрэш (б/а) Лаймон фрэш (24 шт.) 0.33 л бан. (UBG) (ГОСТ) (ДС)</t>
  </si>
  <si>
    <t>PL004626</t>
  </si>
  <si>
    <t>Черный Русский с коньяком и вкусом вишни (24 шт.) 0,5 л бан. 7.2 % (МЕГАПАК)</t>
  </si>
  <si>
    <t>PL006220</t>
  </si>
  <si>
    <t>FRESH BAR Мохито (24 шт.) 0,33 л бан. SLEEK (UBG)</t>
  </si>
  <si>
    <t>PL007640</t>
  </si>
  <si>
    <t>E-ON КИВИ БЛАСТ 2.0 (12 шт.) 0,45 л бан. (UBG) (НОВ. РЦ)</t>
  </si>
  <si>
    <t>PL004522</t>
  </si>
  <si>
    <t>Святой Источник Негаз (12 шт.) 0,5 л ПЭТ (1260 шт./пд)</t>
  </si>
  <si>
    <t>PL008831</t>
  </si>
  <si>
    <t>FRESH BAR Блэк Джек (12 шт.) 0,45 л бан. (UBG) (НОВ. ДЕКЛ.)</t>
  </si>
  <si>
    <t>PL008392</t>
  </si>
  <si>
    <t>Нирвана Ягодно-мятный панч (12 шт.) 0,33 л бут. 4.5 % (МЕГАПАК) (новый ЕГАИС) ЭКСПОРТ</t>
  </si>
  <si>
    <t>PL003789</t>
  </si>
  <si>
    <t>Лаймон фрэш лайн (б/а) (12 шт.) 0.25 л бут. СТЕКЛО (UBG) (Новый ГОСТ)</t>
  </si>
  <si>
    <t>*PL000810</t>
  </si>
  <si>
    <t>Ягуар Актив (24 шт.) 0.5 л бан. 7 % (Артисан) (ГОСТ Р 52845-2007) (ДС)</t>
  </si>
  <si>
    <t>PL005584</t>
  </si>
  <si>
    <t>Манчестер Классический (12 шт.) 0,45 л бан. 7.2 % (МЕГАПАК) ЭКСПОРТ</t>
  </si>
  <si>
    <t>PL007893</t>
  </si>
  <si>
    <t>HOOP апельсиновый вкус (12 шт.) 0,5 л ПЭТ (МЕГАПАК) (Нов.ДС)</t>
  </si>
  <si>
    <t>PL010354</t>
  </si>
  <si>
    <t>Лаймон фрэш (б/а) (12 шт.) 0,33 л бан. SLEEK (UBG) (UZB-AZ) (Без ЧЗ)</t>
  </si>
  <si>
    <t>PL008334</t>
  </si>
  <si>
    <t>Тен Страйк Скай (12 шт.) 0,45 л бан. 7.2 % (МЕГАПАК) (новый ЕГАИС)</t>
  </si>
  <si>
    <t>PL007902</t>
  </si>
  <si>
    <t>E-ON BCAA 5000 Спорт Саппорт 2.0 (12 шт.) 0,45 л бан. (UBG)</t>
  </si>
  <si>
    <t>Атлант ООО</t>
  </si>
  <si>
    <t>PL008666</t>
  </si>
  <si>
    <t>Генезис Фиолетовая звезда (12 шт.) 0,5 л бан. (UBG) (НОВ. ДИЗ)</t>
  </si>
  <si>
    <t>PL002759</t>
  </si>
  <si>
    <t>Винный напиток Нирвана Лимонная (6 шт.) 1.5 л ПЭТ 8 % (ОПВЗ)</t>
  </si>
  <si>
    <t>PL008326</t>
  </si>
  <si>
    <t>Нирвана Арбузно-розовый панч (12 шт.) 0,33 л бут. 4.5 % (МЕГАПАК) (нов. ЕГАИС)</t>
  </si>
  <si>
    <t>PL00591*</t>
  </si>
  <si>
    <t>Генезис Грин (12 шт.) 0,25 л бан. (МЕГАПАК)</t>
  </si>
  <si>
    <t>PL006705</t>
  </si>
  <si>
    <t>Святой Источник NEW с ароматом Лимона и мяты (12 шт.) 0,33 л бан. SLEEK (UBG) (НОВ. ДС) ЭКСПОРТ</t>
  </si>
  <si>
    <t>PL006731</t>
  </si>
  <si>
    <t>Святой Источник NEW с ароматом Лимона и мяты (12 шт.) 0,33 л бан. SLEEK (UBG) (НОВ. ДЕКЛ.) ЭКСПОРТ</t>
  </si>
  <si>
    <t>PL004397</t>
  </si>
  <si>
    <t>Беркли Джин-Тоник (24 шт.) 0,5 л бан. 7.2 % (МЕГАПАК) (18 мес.)</t>
  </si>
  <si>
    <t>PL008586</t>
  </si>
  <si>
    <t xml:space="preserve">FRESH BAR Блэк Джек 1.0 (12 шт.) 0,48 л ПЭТ (МЕГАПАК) </t>
  </si>
  <si>
    <t>*PL001265</t>
  </si>
  <si>
    <t>Манчестер Классический (24 шт.) 0.33 л бан. 7 % (UBG) (ФСМ)</t>
  </si>
  <si>
    <t>PL009815</t>
  </si>
  <si>
    <t>Алоха Пипл (спиртованный) Секс на пляже (12 шт.) 0,33 л бут. 5.5 % (МЕГАПАК) (нов. ГОСТ) ЭКСПОРТ</t>
  </si>
  <si>
    <t>PL002457</t>
  </si>
  <si>
    <t>Беркли Джин-Тоник (24 шт.) 0.5 л бан. 7.2 % (UBG)</t>
  </si>
  <si>
    <t>PL009877</t>
  </si>
  <si>
    <t>Манчестер (спиртной) Брусника (12 шт.) 0,45 л бан. 7.2 % (МЕГАПАК) (нов. ГОСТ)</t>
  </si>
  <si>
    <t>1. Выполните следующие задания (все формулы должны быть сохранены, исходные данные редактировать нельзя, но можно добавлять новые столбцы для расчетов):</t>
  </si>
  <si>
    <t xml:space="preserve">   1.1. Определите максимальное и минимальное значение в столбце "Начальная цена" и посчитайте разницу между ними (прописать одной формулой, это задание можно решить сразу в Бланке ответов)</t>
  </si>
  <si>
    <t xml:space="preserve">   1.2. Рассчитайте в новом столбце переоценку товаров. Назовите столбце "Финальная цена". Если товар хранится 8 месяцев и дольше, то его цена уменьшается в 2 раза.</t>
  </si>
  <si>
    <t>1.1</t>
  </si>
  <si>
    <t>1.2</t>
  </si>
  <si>
    <t>1.3</t>
  </si>
  <si>
    <t>1. У вас есть таблица с количеством проданных моделей теливизоров LG в разных точках за месяц. Посчитайте продажи каждой модели в каждой точке, общий объем продаж и долю каждой модели в общем объеме продаж (лист "Данные(2)").</t>
  </si>
  <si>
    <t>1.Посчитать долю уд. веса суммы продаж для каждого магазина за 2012 год (лист "Данные(3)"). Под удельным весом подразумевается доля, то есть сумма по отдельному магазину в 2012 году / общая сумма по всем магазинам в 2012 году.</t>
  </si>
  <si>
    <t>2. Посчитать долю уд. веса суммы продаж для каждого продукта за 2012 год (лист "Данные(3)").</t>
  </si>
  <si>
    <t>3. Посчитать средние суммы продаж для каждого магазина в разрезе продуктов за весь период (лист "Данные(3)").</t>
  </si>
  <si>
    <t>4. Какой магазин сделал больше всего продаж по сумме продукта2 за 2012 год? (лист "Данные(3)")</t>
  </si>
  <si>
    <t xml:space="preserve">7. Подсчитайте суммы продаж в разрезе магазинов за декабрь 2011 - январь 2013 года (лист "Данные(3)"). Подсказка - лучше отдельно применить условия по месяцам и годам. </t>
  </si>
  <si>
    <t>9. Для менеджера Петров посчитать стоимость всех заказов (Лист "СуммаПоУсловию").</t>
  </si>
  <si>
    <t>10. Для менеджера Григорьев посчитать стоимость заказов, которые были реализованы для заказчика Метро (лист "СуммаПоУсловию).</t>
  </si>
  <si>
    <t>1. Используйте формулу, чтобы найти значения поддержки (Support Values) только для автомобилей корпоративного парка (Категория продаж = Fleet или Emp-OPL) (лист "Лист2").</t>
  </si>
  <si>
    <t>2. Какой VIN номер дублируется в ячейках (A2:A14)? (лист "Лист2").</t>
  </si>
  <si>
    <t>Укажите стоимость всех товаров на складе по новому столбцу "Финальная цена" (для этого нужно учитывать количество товара на складе - фактический объем)</t>
  </si>
  <si>
    <t xml:space="preserve">   1.3. Создайте новый столбец "Списание", определите в нем какой продукт необходимо списать. Если цена продукта после финальной переоценки (пункт 1.2.) ниже 100, то списать со склада этот продукт (отразите в ячейке слово "Списать").</t>
  </si>
  <si>
    <t>Финальная цена</t>
  </si>
  <si>
    <t>Списание</t>
  </si>
  <si>
    <t>Разница между максимальной и минимальной финальной ценой</t>
  </si>
  <si>
    <t>Разница между максимальной и минимальной начальной ценой</t>
  </si>
  <si>
    <t>Доля продаж</t>
  </si>
  <si>
    <t>Модельный ряд</t>
  </si>
  <si>
    <t>Общий объём продаж</t>
  </si>
  <si>
    <t>Накопительная доля</t>
  </si>
  <si>
    <t>Общая сумма продаж по всем магазинам</t>
  </si>
  <si>
    <t>Средняя сумма продаж</t>
  </si>
  <si>
    <t>Доли за 2012 год</t>
  </si>
  <si>
    <t>Доля (2012) по продуктам</t>
  </si>
  <si>
    <t>Больше всего продаж по продукту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</si>
</sst>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5" formatCode="[$-419]mmmm\ yyyy;@"/>
    <numFmt numFmtId="166" formatCode="#,##0.00&quot;р.&quot;"/>
    <numFmt numFmtId="167" formatCode="&quot;$&quot;#,##0"/>
    <numFmt numFmtId="168" formatCode="_-* #,##0\ _₸_-;\-* #,##0\ _₸_-;_-* &quot;-&quot;??\ _₸_-;_-@_-"/>
    <numFmt numFmtId="169" formatCode="dd\.mm\.yyyy"/>
    <numFmt numFmtId="170" formatCode="_-* #,##0.00\ _₽_-;\-* #,##0.00\ _₽_-;_-* &quot;-&quot;??\ _₽_-;_-@_-"/>
    <numFmt numFmtId="171" formatCode="#,##0.00\ _₽"/>
    <numFmt numFmtId="172" formatCode="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i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rgb="FF000000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" fillId="0" borderId="0"/>
    <xf numFmtId="0" fontId="12" fillId="0" borderId="0"/>
  </cellStyleXfs>
  <cellXfs count="104">
    <xf numFmtId="0" fontId="0" fillId="0" borderId="0" xfId="0"/>
    <xf numFmtId="0" fontId="4" fillId="3" borderId="0" xfId="0" applyFont="1" applyFill="1"/>
    <xf numFmtId="9" fontId="0" fillId="0" borderId="0" xfId="2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6" xfId="0" applyBorder="1"/>
    <xf numFmtId="0" fontId="6" fillId="2" borderId="1" xfId="0" applyFont="1" applyFill="1" applyBorder="1" applyAlignment="1">
      <alignment horizontal="center"/>
    </xf>
    <xf numFmtId="0" fontId="2" fillId="0" borderId="1" xfId="0" applyFont="1" applyBorder="1"/>
    <xf numFmtId="0" fontId="7" fillId="2" borderId="1" xfId="0" applyFont="1" applyFill="1" applyBorder="1" applyAlignment="1">
      <alignment horizontal="center"/>
    </xf>
    <xf numFmtId="0" fontId="8" fillId="3" borderId="0" xfId="0" applyFont="1" applyFill="1"/>
    <xf numFmtId="1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3" fontId="0" fillId="0" borderId="3" xfId="0" applyNumberFormat="1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9" fillId="0" borderId="1" xfId="3" applyFont="1" applyBorder="1"/>
    <xf numFmtId="0" fontId="9" fillId="0" borderId="1" xfId="3" applyFont="1" applyBorder="1" applyAlignment="1">
      <alignment horizontal="left"/>
    </xf>
    <xf numFmtId="0" fontId="9" fillId="0" borderId="1" xfId="3" applyFont="1" applyBorder="1" applyAlignment="1">
      <alignment horizontal="center"/>
    </xf>
    <xf numFmtId="3" fontId="9" fillId="0" borderId="1" xfId="3" applyNumberFormat="1" applyFont="1" applyBorder="1"/>
    <xf numFmtId="0" fontId="9" fillId="5" borderId="1" xfId="3" applyFont="1" applyFill="1" applyBorder="1" applyAlignment="1">
      <alignment horizontal="left"/>
    </xf>
    <xf numFmtId="166" fontId="9" fillId="5" borderId="1" xfId="3" applyNumberFormat="1" applyFont="1" applyFill="1" applyBorder="1"/>
    <xf numFmtId="3" fontId="2" fillId="0" borderId="1" xfId="1" applyNumberFormat="1" applyFont="1" applyBorder="1"/>
    <xf numFmtId="3" fontId="2" fillId="4" borderId="1" xfId="0" applyNumberFormat="1" applyFont="1" applyFill="1" applyBorder="1"/>
    <xf numFmtId="0" fontId="0" fillId="0" borderId="6" xfId="0" pivotButton="1" applyBorder="1"/>
    <xf numFmtId="0" fontId="0" fillId="0" borderId="4" xfId="0" pivotButton="1" applyBorder="1"/>
    <xf numFmtId="0" fontId="0" fillId="0" borderId="5" xfId="0" applyBorder="1"/>
    <xf numFmtId="0" fontId="0" fillId="0" borderId="17" xfId="0" applyBorder="1"/>
    <xf numFmtId="0" fontId="0" fillId="0" borderId="8" xfId="0" applyBorder="1"/>
    <xf numFmtId="0" fontId="0" fillId="0" borderId="7" xfId="0" applyBorder="1"/>
    <xf numFmtId="0" fontId="0" fillId="0" borderId="17" xfId="0" pivotButton="1" applyBorder="1"/>
    <xf numFmtId="0" fontId="0" fillId="0" borderId="13" xfId="0" applyBorder="1"/>
    <xf numFmtId="0" fontId="0" fillId="0" borderId="5" xfId="0" pivotButton="1" applyBorder="1"/>
    <xf numFmtId="0" fontId="0" fillId="0" borderId="9" xfId="0" pivotButton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167" fontId="10" fillId="4" borderId="20" xfId="0" applyNumberFormat="1" applyFont="1" applyFill="1" applyBorder="1" applyAlignment="1">
      <alignment vertical="center"/>
    </xf>
    <xf numFmtId="167" fontId="10" fillId="4" borderId="14" xfId="0" applyNumberFormat="1" applyFont="1" applyFill="1" applyBorder="1" applyAlignment="1">
      <alignment vertical="center"/>
    </xf>
    <xf numFmtId="167" fontId="10" fillId="4" borderId="21" xfId="0" applyNumberFormat="1" applyFont="1" applyFill="1" applyBorder="1" applyAlignment="1">
      <alignment vertical="center"/>
    </xf>
    <xf numFmtId="167" fontId="10" fillId="4" borderId="22" xfId="0" applyNumberFormat="1" applyFont="1" applyFill="1" applyBorder="1" applyAlignment="1">
      <alignment vertical="center"/>
    </xf>
    <xf numFmtId="167" fontId="10" fillId="6" borderId="23" xfId="0" applyNumberFormat="1" applyFont="1" applyFill="1" applyBorder="1" applyAlignment="1">
      <alignment vertical="center"/>
    </xf>
    <xf numFmtId="167" fontId="10" fillId="6" borderId="24" xfId="0" applyNumberFormat="1" applyFont="1" applyFill="1" applyBorder="1" applyAlignment="1">
      <alignment vertical="center"/>
    </xf>
    <xf numFmtId="167" fontId="10" fillId="6" borderId="25" xfId="0" applyNumberFormat="1" applyFont="1" applyFill="1" applyBorder="1" applyAlignment="1">
      <alignment vertical="center"/>
    </xf>
    <xf numFmtId="167" fontId="10" fillId="6" borderId="26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1" fillId="7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textRotation="90"/>
    </xf>
    <xf numFmtId="168" fontId="11" fillId="0" borderId="1" xfId="1" applyNumberFormat="1" applyFont="1" applyBorder="1" applyAlignment="1">
      <alignment horizontal="center"/>
    </xf>
    <xf numFmtId="0" fontId="12" fillId="0" borderId="0" xfId="5"/>
    <xf numFmtId="0" fontId="12" fillId="0" borderId="1" xfId="5" applyBorder="1"/>
    <xf numFmtId="0" fontId="12" fillId="0" borderId="1" xfId="5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 vertical="center" wrapText="1"/>
    </xf>
    <xf numFmtId="1" fontId="12" fillId="0" borderId="1" xfId="5" applyNumberFormat="1" applyBorder="1"/>
    <xf numFmtId="0" fontId="15" fillId="0" borderId="0" xfId="5" applyFont="1" applyAlignment="1">
      <alignment vertical="top" wrapText="1"/>
    </xf>
    <xf numFmtId="0" fontId="16" fillId="0" borderId="1" xfId="5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 wrapText="1"/>
    </xf>
    <xf numFmtId="0" fontId="12" fillId="0" borderId="0" xfId="5" applyAlignment="1">
      <alignment wrapText="1"/>
    </xf>
    <xf numFmtId="0" fontId="15" fillId="0" borderId="0" xfId="5" applyFont="1" applyAlignment="1">
      <alignment vertical="top"/>
    </xf>
    <xf numFmtId="0" fontId="18" fillId="8" borderId="1" xfId="5" applyFont="1" applyFill="1" applyBorder="1" applyAlignment="1">
      <alignment horizontal="center" vertical="center" wrapText="1"/>
    </xf>
    <xf numFmtId="0" fontId="15" fillId="0" borderId="0" xfId="5" applyFont="1" applyAlignment="1">
      <alignment horizontal="center" vertical="center"/>
    </xf>
    <xf numFmtId="0" fontId="15" fillId="0" borderId="1" xfId="5" applyFont="1" applyBorder="1" applyAlignment="1">
      <alignment horizontal="left" vertical="center"/>
    </xf>
    <xf numFmtId="0" fontId="15" fillId="0" borderId="1" xfId="5" applyFont="1" applyBorder="1" applyAlignment="1">
      <alignment horizontal="center" vertical="center"/>
    </xf>
    <xf numFmtId="1" fontId="15" fillId="0" borderId="1" xfId="5" applyNumberFormat="1" applyFont="1" applyBorder="1" applyAlignment="1">
      <alignment horizontal="center" vertical="center"/>
    </xf>
    <xf numFmtId="0" fontId="15" fillId="0" borderId="1" xfId="5" applyFont="1" applyBorder="1" applyAlignment="1">
      <alignment vertical="center"/>
    </xf>
    <xf numFmtId="0" fontId="15" fillId="0" borderId="0" xfId="5" applyFont="1" applyAlignment="1">
      <alignment vertical="center"/>
    </xf>
    <xf numFmtId="169" fontId="19" fillId="0" borderId="1" xfId="5" applyNumberFormat="1" applyFont="1" applyBorder="1" applyAlignment="1">
      <alignment horizontal="center"/>
    </xf>
    <xf numFmtId="1" fontId="15" fillId="0" borderId="1" xfId="5" applyNumberFormat="1" applyFont="1" applyBorder="1" applyAlignment="1">
      <alignment vertical="center"/>
    </xf>
    <xf numFmtId="0" fontId="18" fillId="0" borderId="0" xfId="5" applyFont="1" applyAlignment="1">
      <alignment vertical="top" wrapText="1"/>
    </xf>
    <xf numFmtId="0" fontId="18" fillId="0" borderId="0" xfId="5" applyFont="1" applyAlignment="1">
      <alignment vertical="top"/>
    </xf>
    <xf numFmtId="0" fontId="13" fillId="0" borderId="0" xfId="5" applyFont="1"/>
    <xf numFmtId="170" fontId="12" fillId="0" borderId="1" xfId="5" applyNumberFormat="1" applyBorder="1"/>
    <xf numFmtId="0" fontId="6" fillId="7" borderId="0" xfId="0" applyFont="1" applyFill="1" applyAlignment="1">
      <alignment vertical="center"/>
    </xf>
    <xf numFmtId="171" fontId="0" fillId="0" borderId="0" xfId="0" applyNumberFormat="1"/>
    <xf numFmtId="170" fontId="0" fillId="0" borderId="0" xfId="0" applyNumberFormat="1"/>
    <xf numFmtId="10" fontId="0" fillId="0" borderId="1" xfId="0" applyNumberFormat="1" applyBorder="1"/>
    <xf numFmtId="0" fontId="6" fillId="2" borderId="15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wrapText="1"/>
    </xf>
    <xf numFmtId="10" fontId="0" fillId="0" borderId="15" xfId="0" applyNumberFormat="1" applyBorder="1"/>
    <xf numFmtId="10" fontId="0" fillId="0" borderId="0" xfId="0" applyNumberFormat="1"/>
    <xf numFmtId="0" fontId="20" fillId="0" borderId="0" xfId="0" applyFont="1" applyAlignment="1">
      <alignment wrapText="1"/>
    </xf>
    <xf numFmtId="14" fontId="20" fillId="9" borderId="1" xfId="0" applyNumberFormat="1" applyFont="1" applyFill="1" applyBorder="1"/>
    <xf numFmtId="10" fontId="21" fillId="0" borderId="1" xfId="0" applyNumberFormat="1" applyFont="1" applyBorder="1"/>
    <xf numFmtId="170" fontId="0" fillId="0" borderId="1" xfId="0" applyNumberFormat="1" applyBorder="1"/>
    <xf numFmtId="0" fontId="20" fillId="0" borderId="0" xfId="0" applyFont="1"/>
    <xf numFmtId="171" fontId="0" fillId="0" borderId="0" xfId="2" applyNumberFormat="1" applyFont="1"/>
    <xf numFmtId="0" fontId="20" fillId="3" borderId="0" xfId="0" applyFont="1" applyFill="1" applyAlignment="1">
      <alignment wrapText="1"/>
    </xf>
    <xf numFmtId="0" fontId="1" fillId="0" borderId="1" xfId="0" applyFont="1" applyBorder="1"/>
    <xf numFmtId="172" fontId="2" fillId="0" borderId="1" xfId="0" applyNumberFormat="1" applyFont="1" applyBorder="1"/>
    <xf numFmtId="0" fontId="17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textRotation="90"/>
    </xf>
    <xf numFmtId="0" fontId="6" fillId="2" borderId="18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</cellXfs>
  <cellStyles count="6">
    <cellStyle name="Normal 2" xfId="4" xr:uid="{00000000-0005-0000-0000-000000000000}"/>
    <cellStyle name="Normal 3" xfId="5" xr:uid="{2989CD36-A3B5-4A91-9162-83D3C11CE0AD}"/>
    <cellStyle name="Обычный" xfId="0" builtinId="0"/>
    <cellStyle name="Обычный 2" xfId="3" xr:uid="{00000000-0005-0000-0000-000002000000}"/>
    <cellStyle name="Процентный" xfId="2" builtinId="5"/>
    <cellStyle name="Финансовый" xfId="1" builtinId="3"/>
  </cellStyles>
  <dxfs count="39">
    <dxf>
      <fill>
        <patternFill>
          <bgColor rgb="FFFFC7CE"/>
        </patternFill>
      </fill>
    </dxf>
    <dxf>
      <border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_-* #,##0.00\ _₽_-;\-* #,##0.00\ _₽_-;_-* &quot;-&quot;??\ _₽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rgb="FFE0E4EE"/>
        </left>
        <right style="thin">
          <color rgb="FFE0E4EE"/>
        </right>
        <top style="thin">
          <color rgb="FFE0E4EE"/>
        </top>
        <bottom style="thin">
          <color rgb="FFE0E4EE"/>
        </bottom>
        <vertical style="thin">
          <color rgb="FFE0E4EE"/>
        </vertical>
        <horizontal style="thin">
          <color rgb="FFE0E4EE"/>
        </horizontal>
      </border>
    </dxf>
    <dxf>
      <border>
        <left style="thin">
          <color rgb="FFE0E4EE"/>
        </left>
        <right style="thin">
          <color rgb="FFE0E4EE"/>
        </right>
        <top style="thin">
          <color rgb="FFE0E4EE"/>
        </top>
        <bottom style="thin">
          <color rgb="FFE0E4EE"/>
        </bottom>
        <vertical style="thin">
          <color rgb="FFE0E4EE"/>
        </vertical>
        <horizontal style="thin">
          <color rgb="FFE0E4EE"/>
        </horizontal>
      </border>
    </dxf>
    <dxf>
      <fill>
        <patternFill>
          <fgColor rgb="FFE0E4EE"/>
          <bgColor rgb="FFE0E4EE"/>
        </patternFill>
      </fill>
    </dxf>
    <dxf>
      <font>
        <b/>
        <i val="0"/>
        <color auto="1"/>
      </font>
      <fill>
        <patternFill patternType="none">
          <bgColor auto="1"/>
        </patternFill>
      </fill>
      <border>
        <left/>
        <right/>
        <bottom style="medium">
          <color rgb="FF6A61EF"/>
        </bottom>
        <vertical/>
      </border>
    </dxf>
    <dxf>
      <border>
        <top style="thin">
          <color rgb="FFE0E4EE"/>
        </top>
        <bottom/>
      </border>
    </dxf>
  </dxfs>
  <tableStyles count="1" defaultTableStyle="TableStyleMedium2" defaultPivotStyle="PivotStyleLight16">
    <tableStyle name="Стиль таблицы 2" pivot="0" count="5" xr9:uid="{00000000-0011-0000-FFFF-FFFF00000000}">
      <tableStyleElement type="wholeTable" dxfId="38"/>
      <tableStyleElement type="headerRow" dxfId="37"/>
      <tableStyleElement type="firstColumn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[Задания Excel.xlsx]Диаграмма1!PivotTable2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Диаграмма1!$B$2:$B$3</c:f>
              <c:strCache>
                <c:ptCount val="1"/>
                <c:pt idx="0">
                  <c:v>Магазин1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Диаграмма1!$B$4:$B$15</c:f>
              <c:numCache>
                <c:formatCode>_-* #\ ##0.00\ _₽_-;\-* #\ ##0.00\ _₽_-;_-* "-"??\ _₽_-;_-@_-</c:formatCode>
                <c:ptCount val="12"/>
                <c:pt idx="0">
                  <c:v>1360050</c:v>
                </c:pt>
                <c:pt idx="1">
                  <c:v>858400</c:v>
                </c:pt>
                <c:pt idx="2">
                  <c:v>928100</c:v>
                </c:pt>
                <c:pt idx="3">
                  <c:v>870800</c:v>
                </c:pt>
                <c:pt idx="4">
                  <c:v>731950</c:v>
                </c:pt>
                <c:pt idx="5">
                  <c:v>621700</c:v>
                </c:pt>
                <c:pt idx="6">
                  <c:v>836500</c:v>
                </c:pt>
                <c:pt idx="7">
                  <c:v>864700</c:v>
                </c:pt>
                <c:pt idx="8">
                  <c:v>958280</c:v>
                </c:pt>
                <c:pt idx="9">
                  <c:v>859760</c:v>
                </c:pt>
                <c:pt idx="10">
                  <c:v>1006680</c:v>
                </c:pt>
                <c:pt idx="11">
                  <c:v>1838480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3-46F1-B306-1ACB9BCF570C}"/>
            </c:ext>
          </c:extLst>
        </c:ser>
        <c:ser>
          <c:idx val="1"/>
          <c:order val="1"/>
          <c:tx>
            <c:strRef>
              <c:f>Диаграмма1!$C$2:$C$3</c:f>
              <c:strCache>
                <c:ptCount val="1"/>
                <c:pt idx="0">
                  <c:v>Магазин2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Диаграмма1!$C$4:$C$15</c:f>
              <c:numCache>
                <c:formatCode>_-* #\ ##0.00\ _₽_-;\-* #\ ##0.00\ _₽_-;_-* "-"??\ _₽_-;_-@_-</c:formatCode>
                <c:ptCount val="12"/>
                <c:pt idx="0">
                  <c:v>692740</c:v>
                </c:pt>
                <c:pt idx="1">
                  <c:v>452950</c:v>
                </c:pt>
                <c:pt idx="2">
                  <c:v>628800</c:v>
                </c:pt>
                <c:pt idx="3">
                  <c:v>570800</c:v>
                </c:pt>
                <c:pt idx="4">
                  <c:v>341700</c:v>
                </c:pt>
                <c:pt idx="5">
                  <c:v>495500</c:v>
                </c:pt>
                <c:pt idx="6">
                  <c:v>511150</c:v>
                </c:pt>
                <c:pt idx="7">
                  <c:v>462700</c:v>
                </c:pt>
                <c:pt idx="8">
                  <c:v>524300</c:v>
                </c:pt>
                <c:pt idx="9">
                  <c:v>527350</c:v>
                </c:pt>
                <c:pt idx="10">
                  <c:v>540800</c:v>
                </c:pt>
                <c:pt idx="11">
                  <c:v>1140660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3-46F1-B306-1ACB9BCF570C}"/>
            </c:ext>
          </c:extLst>
        </c:ser>
        <c:ser>
          <c:idx val="2"/>
          <c:order val="2"/>
          <c:tx>
            <c:strRef>
              <c:f>Диаграмма1!$D$2:$D$3</c:f>
              <c:strCache>
                <c:ptCount val="1"/>
                <c:pt idx="0">
                  <c:v>Магазин3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Диаграмма1!$D$4:$D$15</c:f>
              <c:numCache>
                <c:formatCode>_-* #\ ##0.00\ _₽_-;\-* #\ ##0.00\ _₽_-;_-* "-"??\ _₽_-;_-@_-</c:formatCode>
                <c:ptCount val="12"/>
                <c:pt idx="0">
                  <c:v>1075391.53</c:v>
                </c:pt>
                <c:pt idx="1">
                  <c:v>586663.93999999994</c:v>
                </c:pt>
                <c:pt idx="2">
                  <c:v>788474.81</c:v>
                </c:pt>
                <c:pt idx="3">
                  <c:v>872153.32</c:v>
                </c:pt>
                <c:pt idx="4">
                  <c:v>454964.94</c:v>
                </c:pt>
                <c:pt idx="5">
                  <c:v>482085.87000000005</c:v>
                </c:pt>
                <c:pt idx="6">
                  <c:v>769018.48</c:v>
                </c:pt>
                <c:pt idx="7">
                  <c:v>766300</c:v>
                </c:pt>
                <c:pt idx="8">
                  <c:v>835277.24</c:v>
                </c:pt>
                <c:pt idx="9">
                  <c:v>946298.14</c:v>
                </c:pt>
                <c:pt idx="10">
                  <c:v>948600</c:v>
                </c:pt>
                <c:pt idx="11">
                  <c:v>1705731.61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3-46F1-B306-1ACB9BCF570C}"/>
            </c:ext>
          </c:extLst>
        </c:ser>
        <c:ser>
          <c:idx val="3"/>
          <c:order val="3"/>
          <c:tx>
            <c:strRef>
              <c:f>Диаграмма1!$E$2:$E$3</c:f>
              <c:strCache>
                <c:ptCount val="1"/>
                <c:pt idx="0">
                  <c:v>Магазин4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Диаграмма1!$E$4:$E$15</c:f>
              <c:numCache>
                <c:formatCode>_-* #\ ##0.00\ _₽_-;\-* #\ ##0.00\ _₽_-;_-* "-"??\ _₽_-;_-@_-</c:formatCode>
                <c:ptCount val="12"/>
                <c:pt idx="0">
                  <c:v>533810</c:v>
                </c:pt>
                <c:pt idx="1">
                  <c:v>428750</c:v>
                </c:pt>
                <c:pt idx="2">
                  <c:v>507900</c:v>
                </c:pt>
                <c:pt idx="3">
                  <c:v>339500</c:v>
                </c:pt>
                <c:pt idx="4">
                  <c:v>367909.67</c:v>
                </c:pt>
                <c:pt idx="5">
                  <c:v>254400</c:v>
                </c:pt>
                <c:pt idx="6">
                  <c:v>313000</c:v>
                </c:pt>
                <c:pt idx="7">
                  <c:v>350800</c:v>
                </c:pt>
                <c:pt idx="8">
                  <c:v>393000</c:v>
                </c:pt>
                <c:pt idx="9">
                  <c:v>393100</c:v>
                </c:pt>
                <c:pt idx="10">
                  <c:v>491900</c:v>
                </c:pt>
                <c:pt idx="11">
                  <c:v>959900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3-46F1-B306-1ACB9BCF570C}"/>
            </c:ext>
          </c:extLst>
        </c:ser>
        <c:ser>
          <c:idx val="4"/>
          <c:order val="4"/>
          <c:tx>
            <c:strRef>
              <c:f>Диаграмма1!$F$2:$F$3</c:f>
              <c:strCache>
                <c:ptCount val="1"/>
                <c:pt idx="0">
                  <c:v>Магазин5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Диаграмма1!$F$4:$F$15</c:f>
              <c:numCache>
                <c:formatCode>_-* #\ ##0.00\ _₽_-;\-* #\ ##0.00\ _₽_-;_-* "-"??\ _₽_-;_-@_-</c:formatCode>
                <c:ptCount val="12"/>
                <c:pt idx="0">
                  <c:v>746900</c:v>
                </c:pt>
                <c:pt idx="1">
                  <c:v>392500</c:v>
                </c:pt>
                <c:pt idx="2">
                  <c:v>480800</c:v>
                </c:pt>
                <c:pt idx="3">
                  <c:v>464030</c:v>
                </c:pt>
                <c:pt idx="4">
                  <c:v>341450</c:v>
                </c:pt>
                <c:pt idx="5">
                  <c:v>294400</c:v>
                </c:pt>
                <c:pt idx="6">
                  <c:v>465350</c:v>
                </c:pt>
                <c:pt idx="7">
                  <c:v>507350</c:v>
                </c:pt>
                <c:pt idx="8">
                  <c:v>540550</c:v>
                </c:pt>
                <c:pt idx="9">
                  <c:v>550800</c:v>
                </c:pt>
                <c:pt idx="10">
                  <c:v>591300</c:v>
                </c:pt>
                <c:pt idx="11">
                  <c:v>970200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3-46F1-B306-1ACB9BCF570C}"/>
            </c:ext>
          </c:extLst>
        </c:ser>
        <c:ser>
          <c:idx val="5"/>
          <c:order val="5"/>
          <c:tx>
            <c:strRef>
              <c:f>Диаграмма1!$G$2:$G$3</c:f>
              <c:strCache>
                <c:ptCount val="1"/>
                <c:pt idx="0">
                  <c:v>Магазин6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Диаграмма1!$A$4:$A$15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Диаграмма1!$G$4:$G$15</c:f>
              <c:numCache>
                <c:formatCode>_-* #\ ##0.00\ _₽_-;\-* #\ ##0.00\ _₽_-;_-* "-"??\ _₽_-;_-@_-</c:formatCode>
                <c:ptCount val="12"/>
                <c:pt idx="0">
                  <c:v>1436250</c:v>
                </c:pt>
                <c:pt idx="1">
                  <c:v>883900</c:v>
                </c:pt>
                <c:pt idx="2">
                  <c:v>903100</c:v>
                </c:pt>
                <c:pt idx="3">
                  <c:v>964280</c:v>
                </c:pt>
                <c:pt idx="4">
                  <c:v>838250</c:v>
                </c:pt>
                <c:pt idx="5">
                  <c:v>943213.79</c:v>
                </c:pt>
                <c:pt idx="6">
                  <c:v>941550</c:v>
                </c:pt>
                <c:pt idx="7">
                  <c:v>953400</c:v>
                </c:pt>
                <c:pt idx="8">
                  <c:v>776723.01</c:v>
                </c:pt>
                <c:pt idx="9">
                  <c:v>815220</c:v>
                </c:pt>
                <c:pt idx="10">
                  <c:v>728900</c:v>
                </c:pt>
                <c:pt idx="11">
                  <c:v>1662150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3-46F1-B306-1ACB9BCF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625327"/>
        <c:axId val="1982626287"/>
      </c:barChart>
      <c:catAx>
        <c:axId val="198262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626287"/>
        <c:crosses val="autoZero"/>
        <c:auto val="1"/>
        <c:lblAlgn val="ctr"/>
        <c:lblOffset val="100"/>
        <c:noMultiLvlLbl val="0"/>
      </c:catAx>
      <c:valAx>
        <c:axId val="19826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6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[Задания Excel.xlsx]Диаграмма2!PivotTable3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Диаграмма2!$B$2:$B$4</c:f>
              <c:strCache>
                <c:ptCount val="1"/>
                <c:pt idx="0">
                  <c:v>Сумма по полю Сумма продаж - Магазин1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Диаграмма2!$B$5:$B$16</c:f>
              <c:numCache>
                <c:formatCode>General</c:formatCode>
                <c:ptCount val="12"/>
                <c:pt idx="0">
                  <c:v>1360050</c:v>
                </c:pt>
                <c:pt idx="1">
                  <c:v>858400</c:v>
                </c:pt>
                <c:pt idx="2">
                  <c:v>928100</c:v>
                </c:pt>
                <c:pt idx="3">
                  <c:v>870800</c:v>
                </c:pt>
                <c:pt idx="4">
                  <c:v>731950</c:v>
                </c:pt>
                <c:pt idx="5">
                  <c:v>621700</c:v>
                </c:pt>
                <c:pt idx="6">
                  <c:v>836500</c:v>
                </c:pt>
                <c:pt idx="7">
                  <c:v>864700</c:v>
                </c:pt>
                <c:pt idx="8">
                  <c:v>958280</c:v>
                </c:pt>
                <c:pt idx="9">
                  <c:v>859760</c:v>
                </c:pt>
                <c:pt idx="10">
                  <c:v>1006680</c:v>
                </c:pt>
                <c:pt idx="11">
                  <c:v>1838480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4588-BA3E-1D7787DB4774}"/>
            </c:ext>
          </c:extLst>
        </c:ser>
        <c:ser>
          <c:idx val="1"/>
          <c:order val="1"/>
          <c:tx>
            <c:strRef>
              <c:f>Диаграмма2!$C$2:$C$4</c:f>
              <c:strCache>
                <c:ptCount val="1"/>
                <c:pt idx="0">
                  <c:v>Сумма по полю Сумма продаж - Магазин2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Диаграмма2!$C$5:$C$16</c:f>
              <c:numCache>
                <c:formatCode>General</c:formatCode>
                <c:ptCount val="12"/>
                <c:pt idx="0">
                  <c:v>692740</c:v>
                </c:pt>
                <c:pt idx="1">
                  <c:v>452950</c:v>
                </c:pt>
                <c:pt idx="2">
                  <c:v>628800</c:v>
                </c:pt>
                <c:pt idx="3">
                  <c:v>570800</c:v>
                </c:pt>
                <c:pt idx="4">
                  <c:v>341700</c:v>
                </c:pt>
                <c:pt idx="5">
                  <c:v>495500</c:v>
                </c:pt>
                <c:pt idx="6">
                  <c:v>511150</c:v>
                </c:pt>
                <c:pt idx="7">
                  <c:v>462700</c:v>
                </c:pt>
                <c:pt idx="8">
                  <c:v>524300</c:v>
                </c:pt>
                <c:pt idx="9">
                  <c:v>527350</c:v>
                </c:pt>
                <c:pt idx="10">
                  <c:v>540800</c:v>
                </c:pt>
                <c:pt idx="11">
                  <c:v>1140660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7-4588-BA3E-1D7787DB4774}"/>
            </c:ext>
          </c:extLst>
        </c:ser>
        <c:ser>
          <c:idx val="2"/>
          <c:order val="2"/>
          <c:tx>
            <c:strRef>
              <c:f>Диаграмма2!$D$2:$D$4</c:f>
              <c:strCache>
                <c:ptCount val="1"/>
                <c:pt idx="0">
                  <c:v>Сумма по полю Сумма продаж - Магазин3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Диаграмма2!$D$5:$D$16</c:f>
              <c:numCache>
                <c:formatCode>General</c:formatCode>
                <c:ptCount val="12"/>
                <c:pt idx="0">
                  <c:v>1075391.53</c:v>
                </c:pt>
                <c:pt idx="1">
                  <c:v>586663.93999999994</c:v>
                </c:pt>
                <c:pt idx="2">
                  <c:v>788474.81</c:v>
                </c:pt>
                <c:pt idx="3">
                  <c:v>872153.32</c:v>
                </c:pt>
                <c:pt idx="4">
                  <c:v>454964.94</c:v>
                </c:pt>
                <c:pt idx="5">
                  <c:v>482085.87000000005</c:v>
                </c:pt>
                <c:pt idx="6">
                  <c:v>769018.48</c:v>
                </c:pt>
                <c:pt idx="7">
                  <c:v>766300</c:v>
                </c:pt>
                <c:pt idx="8">
                  <c:v>835277.24</c:v>
                </c:pt>
                <c:pt idx="9">
                  <c:v>946298.14</c:v>
                </c:pt>
                <c:pt idx="10">
                  <c:v>948600</c:v>
                </c:pt>
                <c:pt idx="11">
                  <c:v>1705731.61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7-4588-BA3E-1D7787DB4774}"/>
            </c:ext>
          </c:extLst>
        </c:ser>
        <c:ser>
          <c:idx val="3"/>
          <c:order val="3"/>
          <c:tx>
            <c:strRef>
              <c:f>Диаграмма2!$E$2:$E$4</c:f>
              <c:strCache>
                <c:ptCount val="1"/>
                <c:pt idx="0">
                  <c:v>Сумма по полю Сумма продаж - Магазин4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Диаграмма2!$E$5:$E$16</c:f>
              <c:numCache>
                <c:formatCode>General</c:formatCode>
                <c:ptCount val="12"/>
                <c:pt idx="0">
                  <c:v>533810</c:v>
                </c:pt>
                <c:pt idx="1">
                  <c:v>428750</c:v>
                </c:pt>
                <c:pt idx="2">
                  <c:v>507900</c:v>
                </c:pt>
                <c:pt idx="3">
                  <c:v>339500</c:v>
                </c:pt>
                <c:pt idx="4">
                  <c:v>367909.67</c:v>
                </c:pt>
                <c:pt idx="5">
                  <c:v>254400</c:v>
                </c:pt>
                <c:pt idx="6">
                  <c:v>313000</c:v>
                </c:pt>
                <c:pt idx="7">
                  <c:v>350800</c:v>
                </c:pt>
                <c:pt idx="8">
                  <c:v>393000</c:v>
                </c:pt>
                <c:pt idx="9">
                  <c:v>393100</c:v>
                </c:pt>
                <c:pt idx="10">
                  <c:v>491900</c:v>
                </c:pt>
                <c:pt idx="11">
                  <c:v>959900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7-4588-BA3E-1D7787DB4774}"/>
            </c:ext>
          </c:extLst>
        </c:ser>
        <c:ser>
          <c:idx val="4"/>
          <c:order val="4"/>
          <c:tx>
            <c:strRef>
              <c:f>Диаграмма2!$F$2:$F$4</c:f>
              <c:strCache>
                <c:ptCount val="1"/>
                <c:pt idx="0">
                  <c:v>Сумма по полю Сумма продаж - Магазин5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Диаграмма2!$F$5:$F$16</c:f>
              <c:numCache>
                <c:formatCode>General</c:formatCode>
                <c:ptCount val="12"/>
                <c:pt idx="0">
                  <c:v>746900</c:v>
                </c:pt>
                <c:pt idx="1">
                  <c:v>392500</c:v>
                </c:pt>
                <c:pt idx="2">
                  <c:v>480800</c:v>
                </c:pt>
                <c:pt idx="3">
                  <c:v>464030</c:v>
                </c:pt>
                <c:pt idx="4">
                  <c:v>341450</c:v>
                </c:pt>
                <c:pt idx="5">
                  <c:v>294400</c:v>
                </c:pt>
                <c:pt idx="6">
                  <c:v>465350</c:v>
                </c:pt>
                <c:pt idx="7">
                  <c:v>507350</c:v>
                </c:pt>
                <c:pt idx="8">
                  <c:v>540550</c:v>
                </c:pt>
                <c:pt idx="9">
                  <c:v>550800</c:v>
                </c:pt>
                <c:pt idx="10">
                  <c:v>591300</c:v>
                </c:pt>
                <c:pt idx="11">
                  <c:v>970200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7-4588-BA3E-1D7787DB4774}"/>
            </c:ext>
          </c:extLst>
        </c:ser>
        <c:ser>
          <c:idx val="5"/>
          <c:order val="5"/>
          <c:tx>
            <c:strRef>
              <c:f>Диаграмма2!$G$2:$G$4</c:f>
              <c:strCache>
                <c:ptCount val="1"/>
                <c:pt idx="0">
                  <c:v>Сумма по полю Сумма продаж - Магазин6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Диаграмма2!$G$5:$G$16</c:f>
              <c:numCache>
                <c:formatCode>General</c:formatCode>
                <c:ptCount val="12"/>
                <c:pt idx="0">
                  <c:v>1436250</c:v>
                </c:pt>
                <c:pt idx="1">
                  <c:v>883900</c:v>
                </c:pt>
                <c:pt idx="2">
                  <c:v>903100</c:v>
                </c:pt>
                <c:pt idx="3">
                  <c:v>964280</c:v>
                </c:pt>
                <c:pt idx="4">
                  <c:v>838250</c:v>
                </c:pt>
                <c:pt idx="5">
                  <c:v>943213.79</c:v>
                </c:pt>
                <c:pt idx="6">
                  <c:v>941550</c:v>
                </c:pt>
                <c:pt idx="7">
                  <c:v>953400</c:v>
                </c:pt>
                <c:pt idx="8">
                  <c:v>776723.01</c:v>
                </c:pt>
                <c:pt idx="9">
                  <c:v>815220</c:v>
                </c:pt>
                <c:pt idx="10">
                  <c:v>728900</c:v>
                </c:pt>
                <c:pt idx="11">
                  <c:v>1662150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7-4588-BA3E-1D7787DB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627727"/>
        <c:axId val="1982619087"/>
      </c:barChart>
      <c:lineChart>
        <c:grouping val="standard"/>
        <c:varyColors val="0"/>
        <c:ser>
          <c:idx val="6"/>
          <c:order val="6"/>
          <c:tx>
            <c:strRef>
              <c:f>Диаграмма2!$H$2:$H$4</c:f>
              <c:strCache>
                <c:ptCount val="1"/>
                <c:pt idx="0">
                  <c:v>Сумма по полю Кол-во продаж - Магазин1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Диаграмма2!$H$5:$H$16</c:f>
              <c:numCache>
                <c:formatCode>General</c:formatCode>
                <c:ptCount val="12"/>
                <c:pt idx="0">
                  <c:v>382</c:v>
                </c:pt>
                <c:pt idx="1">
                  <c:v>211</c:v>
                </c:pt>
                <c:pt idx="2">
                  <c:v>216</c:v>
                </c:pt>
                <c:pt idx="3">
                  <c:v>185</c:v>
                </c:pt>
                <c:pt idx="4">
                  <c:v>182</c:v>
                </c:pt>
                <c:pt idx="5">
                  <c:v>147</c:v>
                </c:pt>
                <c:pt idx="6">
                  <c:v>181</c:v>
                </c:pt>
                <c:pt idx="7">
                  <c:v>231</c:v>
                </c:pt>
                <c:pt idx="8">
                  <c:v>236</c:v>
                </c:pt>
                <c:pt idx="9">
                  <c:v>211</c:v>
                </c:pt>
                <c:pt idx="10">
                  <c:v>235</c:v>
                </c:pt>
                <c:pt idx="11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37-4588-BA3E-1D7787DB4774}"/>
            </c:ext>
          </c:extLst>
        </c:ser>
        <c:ser>
          <c:idx val="7"/>
          <c:order val="7"/>
          <c:tx>
            <c:strRef>
              <c:f>Диаграмма2!$I$2:$I$4</c:f>
              <c:strCache>
                <c:ptCount val="1"/>
                <c:pt idx="0">
                  <c:v>Сумма по полю Кол-во продаж - Магазин2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Диаграмма2!$I$5:$I$16</c:f>
              <c:numCache>
                <c:formatCode>General</c:formatCode>
                <c:ptCount val="12"/>
                <c:pt idx="0">
                  <c:v>254</c:v>
                </c:pt>
                <c:pt idx="1">
                  <c:v>141</c:v>
                </c:pt>
                <c:pt idx="2">
                  <c:v>152</c:v>
                </c:pt>
                <c:pt idx="3">
                  <c:v>143</c:v>
                </c:pt>
                <c:pt idx="4">
                  <c:v>112</c:v>
                </c:pt>
                <c:pt idx="5">
                  <c:v>143</c:v>
                </c:pt>
                <c:pt idx="6">
                  <c:v>146</c:v>
                </c:pt>
                <c:pt idx="7">
                  <c:v>166</c:v>
                </c:pt>
                <c:pt idx="8">
                  <c:v>152</c:v>
                </c:pt>
                <c:pt idx="9">
                  <c:v>145</c:v>
                </c:pt>
                <c:pt idx="10">
                  <c:v>169</c:v>
                </c:pt>
                <c:pt idx="1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7-4588-BA3E-1D7787DB4774}"/>
            </c:ext>
          </c:extLst>
        </c:ser>
        <c:ser>
          <c:idx val="8"/>
          <c:order val="8"/>
          <c:tx>
            <c:strRef>
              <c:f>Диаграмма2!$J$2:$J$4</c:f>
              <c:strCache>
                <c:ptCount val="1"/>
                <c:pt idx="0">
                  <c:v>Сумма по полю Кол-во продаж - Магазин3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Диаграмма2!$J$5:$J$16</c:f>
              <c:numCache>
                <c:formatCode>General</c:formatCode>
                <c:ptCount val="12"/>
                <c:pt idx="0">
                  <c:v>311</c:v>
                </c:pt>
                <c:pt idx="1">
                  <c:v>160</c:v>
                </c:pt>
                <c:pt idx="2">
                  <c:v>219</c:v>
                </c:pt>
                <c:pt idx="3">
                  <c:v>248</c:v>
                </c:pt>
                <c:pt idx="4">
                  <c:v>144</c:v>
                </c:pt>
                <c:pt idx="5">
                  <c:v>149</c:v>
                </c:pt>
                <c:pt idx="6">
                  <c:v>189</c:v>
                </c:pt>
                <c:pt idx="7">
                  <c:v>182</c:v>
                </c:pt>
                <c:pt idx="8">
                  <c:v>244</c:v>
                </c:pt>
                <c:pt idx="9">
                  <c:v>249</c:v>
                </c:pt>
                <c:pt idx="10">
                  <c:v>239</c:v>
                </c:pt>
                <c:pt idx="11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37-4588-BA3E-1D7787DB4774}"/>
            </c:ext>
          </c:extLst>
        </c:ser>
        <c:ser>
          <c:idx val="9"/>
          <c:order val="9"/>
          <c:tx>
            <c:strRef>
              <c:f>Диаграмма2!$K$2:$K$4</c:f>
              <c:strCache>
                <c:ptCount val="1"/>
                <c:pt idx="0">
                  <c:v>Сумма по полю Кол-во продаж - Магазин4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Диаграмма2!$K$5:$K$16</c:f>
              <c:numCache>
                <c:formatCode>General</c:formatCode>
                <c:ptCount val="12"/>
                <c:pt idx="0">
                  <c:v>136</c:v>
                </c:pt>
                <c:pt idx="1">
                  <c:v>109</c:v>
                </c:pt>
                <c:pt idx="2">
                  <c:v>122</c:v>
                </c:pt>
                <c:pt idx="3">
                  <c:v>92</c:v>
                </c:pt>
                <c:pt idx="4">
                  <c:v>89</c:v>
                </c:pt>
                <c:pt idx="5">
                  <c:v>60</c:v>
                </c:pt>
                <c:pt idx="6">
                  <c:v>76</c:v>
                </c:pt>
                <c:pt idx="7">
                  <c:v>93</c:v>
                </c:pt>
                <c:pt idx="8">
                  <c:v>102</c:v>
                </c:pt>
                <c:pt idx="9">
                  <c:v>101</c:v>
                </c:pt>
                <c:pt idx="10">
                  <c:v>117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37-4588-BA3E-1D7787DB4774}"/>
            </c:ext>
          </c:extLst>
        </c:ser>
        <c:ser>
          <c:idx val="10"/>
          <c:order val="10"/>
          <c:tx>
            <c:strRef>
              <c:f>Диаграмма2!$L$2:$L$4</c:f>
              <c:strCache>
                <c:ptCount val="1"/>
                <c:pt idx="0">
                  <c:v>Сумма по полю Кол-во продаж - Магазин5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Диаграмма2!$L$5:$L$16</c:f>
              <c:numCache>
                <c:formatCode>General</c:formatCode>
                <c:ptCount val="12"/>
                <c:pt idx="0">
                  <c:v>262</c:v>
                </c:pt>
                <c:pt idx="1">
                  <c:v>114</c:v>
                </c:pt>
                <c:pt idx="2">
                  <c:v>145</c:v>
                </c:pt>
                <c:pt idx="3">
                  <c:v>119</c:v>
                </c:pt>
                <c:pt idx="4">
                  <c:v>98</c:v>
                </c:pt>
                <c:pt idx="5">
                  <c:v>94</c:v>
                </c:pt>
                <c:pt idx="6">
                  <c:v>136</c:v>
                </c:pt>
                <c:pt idx="7">
                  <c:v>163</c:v>
                </c:pt>
                <c:pt idx="8">
                  <c:v>173</c:v>
                </c:pt>
                <c:pt idx="9">
                  <c:v>182</c:v>
                </c:pt>
                <c:pt idx="10">
                  <c:v>163</c:v>
                </c:pt>
                <c:pt idx="1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37-4588-BA3E-1D7787DB4774}"/>
            </c:ext>
          </c:extLst>
        </c:ser>
        <c:ser>
          <c:idx val="11"/>
          <c:order val="11"/>
          <c:tx>
            <c:strRef>
              <c:f>Диаграмма2!$M$2:$M$4</c:f>
              <c:strCache>
                <c:ptCount val="1"/>
                <c:pt idx="0">
                  <c:v>Сумма по полю Кол-во продаж - Магазин6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Диаграмма2!$A$5:$A$16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Диаграмма2!$M$5:$M$16</c:f>
              <c:numCache>
                <c:formatCode>General</c:formatCode>
                <c:ptCount val="12"/>
                <c:pt idx="0">
                  <c:v>453</c:v>
                </c:pt>
                <c:pt idx="1">
                  <c:v>291</c:v>
                </c:pt>
                <c:pt idx="2">
                  <c:v>319</c:v>
                </c:pt>
                <c:pt idx="3">
                  <c:v>334</c:v>
                </c:pt>
                <c:pt idx="4">
                  <c:v>308</c:v>
                </c:pt>
                <c:pt idx="5">
                  <c:v>287</c:v>
                </c:pt>
                <c:pt idx="6">
                  <c:v>334</c:v>
                </c:pt>
                <c:pt idx="7">
                  <c:v>361</c:v>
                </c:pt>
                <c:pt idx="8">
                  <c:v>278</c:v>
                </c:pt>
                <c:pt idx="9">
                  <c:v>284</c:v>
                </c:pt>
                <c:pt idx="10">
                  <c:v>270</c:v>
                </c:pt>
                <c:pt idx="11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37-4588-BA3E-1D7787DB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27727"/>
        <c:axId val="1982619087"/>
      </c:lineChart>
      <c:catAx>
        <c:axId val="19826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619087"/>
        <c:crosses val="autoZero"/>
        <c:auto val="1"/>
        <c:lblAlgn val="ctr"/>
        <c:lblOffset val="100"/>
        <c:noMultiLvlLbl val="0"/>
      </c:catAx>
      <c:valAx>
        <c:axId val="19826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6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859972</xdr:colOff>
      <xdr:row>18</xdr:row>
      <xdr:rowOff>48986</xdr:rowOff>
    </xdr:from>
    <xdr:to>
      <xdr:col>18</xdr:col>
      <xdr:colOff>37012</xdr:colOff>
      <xdr:row>43</xdr:row>
      <xdr:rowOff>132806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87EA63-44E0-B15A-7504-E66DA315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16</xdr:row>
      <xdr:rowOff>68580</xdr:rowOff>
    </xdr:from>
    <xdr:to>
      <xdr:col>17</xdr:col>
      <xdr:colOff>388620</xdr:colOff>
      <xdr:row>41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5CC6A9-F9F4-281B-4A7F-C4340325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60;&#1072;&#1088;&#1080;&#1079;&#1072;\Desktop\&#1047;&#1072;&#1076;&#1072;&#1085;&#1080;&#1103;%20&#1085;&#1072;%20&#1079;&#1085;&#1072;&#1085;&#1080;&#1103;%20Exc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60;&#1072;&#1088;&#1080;&#1079;&#1072;\Desktop\&#1047;&#1072;&#1076;&#1072;&#1085;&#1080;&#1103;%20&#1085;&#1072;%20&#1079;&#1085;&#1072;&#1085;&#1080;&#1103;%20Exce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дет Асенканов" refreshedDate="44067.911047800924" createdVersion="6" refreshedVersion="6" minRefreshableVersion="3" recordCount="3114" xr:uid="{00000000-000A-0000-FFFF-FFFF02000000}">
  <cacheSource type="worksheet">
    <worksheetSource ref="A1:G3115" sheet="Данные" r:id="rId2"/>
  </cacheSource>
  <cacheFields count="9">
    <cacheField name="Магазин" numFmtId="0">
      <sharedItems count="6">
        <s v="Магазин1"/>
        <s v="Магазин2"/>
        <s v="Магазин3"/>
        <s v="Магазин4"/>
        <s v="Магазин5"/>
        <s v="Магазин6"/>
      </sharedItems>
    </cacheField>
    <cacheField name="Продукт" numFmtId="0">
      <sharedItems count="4">
        <s v="Продукт1"/>
        <s v="Продукт2"/>
        <s v="Продукт3"/>
        <s v="Продукт4"/>
      </sharedItems>
    </cacheField>
    <cacheField name="Дата" numFmtId="14">
      <sharedItems containsSemiMixedTypes="0" containsNonDate="0" containsDate="1" containsString="0" minDate="2011-12-02T00:00:00" maxDate="2013-01-30T00:00:00" count="260"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1T00:00:00"/>
        <d v="2011-12-12T00:00:00"/>
        <d v="2011-12-15T00:00:00"/>
        <d v="2011-12-18T00:00:00"/>
        <d v="2011-12-19T00:00:00"/>
        <d v="2011-12-22T00:00:00"/>
        <d v="2011-12-25T00:00:00"/>
        <d v="2012-01-05T00:00:00"/>
        <d v="2012-01-06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2T00:00:00"/>
        <d v="2012-01-23T00:00:00"/>
        <d v="2012-01-26T00:00:00"/>
        <d v="2012-02-02T00:00:00"/>
        <d v="2012-02-04T00:00:00"/>
        <d v="2012-02-06T00:00:00"/>
        <d v="2012-02-09T00:00:00"/>
        <d v="2012-02-10T00:00:00"/>
        <d v="2012-02-12T00:00:00"/>
        <d v="2012-02-16T00:00:00"/>
        <d v="2012-02-17T00:00:00"/>
        <d v="2012-02-23T00:00:00"/>
        <d v="2012-02-25T00:00:00"/>
        <d v="2012-03-02T00:00:00"/>
        <d v="2012-03-04T00:00:00"/>
        <d v="2012-03-05T00:00:00"/>
        <d v="2012-03-06T00:00:00"/>
        <d v="2012-03-10T00:00:00"/>
        <d v="2012-03-12T00:00:00"/>
        <d v="2012-03-13T00:00:00"/>
        <d v="2012-03-16T00:00:00"/>
        <d v="2012-03-17T00:00:00"/>
        <d v="2012-03-26T00:00:00"/>
        <d v="2012-03-27T00:00:00"/>
        <d v="2012-04-02T00:00:00"/>
        <d v="2012-04-06T00:00:00"/>
        <d v="2012-04-09T00:00:00"/>
        <d v="2012-04-13T00:00:00"/>
        <d v="2012-04-14T00:00:00"/>
        <d v="2012-04-15T00:00:00"/>
        <d v="2012-04-17T00:00:00"/>
        <d v="2012-04-22T00:00:00"/>
        <d v="2012-04-23T00:00:00"/>
        <d v="2012-04-27T00:00:00"/>
        <d v="2012-05-04T00:00:00"/>
        <d v="2012-05-06T00:00:00"/>
        <d v="2012-05-08T00:00:00"/>
        <d v="2012-05-12T00:00:00"/>
        <d v="2012-05-14T00:00:00"/>
        <d v="2012-05-15T00:00:00"/>
        <d v="2012-05-18T00:00:00"/>
        <d v="2012-05-19T00:00:00"/>
        <d v="2012-05-21T00:00:00"/>
        <d v="2012-05-22T00:00:00"/>
        <d v="2012-05-25T00:00:00"/>
        <d v="2012-06-02T00:00:00"/>
        <d v="2012-06-04T00:00:00"/>
        <d v="2012-06-08T00:00:00"/>
        <d v="2012-06-10T00:00:00"/>
        <d v="2012-06-12T00:00:00"/>
        <d v="2012-06-15T00:00:00"/>
        <d v="2012-06-17T00:00:00"/>
        <d v="2012-06-19T00:00:00"/>
        <d v="2012-06-23T00:00:00"/>
        <d v="2012-06-24T00:00:00"/>
        <d v="2012-06-25T00:00:00"/>
        <d v="2012-06-26T00:00:00"/>
        <d v="2012-06-29T00:00:00"/>
        <d v="2012-07-07T00:00:00"/>
        <d v="2012-07-09T00:00:00"/>
        <d v="2012-07-13T00:00:00"/>
        <d v="2012-07-15T00:00:00"/>
        <d v="2012-07-17T00:00:00"/>
        <d v="2012-07-20T00:00:00"/>
        <d v="2012-07-22T00:00:00"/>
        <d v="2012-07-24T00:00:00"/>
        <d v="2012-07-27T00:00:00"/>
        <d v="2012-07-28T00:00:00"/>
        <d v="2012-07-29T00:00:00"/>
        <d v="2012-08-03T00:00:00"/>
        <d v="2012-08-04T00:00:00"/>
        <d v="2012-08-05T00:00:00"/>
        <d v="2012-08-07T00:00:00"/>
        <d v="2012-08-10T00:00:00"/>
        <d v="2012-08-11T00:00:00"/>
        <d v="2012-08-12T00:00:00"/>
        <d v="2012-08-14T00:00:00"/>
        <d v="2012-08-17T00:00:00"/>
        <d v="2012-08-19T00:00:00"/>
        <d v="2012-08-20T00:00:00"/>
        <d v="2012-08-24T00:00:00"/>
        <d v="2012-08-25T00:00:00"/>
        <d v="2012-09-02T00:00:00"/>
        <d v="2012-09-04T00:00:00"/>
        <d v="2012-09-07T00:00:00"/>
        <d v="2012-09-09T00:00:00"/>
        <d v="2012-09-11T00:00:00"/>
        <d v="2012-09-14T00:00:00"/>
        <d v="2012-09-15T00:00:00"/>
        <d v="2012-09-17T00:00:00"/>
        <d v="2012-09-21T00:00:00"/>
        <d v="2012-09-22T00:00:00"/>
        <d v="2012-09-23T00:00:00"/>
        <d v="2012-09-25T00:00:00"/>
        <d v="2012-09-29T00:00:00"/>
        <d v="2012-10-02T00:00:00"/>
        <d v="2012-10-05T00:00:00"/>
        <d v="2012-10-07T00:00:00"/>
        <d v="2012-10-09T00:00:00"/>
        <d v="2012-10-12T00:00:00"/>
        <d v="2012-10-14T00:00:00"/>
        <d v="2012-10-15T00:00:00"/>
        <d v="2012-10-19T00:00:00"/>
        <d v="2012-10-20T00:00:00"/>
        <d v="2012-10-22T00:00:00"/>
        <d v="2012-10-26T00:00:00"/>
        <d v="2012-10-30T00:00:00"/>
        <d v="2012-11-02T00:00:00"/>
        <d v="2012-11-04T00:00:00"/>
        <d v="2012-11-06T00:00:00"/>
        <d v="2012-11-09T00:00:00"/>
        <d v="2012-11-10T00:00:00"/>
        <d v="2012-11-12T00:00:00"/>
        <d v="2012-11-16T00:00:00"/>
        <d v="2012-11-17T00:00:00"/>
        <d v="2012-11-18T00:00:00"/>
        <d v="2012-11-19T00:00:00"/>
        <d v="2012-11-20T00:00:00"/>
        <d v="2012-11-23T00:00:00"/>
        <d v="2012-11-24T00:00:00"/>
        <d v="2012-12-28T00:00:00"/>
        <d v="2012-12-15T00:00:00"/>
        <d v="2012-12-14T00:00:00"/>
        <d v="2012-12-18T00:00:00"/>
        <d v="2012-12-22T00:00:00"/>
        <d v="2012-12-24T00:00:00"/>
        <d v="2012-12-04T00:00:00"/>
        <d v="2012-12-21T00:00:00"/>
        <d v="2012-12-23T00:00:00"/>
        <d v="2012-12-11T00:00:00"/>
        <d v="2012-12-08T00:00:00"/>
        <d v="2012-12-02T00:00:00"/>
        <d v="2012-12-25T00:00:00"/>
        <d v="2012-12-09T00:00:00"/>
        <d v="2013-01-18T00:00:00"/>
        <d v="2013-01-12T00:00:00"/>
        <d v="2013-01-22T00:00:00"/>
        <d v="2013-01-25T00:00:00"/>
        <d v="2013-01-14T00:00:00"/>
        <d v="2013-01-05T00:00:00"/>
        <d v="2013-01-08T00:00:00"/>
        <d v="2013-01-27T00:00:00"/>
        <d v="2013-01-20T00:00:00"/>
        <d v="2013-01-15T00:00:00"/>
        <d v="2013-01-19T00:00:00"/>
        <d v="2011-12-29T00:00:00"/>
        <d v="2012-02-19T00:00:00"/>
        <d v="2012-03-19T00:00:00"/>
        <d v="2012-04-07T00:00:00"/>
        <d v="2012-04-20T00:00:00"/>
        <d v="2012-06-09T00:00:00"/>
        <d v="2012-06-22T00:00:00"/>
        <d v="2012-07-02T00:00:00"/>
        <d v="2012-11-11T00:00:00"/>
        <d v="2012-11-25T00:00:00"/>
        <d v="2012-12-07T00:00:00"/>
        <d v="2012-12-30T00:00:00"/>
        <d v="2013-01-11T00:00:00"/>
        <d v="2011-12-23T00:00:00"/>
        <d v="2012-01-20T00:00:00"/>
        <d v="2012-01-27T00:00:00"/>
        <d v="2012-02-05T00:00:00"/>
        <d v="2012-03-03T00:00:00"/>
        <d v="2012-03-11T00:00:00"/>
        <d v="2012-03-20T00:00:00"/>
        <d v="2012-03-30T00:00:00"/>
        <d v="2012-04-08T00:00:00"/>
        <d v="2012-04-10T00:00:00"/>
        <d v="2012-04-16T00:00:00"/>
        <d v="2012-04-21T00:00:00"/>
        <d v="2012-04-24T00:00:00"/>
        <d v="2012-04-28T00:00:00"/>
        <d v="2012-05-05T00:00:00"/>
        <d v="2012-06-05T00:00:00"/>
        <d v="2012-06-18T00:00:00"/>
        <d v="2012-06-30T00:00:00"/>
        <d v="2012-07-08T00:00:00"/>
        <d v="2012-07-10T00:00:00"/>
        <d v="2012-07-14T00:00:00"/>
        <d v="2012-07-16T00:00:00"/>
        <d v="2012-07-21T00:00:00"/>
        <d v="2012-07-23T00:00:00"/>
        <d v="2012-08-18T00:00:00"/>
        <d v="2012-08-21T00:00:00"/>
        <d v="2012-09-08T00:00:00"/>
        <d v="2012-09-10T00:00:00"/>
        <d v="2012-09-28T00:00:00"/>
        <d v="2012-10-08T00:00:00"/>
        <d v="2012-10-16T00:00:00"/>
        <d v="2012-10-21T00:00:00"/>
        <d v="2012-10-23T00:00:00"/>
        <d v="2012-10-27T00:00:00"/>
        <d v="2012-11-05T00:00:00"/>
        <d v="2012-11-27T00:00:00"/>
        <d v="2012-12-10T00:00:00"/>
        <d v="2013-01-21T00:00:00"/>
        <d v="2013-01-13T00:00:00"/>
        <d v="2013-01-26T00:00:00"/>
        <d v="2012-05-20T00:00:00"/>
        <d v="2012-03-18T00:00:00"/>
        <d v="2012-06-11T00:00:00"/>
        <d v="2012-09-16T00:00:00"/>
        <d v="2012-11-03T00:00:00"/>
        <d v="2012-02-24T00:00:00"/>
        <d v="2012-12-03T00:00:00"/>
        <d v="2011-12-24T00:00:00"/>
        <d v="2012-02-03T00:00:00"/>
        <d v="2012-02-11T00:00:00"/>
        <d v="2012-02-20T00:00:00"/>
        <d v="2012-05-13T00:00:00"/>
        <d v="2012-07-03T00:00:00"/>
        <d v="2012-08-13T00:00:00"/>
        <d v="2012-08-26T00:00:00"/>
        <d v="2012-09-18T00:00:00"/>
        <d v="2012-09-30T00:00:00"/>
        <d v="2012-10-13T00:00:00"/>
        <d v="2012-10-28T00:00:00"/>
        <d v="2012-11-13T00:00:00"/>
        <d v="2012-11-30T00:00:00"/>
        <d v="2012-12-29T00:00:00"/>
        <d v="2011-12-26T00:00:00"/>
        <d v="2012-08-06T00:00:00"/>
        <d v="2012-11-26T00:00:00"/>
        <d v="2012-02-13T00:00:00"/>
        <d v="2012-02-18T00:00:00"/>
        <d v="2012-04-03T00:00:00"/>
        <d v="2012-06-03T00:00:00"/>
        <d v="2012-08-27T00:00:00"/>
        <d v="2012-08-28T00:00:00"/>
        <d v="2012-09-03T00:00:00"/>
        <d v="2012-06-16T00:00:00"/>
        <d v="2012-02-26T00:00:00"/>
        <d v="2012-10-06T00:00:00"/>
        <d v="2013-01-06T00:00:00"/>
        <d v="2013-01-29T00:00:00"/>
        <d v="2012-01-28T00:00:00"/>
      </sharedItems>
      <fieldGroup par="8" base="2">
        <rangePr groupBy="months" startDate="2011-12-02T00:00:00" endDate="2013-01-30T00:00:00"/>
        <groupItems count="14">
          <s v="&lt;02.12.2011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0.01.2013"/>
        </groupItems>
      </fieldGroup>
    </cacheField>
    <cacheField name="Сумма продаж" numFmtId="3">
      <sharedItems containsSemiMixedTypes="0" containsString="0" containsNumber="1" minValue="300" maxValue="151400" count="574">
        <n v="3500"/>
        <n v="7000"/>
        <n v="55000"/>
        <n v="13000"/>
        <n v="15000"/>
        <n v="23000"/>
        <n v="15500"/>
        <n v="12000"/>
        <n v="17000"/>
        <n v="24000"/>
        <n v="20200"/>
        <n v="22500"/>
        <n v="20500"/>
        <n v="10000"/>
        <n v="10500"/>
        <n v="6000"/>
        <n v="4500"/>
        <n v="19500"/>
        <n v="30000"/>
        <n v="20000"/>
        <n v="1500"/>
        <n v="31500"/>
        <n v="25600"/>
        <n v="27000"/>
        <n v="1000"/>
        <n v="61800"/>
        <n v="22000"/>
        <n v="66500"/>
        <n v="2300"/>
        <n v="69500"/>
        <n v="34000"/>
        <n v="35000"/>
        <n v="11000"/>
        <n v="7600"/>
        <n v="38000"/>
        <n v="16000"/>
        <n v="18000"/>
        <n v="8000"/>
        <n v="39800"/>
        <n v="79000"/>
        <n v="25000"/>
        <n v="40000"/>
        <n v="38200"/>
        <n v="39500"/>
        <n v="42500"/>
        <n v="25450"/>
        <n v="8500"/>
        <n v="14500"/>
        <n v="31000"/>
        <n v="5000"/>
        <n v="2000"/>
        <n v="82500"/>
        <n v="70000"/>
        <n v="21000"/>
        <n v="32500"/>
        <n v="3000"/>
        <n v="48000"/>
        <n v="52000"/>
        <n v="36000"/>
        <n v="34500"/>
        <n v="4000"/>
        <n v="60000"/>
        <n v="14000"/>
        <n v="37500"/>
        <n v="2500"/>
        <n v="19000"/>
        <n v="47000"/>
        <n v="76000"/>
        <n v="11500"/>
        <n v="17300"/>
        <n v="41000"/>
        <n v="55390"/>
        <n v="50700"/>
        <n v="18500"/>
        <n v="13500"/>
        <n v="6800"/>
        <n v="53560"/>
        <n v="13650"/>
        <n v="23100"/>
        <n v="56300"/>
        <n v="36500"/>
        <n v="54000"/>
        <n v="33000"/>
        <n v="41500"/>
        <n v="39000"/>
        <n v="76500"/>
        <n v="92600"/>
        <n v="59000"/>
        <n v="65500"/>
        <n v="7500"/>
        <n v="8600"/>
        <n v="40500"/>
        <n v="50000"/>
        <n v="6500"/>
        <n v="7800"/>
        <n v="26000"/>
        <n v="27500"/>
        <n v="27600"/>
        <n v="45730"/>
        <n v="34950"/>
        <n v="49000"/>
        <n v="20400"/>
        <n v="62000"/>
        <n v="20800"/>
        <n v="44000"/>
        <n v="38950"/>
        <n v="124100"/>
        <n v="5300"/>
        <n v="84000"/>
        <n v="72800"/>
        <n v="23500"/>
        <n v="16500"/>
        <n v="33100"/>
        <n v="45200"/>
        <n v="103600"/>
        <n v="46500"/>
        <n v="77200"/>
        <n v="105000"/>
        <n v="77000"/>
        <n v="57500"/>
        <n v="63000"/>
        <n v="132500"/>
        <n v="42000"/>
        <n v="52100"/>
        <n v="128900"/>
        <n v="38500"/>
        <n v="58400"/>
        <n v="32100"/>
        <n v="107100"/>
        <n v="106500"/>
        <n v="40400"/>
        <n v="43500"/>
        <n v="5500"/>
        <n v="44500"/>
        <n v="32600"/>
        <n v="36200"/>
        <n v="26600"/>
        <n v="9500"/>
        <n v="32000"/>
        <n v="20100"/>
        <n v="17500"/>
        <n v="54500"/>
        <n v="72200"/>
        <n v="15100"/>
        <n v="45500"/>
        <n v="40200"/>
        <n v="75900"/>
        <n v="73500"/>
        <n v="87000"/>
        <n v="35600"/>
        <n v="45000"/>
        <n v="72950"/>
        <n v="28100"/>
        <n v="64400"/>
        <n v="60500"/>
        <n v="56000"/>
        <n v="29500"/>
        <n v="82300"/>
        <n v="33600"/>
        <n v="67300"/>
        <n v="9000"/>
        <n v="41390"/>
        <n v="66700"/>
        <n v="81200"/>
        <n v="58500"/>
        <n v="89150"/>
        <n v="52500"/>
        <n v="99700"/>
        <n v="61100"/>
        <n v="26800"/>
        <n v="61500"/>
        <n v="51800"/>
        <n v="108080"/>
        <n v="46600"/>
        <n v="85200"/>
        <n v="74500"/>
        <n v="41200"/>
        <n v="96900"/>
        <n v="68500"/>
        <n v="90500"/>
        <n v="43000"/>
        <n v="13600"/>
        <n v="39700"/>
        <n v="24700"/>
        <n v="58700"/>
        <n v="52600"/>
        <n v="29600"/>
        <n v="90700"/>
        <n v="28500"/>
        <n v="49500"/>
        <n v="29900"/>
        <n v="97500"/>
        <n v="600"/>
        <n v="700"/>
        <n v="900"/>
        <n v="1250"/>
        <n v="1200"/>
        <n v="2700"/>
        <n v="5600"/>
        <n v="29400"/>
        <n v="16200"/>
        <n v="18250"/>
        <n v="28000"/>
        <n v="12500"/>
        <n v="6200"/>
        <n v="6600"/>
        <n v="11800"/>
        <n v="29250"/>
        <n v="14900"/>
        <n v="41700"/>
        <n v="59200"/>
        <n v="1750"/>
        <n v="29000"/>
        <n v="50850"/>
        <n v="34200"/>
        <n v="4700"/>
        <n v="26500"/>
        <n v="23400"/>
        <n v="29100"/>
        <n v="2900"/>
        <n v="10100"/>
        <n v="80000"/>
        <n v="37000"/>
        <n v="50200"/>
        <n v="9700"/>
        <n v="14400"/>
        <n v="12300"/>
        <n v="15600"/>
        <n v="1800"/>
        <n v="15950"/>
        <n v="35200"/>
        <n v="7200"/>
        <n v="4510"/>
        <n v="35500"/>
        <n v="38600"/>
        <n v="5950"/>
        <n v="84600"/>
        <n v="15400"/>
        <n v="8100"/>
        <n v="9750"/>
        <n v="24950"/>
        <n v="3600"/>
        <n v="43700"/>
        <n v="46000"/>
        <n v="25500"/>
        <n v="9800"/>
        <n v="34400"/>
        <n v="48050"/>
        <n v="30500"/>
        <n v="33500"/>
        <n v="47950"/>
        <n v="10700"/>
        <n v="32400"/>
        <n v="3300"/>
        <n v="55500"/>
        <n v="30100"/>
        <n v="63500"/>
        <n v="3850"/>
        <n v="24500"/>
        <n v="5200"/>
        <n v="19300"/>
        <n v="51500"/>
        <n v="3750"/>
        <n v="16600"/>
        <n v="14200"/>
        <n v="48800"/>
        <n v="800"/>
        <n v="59500"/>
        <n v="45300"/>
        <n v="11600"/>
        <n v="31200"/>
        <n v="17400"/>
        <n v="7700"/>
        <n v="9300"/>
        <n v="7400"/>
        <n v="6300"/>
        <n v="8250"/>
        <n v="2100"/>
        <n v="500"/>
        <n v="5900"/>
        <n v="4300"/>
        <n v="11400"/>
        <n v="1100"/>
        <n v="3100"/>
        <n v="8800"/>
        <n v="9200"/>
        <n v="3950"/>
        <n v="19850"/>
        <n v="3700"/>
        <n v="5100"/>
        <n v="10800"/>
        <n v="8200"/>
        <n v="5700"/>
        <n v="5650"/>
        <n v="9350"/>
        <n v="6550"/>
        <n v="18100"/>
        <n v="4900"/>
        <n v="12900"/>
        <n v="4050"/>
        <n v="6900"/>
        <n v="1700"/>
        <n v="8860"/>
        <n v="5530"/>
        <n v="14700"/>
        <n v="29200"/>
        <n v="32700"/>
        <n v="21500"/>
        <n v="11950"/>
        <n v="23200"/>
        <n v="36900"/>
        <n v="12800"/>
        <n v="70500"/>
        <n v="24400"/>
        <n v="68000"/>
        <n v="25200"/>
        <n v="47500"/>
        <n v="23350"/>
        <n v="34600"/>
        <n v="33300"/>
        <n v="25400"/>
        <n v="53500"/>
        <n v="62700"/>
        <n v="5800"/>
        <n v="11700"/>
        <n v="36300"/>
        <n v="3200"/>
        <n v="40300"/>
        <n v="30800"/>
        <n v="23700"/>
        <n v="71700"/>
        <n v="60700"/>
        <n v="59900"/>
        <n v="26700"/>
        <n v="103700"/>
        <n v="55800"/>
        <n v="22600"/>
        <n v="34100"/>
        <n v="22900"/>
        <n v="25100"/>
        <n v="87500"/>
        <n v="110000"/>
        <n v="95600"/>
        <n v="11200"/>
        <n v="62241.53"/>
        <n v="71663.94"/>
        <n v="73400"/>
        <n v="78500"/>
        <n v="2570.64"/>
        <n v="41300"/>
        <n v="55754.17"/>
        <n v="20250"/>
        <n v="26750"/>
        <n v="34803.32"/>
        <n v="92700"/>
        <n v="151400"/>
        <n v="51200"/>
        <n v="13271.83"/>
        <n v="44793.11"/>
        <n v="16727.330000000002"/>
        <n v="28300"/>
        <n v="14789.95"/>
        <n v="17900"/>
        <n v="9068.59"/>
        <n v="53100"/>
        <n v="53418.48"/>
        <n v="69700"/>
        <n v="109500"/>
        <n v="46577.24"/>
        <n v="3400"/>
        <n v="69800"/>
        <n v="13250"/>
        <n v="31098.14"/>
        <n v="32200"/>
        <n v="71000"/>
        <n v="100000"/>
        <n v="59600"/>
        <n v="102800"/>
        <n v="103000"/>
        <n v="13800"/>
        <n v="38900"/>
        <n v="34946.57"/>
        <n v="90000"/>
        <n v="26235.040000000001"/>
        <n v="13400"/>
        <n v="1850"/>
        <n v="2650"/>
        <n v="2800"/>
        <n v="9250"/>
        <n v="1400"/>
        <n v="61000"/>
        <n v="10050"/>
        <n v="41800"/>
        <n v="7300"/>
        <n v="94000"/>
        <n v="6100"/>
        <n v="24300"/>
        <n v="40800"/>
        <n v="28950"/>
        <n v="51000"/>
        <n v="10900"/>
        <n v="12600"/>
        <n v="6700"/>
        <n v="35909.67"/>
        <n v="17600"/>
        <n v="23300"/>
        <n v="2510"/>
        <n v="4800"/>
        <n v="2400"/>
        <n v="5400"/>
        <n v="10200"/>
        <n v="3800"/>
        <n v="2200"/>
        <n v="2600"/>
        <n v="1950"/>
        <n v="30600"/>
        <n v="50350"/>
        <n v="26200"/>
        <n v="5450"/>
        <n v="41400"/>
        <n v="13300"/>
        <n v="17200"/>
        <n v="24200"/>
        <n v="69000"/>
        <n v="22100"/>
        <n v="21900"/>
        <n v="17950"/>
        <n v="15850"/>
        <n v="20700"/>
        <n v="13200"/>
        <n v="16800"/>
        <n v="57000"/>
        <n v="47200"/>
        <n v="69600"/>
        <n v="37150"/>
        <n v="30450"/>
        <n v="38100"/>
        <n v="36100"/>
        <n v="8050"/>
        <n v="21700"/>
        <n v="57900"/>
        <n v="39300"/>
        <n v="36700"/>
        <n v="38800"/>
        <n v="8780"/>
        <n v="13900"/>
        <n v="18800"/>
        <n v="10600"/>
        <n v="73000"/>
        <n v="20350"/>
        <n v="15900"/>
        <n v="54250"/>
        <n v="28700"/>
        <n v="21200"/>
        <n v="6650"/>
        <n v="44300"/>
        <n v="10400"/>
        <n v="35100"/>
        <n v="76200"/>
        <n v="37100"/>
        <n v="6400"/>
        <n v="48500"/>
        <n v="11100"/>
        <n v="9900"/>
        <n v="44200"/>
        <n v="31100"/>
        <n v="27100"/>
        <n v="22700"/>
        <n v="26300"/>
        <n v="27800"/>
        <n v="300"/>
        <n v="950"/>
        <n v="4100"/>
        <n v="4950"/>
        <n v="7100"/>
        <n v="8900"/>
        <n v="7950"/>
        <n v="110500"/>
        <n v="64600"/>
        <n v="79800"/>
        <n v="20300"/>
        <n v="85800"/>
        <n v="8700"/>
        <n v="49700"/>
        <n v="28350"/>
        <n v="14800"/>
        <n v="68650"/>
        <n v="89013.79"/>
        <n v="27300"/>
        <n v="36750"/>
        <n v="21300"/>
        <n v="67000"/>
        <n v="15150"/>
        <n v="4400"/>
        <n v="14100"/>
        <n v="29800"/>
        <n v="12700"/>
        <n v="16100"/>
        <n v="7150"/>
        <n v="18700"/>
        <n v="49150"/>
        <n v="32150"/>
        <n v="60300"/>
        <n v="18600"/>
        <n v="47100"/>
        <n v="19900"/>
        <n v="45800"/>
        <n v="25300"/>
        <n v="49400"/>
        <n v="61200"/>
        <n v="40100"/>
        <n v="38400"/>
        <n v="59400"/>
        <n v="58200"/>
        <n v="36950"/>
        <n v="16900"/>
        <n v="28200"/>
        <n v="72300"/>
        <n v="45050"/>
        <n v="68700"/>
        <n v="39100"/>
        <n v="21100"/>
        <n v="71800"/>
        <n v="70700"/>
        <n v="64100"/>
        <n v="41900"/>
        <n v="18200"/>
        <n v="38300"/>
        <n v="52200"/>
        <n v="42250"/>
        <n v="35050"/>
        <n v="14300"/>
        <n v="90800"/>
        <n v="61400"/>
        <n v="58300"/>
        <n v="25950"/>
        <n v="21950"/>
        <n v="56400"/>
        <n v="43300"/>
        <n v="64800"/>
        <n v="82400"/>
        <n v="36600"/>
        <n v="39200"/>
        <n v="37900"/>
        <n v="31023.01"/>
        <n v="55700"/>
        <n v="73100"/>
        <n v="43100"/>
        <n v="21400"/>
        <n v="30700"/>
        <n v="32800"/>
        <n v="42400"/>
        <n v="2750"/>
        <n v="28400"/>
        <n v="27900"/>
        <n v="65800"/>
        <n v="17100"/>
        <n v="8300"/>
        <n v="5050"/>
        <n v="930"/>
        <n v="4200"/>
        <n v="3900"/>
        <n v="5520"/>
        <n v="7050"/>
        <n v="8950"/>
        <n v="9050"/>
        <n v="11050"/>
        <n v="37200"/>
        <n v="19200"/>
        <n v="16250"/>
        <n v="48700"/>
        <n v="13100"/>
        <n v="1300"/>
        <n v="27700"/>
      </sharedItems>
    </cacheField>
    <cacheField name="Кол-во продаж" numFmtId="0">
      <sharedItems containsSemiMixedTypes="0" containsString="0" containsNumber="1" containsInteger="1" minValue="1" maxValue="42"/>
    </cacheField>
    <cacheField name="доля" numFmtId="0">
      <sharedItems containsSemiMixedTypes="0" containsString="0" containsNumber="1" minValue="300" maxValue="80000"/>
    </cacheField>
    <cacheField name="Год" numFmtId="0">
      <sharedItems containsSemiMixedTypes="0" containsString="0" containsNumber="1" containsInteger="1" minValue="2011" maxValue="2013"/>
    </cacheField>
    <cacheField name="Кварталы" numFmtId="0" databaseField="0">
      <fieldGroup base="2">
        <rangePr groupBy="quarters" startDate="2011-12-02T00:00:00" endDate="2013-01-30T00:00:00"/>
        <groupItems count="6">
          <s v="&lt;02.12.2011"/>
          <s v="Кв-л1"/>
          <s v="Кв-л2"/>
          <s v="Кв-л3"/>
          <s v="Кв-л4"/>
          <s v="&gt;30.01.2013"/>
        </groupItems>
      </fieldGroup>
    </cacheField>
    <cacheField name="Годы" numFmtId="0" databaseField="0">
      <fieldGroup base="2">
        <rangePr groupBy="years" startDate="2011-12-02T00:00:00" endDate="2013-01-30T00:00:00"/>
        <groupItems count="5">
          <s v="&lt;02.12.2011"/>
          <s v="2011"/>
          <s v="2012"/>
          <s v="2013"/>
          <s v="&gt;30.01.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дет Асенканов" refreshedDate="44067.921079282409" createdVersion="6" refreshedVersion="6" minRefreshableVersion="3" recordCount="3114" xr:uid="{00000000-000A-0000-FFFF-FFFF03000000}">
  <cacheSource type="worksheet">
    <worksheetSource ref="A1:G3115" sheet="Данные" r:id="rId2"/>
  </cacheSource>
  <cacheFields count="9">
    <cacheField name="Магазин" numFmtId="0">
      <sharedItems count="6">
        <s v="Магазин1"/>
        <s v="Магазин2"/>
        <s v="Магазин3"/>
        <s v="Магазин4"/>
        <s v="Магазин5"/>
        <s v="Магазин6"/>
      </sharedItems>
    </cacheField>
    <cacheField name="Продукт" numFmtId="0">
      <sharedItems/>
    </cacheField>
    <cacheField name="Дата" numFmtId="14">
      <sharedItems containsSemiMixedTypes="0" containsNonDate="0" containsDate="1" containsString="0" minDate="2011-12-02T00:00:00" maxDate="2013-01-30T00:00:00" count="260"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1T00:00:00"/>
        <d v="2011-12-12T00:00:00"/>
        <d v="2011-12-15T00:00:00"/>
        <d v="2011-12-18T00:00:00"/>
        <d v="2011-12-19T00:00:00"/>
        <d v="2011-12-22T00:00:00"/>
        <d v="2011-12-25T00:00:00"/>
        <d v="2012-01-05T00:00:00"/>
        <d v="2012-01-06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2T00:00:00"/>
        <d v="2012-01-23T00:00:00"/>
        <d v="2012-01-26T00:00:00"/>
        <d v="2012-02-02T00:00:00"/>
        <d v="2012-02-04T00:00:00"/>
        <d v="2012-02-06T00:00:00"/>
        <d v="2012-02-09T00:00:00"/>
        <d v="2012-02-10T00:00:00"/>
        <d v="2012-02-12T00:00:00"/>
        <d v="2012-02-16T00:00:00"/>
        <d v="2012-02-17T00:00:00"/>
        <d v="2012-02-23T00:00:00"/>
        <d v="2012-02-25T00:00:00"/>
        <d v="2012-03-02T00:00:00"/>
        <d v="2012-03-04T00:00:00"/>
        <d v="2012-03-05T00:00:00"/>
        <d v="2012-03-06T00:00:00"/>
        <d v="2012-03-10T00:00:00"/>
        <d v="2012-03-12T00:00:00"/>
        <d v="2012-03-13T00:00:00"/>
        <d v="2012-03-16T00:00:00"/>
        <d v="2012-03-17T00:00:00"/>
        <d v="2012-03-26T00:00:00"/>
        <d v="2012-03-27T00:00:00"/>
        <d v="2012-04-02T00:00:00"/>
        <d v="2012-04-06T00:00:00"/>
        <d v="2012-04-09T00:00:00"/>
        <d v="2012-04-13T00:00:00"/>
        <d v="2012-04-14T00:00:00"/>
        <d v="2012-04-15T00:00:00"/>
        <d v="2012-04-17T00:00:00"/>
        <d v="2012-04-22T00:00:00"/>
        <d v="2012-04-23T00:00:00"/>
        <d v="2012-04-27T00:00:00"/>
        <d v="2012-05-04T00:00:00"/>
        <d v="2012-05-06T00:00:00"/>
        <d v="2012-05-08T00:00:00"/>
        <d v="2012-05-12T00:00:00"/>
        <d v="2012-05-14T00:00:00"/>
        <d v="2012-05-15T00:00:00"/>
        <d v="2012-05-18T00:00:00"/>
        <d v="2012-05-19T00:00:00"/>
        <d v="2012-05-21T00:00:00"/>
        <d v="2012-05-22T00:00:00"/>
        <d v="2012-05-25T00:00:00"/>
        <d v="2012-06-02T00:00:00"/>
        <d v="2012-06-04T00:00:00"/>
        <d v="2012-06-08T00:00:00"/>
        <d v="2012-06-10T00:00:00"/>
        <d v="2012-06-12T00:00:00"/>
        <d v="2012-06-15T00:00:00"/>
        <d v="2012-06-17T00:00:00"/>
        <d v="2012-06-19T00:00:00"/>
        <d v="2012-06-23T00:00:00"/>
        <d v="2012-06-24T00:00:00"/>
        <d v="2012-06-25T00:00:00"/>
        <d v="2012-06-26T00:00:00"/>
        <d v="2012-06-29T00:00:00"/>
        <d v="2012-07-07T00:00:00"/>
        <d v="2012-07-09T00:00:00"/>
        <d v="2012-07-13T00:00:00"/>
        <d v="2012-07-15T00:00:00"/>
        <d v="2012-07-17T00:00:00"/>
        <d v="2012-07-20T00:00:00"/>
        <d v="2012-07-22T00:00:00"/>
        <d v="2012-07-24T00:00:00"/>
        <d v="2012-07-27T00:00:00"/>
        <d v="2012-07-28T00:00:00"/>
        <d v="2012-07-29T00:00:00"/>
        <d v="2012-08-03T00:00:00"/>
        <d v="2012-08-04T00:00:00"/>
        <d v="2012-08-05T00:00:00"/>
        <d v="2012-08-07T00:00:00"/>
        <d v="2012-08-10T00:00:00"/>
        <d v="2012-08-11T00:00:00"/>
        <d v="2012-08-12T00:00:00"/>
        <d v="2012-08-14T00:00:00"/>
        <d v="2012-08-17T00:00:00"/>
        <d v="2012-08-19T00:00:00"/>
        <d v="2012-08-20T00:00:00"/>
        <d v="2012-08-24T00:00:00"/>
        <d v="2012-08-25T00:00:00"/>
        <d v="2012-09-02T00:00:00"/>
        <d v="2012-09-04T00:00:00"/>
        <d v="2012-09-07T00:00:00"/>
        <d v="2012-09-09T00:00:00"/>
        <d v="2012-09-11T00:00:00"/>
        <d v="2012-09-14T00:00:00"/>
        <d v="2012-09-15T00:00:00"/>
        <d v="2012-09-17T00:00:00"/>
        <d v="2012-09-21T00:00:00"/>
        <d v="2012-09-22T00:00:00"/>
        <d v="2012-09-23T00:00:00"/>
        <d v="2012-09-25T00:00:00"/>
        <d v="2012-09-29T00:00:00"/>
        <d v="2012-10-02T00:00:00"/>
        <d v="2012-10-05T00:00:00"/>
        <d v="2012-10-07T00:00:00"/>
        <d v="2012-10-09T00:00:00"/>
        <d v="2012-10-12T00:00:00"/>
        <d v="2012-10-14T00:00:00"/>
        <d v="2012-10-15T00:00:00"/>
        <d v="2012-10-19T00:00:00"/>
        <d v="2012-10-20T00:00:00"/>
        <d v="2012-10-22T00:00:00"/>
        <d v="2012-10-26T00:00:00"/>
        <d v="2012-10-30T00:00:00"/>
        <d v="2012-11-02T00:00:00"/>
        <d v="2012-11-04T00:00:00"/>
        <d v="2012-11-06T00:00:00"/>
        <d v="2012-11-09T00:00:00"/>
        <d v="2012-11-10T00:00:00"/>
        <d v="2012-11-12T00:00:00"/>
        <d v="2012-11-16T00:00:00"/>
        <d v="2012-11-17T00:00:00"/>
        <d v="2012-11-18T00:00:00"/>
        <d v="2012-11-19T00:00:00"/>
        <d v="2012-11-20T00:00:00"/>
        <d v="2012-11-23T00:00:00"/>
        <d v="2012-11-24T00:00:00"/>
        <d v="2012-12-28T00:00:00"/>
        <d v="2012-12-15T00:00:00"/>
        <d v="2012-12-14T00:00:00"/>
        <d v="2012-12-18T00:00:00"/>
        <d v="2012-12-22T00:00:00"/>
        <d v="2012-12-24T00:00:00"/>
        <d v="2012-12-04T00:00:00"/>
        <d v="2012-12-21T00:00:00"/>
        <d v="2012-12-23T00:00:00"/>
        <d v="2012-12-11T00:00:00"/>
        <d v="2012-12-08T00:00:00"/>
        <d v="2012-12-02T00:00:00"/>
        <d v="2012-12-25T00:00:00"/>
        <d v="2012-12-09T00:00:00"/>
        <d v="2013-01-18T00:00:00"/>
        <d v="2013-01-12T00:00:00"/>
        <d v="2013-01-22T00:00:00"/>
        <d v="2013-01-25T00:00:00"/>
        <d v="2013-01-14T00:00:00"/>
        <d v="2013-01-05T00:00:00"/>
        <d v="2013-01-08T00:00:00"/>
        <d v="2013-01-27T00:00:00"/>
        <d v="2013-01-20T00:00:00"/>
        <d v="2013-01-15T00:00:00"/>
        <d v="2013-01-19T00:00:00"/>
        <d v="2011-12-29T00:00:00"/>
        <d v="2012-02-19T00:00:00"/>
        <d v="2012-03-19T00:00:00"/>
        <d v="2012-04-07T00:00:00"/>
        <d v="2012-04-20T00:00:00"/>
        <d v="2012-06-09T00:00:00"/>
        <d v="2012-06-22T00:00:00"/>
        <d v="2012-07-02T00:00:00"/>
        <d v="2012-11-11T00:00:00"/>
        <d v="2012-11-25T00:00:00"/>
        <d v="2012-12-07T00:00:00"/>
        <d v="2012-12-30T00:00:00"/>
        <d v="2013-01-11T00:00:00"/>
        <d v="2011-12-23T00:00:00"/>
        <d v="2012-01-20T00:00:00"/>
        <d v="2012-01-27T00:00:00"/>
        <d v="2012-02-05T00:00:00"/>
        <d v="2012-03-03T00:00:00"/>
        <d v="2012-03-11T00:00:00"/>
        <d v="2012-03-20T00:00:00"/>
        <d v="2012-03-30T00:00:00"/>
        <d v="2012-04-08T00:00:00"/>
        <d v="2012-04-10T00:00:00"/>
        <d v="2012-04-16T00:00:00"/>
        <d v="2012-04-21T00:00:00"/>
        <d v="2012-04-24T00:00:00"/>
        <d v="2012-04-28T00:00:00"/>
        <d v="2012-05-05T00:00:00"/>
        <d v="2012-06-05T00:00:00"/>
        <d v="2012-06-18T00:00:00"/>
        <d v="2012-06-30T00:00:00"/>
        <d v="2012-07-08T00:00:00"/>
        <d v="2012-07-10T00:00:00"/>
        <d v="2012-07-14T00:00:00"/>
        <d v="2012-07-16T00:00:00"/>
        <d v="2012-07-21T00:00:00"/>
        <d v="2012-07-23T00:00:00"/>
        <d v="2012-08-18T00:00:00"/>
        <d v="2012-08-21T00:00:00"/>
        <d v="2012-09-08T00:00:00"/>
        <d v="2012-09-10T00:00:00"/>
        <d v="2012-09-28T00:00:00"/>
        <d v="2012-10-08T00:00:00"/>
        <d v="2012-10-16T00:00:00"/>
        <d v="2012-10-21T00:00:00"/>
        <d v="2012-10-23T00:00:00"/>
        <d v="2012-10-27T00:00:00"/>
        <d v="2012-11-05T00:00:00"/>
        <d v="2012-11-27T00:00:00"/>
        <d v="2012-12-10T00:00:00"/>
        <d v="2013-01-21T00:00:00"/>
        <d v="2013-01-13T00:00:00"/>
        <d v="2013-01-26T00:00:00"/>
        <d v="2012-05-20T00:00:00"/>
        <d v="2012-03-18T00:00:00"/>
        <d v="2012-06-11T00:00:00"/>
        <d v="2012-09-16T00:00:00"/>
        <d v="2012-11-03T00:00:00"/>
        <d v="2012-02-24T00:00:00"/>
        <d v="2012-12-03T00:00:00"/>
        <d v="2011-12-24T00:00:00"/>
        <d v="2012-02-03T00:00:00"/>
        <d v="2012-02-11T00:00:00"/>
        <d v="2012-02-20T00:00:00"/>
        <d v="2012-05-13T00:00:00"/>
        <d v="2012-07-03T00:00:00"/>
        <d v="2012-08-13T00:00:00"/>
        <d v="2012-08-26T00:00:00"/>
        <d v="2012-09-18T00:00:00"/>
        <d v="2012-09-30T00:00:00"/>
        <d v="2012-10-13T00:00:00"/>
        <d v="2012-10-28T00:00:00"/>
        <d v="2012-11-13T00:00:00"/>
        <d v="2012-11-30T00:00:00"/>
        <d v="2012-12-29T00:00:00"/>
        <d v="2011-12-26T00:00:00"/>
        <d v="2012-08-06T00:00:00"/>
        <d v="2012-11-26T00:00:00"/>
        <d v="2012-02-13T00:00:00"/>
        <d v="2012-02-18T00:00:00"/>
        <d v="2012-04-03T00:00:00"/>
        <d v="2012-06-03T00:00:00"/>
        <d v="2012-08-27T00:00:00"/>
        <d v="2012-08-28T00:00:00"/>
        <d v="2012-09-03T00:00:00"/>
        <d v="2012-06-16T00:00:00"/>
        <d v="2012-02-26T00:00:00"/>
        <d v="2012-10-06T00:00:00"/>
        <d v="2013-01-06T00:00:00"/>
        <d v="2013-01-29T00:00:00"/>
        <d v="2012-01-28T00:00:00"/>
      </sharedItems>
      <fieldGroup par="8" base="2">
        <rangePr groupBy="months" startDate="2011-12-02T00:00:00" endDate="2013-01-30T00:00:00"/>
        <groupItems count="14">
          <s v="&lt;02.12.2011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0.01.2013"/>
        </groupItems>
      </fieldGroup>
    </cacheField>
    <cacheField name="Сумма продаж" numFmtId="3">
      <sharedItems containsSemiMixedTypes="0" containsString="0" containsNumber="1" minValue="300" maxValue="151400"/>
    </cacheField>
    <cacheField name="Кол-во продаж" numFmtId="0">
      <sharedItems containsSemiMixedTypes="0" containsString="0" containsNumber="1" containsInteger="1" minValue="1" maxValue="42" count="36">
        <n v="3"/>
        <n v="2"/>
        <n v="10"/>
        <n v="5"/>
        <n v="6"/>
        <n v="4"/>
        <n v="7"/>
        <n v="1"/>
        <n v="8"/>
        <n v="13"/>
        <n v="11"/>
        <n v="9"/>
        <n v="19"/>
        <n v="12"/>
        <n v="21"/>
        <n v="14"/>
        <n v="22"/>
        <n v="15"/>
        <n v="17"/>
        <n v="28"/>
        <n v="25"/>
        <n v="30"/>
        <n v="26"/>
        <n v="31"/>
        <n v="16"/>
        <n v="29"/>
        <n v="18"/>
        <n v="20"/>
        <n v="24"/>
        <n v="23"/>
        <n v="32"/>
        <n v="27"/>
        <n v="40"/>
        <n v="33"/>
        <n v="42"/>
        <n v="37"/>
      </sharedItems>
    </cacheField>
    <cacheField name="доля" numFmtId="0">
      <sharedItems containsSemiMixedTypes="0" containsString="0" containsNumber="1" minValue="300" maxValue="80000"/>
    </cacheField>
    <cacheField name="Год" numFmtId="0">
      <sharedItems containsSemiMixedTypes="0" containsString="0" containsNumber="1" containsInteger="1" minValue="2011" maxValue="2013"/>
    </cacheField>
    <cacheField name="Кварталы" numFmtId="0" databaseField="0">
      <fieldGroup base="2">
        <rangePr groupBy="quarters" startDate="2011-12-02T00:00:00" endDate="2013-01-30T00:00:00"/>
        <groupItems count="6">
          <s v="&lt;02.12.2011"/>
          <s v="Кв-л1"/>
          <s v="Кв-л2"/>
          <s v="Кв-л3"/>
          <s v="Кв-л4"/>
          <s v="&gt;30.01.2013"/>
        </groupItems>
      </fieldGroup>
    </cacheField>
    <cacheField name="Годы" numFmtId="0" databaseField="0">
      <fieldGroup base="2">
        <rangePr groupBy="years" startDate="2011-12-02T00:00:00" endDate="2013-01-30T00:00:00"/>
        <groupItems count="5">
          <s v="&lt;02.12.2011"/>
          <s v="2011"/>
          <s v="2012"/>
          <s v="2013"/>
          <s v="&gt;30.01.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4">
  <r>
    <x v="0"/>
    <x v="0"/>
    <x v="0"/>
    <x v="0"/>
    <n v="3"/>
    <n v="1166.6666666666667"/>
    <n v="2011"/>
  </r>
  <r>
    <x v="0"/>
    <x v="0"/>
    <x v="1"/>
    <x v="1"/>
    <n v="2"/>
    <n v="3500"/>
    <n v="2011"/>
  </r>
  <r>
    <x v="0"/>
    <x v="0"/>
    <x v="2"/>
    <x v="2"/>
    <n v="10"/>
    <n v="5500"/>
    <n v="2011"/>
  </r>
  <r>
    <x v="0"/>
    <x v="0"/>
    <x v="3"/>
    <x v="3"/>
    <n v="3"/>
    <n v="4333.333333333333"/>
    <n v="2011"/>
  </r>
  <r>
    <x v="0"/>
    <x v="0"/>
    <x v="4"/>
    <x v="4"/>
    <n v="5"/>
    <n v="3000"/>
    <n v="2011"/>
  </r>
  <r>
    <x v="0"/>
    <x v="0"/>
    <x v="5"/>
    <x v="5"/>
    <n v="6"/>
    <n v="3833.3333333333335"/>
    <n v="2011"/>
  </r>
  <r>
    <x v="0"/>
    <x v="0"/>
    <x v="6"/>
    <x v="6"/>
    <n v="5"/>
    <n v="3100"/>
    <n v="2011"/>
  </r>
  <r>
    <x v="0"/>
    <x v="0"/>
    <x v="7"/>
    <x v="7"/>
    <n v="6"/>
    <n v="2000"/>
    <n v="2011"/>
  </r>
  <r>
    <x v="0"/>
    <x v="0"/>
    <x v="8"/>
    <x v="8"/>
    <n v="2"/>
    <n v="8500"/>
    <n v="2011"/>
  </r>
  <r>
    <x v="0"/>
    <x v="0"/>
    <x v="9"/>
    <x v="9"/>
    <n v="4"/>
    <n v="6000"/>
    <n v="2011"/>
  </r>
  <r>
    <x v="0"/>
    <x v="0"/>
    <x v="10"/>
    <x v="10"/>
    <n v="5"/>
    <n v="4040"/>
    <n v="2011"/>
  </r>
  <r>
    <x v="0"/>
    <x v="0"/>
    <x v="11"/>
    <x v="11"/>
    <n v="5"/>
    <n v="4500"/>
    <n v="2011"/>
  </r>
  <r>
    <x v="0"/>
    <x v="0"/>
    <x v="12"/>
    <x v="12"/>
    <n v="7"/>
    <n v="2928.5714285714284"/>
    <n v="2011"/>
  </r>
  <r>
    <x v="0"/>
    <x v="0"/>
    <x v="13"/>
    <x v="13"/>
    <n v="1"/>
    <n v="10000"/>
    <n v="2011"/>
  </r>
  <r>
    <x v="0"/>
    <x v="0"/>
    <x v="14"/>
    <x v="14"/>
    <n v="3"/>
    <n v="3500"/>
    <n v="2012"/>
  </r>
  <r>
    <x v="0"/>
    <x v="0"/>
    <x v="15"/>
    <x v="15"/>
    <n v="1"/>
    <n v="6000"/>
    <n v="2012"/>
  </r>
  <r>
    <x v="0"/>
    <x v="0"/>
    <x v="16"/>
    <x v="16"/>
    <n v="2"/>
    <n v="2250"/>
    <n v="2012"/>
  </r>
  <r>
    <x v="0"/>
    <x v="0"/>
    <x v="17"/>
    <x v="17"/>
    <n v="5"/>
    <n v="3900"/>
    <n v="2012"/>
  </r>
  <r>
    <x v="0"/>
    <x v="0"/>
    <x v="18"/>
    <x v="17"/>
    <n v="3"/>
    <n v="6500"/>
    <n v="2012"/>
  </r>
  <r>
    <x v="0"/>
    <x v="0"/>
    <x v="19"/>
    <x v="8"/>
    <n v="4"/>
    <n v="4250"/>
    <n v="2012"/>
  </r>
  <r>
    <x v="0"/>
    <x v="0"/>
    <x v="20"/>
    <x v="18"/>
    <n v="6"/>
    <n v="5000"/>
    <n v="2012"/>
  </r>
  <r>
    <x v="0"/>
    <x v="0"/>
    <x v="21"/>
    <x v="19"/>
    <n v="6"/>
    <n v="3333.3333333333335"/>
    <n v="2012"/>
  </r>
  <r>
    <x v="0"/>
    <x v="0"/>
    <x v="22"/>
    <x v="20"/>
    <n v="1"/>
    <n v="1500"/>
    <n v="2012"/>
  </r>
  <r>
    <x v="0"/>
    <x v="0"/>
    <x v="23"/>
    <x v="21"/>
    <n v="8"/>
    <n v="3937.5"/>
    <n v="2012"/>
  </r>
  <r>
    <x v="0"/>
    <x v="0"/>
    <x v="24"/>
    <x v="22"/>
    <n v="5"/>
    <n v="5120"/>
    <n v="2012"/>
  </r>
  <r>
    <x v="0"/>
    <x v="0"/>
    <x v="25"/>
    <x v="23"/>
    <n v="5"/>
    <n v="5400"/>
    <n v="2012"/>
  </r>
  <r>
    <x v="0"/>
    <x v="0"/>
    <x v="26"/>
    <x v="24"/>
    <n v="1"/>
    <n v="1000"/>
    <n v="2012"/>
  </r>
  <r>
    <x v="0"/>
    <x v="0"/>
    <x v="27"/>
    <x v="25"/>
    <n v="13"/>
    <n v="4753.8461538461543"/>
    <n v="2012"/>
  </r>
  <r>
    <x v="0"/>
    <x v="0"/>
    <x v="28"/>
    <x v="6"/>
    <n v="6"/>
    <n v="2583.3333333333335"/>
    <n v="2012"/>
  </r>
  <r>
    <x v="0"/>
    <x v="0"/>
    <x v="29"/>
    <x v="26"/>
    <n v="6"/>
    <n v="3666.6666666666665"/>
    <n v="2012"/>
  </r>
  <r>
    <x v="0"/>
    <x v="0"/>
    <x v="30"/>
    <x v="11"/>
    <n v="5"/>
    <n v="4500"/>
    <n v="2012"/>
  </r>
  <r>
    <x v="0"/>
    <x v="0"/>
    <x v="31"/>
    <x v="27"/>
    <n v="5"/>
    <n v="13300"/>
    <n v="2012"/>
  </r>
  <r>
    <x v="0"/>
    <x v="0"/>
    <x v="32"/>
    <x v="28"/>
    <n v="2"/>
    <n v="1150"/>
    <n v="2012"/>
  </r>
  <r>
    <x v="0"/>
    <x v="0"/>
    <x v="33"/>
    <x v="29"/>
    <n v="10"/>
    <n v="6950"/>
    <n v="2012"/>
  </r>
  <r>
    <x v="0"/>
    <x v="0"/>
    <x v="34"/>
    <x v="30"/>
    <n v="8"/>
    <n v="4250"/>
    <n v="2012"/>
  </r>
  <r>
    <x v="0"/>
    <x v="0"/>
    <x v="35"/>
    <x v="31"/>
    <n v="4"/>
    <n v="8750"/>
    <n v="2012"/>
  </r>
  <r>
    <x v="0"/>
    <x v="0"/>
    <x v="36"/>
    <x v="11"/>
    <n v="4"/>
    <n v="5625"/>
    <n v="2012"/>
  </r>
  <r>
    <x v="0"/>
    <x v="0"/>
    <x v="37"/>
    <x v="32"/>
    <n v="2"/>
    <n v="5500"/>
    <n v="2012"/>
  </r>
  <r>
    <x v="0"/>
    <x v="0"/>
    <x v="38"/>
    <x v="23"/>
    <n v="8"/>
    <n v="3375"/>
    <n v="2012"/>
  </r>
  <r>
    <x v="0"/>
    <x v="0"/>
    <x v="39"/>
    <x v="13"/>
    <n v="1"/>
    <n v="10000"/>
    <n v="2012"/>
  </r>
  <r>
    <x v="0"/>
    <x v="0"/>
    <x v="40"/>
    <x v="33"/>
    <n v="3"/>
    <n v="2533.3333333333335"/>
    <n v="2012"/>
  </r>
  <r>
    <x v="0"/>
    <x v="0"/>
    <x v="41"/>
    <x v="29"/>
    <n v="11"/>
    <n v="6318.181818181818"/>
    <n v="2012"/>
  </r>
  <r>
    <x v="0"/>
    <x v="0"/>
    <x v="42"/>
    <x v="34"/>
    <n v="7"/>
    <n v="5428.5714285714284"/>
    <n v="2012"/>
  </r>
  <r>
    <x v="0"/>
    <x v="0"/>
    <x v="43"/>
    <x v="35"/>
    <n v="2"/>
    <n v="8000"/>
    <n v="2012"/>
  </r>
  <r>
    <x v="0"/>
    <x v="0"/>
    <x v="44"/>
    <x v="36"/>
    <n v="3"/>
    <n v="6000"/>
    <n v="2012"/>
  </r>
  <r>
    <x v="0"/>
    <x v="0"/>
    <x v="45"/>
    <x v="37"/>
    <n v="1"/>
    <n v="8000"/>
    <n v="2012"/>
  </r>
  <r>
    <x v="0"/>
    <x v="0"/>
    <x v="46"/>
    <x v="38"/>
    <n v="7"/>
    <n v="5685.7142857142853"/>
    <n v="2012"/>
  </r>
  <r>
    <x v="0"/>
    <x v="0"/>
    <x v="47"/>
    <x v="15"/>
    <n v="2"/>
    <n v="3000"/>
    <n v="2012"/>
  </r>
  <r>
    <x v="0"/>
    <x v="0"/>
    <x v="48"/>
    <x v="39"/>
    <n v="10"/>
    <n v="7900"/>
    <n v="2012"/>
  </r>
  <r>
    <x v="0"/>
    <x v="0"/>
    <x v="49"/>
    <x v="40"/>
    <n v="2"/>
    <n v="12500"/>
    <n v="2012"/>
  </r>
  <r>
    <x v="0"/>
    <x v="0"/>
    <x v="50"/>
    <x v="5"/>
    <n v="5"/>
    <n v="4600"/>
    <n v="2012"/>
  </r>
  <r>
    <x v="0"/>
    <x v="0"/>
    <x v="51"/>
    <x v="41"/>
    <n v="3"/>
    <n v="13333.333333333334"/>
    <n v="2012"/>
  </r>
  <r>
    <x v="0"/>
    <x v="0"/>
    <x v="52"/>
    <x v="37"/>
    <n v="2"/>
    <n v="4000"/>
    <n v="2012"/>
  </r>
  <r>
    <x v="0"/>
    <x v="0"/>
    <x v="53"/>
    <x v="42"/>
    <n v="6"/>
    <n v="6366.666666666667"/>
    <n v="2012"/>
  </r>
  <r>
    <x v="0"/>
    <x v="0"/>
    <x v="54"/>
    <x v="3"/>
    <n v="3"/>
    <n v="4333.333333333333"/>
    <n v="2012"/>
  </r>
  <r>
    <x v="0"/>
    <x v="0"/>
    <x v="55"/>
    <x v="43"/>
    <n v="9"/>
    <n v="4388.8888888888887"/>
    <n v="2012"/>
  </r>
  <r>
    <x v="0"/>
    <x v="0"/>
    <x v="56"/>
    <x v="40"/>
    <n v="2"/>
    <n v="12500"/>
    <n v="2012"/>
  </r>
  <r>
    <x v="0"/>
    <x v="0"/>
    <x v="57"/>
    <x v="13"/>
    <n v="1"/>
    <n v="10000"/>
    <n v="2012"/>
  </r>
  <r>
    <x v="0"/>
    <x v="0"/>
    <x v="58"/>
    <x v="44"/>
    <n v="9"/>
    <n v="4722.2222222222226"/>
    <n v="2012"/>
  </r>
  <r>
    <x v="0"/>
    <x v="0"/>
    <x v="59"/>
    <x v="45"/>
    <n v="7"/>
    <n v="3635.7142857142858"/>
    <n v="2012"/>
  </r>
  <r>
    <x v="0"/>
    <x v="0"/>
    <x v="60"/>
    <x v="26"/>
    <n v="2"/>
    <n v="11000"/>
    <n v="2012"/>
  </r>
  <r>
    <x v="0"/>
    <x v="0"/>
    <x v="61"/>
    <x v="46"/>
    <n v="2"/>
    <n v="4250"/>
    <n v="2012"/>
  </r>
  <r>
    <x v="0"/>
    <x v="0"/>
    <x v="62"/>
    <x v="35"/>
    <n v="3"/>
    <n v="5333.333333333333"/>
    <n v="2012"/>
  </r>
  <r>
    <x v="0"/>
    <x v="0"/>
    <x v="63"/>
    <x v="47"/>
    <n v="3"/>
    <n v="4833.333333333333"/>
    <n v="2012"/>
  </r>
  <r>
    <x v="0"/>
    <x v="0"/>
    <x v="64"/>
    <x v="26"/>
    <n v="4"/>
    <n v="5500"/>
    <n v="2012"/>
  </r>
  <r>
    <x v="0"/>
    <x v="0"/>
    <x v="65"/>
    <x v="32"/>
    <n v="2"/>
    <n v="5500"/>
    <n v="2012"/>
  </r>
  <r>
    <x v="0"/>
    <x v="0"/>
    <x v="66"/>
    <x v="34"/>
    <n v="3"/>
    <n v="12666.666666666666"/>
    <n v="2012"/>
  </r>
  <r>
    <x v="0"/>
    <x v="0"/>
    <x v="67"/>
    <x v="48"/>
    <n v="7"/>
    <n v="4428.5714285714284"/>
    <n v="2012"/>
  </r>
  <r>
    <x v="0"/>
    <x v="0"/>
    <x v="68"/>
    <x v="49"/>
    <n v="2"/>
    <n v="2500"/>
    <n v="2012"/>
  </r>
  <r>
    <x v="0"/>
    <x v="0"/>
    <x v="69"/>
    <x v="50"/>
    <n v="1"/>
    <n v="2000"/>
    <n v="2012"/>
  </r>
  <r>
    <x v="0"/>
    <x v="0"/>
    <x v="70"/>
    <x v="19"/>
    <n v="6"/>
    <n v="3333.3333333333335"/>
    <n v="2012"/>
  </r>
  <r>
    <x v="0"/>
    <x v="0"/>
    <x v="71"/>
    <x v="51"/>
    <n v="9"/>
    <n v="9166.6666666666661"/>
    <n v="2012"/>
  </r>
  <r>
    <x v="0"/>
    <x v="0"/>
    <x v="72"/>
    <x v="52"/>
    <n v="6"/>
    <n v="11666.666666666666"/>
    <n v="2012"/>
  </r>
  <r>
    <x v="0"/>
    <x v="0"/>
    <x v="73"/>
    <x v="53"/>
    <n v="4"/>
    <n v="5250"/>
    <n v="2012"/>
  </r>
  <r>
    <x v="0"/>
    <x v="0"/>
    <x v="74"/>
    <x v="17"/>
    <n v="4"/>
    <n v="4875"/>
    <n v="2012"/>
  </r>
  <r>
    <x v="0"/>
    <x v="0"/>
    <x v="75"/>
    <x v="54"/>
    <n v="6"/>
    <n v="5416.666666666667"/>
    <n v="2012"/>
  </r>
  <r>
    <x v="0"/>
    <x v="0"/>
    <x v="76"/>
    <x v="36"/>
    <n v="2"/>
    <n v="9000"/>
    <n v="2012"/>
  </r>
  <r>
    <x v="0"/>
    <x v="0"/>
    <x v="77"/>
    <x v="9"/>
    <n v="3"/>
    <n v="8000"/>
    <n v="2012"/>
  </r>
  <r>
    <x v="0"/>
    <x v="0"/>
    <x v="78"/>
    <x v="13"/>
    <n v="1"/>
    <n v="10000"/>
    <n v="2012"/>
  </r>
  <r>
    <x v="0"/>
    <x v="0"/>
    <x v="79"/>
    <x v="3"/>
    <n v="2"/>
    <n v="6500"/>
    <n v="2012"/>
  </r>
  <r>
    <x v="0"/>
    <x v="0"/>
    <x v="80"/>
    <x v="13"/>
    <n v="1"/>
    <n v="10000"/>
    <n v="2012"/>
  </r>
  <r>
    <x v="0"/>
    <x v="0"/>
    <x v="81"/>
    <x v="50"/>
    <n v="1"/>
    <n v="2000"/>
    <n v="2012"/>
  </r>
  <r>
    <x v="0"/>
    <x v="0"/>
    <x v="82"/>
    <x v="55"/>
    <n v="1"/>
    <n v="3000"/>
    <n v="2012"/>
  </r>
  <r>
    <x v="0"/>
    <x v="0"/>
    <x v="83"/>
    <x v="31"/>
    <n v="6"/>
    <n v="5833.333333333333"/>
    <n v="2012"/>
  </r>
  <r>
    <x v="0"/>
    <x v="0"/>
    <x v="84"/>
    <x v="49"/>
    <n v="2"/>
    <n v="2500"/>
    <n v="2012"/>
  </r>
  <r>
    <x v="0"/>
    <x v="0"/>
    <x v="85"/>
    <x v="56"/>
    <n v="7"/>
    <n v="6857.1428571428569"/>
    <n v="2012"/>
  </r>
  <r>
    <x v="0"/>
    <x v="0"/>
    <x v="86"/>
    <x v="57"/>
    <n v="8"/>
    <n v="6500"/>
    <n v="2012"/>
  </r>
  <r>
    <x v="0"/>
    <x v="0"/>
    <x v="87"/>
    <x v="32"/>
    <n v="3"/>
    <n v="3666.6666666666665"/>
    <n v="2012"/>
  </r>
  <r>
    <x v="0"/>
    <x v="0"/>
    <x v="88"/>
    <x v="58"/>
    <n v="6"/>
    <n v="6000"/>
    <n v="2012"/>
  </r>
  <r>
    <x v="0"/>
    <x v="0"/>
    <x v="89"/>
    <x v="50"/>
    <n v="1"/>
    <n v="2000"/>
    <n v="2012"/>
  </r>
  <r>
    <x v="0"/>
    <x v="0"/>
    <x v="90"/>
    <x v="59"/>
    <n v="6"/>
    <n v="5750"/>
    <n v="2012"/>
  </r>
  <r>
    <x v="0"/>
    <x v="0"/>
    <x v="91"/>
    <x v="60"/>
    <n v="2"/>
    <n v="2000"/>
    <n v="2012"/>
  </r>
  <r>
    <x v="0"/>
    <x v="0"/>
    <x v="92"/>
    <x v="61"/>
    <n v="1"/>
    <n v="60000"/>
    <n v="2012"/>
  </r>
  <r>
    <x v="0"/>
    <x v="0"/>
    <x v="93"/>
    <x v="62"/>
    <n v="6"/>
    <n v="2333.3333333333335"/>
    <n v="2012"/>
  </r>
  <r>
    <x v="0"/>
    <x v="0"/>
    <x v="94"/>
    <x v="63"/>
    <n v="8"/>
    <n v="4687.5"/>
    <n v="2012"/>
  </r>
  <r>
    <x v="0"/>
    <x v="0"/>
    <x v="95"/>
    <x v="64"/>
    <n v="1"/>
    <n v="2500"/>
    <n v="2012"/>
  </r>
  <r>
    <x v="0"/>
    <x v="0"/>
    <x v="96"/>
    <x v="53"/>
    <n v="4"/>
    <n v="5250"/>
    <n v="2012"/>
  </r>
  <r>
    <x v="0"/>
    <x v="0"/>
    <x v="97"/>
    <x v="65"/>
    <n v="5"/>
    <n v="3800"/>
    <n v="2012"/>
  </r>
  <r>
    <x v="0"/>
    <x v="0"/>
    <x v="98"/>
    <x v="9"/>
    <n v="2"/>
    <n v="12000"/>
    <n v="2012"/>
  </r>
  <r>
    <x v="0"/>
    <x v="0"/>
    <x v="99"/>
    <x v="35"/>
    <n v="5"/>
    <n v="3200"/>
    <n v="2012"/>
  </r>
  <r>
    <x v="0"/>
    <x v="0"/>
    <x v="100"/>
    <x v="3"/>
    <n v="4"/>
    <n v="3250"/>
    <n v="2012"/>
  </r>
  <r>
    <x v="0"/>
    <x v="0"/>
    <x v="101"/>
    <x v="66"/>
    <n v="5"/>
    <n v="9400"/>
    <n v="2012"/>
  </r>
  <r>
    <x v="0"/>
    <x v="0"/>
    <x v="102"/>
    <x v="65"/>
    <n v="5"/>
    <n v="3800"/>
    <n v="2012"/>
  </r>
  <r>
    <x v="0"/>
    <x v="0"/>
    <x v="103"/>
    <x v="67"/>
    <n v="6"/>
    <n v="12666.666666666666"/>
    <n v="2012"/>
  </r>
  <r>
    <x v="0"/>
    <x v="0"/>
    <x v="104"/>
    <x v="3"/>
    <n v="4"/>
    <n v="3250"/>
    <n v="2012"/>
  </r>
  <r>
    <x v="0"/>
    <x v="0"/>
    <x v="105"/>
    <x v="19"/>
    <n v="2"/>
    <n v="10000"/>
    <n v="2012"/>
  </r>
  <r>
    <x v="0"/>
    <x v="0"/>
    <x v="106"/>
    <x v="13"/>
    <n v="1"/>
    <n v="10000"/>
    <n v="2012"/>
  </r>
  <r>
    <x v="0"/>
    <x v="0"/>
    <x v="107"/>
    <x v="7"/>
    <n v="4"/>
    <n v="3000"/>
    <n v="2012"/>
  </r>
  <r>
    <x v="0"/>
    <x v="0"/>
    <x v="108"/>
    <x v="8"/>
    <n v="3"/>
    <n v="5666.666666666667"/>
    <n v="2012"/>
  </r>
  <r>
    <x v="0"/>
    <x v="0"/>
    <x v="109"/>
    <x v="68"/>
    <n v="2"/>
    <n v="5750"/>
    <n v="2012"/>
  </r>
  <r>
    <x v="0"/>
    <x v="0"/>
    <x v="110"/>
    <x v="69"/>
    <n v="3"/>
    <n v="5766.666666666667"/>
    <n v="2012"/>
  </r>
  <r>
    <x v="0"/>
    <x v="0"/>
    <x v="111"/>
    <x v="70"/>
    <n v="3"/>
    <n v="13666.666666666666"/>
    <n v="2012"/>
  </r>
  <r>
    <x v="0"/>
    <x v="0"/>
    <x v="112"/>
    <x v="71"/>
    <n v="6"/>
    <n v="9231.6666666666661"/>
    <n v="2012"/>
  </r>
  <r>
    <x v="0"/>
    <x v="0"/>
    <x v="113"/>
    <x v="72"/>
    <n v="11"/>
    <n v="4609.090909090909"/>
    <n v="2012"/>
  </r>
  <r>
    <x v="0"/>
    <x v="0"/>
    <x v="114"/>
    <x v="73"/>
    <n v="6"/>
    <n v="3083.3333333333335"/>
    <n v="2012"/>
  </r>
  <r>
    <x v="0"/>
    <x v="0"/>
    <x v="115"/>
    <x v="41"/>
    <n v="4"/>
    <n v="10000"/>
    <n v="2012"/>
  </r>
  <r>
    <x v="0"/>
    <x v="0"/>
    <x v="116"/>
    <x v="43"/>
    <n v="7"/>
    <n v="5642.8571428571431"/>
    <n v="2012"/>
  </r>
  <r>
    <x v="0"/>
    <x v="0"/>
    <x v="117"/>
    <x v="74"/>
    <n v="3"/>
    <n v="4500"/>
    <n v="2012"/>
  </r>
  <r>
    <x v="0"/>
    <x v="0"/>
    <x v="118"/>
    <x v="26"/>
    <n v="2"/>
    <n v="11000"/>
    <n v="2012"/>
  </r>
  <r>
    <x v="0"/>
    <x v="0"/>
    <x v="119"/>
    <x v="7"/>
    <n v="3"/>
    <n v="4000"/>
    <n v="2012"/>
  </r>
  <r>
    <x v="0"/>
    <x v="0"/>
    <x v="120"/>
    <x v="64"/>
    <n v="2"/>
    <n v="1250"/>
    <n v="2012"/>
  </r>
  <r>
    <x v="0"/>
    <x v="0"/>
    <x v="121"/>
    <x v="75"/>
    <n v="4"/>
    <n v="1700"/>
    <n v="2012"/>
  </r>
  <r>
    <x v="0"/>
    <x v="0"/>
    <x v="122"/>
    <x v="76"/>
    <n v="9"/>
    <n v="5951.1111111111113"/>
    <n v="2012"/>
  </r>
  <r>
    <x v="0"/>
    <x v="0"/>
    <x v="123"/>
    <x v="37"/>
    <n v="3"/>
    <n v="2666.6666666666665"/>
    <n v="2012"/>
  </r>
  <r>
    <x v="0"/>
    <x v="0"/>
    <x v="124"/>
    <x v="77"/>
    <n v="5"/>
    <n v="2730"/>
    <n v="2012"/>
  </r>
  <r>
    <x v="0"/>
    <x v="0"/>
    <x v="125"/>
    <x v="78"/>
    <n v="6"/>
    <n v="3850"/>
    <n v="2012"/>
  </r>
  <r>
    <x v="0"/>
    <x v="0"/>
    <x v="126"/>
    <x v="79"/>
    <n v="11"/>
    <n v="5118.181818181818"/>
    <n v="2012"/>
  </r>
  <r>
    <x v="0"/>
    <x v="0"/>
    <x v="127"/>
    <x v="3"/>
    <n v="2"/>
    <n v="6500"/>
    <n v="2012"/>
  </r>
  <r>
    <x v="0"/>
    <x v="0"/>
    <x v="128"/>
    <x v="5"/>
    <n v="4"/>
    <n v="5750"/>
    <n v="2012"/>
  </r>
  <r>
    <x v="0"/>
    <x v="0"/>
    <x v="129"/>
    <x v="80"/>
    <n v="4"/>
    <n v="9125"/>
    <n v="2012"/>
  </r>
  <r>
    <x v="0"/>
    <x v="0"/>
    <x v="130"/>
    <x v="50"/>
    <n v="1"/>
    <n v="2000"/>
    <n v="2012"/>
  </r>
  <r>
    <x v="0"/>
    <x v="0"/>
    <x v="131"/>
    <x v="70"/>
    <n v="5"/>
    <n v="8200"/>
    <n v="2012"/>
  </r>
  <r>
    <x v="0"/>
    <x v="0"/>
    <x v="132"/>
    <x v="36"/>
    <n v="5"/>
    <n v="3600"/>
    <n v="2012"/>
  </r>
  <r>
    <x v="0"/>
    <x v="0"/>
    <x v="133"/>
    <x v="1"/>
    <n v="1"/>
    <n v="7000"/>
    <n v="2012"/>
  </r>
  <r>
    <x v="0"/>
    <x v="0"/>
    <x v="134"/>
    <x v="1"/>
    <n v="3"/>
    <n v="2333.3333333333335"/>
    <n v="2012"/>
  </r>
  <r>
    <x v="0"/>
    <x v="0"/>
    <x v="135"/>
    <x v="4"/>
    <n v="2"/>
    <n v="7500"/>
    <n v="2012"/>
  </r>
  <r>
    <x v="0"/>
    <x v="0"/>
    <x v="136"/>
    <x v="12"/>
    <n v="5"/>
    <n v="4100"/>
    <n v="2012"/>
  </r>
  <r>
    <x v="0"/>
    <x v="0"/>
    <x v="137"/>
    <x v="81"/>
    <n v="7"/>
    <n v="7714.2857142857147"/>
    <n v="2012"/>
  </r>
  <r>
    <x v="0"/>
    <x v="0"/>
    <x v="138"/>
    <x v="82"/>
    <n v="7"/>
    <n v="4714.2857142857147"/>
    <n v="2012"/>
  </r>
  <r>
    <x v="0"/>
    <x v="0"/>
    <x v="139"/>
    <x v="62"/>
    <n v="2"/>
    <n v="7000"/>
    <n v="2012"/>
  </r>
  <r>
    <x v="0"/>
    <x v="0"/>
    <x v="140"/>
    <x v="14"/>
    <n v="2"/>
    <n v="5250"/>
    <n v="2012"/>
  </r>
  <r>
    <x v="0"/>
    <x v="0"/>
    <x v="141"/>
    <x v="21"/>
    <n v="4"/>
    <n v="7875"/>
    <n v="2012"/>
  </r>
  <r>
    <x v="0"/>
    <x v="0"/>
    <x v="142"/>
    <x v="31"/>
    <n v="3"/>
    <n v="11666.666666666666"/>
    <n v="2012"/>
  </r>
  <r>
    <x v="0"/>
    <x v="0"/>
    <x v="143"/>
    <x v="83"/>
    <n v="6"/>
    <n v="6916.666666666667"/>
    <n v="2012"/>
  </r>
  <r>
    <x v="0"/>
    <x v="0"/>
    <x v="144"/>
    <x v="15"/>
    <n v="1"/>
    <n v="6000"/>
    <n v="2012"/>
  </r>
  <r>
    <x v="0"/>
    <x v="0"/>
    <x v="145"/>
    <x v="84"/>
    <n v="7"/>
    <n v="5571.4285714285716"/>
    <n v="2012"/>
  </r>
  <r>
    <x v="0"/>
    <x v="0"/>
    <x v="146"/>
    <x v="60"/>
    <n v="2"/>
    <n v="2000"/>
    <n v="2012"/>
  </r>
  <r>
    <x v="0"/>
    <x v="0"/>
    <x v="147"/>
    <x v="85"/>
    <n v="7"/>
    <n v="10928.571428571429"/>
    <n v="2012"/>
  </r>
  <r>
    <x v="0"/>
    <x v="0"/>
    <x v="148"/>
    <x v="86"/>
    <n v="6"/>
    <n v="15433.333333333334"/>
    <n v="2012"/>
  </r>
  <r>
    <x v="0"/>
    <x v="0"/>
    <x v="149"/>
    <x v="4"/>
    <n v="4"/>
    <n v="3750"/>
    <n v="2012"/>
  </r>
  <r>
    <x v="0"/>
    <x v="0"/>
    <x v="150"/>
    <x v="43"/>
    <n v="8"/>
    <n v="4937.5"/>
    <n v="2012"/>
  </r>
  <r>
    <x v="0"/>
    <x v="0"/>
    <x v="151"/>
    <x v="87"/>
    <n v="8"/>
    <n v="7375"/>
    <n v="2012"/>
  </r>
  <r>
    <x v="0"/>
    <x v="0"/>
    <x v="152"/>
    <x v="49"/>
    <n v="1"/>
    <n v="5000"/>
    <n v="2012"/>
  </r>
  <r>
    <x v="0"/>
    <x v="0"/>
    <x v="153"/>
    <x v="60"/>
    <n v="1"/>
    <n v="4000"/>
    <n v="2012"/>
  </r>
  <r>
    <x v="0"/>
    <x v="0"/>
    <x v="154"/>
    <x v="47"/>
    <n v="4"/>
    <n v="3625"/>
    <n v="2012"/>
  </r>
  <r>
    <x v="0"/>
    <x v="0"/>
    <x v="155"/>
    <x v="49"/>
    <n v="1"/>
    <n v="5000"/>
    <n v="2012"/>
  </r>
  <r>
    <x v="0"/>
    <x v="0"/>
    <x v="156"/>
    <x v="88"/>
    <n v="4"/>
    <n v="16375"/>
    <n v="2012"/>
  </r>
  <r>
    <x v="0"/>
    <x v="0"/>
    <x v="157"/>
    <x v="3"/>
    <n v="2"/>
    <n v="6500"/>
    <n v="2012"/>
  </r>
  <r>
    <x v="0"/>
    <x v="0"/>
    <x v="158"/>
    <x v="8"/>
    <n v="5"/>
    <n v="3400"/>
    <n v="2013"/>
  </r>
  <r>
    <x v="0"/>
    <x v="0"/>
    <x v="159"/>
    <x v="49"/>
    <n v="2"/>
    <n v="2500"/>
    <n v="2013"/>
  </r>
  <r>
    <x v="0"/>
    <x v="0"/>
    <x v="160"/>
    <x v="89"/>
    <n v="3"/>
    <n v="2500"/>
    <n v="2013"/>
  </r>
  <r>
    <x v="0"/>
    <x v="0"/>
    <x v="161"/>
    <x v="82"/>
    <n v="3"/>
    <n v="11000"/>
    <n v="2013"/>
  </r>
  <r>
    <x v="0"/>
    <x v="0"/>
    <x v="162"/>
    <x v="9"/>
    <n v="3"/>
    <n v="8000"/>
    <n v="2013"/>
  </r>
  <r>
    <x v="0"/>
    <x v="0"/>
    <x v="163"/>
    <x v="49"/>
    <n v="1"/>
    <n v="5000"/>
    <n v="2013"/>
  </r>
  <r>
    <x v="0"/>
    <x v="0"/>
    <x v="164"/>
    <x v="90"/>
    <n v="2"/>
    <n v="4300"/>
    <n v="2013"/>
  </r>
  <r>
    <x v="0"/>
    <x v="0"/>
    <x v="165"/>
    <x v="31"/>
    <n v="2"/>
    <n v="17500"/>
    <n v="2013"/>
  </r>
  <r>
    <x v="0"/>
    <x v="0"/>
    <x v="166"/>
    <x v="19"/>
    <n v="2"/>
    <n v="10000"/>
    <n v="2013"/>
  </r>
  <r>
    <x v="0"/>
    <x v="0"/>
    <x v="167"/>
    <x v="43"/>
    <n v="6"/>
    <n v="6583.333333333333"/>
    <n v="2013"/>
  </r>
  <r>
    <x v="0"/>
    <x v="0"/>
    <x v="168"/>
    <x v="32"/>
    <n v="2"/>
    <n v="5500"/>
    <n v="2013"/>
  </r>
  <r>
    <x v="0"/>
    <x v="1"/>
    <x v="0"/>
    <x v="91"/>
    <n v="11"/>
    <n v="3681.818181818182"/>
    <n v="2011"/>
  </r>
  <r>
    <x v="0"/>
    <x v="1"/>
    <x v="1"/>
    <x v="32"/>
    <n v="3"/>
    <n v="3666.6666666666665"/>
    <n v="2011"/>
  </r>
  <r>
    <x v="0"/>
    <x v="1"/>
    <x v="2"/>
    <x v="92"/>
    <n v="19"/>
    <n v="2631.5789473684213"/>
    <n v="2011"/>
  </r>
  <r>
    <x v="0"/>
    <x v="1"/>
    <x v="3"/>
    <x v="93"/>
    <n v="3"/>
    <n v="2166.6666666666665"/>
    <n v="2011"/>
  </r>
  <r>
    <x v="0"/>
    <x v="1"/>
    <x v="4"/>
    <x v="94"/>
    <n v="7"/>
    <n v="1114.2857142857142"/>
    <n v="2011"/>
  </r>
  <r>
    <x v="0"/>
    <x v="1"/>
    <x v="5"/>
    <x v="62"/>
    <n v="7"/>
    <n v="2000"/>
    <n v="2011"/>
  </r>
  <r>
    <x v="0"/>
    <x v="1"/>
    <x v="6"/>
    <x v="83"/>
    <n v="11"/>
    <n v="3772.7272727272725"/>
    <n v="2011"/>
  </r>
  <r>
    <x v="0"/>
    <x v="1"/>
    <x v="7"/>
    <x v="95"/>
    <n v="11"/>
    <n v="2363.6363636363635"/>
    <n v="2011"/>
  </r>
  <r>
    <x v="0"/>
    <x v="1"/>
    <x v="8"/>
    <x v="96"/>
    <n v="9"/>
    <n v="3055.5555555555557"/>
    <n v="2011"/>
  </r>
  <r>
    <x v="0"/>
    <x v="1"/>
    <x v="9"/>
    <x v="73"/>
    <n v="9"/>
    <n v="2055.5555555555557"/>
    <n v="2011"/>
  </r>
  <r>
    <x v="0"/>
    <x v="1"/>
    <x v="10"/>
    <x v="97"/>
    <n v="12"/>
    <n v="2300"/>
    <n v="2011"/>
  </r>
  <r>
    <x v="0"/>
    <x v="1"/>
    <x v="11"/>
    <x v="98"/>
    <n v="21"/>
    <n v="2177.6190476190477"/>
    <n v="2011"/>
  </r>
  <r>
    <x v="0"/>
    <x v="1"/>
    <x v="12"/>
    <x v="99"/>
    <n v="11"/>
    <n v="3177.2727272727275"/>
    <n v="2011"/>
  </r>
  <r>
    <x v="0"/>
    <x v="1"/>
    <x v="13"/>
    <x v="49"/>
    <n v="2"/>
    <n v="2500"/>
    <n v="2011"/>
  </r>
  <r>
    <x v="0"/>
    <x v="1"/>
    <x v="169"/>
    <x v="100"/>
    <n v="8"/>
    <n v="6125"/>
    <n v="2011"/>
  </r>
  <r>
    <x v="0"/>
    <x v="1"/>
    <x v="14"/>
    <x v="101"/>
    <n v="14"/>
    <n v="1457.1428571428571"/>
    <n v="2012"/>
  </r>
  <r>
    <x v="0"/>
    <x v="1"/>
    <x v="15"/>
    <x v="93"/>
    <n v="3"/>
    <n v="2166.6666666666665"/>
    <n v="2012"/>
  </r>
  <r>
    <x v="0"/>
    <x v="1"/>
    <x v="16"/>
    <x v="7"/>
    <n v="7"/>
    <n v="1714.2857142857142"/>
    <n v="2012"/>
  </r>
  <r>
    <x v="0"/>
    <x v="1"/>
    <x v="17"/>
    <x v="81"/>
    <n v="22"/>
    <n v="2454.5454545454545"/>
    <n v="2012"/>
  </r>
  <r>
    <x v="0"/>
    <x v="1"/>
    <x v="18"/>
    <x v="102"/>
    <n v="15"/>
    <n v="4133.333333333333"/>
    <n v="2012"/>
  </r>
  <r>
    <x v="0"/>
    <x v="1"/>
    <x v="19"/>
    <x v="103"/>
    <n v="8"/>
    <n v="2600"/>
    <n v="2012"/>
  </r>
  <r>
    <x v="0"/>
    <x v="1"/>
    <x v="20"/>
    <x v="68"/>
    <n v="7"/>
    <n v="1642.8571428571429"/>
    <n v="2012"/>
  </r>
  <r>
    <x v="0"/>
    <x v="1"/>
    <x v="21"/>
    <x v="104"/>
    <n v="10"/>
    <n v="4400"/>
    <n v="2012"/>
  </r>
  <r>
    <x v="0"/>
    <x v="1"/>
    <x v="22"/>
    <x v="95"/>
    <n v="5"/>
    <n v="5200"/>
    <n v="2012"/>
  </r>
  <r>
    <x v="0"/>
    <x v="1"/>
    <x v="23"/>
    <x v="105"/>
    <n v="17"/>
    <n v="2291.1764705882351"/>
    <n v="2012"/>
  </r>
  <r>
    <x v="0"/>
    <x v="1"/>
    <x v="24"/>
    <x v="106"/>
    <n v="28"/>
    <n v="4432.1428571428569"/>
    <n v="2012"/>
  </r>
  <r>
    <x v="0"/>
    <x v="1"/>
    <x v="25"/>
    <x v="49"/>
    <n v="1"/>
    <n v="5000"/>
    <n v="2012"/>
  </r>
  <r>
    <x v="0"/>
    <x v="1"/>
    <x v="26"/>
    <x v="107"/>
    <n v="3"/>
    <n v="1766.6666666666667"/>
    <n v="2012"/>
  </r>
  <r>
    <x v="0"/>
    <x v="1"/>
    <x v="27"/>
    <x v="108"/>
    <n v="25"/>
    <n v="3360"/>
    <n v="2012"/>
  </r>
  <r>
    <x v="0"/>
    <x v="1"/>
    <x v="28"/>
    <x v="109"/>
    <n v="22"/>
    <n v="3309.090909090909"/>
    <n v="2012"/>
  </r>
  <r>
    <x v="0"/>
    <x v="1"/>
    <x v="29"/>
    <x v="100"/>
    <n v="11"/>
    <n v="4454.545454545455"/>
    <n v="2012"/>
  </r>
  <r>
    <x v="0"/>
    <x v="1"/>
    <x v="30"/>
    <x v="110"/>
    <n v="7"/>
    <n v="3357.1428571428573"/>
    <n v="2012"/>
  </r>
  <r>
    <x v="0"/>
    <x v="1"/>
    <x v="31"/>
    <x v="111"/>
    <n v="5"/>
    <n v="3300"/>
    <n v="2012"/>
  </r>
  <r>
    <x v="0"/>
    <x v="1"/>
    <x v="32"/>
    <x v="62"/>
    <n v="6"/>
    <n v="2333.3333333333335"/>
    <n v="2012"/>
  </r>
  <r>
    <x v="0"/>
    <x v="1"/>
    <x v="33"/>
    <x v="112"/>
    <n v="12"/>
    <n v="2758.3333333333335"/>
    <n v="2012"/>
  </r>
  <r>
    <x v="0"/>
    <x v="1"/>
    <x v="34"/>
    <x v="113"/>
    <n v="14"/>
    <n v="3228.5714285714284"/>
    <n v="2012"/>
  </r>
  <r>
    <x v="0"/>
    <x v="1"/>
    <x v="170"/>
    <x v="48"/>
    <n v="4"/>
    <n v="7750"/>
    <n v="2012"/>
  </r>
  <r>
    <x v="0"/>
    <x v="1"/>
    <x v="35"/>
    <x v="114"/>
    <n v="30"/>
    <n v="3453.3333333333335"/>
    <n v="2012"/>
  </r>
  <r>
    <x v="0"/>
    <x v="1"/>
    <x v="36"/>
    <x v="35"/>
    <n v="3"/>
    <n v="5333.333333333333"/>
    <n v="2012"/>
  </r>
  <r>
    <x v="0"/>
    <x v="1"/>
    <x v="37"/>
    <x v="115"/>
    <n v="11"/>
    <n v="4227.272727272727"/>
    <n v="2012"/>
  </r>
  <r>
    <x v="0"/>
    <x v="1"/>
    <x v="38"/>
    <x v="116"/>
    <n v="26"/>
    <n v="2969.2307692307691"/>
    <n v="2012"/>
  </r>
  <r>
    <x v="0"/>
    <x v="1"/>
    <x v="40"/>
    <x v="82"/>
    <n v="8"/>
    <n v="4125"/>
    <n v="2012"/>
  </r>
  <r>
    <x v="0"/>
    <x v="1"/>
    <x v="41"/>
    <x v="117"/>
    <n v="22"/>
    <n v="4772.727272727273"/>
    <n v="2012"/>
  </r>
  <r>
    <x v="0"/>
    <x v="1"/>
    <x v="42"/>
    <x v="118"/>
    <n v="17"/>
    <n v="4529.411764705882"/>
    <n v="2012"/>
  </r>
  <r>
    <x v="0"/>
    <x v="1"/>
    <x v="43"/>
    <x v="62"/>
    <n v="4"/>
    <n v="3500"/>
    <n v="2012"/>
  </r>
  <r>
    <x v="0"/>
    <x v="1"/>
    <x v="44"/>
    <x v="119"/>
    <n v="17"/>
    <n v="3382.3529411764707"/>
    <n v="2012"/>
  </r>
  <r>
    <x v="0"/>
    <x v="1"/>
    <x v="45"/>
    <x v="120"/>
    <n v="11"/>
    <n v="5727.272727272727"/>
    <n v="2012"/>
  </r>
  <r>
    <x v="0"/>
    <x v="1"/>
    <x v="171"/>
    <x v="121"/>
    <n v="31"/>
    <n v="4274.1935483870966"/>
    <n v="2012"/>
  </r>
  <r>
    <x v="0"/>
    <x v="1"/>
    <x v="46"/>
    <x v="122"/>
    <n v="12"/>
    <n v="3500"/>
    <n v="2012"/>
  </r>
  <r>
    <x v="0"/>
    <x v="1"/>
    <x v="47"/>
    <x v="1"/>
    <n v="3"/>
    <n v="2333.3333333333335"/>
    <n v="2012"/>
  </r>
  <r>
    <x v="0"/>
    <x v="1"/>
    <x v="48"/>
    <x v="123"/>
    <n v="16"/>
    <n v="3256.25"/>
    <n v="2012"/>
  </r>
  <r>
    <x v="0"/>
    <x v="1"/>
    <x v="49"/>
    <x v="124"/>
    <n v="28"/>
    <n v="4603.5714285714284"/>
    <n v="2012"/>
  </r>
  <r>
    <x v="0"/>
    <x v="1"/>
    <x v="172"/>
    <x v="125"/>
    <n v="8"/>
    <n v="4812.5"/>
    <n v="2012"/>
  </r>
  <r>
    <x v="0"/>
    <x v="1"/>
    <x v="50"/>
    <x v="126"/>
    <n v="16"/>
    <n v="3650"/>
    <n v="2012"/>
  </r>
  <r>
    <x v="0"/>
    <x v="1"/>
    <x v="51"/>
    <x v="127"/>
    <n v="8"/>
    <n v="4012.5"/>
    <n v="2012"/>
  </r>
  <r>
    <x v="0"/>
    <x v="1"/>
    <x v="52"/>
    <x v="12"/>
    <n v="4"/>
    <n v="5125"/>
    <n v="2012"/>
  </r>
  <r>
    <x v="0"/>
    <x v="1"/>
    <x v="53"/>
    <x v="62"/>
    <n v="4"/>
    <n v="3500"/>
    <n v="2012"/>
  </r>
  <r>
    <x v="0"/>
    <x v="1"/>
    <x v="54"/>
    <x v="65"/>
    <n v="9"/>
    <n v="2111.1111111111113"/>
    <n v="2012"/>
  </r>
  <r>
    <x v="0"/>
    <x v="1"/>
    <x v="173"/>
    <x v="43"/>
    <n v="9"/>
    <n v="4388.8888888888887"/>
    <n v="2012"/>
  </r>
  <r>
    <x v="0"/>
    <x v="1"/>
    <x v="55"/>
    <x v="128"/>
    <n v="29"/>
    <n v="3693.1034482758619"/>
    <n v="2012"/>
  </r>
  <r>
    <x v="0"/>
    <x v="1"/>
    <x v="56"/>
    <x v="5"/>
    <n v="3"/>
    <n v="7666.666666666667"/>
    <n v="2012"/>
  </r>
  <r>
    <x v="0"/>
    <x v="1"/>
    <x v="57"/>
    <x v="4"/>
    <n v="5"/>
    <n v="3000"/>
    <n v="2012"/>
  </r>
  <r>
    <x v="0"/>
    <x v="1"/>
    <x v="58"/>
    <x v="129"/>
    <n v="30"/>
    <n v="3550"/>
    <n v="2012"/>
  </r>
  <r>
    <x v="0"/>
    <x v="1"/>
    <x v="59"/>
    <x v="130"/>
    <n v="13"/>
    <n v="3107.6923076923076"/>
    <n v="2012"/>
  </r>
  <r>
    <x v="0"/>
    <x v="1"/>
    <x v="60"/>
    <x v="115"/>
    <n v="13"/>
    <n v="3576.9230769230771"/>
    <n v="2012"/>
  </r>
  <r>
    <x v="0"/>
    <x v="1"/>
    <x v="61"/>
    <x v="131"/>
    <n v="13"/>
    <n v="3346.1538461538462"/>
    <n v="2012"/>
  </r>
  <r>
    <x v="0"/>
    <x v="1"/>
    <x v="62"/>
    <x v="132"/>
    <n v="3"/>
    <n v="1833.3333333333333"/>
    <n v="2012"/>
  </r>
  <r>
    <x v="0"/>
    <x v="1"/>
    <x v="63"/>
    <x v="104"/>
    <n v="13"/>
    <n v="3384.6153846153848"/>
    <n v="2012"/>
  </r>
  <r>
    <x v="0"/>
    <x v="1"/>
    <x v="64"/>
    <x v="30"/>
    <n v="10"/>
    <n v="3400"/>
    <n v="2012"/>
  </r>
  <r>
    <x v="0"/>
    <x v="1"/>
    <x v="65"/>
    <x v="80"/>
    <n v="11"/>
    <n v="3318.181818181818"/>
    <n v="2012"/>
  </r>
  <r>
    <x v="0"/>
    <x v="1"/>
    <x v="66"/>
    <x v="93"/>
    <n v="3"/>
    <n v="2166.6666666666665"/>
    <n v="2012"/>
  </r>
  <r>
    <x v="0"/>
    <x v="1"/>
    <x v="67"/>
    <x v="133"/>
    <n v="12"/>
    <n v="3708.3333333333335"/>
    <n v="2012"/>
  </r>
  <r>
    <x v="0"/>
    <x v="1"/>
    <x v="68"/>
    <x v="134"/>
    <n v="12"/>
    <n v="2716.6666666666665"/>
    <n v="2012"/>
  </r>
  <r>
    <x v="0"/>
    <x v="1"/>
    <x v="69"/>
    <x v="78"/>
    <n v="11"/>
    <n v="2100"/>
    <n v="2012"/>
  </r>
  <r>
    <x v="0"/>
    <x v="1"/>
    <x v="70"/>
    <x v="110"/>
    <n v="8"/>
    <n v="2937.5"/>
    <n v="2012"/>
  </r>
  <r>
    <x v="0"/>
    <x v="1"/>
    <x v="71"/>
    <x v="135"/>
    <n v="12"/>
    <n v="3016.6666666666665"/>
    <n v="2012"/>
  </r>
  <r>
    <x v="0"/>
    <x v="1"/>
    <x v="174"/>
    <x v="6"/>
    <n v="4"/>
    <n v="3875"/>
    <n v="2012"/>
  </r>
  <r>
    <x v="0"/>
    <x v="1"/>
    <x v="73"/>
    <x v="136"/>
    <n v="9"/>
    <n v="2955.5555555555557"/>
    <n v="2012"/>
  </r>
  <r>
    <x v="0"/>
    <x v="1"/>
    <x v="74"/>
    <x v="137"/>
    <n v="5"/>
    <n v="1900"/>
    <n v="2012"/>
  </r>
  <r>
    <x v="0"/>
    <x v="1"/>
    <x v="75"/>
    <x v="138"/>
    <n v="13"/>
    <n v="2461.5384615384614"/>
    <n v="2012"/>
  </r>
  <r>
    <x v="0"/>
    <x v="1"/>
    <x v="76"/>
    <x v="48"/>
    <n v="7"/>
    <n v="4428.5714285714284"/>
    <n v="2012"/>
  </r>
  <r>
    <x v="0"/>
    <x v="1"/>
    <x v="175"/>
    <x v="139"/>
    <n v="5"/>
    <n v="4020"/>
    <n v="2012"/>
  </r>
  <r>
    <x v="0"/>
    <x v="1"/>
    <x v="78"/>
    <x v="140"/>
    <n v="5"/>
    <n v="3500"/>
    <n v="2012"/>
  </r>
  <r>
    <x v="0"/>
    <x v="1"/>
    <x v="79"/>
    <x v="53"/>
    <n v="9"/>
    <n v="2333.3333333333335"/>
    <n v="2012"/>
  </r>
  <r>
    <x v="0"/>
    <x v="1"/>
    <x v="81"/>
    <x v="3"/>
    <n v="6"/>
    <n v="2166.6666666666665"/>
    <n v="2012"/>
  </r>
  <r>
    <x v="0"/>
    <x v="1"/>
    <x v="176"/>
    <x v="36"/>
    <n v="4"/>
    <n v="4500"/>
    <n v="2012"/>
  </r>
  <r>
    <x v="0"/>
    <x v="1"/>
    <x v="82"/>
    <x v="141"/>
    <n v="12"/>
    <n v="4541.666666666667"/>
    <n v="2012"/>
  </r>
  <r>
    <x v="0"/>
    <x v="1"/>
    <x v="83"/>
    <x v="142"/>
    <n v="22"/>
    <n v="3281.818181818182"/>
    <n v="2012"/>
  </r>
  <r>
    <x v="0"/>
    <x v="1"/>
    <x v="84"/>
    <x v="143"/>
    <n v="6"/>
    <n v="2516.6666666666665"/>
    <n v="2012"/>
  </r>
  <r>
    <x v="0"/>
    <x v="1"/>
    <x v="85"/>
    <x v="144"/>
    <n v="11"/>
    <n v="4136.363636363636"/>
    <n v="2012"/>
  </r>
  <r>
    <x v="0"/>
    <x v="1"/>
    <x v="86"/>
    <x v="145"/>
    <n v="9"/>
    <n v="4466.666666666667"/>
    <n v="2012"/>
  </r>
  <r>
    <x v="0"/>
    <x v="1"/>
    <x v="87"/>
    <x v="146"/>
    <n v="18"/>
    <n v="4216.666666666667"/>
    <n v="2012"/>
  </r>
  <r>
    <x v="0"/>
    <x v="1"/>
    <x v="88"/>
    <x v="147"/>
    <n v="16"/>
    <n v="4593.75"/>
    <n v="2012"/>
  </r>
  <r>
    <x v="0"/>
    <x v="1"/>
    <x v="89"/>
    <x v="148"/>
    <n v="20"/>
    <n v="4350"/>
    <n v="2012"/>
  </r>
  <r>
    <x v="0"/>
    <x v="1"/>
    <x v="90"/>
    <x v="149"/>
    <n v="11"/>
    <n v="3236.3636363636365"/>
    <n v="2012"/>
  </r>
  <r>
    <x v="0"/>
    <x v="1"/>
    <x v="91"/>
    <x v="8"/>
    <n v="3"/>
    <n v="5666.666666666667"/>
    <n v="2012"/>
  </r>
  <r>
    <x v="0"/>
    <x v="1"/>
    <x v="93"/>
    <x v="150"/>
    <n v="14"/>
    <n v="3214.2857142857142"/>
    <n v="2012"/>
  </r>
  <r>
    <x v="0"/>
    <x v="1"/>
    <x v="94"/>
    <x v="29"/>
    <n v="24"/>
    <n v="2895.8333333333335"/>
    <n v="2012"/>
  </r>
  <r>
    <x v="0"/>
    <x v="1"/>
    <x v="95"/>
    <x v="60"/>
    <n v="2"/>
    <n v="2000"/>
    <n v="2012"/>
  </r>
  <r>
    <x v="0"/>
    <x v="1"/>
    <x v="96"/>
    <x v="151"/>
    <n v="22"/>
    <n v="3315.909090909091"/>
    <n v="2012"/>
  </r>
  <r>
    <x v="0"/>
    <x v="1"/>
    <x v="97"/>
    <x v="152"/>
    <n v="11"/>
    <n v="2554.5454545454545"/>
    <n v="2012"/>
  </r>
  <r>
    <x v="0"/>
    <x v="1"/>
    <x v="98"/>
    <x v="4"/>
    <n v="5"/>
    <n v="3000"/>
    <n v="2012"/>
  </r>
  <r>
    <x v="0"/>
    <x v="1"/>
    <x v="99"/>
    <x v="127"/>
    <n v="11"/>
    <n v="2918.181818181818"/>
    <n v="2012"/>
  </r>
  <r>
    <x v="0"/>
    <x v="1"/>
    <x v="100"/>
    <x v="36"/>
    <n v="8"/>
    <n v="2250"/>
    <n v="2012"/>
  </r>
  <r>
    <x v="0"/>
    <x v="1"/>
    <x v="101"/>
    <x v="153"/>
    <n v="13"/>
    <n v="4953.8461538461543"/>
    <n v="2012"/>
  </r>
  <r>
    <x v="0"/>
    <x v="1"/>
    <x v="102"/>
    <x v="144"/>
    <n v="14"/>
    <n v="3250"/>
    <n v="2012"/>
  </r>
  <r>
    <x v="0"/>
    <x v="1"/>
    <x v="103"/>
    <x v="36"/>
    <n v="6"/>
    <n v="3000"/>
    <n v="2012"/>
  </r>
  <r>
    <x v="0"/>
    <x v="1"/>
    <x v="104"/>
    <x v="154"/>
    <n v="18"/>
    <n v="3361.1111111111113"/>
    <n v="2012"/>
  </r>
  <r>
    <x v="0"/>
    <x v="1"/>
    <x v="105"/>
    <x v="155"/>
    <n v="17"/>
    <n v="3294.1176470588234"/>
    <n v="2012"/>
  </r>
  <r>
    <x v="0"/>
    <x v="1"/>
    <x v="106"/>
    <x v="156"/>
    <n v="10"/>
    <n v="2950"/>
    <n v="2012"/>
  </r>
  <r>
    <x v="0"/>
    <x v="1"/>
    <x v="107"/>
    <x v="157"/>
    <n v="23"/>
    <n v="3578.2608695652175"/>
    <n v="2012"/>
  </r>
  <r>
    <x v="0"/>
    <x v="1"/>
    <x v="108"/>
    <x v="158"/>
    <n v="9"/>
    <n v="3733.3333333333335"/>
    <n v="2012"/>
  </r>
  <r>
    <x v="0"/>
    <x v="1"/>
    <x v="109"/>
    <x v="159"/>
    <n v="13"/>
    <n v="5176.9230769230771"/>
    <n v="2012"/>
  </r>
  <r>
    <x v="0"/>
    <x v="1"/>
    <x v="110"/>
    <x v="160"/>
    <n v="3"/>
    <n v="3000"/>
    <n v="2012"/>
  </r>
  <r>
    <x v="0"/>
    <x v="1"/>
    <x v="111"/>
    <x v="161"/>
    <n v="23"/>
    <n v="1799.5652173913043"/>
    <n v="2012"/>
  </r>
  <r>
    <x v="0"/>
    <x v="1"/>
    <x v="112"/>
    <x v="21"/>
    <n v="11"/>
    <n v="2863.6363636363635"/>
    <n v="2012"/>
  </r>
  <r>
    <x v="0"/>
    <x v="1"/>
    <x v="113"/>
    <x v="162"/>
    <n v="23"/>
    <n v="2900"/>
    <n v="2012"/>
  </r>
  <r>
    <x v="0"/>
    <x v="1"/>
    <x v="114"/>
    <x v="39"/>
    <n v="22"/>
    <n v="3590.909090909091"/>
    <n v="2012"/>
  </r>
  <r>
    <x v="0"/>
    <x v="1"/>
    <x v="115"/>
    <x v="163"/>
    <n v="19"/>
    <n v="4273.6842105263158"/>
    <n v="2012"/>
  </r>
  <r>
    <x v="0"/>
    <x v="1"/>
    <x v="116"/>
    <x v="31"/>
    <n v="10"/>
    <n v="3500"/>
    <n v="2012"/>
  </r>
  <r>
    <x v="0"/>
    <x v="1"/>
    <x v="117"/>
    <x v="31"/>
    <n v="6"/>
    <n v="5833.333333333333"/>
    <n v="2012"/>
  </r>
  <r>
    <x v="0"/>
    <x v="1"/>
    <x v="118"/>
    <x v="60"/>
    <n v="2"/>
    <n v="2000"/>
    <n v="2012"/>
  </r>
  <r>
    <x v="0"/>
    <x v="1"/>
    <x v="119"/>
    <x v="59"/>
    <n v="12"/>
    <n v="2875"/>
    <n v="2012"/>
  </r>
  <r>
    <x v="0"/>
    <x v="1"/>
    <x v="120"/>
    <x v="164"/>
    <n v="15"/>
    <n v="3900"/>
    <n v="2012"/>
  </r>
  <r>
    <x v="0"/>
    <x v="1"/>
    <x v="121"/>
    <x v="84"/>
    <n v="13"/>
    <n v="3000"/>
    <n v="2012"/>
  </r>
  <r>
    <x v="0"/>
    <x v="1"/>
    <x v="122"/>
    <x v="96"/>
    <n v="9"/>
    <n v="3055.5555555555557"/>
    <n v="2012"/>
  </r>
  <r>
    <x v="0"/>
    <x v="1"/>
    <x v="123"/>
    <x v="122"/>
    <n v="10"/>
    <n v="4200"/>
    <n v="2012"/>
  </r>
  <r>
    <x v="0"/>
    <x v="1"/>
    <x v="124"/>
    <x v="165"/>
    <n v="25"/>
    <n v="3566"/>
    <n v="2012"/>
  </r>
  <r>
    <x v="0"/>
    <x v="1"/>
    <x v="125"/>
    <x v="166"/>
    <n v="13"/>
    <n v="4038.4615384615386"/>
    <n v="2012"/>
  </r>
  <r>
    <x v="0"/>
    <x v="1"/>
    <x v="126"/>
    <x v="167"/>
    <n v="23"/>
    <n v="4334.782608695652"/>
    <n v="2012"/>
  </r>
  <r>
    <x v="0"/>
    <x v="1"/>
    <x v="127"/>
    <x v="47"/>
    <n v="4"/>
    <n v="3625"/>
    <n v="2012"/>
  </r>
  <r>
    <x v="0"/>
    <x v="1"/>
    <x v="128"/>
    <x v="118"/>
    <n v="12"/>
    <n v="6416.666666666667"/>
    <n v="2012"/>
  </r>
  <r>
    <x v="0"/>
    <x v="1"/>
    <x v="129"/>
    <x v="13"/>
    <n v="4"/>
    <n v="2500"/>
    <n v="2012"/>
  </r>
  <r>
    <x v="0"/>
    <x v="1"/>
    <x v="130"/>
    <x v="65"/>
    <n v="7"/>
    <n v="2714.2857142857142"/>
    <n v="2012"/>
  </r>
  <r>
    <x v="0"/>
    <x v="1"/>
    <x v="131"/>
    <x v="46"/>
    <n v="4"/>
    <n v="2125"/>
    <n v="2012"/>
  </r>
  <r>
    <x v="0"/>
    <x v="1"/>
    <x v="132"/>
    <x v="168"/>
    <n v="18"/>
    <n v="3394.4444444444443"/>
    <n v="2012"/>
  </r>
  <r>
    <x v="0"/>
    <x v="1"/>
    <x v="133"/>
    <x v="169"/>
    <n v="11"/>
    <n v="2436.3636363636365"/>
    <n v="2012"/>
  </r>
  <r>
    <x v="0"/>
    <x v="1"/>
    <x v="134"/>
    <x v="88"/>
    <n v="22"/>
    <n v="2977.2727272727275"/>
    <n v="2012"/>
  </r>
  <r>
    <x v="0"/>
    <x v="1"/>
    <x v="135"/>
    <x v="55"/>
    <n v="3"/>
    <n v="1000"/>
    <n v="2012"/>
  </r>
  <r>
    <x v="0"/>
    <x v="1"/>
    <x v="177"/>
    <x v="62"/>
    <n v="5"/>
    <n v="2800"/>
    <n v="2012"/>
  </r>
  <r>
    <x v="0"/>
    <x v="1"/>
    <x v="136"/>
    <x v="39"/>
    <n v="17"/>
    <n v="4647.0588235294117"/>
    <n v="2012"/>
  </r>
  <r>
    <x v="0"/>
    <x v="1"/>
    <x v="137"/>
    <x v="170"/>
    <n v="18"/>
    <n v="3416.6666666666665"/>
    <n v="2012"/>
  </r>
  <r>
    <x v="0"/>
    <x v="1"/>
    <x v="138"/>
    <x v="171"/>
    <n v="14"/>
    <n v="3700"/>
    <n v="2012"/>
  </r>
  <r>
    <x v="0"/>
    <x v="1"/>
    <x v="139"/>
    <x v="11"/>
    <n v="5"/>
    <n v="4500"/>
    <n v="2012"/>
  </r>
  <r>
    <x v="0"/>
    <x v="1"/>
    <x v="140"/>
    <x v="172"/>
    <n v="23"/>
    <n v="4699.130434782609"/>
    <n v="2012"/>
  </r>
  <r>
    <x v="0"/>
    <x v="1"/>
    <x v="141"/>
    <x v="173"/>
    <n v="9"/>
    <n v="5177.7777777777774"/>
    <n v="2012"/>
  </r>
  <r>
    <x v="0"/>
    <x v="1"/>
    <x v="142"/>
    <x v="174"/>
    <n v="17"/>
    <n v="5011.7647058823532"/>
    <n v="2012"/>
  </r>
  <r>
    <x v="0"/>
    <x v="1"/>
    <x v="143"/>
    <x v="149"/>
    <n v="13"/>
    <n v="2738.4615384615386"/>
    <n v="2012"/>
  </r>
  <r>
    <x v="0"/>
    <x v="1"/>
    <x v="178"/>
    <x v="55"/>
    <n v="1"/>
    <n v="3000"/>
    <n v="2012"/>
  </r>
  <r>
    <x v="0"/>
    <x v="1"/>
    <x v="144"/>
    <x v="33"/>
    <n v="4"/>
    <n v="1900"/>
    <n v="2012"/>
  </r>
  <r>
    <x v="0"/>
    <x v="1"/>
    <x v="179"/>
    <x v="175"/>
    <n v="14"/>
    <n v="5321.4285714285716"/>
    <n v="2012"/>
  </r>
  <r>
    <x v="0"/>
    <x v="1"/>
    <x v="145"/>
    <x v="176"/>
    <n v="14"/>
    <n v="2942.8571428571427"/>
    <n v="2012"/>
  </r>
  <r>
    <x v="0"/>
    <x v="1"/>
    <x v="146"/>
    <x v="177"/>
    <n v="25"/>
    <n v="3876"/>
    <n v="2012"/>
  </r>
  <r>
    <x v="0"/>
    <x v="1"/>
    <x v="147"/>
    <x v="48"/>
    <n v="8"/>
    <n v="3875"/>
    <n v="2012"/>
  </r>
  <r>
    <x v="0"/>
    <x v="1"/>
    <x v="148"/>
    <x v="178"/>
    <n v="20"/>
    <n v="3425"/>
    <n v="2012"/>
  </r>
  <r>
    <x v="0"/>
    <x v="1"/>
    <x v="149"/>
    <x v="96"/>
    <n v="8"/>
    <n v="3437.5"/>
    <n v="2012"/>
  </r>
  <r>
    <x v="0"/>
    <x v="1"/>
    <x v="150"/>
    <x v="179"/>
    <n v="23"/>
    <n v="3934.782608695652"/>
    <n v="2012"/>
  </r>
  <r>
    <x v="0"/>
    <x v="1"/>
    <x v="151"/>
    <x v="180"/>
    <n v="12"/>
    <n v="3583.3333333333335"/>
    <n v="2012"/>
  </r>
  <r>
    <x v="0"/>
    <x v="1"/>
    <x v="152"/>
    <x v="181"/>
    <n v="9"/>
    <n v="1511.1111111111111"/>
    <n v="2012"/>
  </r>
  <r>
    <x v="0"/>
    <x v="1"/>
    <x v="153"/>
    <x v="54"/>
    <n v="14"/>
    <n v="2321.4285714285716"/>
    <n v="2012"/>
  </r>
  <r>
    <x v="0"/>
    <x v="1"/>
    <x v="154"/>
    <x v="182"/>
    <n v="11"/>
    <n v="3609.090909090909"/>
    <n v="2012"/>
  </r>
  <r>
    <x v="0"/>
    <x v="1"/>
    <x v="155"/>
    <x v="183"/>
    <n v="11"/>
    <n v="2245.4545454545455"/>
    <n v="2012"/>
  </r>
  <r>
    <x v="0"/>
    <x v="1"/>
    <x v="156"/>
    <x v="184"/>
    <n v="25"/>
    <n v="2348"/>
    <n v="2012"/>
  </r>
  <r>
    <x v="0"/>
    <x v="1"/>
    <x v="157"/>
    <x v="185"/>
    <n v="11"/>
    <n v="4781.818181818182"/>
    <n v="2012"/>
  </r>
  <r>
    <x v="0"/>
    <x v="1"/>
    <x v="180"/>
    <x v="37"/>
    <n v="1"/>
    <n v="8000"/>
    <n v="2012"/>
  </r>
  <r>
    <x v="0"/>
    <x v="1"/>
    <x v="158"/>
    <x v="186"/>
    <n v="10"/>
    <n v="2960"/>
    <n v="2013"/>
  </r>
  <r>
    <x v="0"/>
    <x v="1"/>
    <x v="159"/>
    <x v="149"/>
    <n v="21"/>
    <n v="1695.2380952380952"/>
    <n v="2013"/>
  </r>
  <r>
    <x v="0"/>
    <x v="1"/>
    <x v="160"/>
    <x v="187"/>
    <n v="32"/>
    <n v="2834.375"/>
    <n v="2013"/>
  </r>
  <r>
    <x v="0"/>
    <x v="1"/>
    <x v="161"/>
    <x v="17"/>
    <n v="6"/>
    <n v="3250"/>
    <n v="2013"/>
  </r>
  <r>
    <x v="0"/>
    <x v="1"/>
    <x v="162"/>
    <x v="56"/>
    <n v="11"/>
    <n v="4363.636363636364"/>
    <n v="2013"/>
  </r>
  <r>
    <x v="0"/>
    <x v="1"/>
    <x v="163"/>
    <x v="30"/>
    <n v="9"/>
    <n v="3777.7777777777778"/>
    <n v="2013"/>
  </r>
  <r>
    <x v="0"/>
    <x v="1"/>
    <x v="164"/>
    <x v="188"/>
    <n v="7"/>
    <n v="4071.4285714285716"/>
    <n v="2013"/>
  </r>
  <r>
    <x v="0"/>
    <x v="1"/>
    <x v="165"/>
    <x v="189"/>
    <n v="12"/>
    <n v="4125"/>
    <n v="2013"/>
  </r>
  <r>
    <x v="0"/>
    <x v="1"/>
    <x v="181"/>
    <x v="8"/>
    <n v="7"/>
    <n v="2428.5714285714284"/>
    <n v="2013"/>
  </r>
  <r>
    <x v="0"/>
    <x v="1"/>
    <x v="166"/>
    <x v="16"/>
    <n v="3"/>
    <n v="1500"/>
    <n v="2013"/>
  </r>
  <r>
    <x v="0"/>
    <x v="1"/>
    <x v="167"/>
    <x v="190"/>
    <n v="10"/>
    <n v="2990"/>
    <n v="2013"/>
  </r>
  <r>
    <x v="0"/>
    <x v="1"/>
    <x v="168"/>
    <x v="191"/>
    <n v="19"/>
    <n v="5131.5789473684208"/>
    <n v="2013"/>
  </r>
  <r>
    <x v="0"/>
    <x v="2"/>
    <x v="10"/>
    <x v="55"/>
    <n v="2"/>
    <n v="1500"/>
    <n v="2011"/>
  </r>
  <r>
    <x v="0"/>
    <x v="2"/>
    <x v="11"/>
    <x v="24"/>
    <n v="1"/>
    <n v="1000"/>
    <n v="2011"/>
  </r>
  <r>
    <x v="0"/>
    <x v="2"/>
    <x v="12"/>
    <x v="55"/>
    <n v="2"/>
    <n v="1500"/>
    <n v="2011"/>
  </r>
  <r>
    <x v="0"/>
    <x v="2"/>
    <x v="13"/>
    <x v="24"/>
    <n v="1"/>
    <n v="1000"/>
    <n v="2011"/>
  </r>
  <r>
    <x v="0"/>
    <x v="2"/>
    <x v="14"/>
    <x v="50"/>
    <n v="1"/>
    <n v="2000"/>
    <n v="2012"/>
  </r>
  <r>
    <x v="0"/>
    <x v="2"/>
    <x v="18"/>
    <x v="55"/>
    <n v="2"/>
    <n v="1500"/>
    <n v="2012"/>
  </r>
  <r>
    <x v="0"/>
    <x v="2"/>
    <x v="21"/>
    <x v="55"/>
    <n v="2"/>
    <n v="1500"/>
    <n v="2012"/>
  </r>
  <r>
    <x v="0"/>
    <x v="2"/>
    <x v="25"/>
    <x v="55"/>
    <n v="2"/>
    <n v="1500"/>
    <n v="2012"/>
  </r>
  <r>
    <x v="0"/>
    <x v="2"/>
    <x v="27"/>
    <x v="20"/>
    <n v="1"/>
    <n v="1500"/>
    <n v="2012"/>
  </r>
  <r>
    <x v="0"/>
    <x v="2"/>
    <x v="28"/>
    <x v="192"/>
    <n v="1"/>
    <n v="600"/>
    <n v="2012"/>
  </r>
  <r>
    <x v="0"/>
    <x v="2"/>
    <x v="29"/>
    <x v="24"/>
    <n v="1"/>
    <n v="1000"/>
    <n v="2012"/>
  </r>
  <r>
    <x v="0"/>
    <x v="2"/>
    <x v="30"/>
    <x v="50"/>
    <n v="1"/>
    <n v="2000"/>
    <n v="2012"/>
  </r>
  <r>
    <x v="0"/>
    <x v="2"/>
    <x v="32"/>
    <x v="24"/>
    <n v="1"/>
    <n v="1000"/>
    <n v="2012"/>
  </r>
  <r>
    <x v="0"/>
    <x v="2"/>
    <x v="42"/>
    <x v="0"/>
    <n v="2"/>
    <n v="1750"/>
    <n v="2012"/>
  </r>
  <r>
    <x v="0"/>
    <x v="2"/>
    <x v="63"/>
    <x v="20"/>
    <n v="1"/>
    <n v="1500"/>
    <n v="2012"/>
  </r>
  <r>
    <x v="0"/>
    <x v="2"/>
    <x v="68"/>
    <x v="50"/>
    <n v="1"/>
    <n v="2000"/>
    <n v="2012"/>
  </r>
  <r>
    <x v="0"/>
    <x v="2"/>
    <x v="73"/>
    <x v="193"/>
    <n v="1"/>
    <n v="700"/>
    <n v="2012"/>
  </r>
  <r>
    <x v="0"/>
    <x v="2"/>
    <x v="176"/>
    <x v="24"/>
    <n v="1"/>
    <n v="1000"/>
    <n v="2012"/>
  </r>
  <r>
    <x v="0"/>
    <x v="2"/>
    <x v="83"/>
    <x v="55"/>
    <n v="1"/>
    <n v="3000"/>
    <n v="2012"/>
  </r>
  <r>
    <x v="0"/>
    <x v="2"/>
    <x v="89"/>
    <x v="50"/>
    <n v="1"/>
    <n v="2000"/>
    <n v="2012"/>
  </r>
  <r>
    <x v="0"/>
    <x v="2"/>
    <x v="90"/>
    <x v="50"/>
    <n v="1"/>
    <n v="2000"/>
    <n v="2012"/>
  </r>
  <r>
    <x v="0"/>
    <x v="2"/>
    <x v="96"/>
    <x v="50"/>
    <n v="1"/>
    <n v="2000"/>
    <n v="2012"/>
  </r>
  <r>
    <x v="0"/>
    <x v="2"/>
    <x v="97"/>
    <x v="20"/>
    <n v="1"/>
    <n v="1500"/>
    <n v="2012"/>
  </r>
  <r>
    <x v="0"/>
    <x v="2"/>
    <x v="98"/>
    <x v="194"/>
    <n v="1"/>
    <n v="900"/>
    <n v="2012"/>
  </r>
  <r>
    <x v="0"/>
    <x v="2"/>
    <x v="99"/>
    <x v="50"/>
    <n v="1"/>
    <n v="2000"/>
    <n v="2012"/>
  </r>
  <r>
    <x v="0"/>
    <x v="2"/>
    <x v="102"/>
    <x v="24"/>
    <n v="1"/>
    <n v="1000"/>
    <n v="2012"/>
  </r>
  <r>
    <x v="0"/>
    <x v="2"/>
    <x v="103"/>
    <x v="195"/>
    <n v="1"/>
    <n v="1250"/>
    <n v="2012"/>
  </r>
  <r>
    <x v="0"/>
    <x v="2"/>
    <x v="105"/>
    <x v="24"/>
    <n v="1"/>
    <n v="1000"/>
    <n v="2012"/>
  </r>
  <r>
    <x v="0"/>
    <x v="2"/>
    <x v="106"/>
    <x v="196"/>
    <n v="1"/>
    <n v="1200"/>
    <n v="2012"/>
  </r>
  <r>
    <x v="0"/>
    <x v="2"/>
    <x v="109"/>
    <x v="197"/>
    <n v="1"/>
    <n v="2700"/>
    <n v="2012"/>
  </r>
  <r>
    <x v="0"/>
    <x v="2"/>
    <x v="113"/>
    <x v="20"/>
    <n v="1"/>
    <n v="1500"/>
    <n v="2012"/>
  </r>
  <r>
    <x v="0"/>
    <x v="2"/>
    <x v="115"/>
    <x v="20"/>
    <n v="1"/>
    <n v="1500"/>
    <n v="2012"/>
  </r>
  <r>
    <x v="0"/>
    <x v="2"/>
    <x v="119"/>
    <x v="49"/>
    <n v="2"/>
    <n v="2500"/>
    <n v="2012"/>
  </r>
  <r>
    <x v="0"/>
    <x v="2"/>
    <x v="123"/>
    <x v="55"/>
    <n v="2"/>
    <n v="1500"/>
    <n v="2012"/>
  </r>
  <r>
    <x v="0"/>
    <x v="2"/>
    <x v="125"/>
    <x v="50"/>
    <n v="1"/>
    <n v="2000"/>
    <n v="2012"/>
  </r>
  <r>
    <x v="0"/>
    <x v="2"/>
    <x v="126"/>
    <x v="24"/>
    <n v="1"/>
    <n v="1000"/>
    <n v="2012"/>
  </r>
  <r>
    <x v="0"/>
    <x v="2"/>
    <x v="132"/>
    <x v="50"/>
    <n v="1"/>
    <n v="2000"/>
    <n v="2012"/>
  </r>
  <r>
    <x v="0"/>
    <x v="2"/>
    <x v="142"/>
    <x v="20"/>
    <n v="1"/>
    <n v="1500"/>
    <n v="2012"/>
  </r>
  <r>
    <x v="0"/>
    <x v="2"/>
    <x v="160"/>
    <x v="20"/>
    <n v="1"/>
    <n v="1500"/>
    <n v="2013"/>
  </r>
  <r>
    <x v="0"/>
    <x v="2"/>
    <x v="167"/>
    <x v="20"/>
    <n v="1"/>
    <n v="1500"/>
    <n v="2013"/>
  </r>
  <r>
    <x v="0"/>
    <x v="3"/>
    <x v="2"/>
    <x v="49"/>
    <n v="2"/>
    <n v="2500"/>
    <n v="2011"/>
  </r>
  <r>
    <x v="0"/>
    <x v="3"/>
    <x v="3"/>
    <x v="50"/>
    <n v="1"/>
    <n v="2000"/>
    <n v="2011"/>
  </r>
  <r>
    <x v="0"/>
    <x v="3"/>
    <x v="10"/>
    <x v="50"/>
    <n v="1"/>
    <n v="2000"/>
    <n v="2011"/>
  </r>
  <r>
    <x v="0"/>
    <x v="3"/>
    <x v="11"/>
    <x v="50"/>
    <n v="1"/>
    <n v="2000"/>
    <n v="2011"/>
  </r>
  <r>
    <x v="0"/>
    <x v="3"/>
    <x v="16"/>
    <x v="50"/>
    <n v="1"/>
    <n v="2000"/>
    <n v="2012"/>
  </r>
  <r>
    <x v="0"/>
    <x v="3"/>
    <x v="17"/>
    <x v="15"/>
    <n v="2"/>
    <n v="3000"/>
    <n v="2012"/>
  </r>
  <r>
    <x v="0"/>
    <x v="3"/>
    <x v="22"/>
    <x v="24"/>
    <n v="1"/>
    <n v="1000"/>
    <n v="2012"/>
  </r>
  <r>
    <x v="0"/>
    <x v="3"/>
    <x v="27"/>
    <x v="1"/>
    <n v="2"/>
    <n v="3500"/>
    <n v="2012"/>
  </r>
  <r>
    <x v="0"/>
    <x v="3"/>
    <x v="30"/>
    <x v="50"/>
    <n v="1"/>
    <n v="2000"/>
    <n v="2012"/>
  </r>
  <r>
    <x v="0"/>
    <x v="3"/>
    <x v="31"/>
    <x v="55"/>
    <n v="1"/>
    <n v="3000"/>
    <n v="2012"/>
  </r>
  <r>
    <x v="0"/>
    <x v="3"/>
    <x v="38"/>
    <x v="1"/>
    <n v="2"/>
    <n v="3500"/>
    <n v="2012"/>
  </r>
  <r>
    <x v="0"/>
    <x v="3"/>
    <x v="40"/>
    <x v="49"/>
    <n v="1"/>
    <n v="5000"/>
    <n v="2012"/>
  </r>
  <r>
    <x v="0"/>
    <x v="3"/>
    <x v="44"/>
    <x v="49"/>
    <n v="1"/>
    <n v="5000"/>
    <n v="2012"/>
  </r>
  <r>
    <x v="0"/>
    <x v="3"/>
    <x v="45"/>
    <x v="50"/>
    <n v="1"/>
    <n v="2000"/>
    <n v="2012"/>
  </r>
  <r>
    <x v="0"/>
    <x v="3"/>
    <x v="52"/>
    <x v="50"/>
    <n v="1"/>
    <n v="2000"/>
    <n v="2012"/>
  </r>
  <r>
    <x v="0"/>
    <x v="3"/>
    <x v="54"/>
    <x v="4"/>
    <n v="1"/>
    <n v="15000"/>
    <n v="2012"/>
  </r>
  <r>
    <x v="0"/>
    <x v="3"/>
    <x v="56"/>
    <x v="49"/>
    <n v="1"/>
    <n v="5000"/>
    <n v="2012"/>
  </r>
  <r>
    <x v="0"/>
    <x v="3"/>
    <x v="62"/>
    <x v="19"/>
    <n v="1"/>
    <n v="20000"/>
    <n v="2012"/>
  </r>
  <r>
    <x v="0"/>
    <x v="3"/>
    <x v="64"/>
    <x v="50"/>
    <n v="1"/>
    <n v="2000"/>
    <n v="2012"/>
  </r>
  <r>
    <x v="0"/>
    <x v="3"/>
    <x v="68"/>
    <x v="18"/>
    <n v="1"/>
    <n v="30000"/>
    <n v="2012"/>
  </r>
  <r>
    <x v="0"/>
    <x v="3"/>
    <x v="71"/>
    <x v="4"/>
    <n v="1"/>
    <n v="15000"/>
    <n v="2012"/>
  </r>
  <r>
    <x v="0"/>
    <x v="3"/>
    <x v="73"/>
    <x v="16"/>
    <n v="2"/>
    <n v="2250"/>
    <n v="2012"/>
  </r>
  <r>
    <x v="0"/>
    <x v="3"/>
    <x v="75"/>
    <x v="49"/>
    <n v="1"/>
    <n v="5000"/>
    <n v="2012"/>
  </r>
  <r>
    <x v="0"/>
    <x v="3"/>
    <x v="175"/>
    <x v="50"/>
    <n v="1"/>
    <n v="2000"/>
    <n v="2012"/>
  </r>
  <r>
    <x v="0"/>
    <x v="3"/>
    <x v="81"/>
    <x v="24"/>
    <n v="1"/>
    <n v="1000"/>
    <n v="2012"/>
  </r>
  <r>
    <x v="0"/>
    <x v="3"/>
    <x v="83"/>
    <x v="50"/>
    <n v="1"/>
    <n v="2000"/>
    <n v="2012"/>
  </r>
  <r>
    <x v="0"/>
    <x v="3"/>
    <x v="88"/>
    <x v="20"/>
    <n v="1"/>
    <n v="1500"/>
    <n v="2012"/>
  </r>
  <r>
    <x v="0"/>
    <x v="3"/>
    <x v="96"/>
    <x v="50"/>
    <n v="1"/>
    <n v="2000"/>
    <n v="2012"/>
  </r>
  <r>
    <x v="0"/>
    <x v="3"/>
    <x v="105"/>
    <x v="50"/>
    <n v="1"/>
    <n v="2000"/>
    <n v="2012"/>
  </r>
  <r>
    <x v="0"/>
    <x v="3"/>
    <x v="107"/>
    <x v="20"/>
    <n v="1"/>
    <n v="1500"/>
    <n v="2012"/>
  </r>
  <r>
    <x v="0"/>
    <x v="3"/>
    <x v="109"/>
    <x v="55"/>
    <n v="1"/>
    <n v="3000"/>
    <n v="2012"/>
  </r>
  <r>
    <x v="0"/>
    <x v="3"/>
    <x v="115"/>
    <x v="55"/>
    <n v="1"/>
    <n v="3000"/>
    <n v="2012"/>
  </r>
  <r>
    <x v="0"/>
    <x v="3"/>
    <x v="126"/>
    <x v="13"/>
    <n v="1"/>
    <n v="10000"/>
    <n v="2012"/>
  </r>
  <r>
    <x v="0"/>
    <x v="3"/>
    <x v="128"/>
    <x v="13"/>
    <n v="2"/>
    <n v="5000"/>
    <n v="2012"/>
  </r>
  <r>
    <x v="0"/>
    <x v="3"/>
    <x v="129"/>
    <x v="4"/>
    <n v="1"/>
    <n v="15000"/>
    <n v="2012"/>
  </r>
  <r>
    <x v="0"/>
    <x v="3"/>
    <x v="132"/>
    <x v="55"/>
    <n v="1"/>
    <n v="3000"/>
    <n v="2012"/>
  </r>
  <r>
    <x v="0"/>
    <x v="3"/>
    <x v="156"/>
    <x v="24"/>
    <n v="1"/>
    <n v="1000"/>
    <n v="2012"/>
  </r>
  <r>
    <x v="0"/>
    <x v="3"/>
    <x v="157"/>
    <x v="198"/>
    <n v="2"/>
    <n v="2800"/>
    <n v="2012"/>
  </r>
  <r>
    <x v="0"/>
    <x v="3"/>
    <x v="158"/>
    <x v="55"/>
    <n v="1"/>
    <n v="3000"/>
    <n v="2013"/>
  </r>
  <r>
    <x v="1"/>
    <x v="0"/>
    <x v="0"/>
    <x v="16"/>
    <n v="2"/>
    <n v="2250"/>
    <n v="2011"/>
  </r>
  <r>
    <x v="1"/>
    <x v="0"/>
    <x v="2"/>
    <x v="199"/>
    <n v="5"/>
    <n v="5880"/>
    <n v="2011"/>
  </r>
  <r>
    <x v="1"/>
    <x v="0"/>
    <x v="3"/>
    <x v="3"/>
    <n v="5"/>
    <n v="2600"/>
    <n v="2011"/>
  </r>
  <r>
    <x v="1"/>
    <x v="0"/>
    <x v="4"/>
    <x v="49"/>
    <n v="1"/>
    <n v="5000"/>
    <n v="2011"/>
  </r>
  <r>
    <x v="1"/>
    <x v="0"/>
    <x v="6"/>
    <x v="200"/>
    <n v="4"/>
    <n v="4050"/>
    <n v="2011"/>
  </r>
  <r>
    <x v="1"/>
    <x v="0"/>
    <x v="8"/>
    <x v="190"/>
    <n v="8"/>
    <n v="3737.5"/>
    <n v="2011"/>
  </r>
  <r>
    <x v="1"/>
    <x v="0"/>
    <x v="9"/>
    <x v="137"/>
    <n v="3"/>
    <n v="3166.6666666666665"/>
    <n v="2011"/>
  </r>
  <r>
    <x v="1"/>
    <x v="0"/>
    <x v="10"/>
    <x v="201"/>
    <n v="5"/>
    <n v="3650"/>
    <n v="2011"/>
  </r>
  <r>
    <x v="1"/>
    <x v="0"/>
    <x v="11"/>
    <x v="49"/>
    <n v="1"/>
    <n v="5000"/>
    <n v="2011"/>
  </r>
  <r>
    <x v="1"/>
    <x v="0"/>
    <x v="182"/>
    <x v="202"/>
    <n v="4"/>
    <n v="7000"/>
    <n v="2011"/>
  </r>
  <r>
    <x v="1"/>
    <x v="0"/>
    <x v="14"/>
    <x v="74"/>
    <n v="4"/>
    <n v="3375"/>
    <n v="2012"/>
  </r>
  <r>
    <x v="1"/>
    <x v="0"/>
    <x v="16"/>
    <x v="47"/>
    <n v="4"/>
    <n v="3625"/>
    <n v="2012"/>
  </r>
  <r>
    <x v="1"/>
    <x v="0"/>
    <x v="17"/>
    <x v="55"/>
    <n v="2"/>
    <n v="1500"/>
    <n v="2012"/>
  </r>
  <r>
    <x v="1"/>
    <x v="0"/>
    <x v="18"/>
    <x v="203"/>
    <n v="4"/>
    <n v="3125"/>
    <n v="2012"/>
  </r>
  <r>
    <x v="1"/>
    <x v="0"/>
    <x v="19"/>
    <x v="60"/>
    <n v="1"/>
    <n v="4000"/>
    <n v="2012"/>
  </r>
  <r>
    <x v="1"/>
    <x v="0"/>
    <x v="20"/>
    <x v="26"/>
    <n v="7"/>
    <n v="3142.8571428571427"/>
    <n v="2012"/>
  </r>
  <r>
    <x v="1"/>
    <x v="0"/>
    <x v="21"/>
    <x v="7"/>
    <n v="3"/>
    <n v="4000"/>
    <n v="2012"/>
  </r>
  <r>
    <x v="1"/>
    <x v="0"/>
    <x v="22"/>
    <x v="15"/>
    <n v="2"/>
    <n v="3000"/>
    <n v="2012"/>
  </r>
  <r>
    <x v="1"/>
    <x v="0"/>
    <x v="23"/>
    <x v="14"/>
    <n v="3"/>
    <n v="3500"/>
    <n v="2012"/>
  </r>
  <r>
    <x v="1"/>
    <x v="0"/>
    <x v="183"/>
    <x v="24"/>
    <n v="1"/>
    <n v="1000"/>
    <n v="2012"/>
  </r>
  <r>
    <x v="1"/>
    <x v="0"/>
    <x v="25"/>
    <x v="31"/>
    <n v="7"/>
    <n v="5000"/>
    <n v="2012"/>
  </r>
  <r>
    <x v="1"/>
    <x v="0"/>
    <x v="26"/>
    <x v="89"/>
    <n v="3"/>
    <n v="2500"/>
    <n v="2012"/>
  </r>
  <r>
    <x v="1"/>
    <x v="0"/>
    <x v="184"/>
    <x v="93"/>
    <n v="2"/>
    <n v="3250"/>
    <n v="2012"/>
  </r>
  <r>
    <x v="1"/>
    <x v="0"/>
    <x v="27"/>
    <x v="204"/>
    <n v="3"/>
    <n v="2066.6666666666665"/>
    <n v="2012"/>
  </r>
  <r>
    <x v="1"/>
    <x v="0"/>
    <x v="28"/>
    <x v="49"/>
    <n v="2"/>
    <n v="2500"/>
    <n v="2012"/>
  </r>
  <r>
    <x v="1"/>
    <x v="0"/>
    <x v="185"/>
    <x v="13"/>
    <n v="3"/>
    <n v="3333.3333333333335"/>
    <n v="2012"/>
  </r>
  <r>
    <x v="1"/>
    <x v="0"/>
    <x v="30"/>
    <x v="89"/>
    <n v="2"/>
    <n v="3750"/>
    <n v="2012"/>
  </r>
  <r>
    <x v="1"/>
    <x v="0"/>
    <x v="31"/>
    <x v="89"/>
    <n v="3"/>
    <n v="2500"/>
    <n v="2012"/>
  </r>
  <r>
    <x v="1"/>
    <x v="0"/>
    <x v="32"/>
    <x v="140"/>
    <n v="3"/>
    <n v="5833.333333333333"/>
    <n v="2012"/>
  </r>
  <r>
    <x v="1"/>
    <x v="0"/>
    <x v="33"/>
    <x v="89"/>
    <n v="4"/>
    <n v="1875"/>
    <n v="2012"/>
  </r>
  <r>
    <x v="1"/>
    <x v="0"/>
    <x v="34"/>
    <x v="205"/>
    <n v="3"/>
    <n v="2200"/>
    <n v="2012"/>
  </r>
  <r>
    <x v="1"/>
    <x v="0"/>
    <x v="170"/>
    <x v="160"/>
    <n v="3"/>
    <n v="3000"/>
    <n v="2012"/>
  </r>
  <r>
    <x v="1"/>
    <x v="0"/>
    <x v="35"/>
    <x v="206"/>
    <n v="5"/>
    <n v="2360"/>
    <n v="2012"/>
  </r>
  <r>
    <x v="1"/>
    <x v="0"/>
    <x v="36"/>
    <x v="207"/>
    <n v="4"/>
    <n v="7312.5"/>
    <n v="2012"/>
  </r>
  <r>
    <x v="1"/>
    <x v="0"/>
    <x v="37"/>
    <x v="16"/>
    <n v="2"/>
    <n v="2250"/>
    <n v="2012"/>
  </r>
  <r>
    <x v="1"/>
    <x v="0"/>
    <x v="186"/>
    <x v="160"/>
    <n v="1"/>
    <n v="9000"/>
    <n v="2012"/>
  </r>
  <r>
    <x v="1"/>
    <x v="0"/>
    <x v="38"/>
    <x v="8"/>
    <n v="3"/>
    <n v="5666.666666666667"/>
    <n v="2012"/>
  </r>
  <r>
    <x v="1"/>
    <x v="0"/>
    <x v="39"/>
    <x v="208"/>
    <n v="4"/>
    <n v="3725"/>
    <n v="2012"/>
  </r>
  <r>
    <x v="1"/>
    <x v="0"/>
    <x v="41"/>
    <x v="209"/>
    <n v="9"/>
    <n v="4633.333333333333"/>
    <n v="2012"/>
  </r>
  <r>
    <x v="1"/>
    <x v="0"/>
    <x v="187"/>
    <x v="60"/>
    <n v="1"/>
    <n v="4000"/>
    <n v="2012"/>
  </r>
  <r>
    <x v="1"/>
    <x v="0"/>
    <x v="42"/>
    <x v="210"/>
    <n v="11"/>
    <n v="5381.818181818182"/>
    <n v="2012"/>
  </r>
  <r>
    <x v="1"/>
    <x v="0"/>
    <x v="43"/>
    <x v="8"/>
    <n v="2"/>
    <n v="8500"/>
    <n v="2012"/>
  </r>
  <r>
    <x v="1"/>
    <x v="0"/>
    <x v="45"/>
    <x v="49"/>
    <n v="1"/>
    <n v="5000"/>
    <n v="2012"/>
  </r>
  <r>
    <x v="1"/>
    <x v="0"/>
    <x v="171"/>
    <x v="55"/>
    <n v="1"/>
    <n v="3000"/>
    <n v="2012"/>
  </r>
  <r>
    <x v="1"/>
    <x v="0"/>
    <x v="188"/>
    <x v="74"/>
    <n v="4"/>
    <n v="3375"/>
    <n v="2012"/>
  </r>
  <r>
    <x v="1"/>
    <x v="0"/>
    <x v="46"/>
    <x v="35"/>
    <n v="4"/>
    <n v="4000"/>
    <n v="2012"/>
  </r>
  <r>
    <x v="1"/>
    <x v="0"/>
    <x v="47"/>
    <x v="211"/>
    <n v="1"/>
    <n v="1750"/>
    <n v="2012"/>
  </r>
  <r>
    <x v="1"/>
    <x v="0"/>
    <x v="189"/>
    <x v="122"/>
    <n v="6"/>
    <n v="7000"/>
    <n v="2012"/>
  </r>
  <r>
    <x v="1"/>
    <x v="0"/>
    <x v="48"/>
    <x v="6"/>
    <n v="3"/>
    <n v="5166.666666666667"/>
    <n v="2012"/>
  </r>
  <r>
    <x v="1"/>
    <x v="0"/>
    <x v="49"/>
    <x v="212"/>
    <n v="3"/>
    <n v="9666.6666666666661"/>
    <n v="2012"/>
  </r>
  <r>
    <x v="1"/>
    <x v="0"/>
    <x v="172"/>
    <x v="49"/>
    <n v="2"/>
    <n v="2500"/>
    <n v="2012"/>
  </r>
  <r>
    <x v="1"/>
    <x v="0"/>
    <x v="190"/>
    <x v="64"/>
    <n v="1"/>
    <n v="2500"/>
    <n v="2012"/>
  </r>
  <r>
    <x v="1"/>
    <x v="0"/>
    <x v="191"/>
    <x v="37"/>
    <n v="2"/>
    <n v="4000"/>
    <n v="2012"/>
  </r>
  <r>
    <x v="1"/>
    <x v="0"/>
    <x v="51"/>
    <x v="160"/>
    <n v="2"/>
    <n v="4500"/>
    <n v="2012"/>
  </r>
  <r>
    <x v="1"/>
    <x v="0"/>
    <x v="52"/>
    <x v="55"/>
    <n v="1"/>
    <n v="3000"/>
    <n v="2012"/>
  </r>
  <r>
    <x v="1"/>
    <x v="0"/>
    <x v="53"/>
    <x v="16"/>
    <n v="2"/>
    <n v="2250"/>
    <n v="2012"/>
  </r>
  <r>
    <x v="1"/>
    <x v="0"/>
    <x v="192"/>
    <x v="4"/>
    <n v="1"/>
    <n v="15000"/>
    <n v="2012"/>
  </r>
  <r>
    <x v="1"/>
    <x v="0"/>
    <x v="54"/>
    <x v="7"/>
    <n v="2"/>
    <n v="6000"/>
    <n v="2012"/>
  </r>
  <r>
    <x v="1"/>
    <x v="0"/>
    <x v="173"/>
    <x v="15"/>
    <n v="2"/>
    <n v="3000"/>
    <n v="2012"/>
  </r>
  <r>
    <x v="1"/>
    <x v="0"/>
    <x v="193"/>
    <x v="37"/>
    <n v="3"/>
    <n v="2666.6666666666665"/>
    <n v="2012"/>
  </r>
  <r>
    <x v="1"/>
    <x v="0"/>
    <x v="56"/>
    <x v="213"/>
    <n v="2"/>
    <n v="25425"/>
    <n v="2012"/>
  </r>
  <r>
    <x v="1"/>
    <x v="0"/>
    <x v="194"/>
    <x v="14"/>
    <n v="4"/>
    <n v="2625"/>
    <n v="2012"/>
  </r>
  <r>
    <x v="1"/>
    <x v="0"/>
    <x v="57"/>
    <x v="180"/>
    <n v="7"/>
    <n v="6142.8571428571431"/>
    <n v="2012"/>
  </r>
  <r>
    <x v="1"/>
    <x v="0"/>
    <x v="195"/>
    <x v="19"/>
    <n v="1"/>
    <n v="20000"/>
    <n v="2012"/>
  </r>
  <r>
    <x v="1"/>
    <x v="0"/>
    <x v="58"/>
    <x v="37"/>
    <n v="2"/>
    <n v="4000"/>
    <n v="2012"/>
  </r>
  <r>
    <x v="1"/>
    <x v="0"/>
    <x v="196"/>
    <x v="160"/>
    <n v="2"/>
    <n v="4500"/>
    <n v="2012"/>
  </r>
  <r>
    <x v="1"/>
    <x v="0"/>
    <x v="60"/>
    <x v="140"/>
    <n v="5"/>
    <n v="3500"/>
    <n v="2012"/>
  </r>
  <r>
    <x v="1"/>
    <x v="0"/>
    <x v="61"/>
    <x v="111"/>
    <n v="4"/>
    <n v="4125"/>
    <n v="2012"/>
  </r>
  <r>
    <x v="1"/>
    <x v="0"/>
    <x v="62"/>
    <x v="1"/>
    <n v="3"/>
    <n v="2333.3333333333335"/>
    <n v="2012"/>
  </r>
  <r>
    <x v="1"/>
    <x v="0"/>
    <x v="63"/>
    <x v="36"/>
    <n v="5"/>
    <n v="3600"/>
    <n v="2012"/>
  </r>
  <r>
    <x v="1"/>
    <x v="0"/>
    <x v="64"/>
    <x v="19"/>
    <n v="1"/>
    <n v="20000"/>
    <n v="2012"/>
  </r>
  <r>
    <x v="1"/>
    <x v="0"/>
    <x v="65"/>
    <x v="50"/>
    <n v="2"/>
    <n v="1000"/>
    <n v="2012"/>
  </r>
  <r>
    <x v="1"/>
    <x v="0"/>
    <x v="66"/>
    <x v="20"/>
    <n v="1"/>
    <n v="1500"/>
    <n v="2012"/>
  </r>
  <r>
    <x v="1"/>
    <x v="0"/>
    <x v="68"/>
    <x v="3"/>
    <n v="4"/>
    <n v="3250"/>
    <n v="2012"/>
  </r>
  <r>
    <x v="1"/>
    <x v="0"/>
    <x v="69"/>
    <x v="64"/>
    <n v="1"/>
    <n v="2500"/>
    <n v="2012"/>
  </r>
  <r>
    <x v="1"/>
    <x v="0"/>
    <x v="70"/>
    <x v="1"/>
    <n v="2"/>
    <n v="3500"/>
    <n v="2012"/>
  </r>
  <r>
    <x v="1"/>
    <x v="0"/>
    <x v="197"/>
    <x v="64"/>
    <n v="1"/>
    <n v="2500"/>
    <n v="2012"/>
  </r>
  <r>
    <x v="1"/>
    <x v="0"/>
    <x v="71"/>
    <x v="137"/>
    <n v="3"/>
    <n v="3166.6666666666665"/>
    <n v="2012"/>
  </r>
  <r>
    <x v="1"/>
    <x v="0"/>
    <x v="174"/>
    <x v="13"/>
    <n v="2"/>
    <n v="5000"/>
    <n v="2012"/>
  </r>
  <r>
    <x v="1"/>
    <x v="0"/>
    <x v="72"/>
    <x v="214"/>
    <n v="9"/>
    <n v="3800"/>
    <n v="2012"/>
  </r>
  <r>
    <x v="1"/>
    <x v="0"/>
    <x v="73"/>
    <x v="60"/>
    <n v="2"/>
    <n v="2000"/>
    <n v="2012"/>
  </r>
  <r>
    <x v="1"/>
    <x v="0"/>
    <x v="74"/>
    <x v="35"/>
    <n v="4"/>
    <n v="4000"/>
    <n v="2012"/>
  </r>
  <r>
    <x v="1"/>
    <x v="0"/>
    <x v="75"/>
    <x v="111"/>
    <n v="4"/>
    <n v="4125"/>
    <n v="2012"/>
  </r>
  <r>
    <x v="1"/>
    <x v="0"/>
    <x v="198"/>
    <x v="55"/>
    <n v="1"/>
    <n v="3000"/>
    <n v="2012"/>
  </r>
  <r>
    <x v="1"/>
    <x v="0"/>
    <x v="76"/>
    <x v="40"/>
    <n v="5"/>
    <n v="5000"/>
    <n v="2012"/>
  </r>
  <r>
    <x v="1"/>
    <x v="0"/>
    <x v="175"/>
    <x v="49"/>
    <n v="1"/>
    <n v="5000"/>
    <n v="2012"/>
  </r>
  <r>
    <x v="1"/>
    <x v="0"/>
    <x v="77"/>
    <x v="215"/>
    <n v="3"/>
    <n v="1566.6666666666667"/>
    <n v="2012"/>
  </r>
  <r>
    <x v="1"/>
    <x v="0"/>
    <x v="79"/>
    <x v="216"/>
    <n v="6"/>
    <n v="4416.666666666667"/>
    <n v="2012"/>
  </r>
  <r>
    <x v="1"/>
    <x v="0"/>
    <x v="199"/>
    <x v="53"/>
    <n v="2"/>
    <n v="10500"/>
    <n v="2012"/>
  </r>
  <r>
    <x v="1"/>
    <x v="0"/>
    <x v="176"/>
    <x v="32"/>
    <n v="3"/>
    <n v="3666.6666666666665"/>
    <n v="2012"/>
  </r>
  <r>
    <x v="1"/>
    <x v="0"/>
    <x v="82"/>
    <x v="203"/>
    <n v="3"/>
    <n v="4166.666666666667"/>
    <n v="2012"/>
  </r>
  <r>
    <x v="1"/>
    <x v="0"/>
    <x v="200"/>
    <x v="19"/>
    <n v="2"/>
    <n v="10000"/>
    <n v="2012"/>
  </r>
  <r>
    <x v="1"/>
    <x v="0"/>
    <x v="83"/>
    <x v="23"/>
    <n v="2"/>
    <n v="13500"/>
    <n v="2012"/>
  </r>
  <r>
    <x v="1"/>
    <x v="0"/>
    <x v="201"/>
    <x v="8"/>
    <n v="6"/>
    <n v="2833.3333333333335"/>
    <n v="2012"/>
  </r>
  <r>
    <x v="1"/>
    <x v="0"/>
    <x v="84"/>
    <x v="64"/>
    <n v="1"/>
    <n v="2500"/>
    <n v="2012"/>
  </r>
  <r>
    <x v="1"/>
    <x v="0"/>
    <x v="202"/>
    <x v="20"/>
    <n v="1"/>
    <n v="1500"/>
    <n v="2012"/>
  </r>
  <r>
    <x v="1"/>
    <x v="0"/>
    <x v="85"/>
    <x v="47"/>
    <n v="4"/>
    <n v="3625"/>
    <n v="2012"/>
  </r>
  <r>
    <x v="1"/>
    <x v="0"/>
    <x v="203"/>
    <x v="93"/>
    <n v="3"/>
    <n v="2166.6666666666665"/>
    <n v="2012"/>
  </r>
  <r>
    <x v="1"/>
    <x v="0"/>
    <x v="86"/>
    <x v="62"/>
    <n v="4"/>
    <n v="3500"/>
    <n v="2012"/>
  </r>
  <r>
    <x v="1"/>
    <x v="0"/>
    <x v="87"/>
    <x v="49"/>
    <n v="2"/>
    <n v="2500"/>
    <n v="2012"/>
  </r>
  <r>
    <x v="1"/>
    <x v="0"/>
    <x v="204"/>
    <x v="50"/>
    <n v="1"/>
    <n v="2000"/>
    <n v="2012"/>
  </r>
  <r>
    <x v="1"/>
    <x v="0"/>
    <x v="205"/>
    <x v="217"/>
    <n v="8"/>
    <n v="2925"/>
    <n v="2012"/>
  </r>
  <r>
    <x v="1"/>
    <x v="0"/>
    <x v="90"/>
    <x v="66"/>
    <n v="9"/>
    <n v="5222.2222222222226"/>
    <n v="2012"/>
  </r>
  <r>
    <x v="1"/>
    <x v="0"/>
    <x v="91"/>
    <x v="13"/>
    <n v="1"/>
    <n v="10000"/>
    <n v="2012"/>
  </r>
  <r>
    <x v="1"/>
    <x v="0"/>
    <x v="93"/>
    <x v="16"/>
    <n v="2"/>
    <n v="2250"/>
    <n v="2012"/>
  </r>
  <r>
    <x v="1"/>
    <x v="0"/>
    <x v="94"/>
    <x v="49"/>
    <n v="1"/>
    <n v="5000"/>
    <n v="2012"/>
  </r>
  <r>
    <x v="1"/>
    <x v="0"/>
    <x v="95"/>
    <x v="37"/>
    <n v="3"/>
    <n v="2666.6666666666665"/>
    <n v="2012"/>
  </r>
  <r>
    <x v="1"/>
    <x v="0"/>
    <x v="96"/>
    <x v="20"/>
    <n v="1"/>
    <n v="1500"/>
    <n v="2012"/>
  </r>
  <r>
    <x v="1"/>
    <x v="0"/>
    <x v="97"/>
    <x v="9"/>
    <n v="6"/>
    <n v="4000"/>
    <n v="2012"/>
  </r>
  <r>
    <x v="1"/>
    <x v="0"/>
    <x v="99"/>
    <x v="215"/>
    <n v="2"/>
    <n v="2350"/>
    <n v="2012"/>
  </r>
  <r>
    <x v="1"/>
    <x v="0"/>
    <x v="100"/>
    <x v="218"/>
    <n v="8"/>
    <n v="3637.5"/>
    <n v="2012"/>
  </r>
  <r>
    <x v="1"/>
    <x v="0"/>
    <x v="101"/>
    <x v="55"/>
    <n v="1"/>
    <n v="3000"/>
    <n v="2012"/>
  </r>
  <r>
    <x v="1"/>
    <x v="0"/>
    <x v="206"/>
    <x v="7"/>
    <n v="1"/>
    <n v="12000"/>
    <n v="2012"/>
  </r>
  <r>
    <x v="1"/>
    <x v="0"/>
    <x v="102"/>
    <x v="93"/>
    <n v="3"/>
    <n v="2166.6666666666665"/>
    <n v="2012"/>
  </r>
  <r>
    <x v="1"/>
    <x v="0"/>
    <x v="207"/>
    <x v="7"/>
    <n v="5"/>
    <n v="2400"/>
    <n v="2012"/>
  </r>
  <r>
    <x v="1"/>
    <x v="0"/>
    <x v="104"/>
    <x v="37"/>
    <n v="2"/>
    <n v="4000"/>
    <n v="2012"/>
  </r>
  <r>
    <x v="1"/>
    <x v="0"/>
    <x v="105"/>
    <x v="53"/>
    <n v="5"/>
    <n v="4200"/>
    <n v="2012"/>
  </r>
  <r>
    <x v="1"/>
    <x v="0"/>
    <x v="106"/>
    <x v="219"/>
    <n v="2"/>
    <n v="1450"/>
    <n v="2012"/>
  </r>
  <r>
    <x v="1"/>
    <x v="0"/>
    <x v="107"/>
    <x v="220"/>
    <n v="4"/>
    <n v="2525"/>
    <n v="2012"/>
  </r>
  <r>
    <x v="1"/>
    <x v="0"/>
    <x v="108"/>
    <x v="36"/>
    <n v="4"/>
    <n v="4500"/>
    <n v="2012"/>
  </r>
  <r>
    <x v="1"/>
    <x v="0"/>
    <x v="208"/>
    <x v="1"/>
    <n v="2"/>
    <n v="3500"/>
    <n v="2012"/>
  </r>
  <r>
    <x v="1"/>
    <x v="0"/>
    <x v="209"/>
    <x v="68"/>
    <n v="4"/>
    <n v="2875"/>
    <n v="2012"/>
  </r>
  <r>
    <x v="1"/>
    <x v="0"/>
    <x v="111"/>
    <x v="35"/>
    <n v="5"/>
    <n v="3200"/>
    <n v="2012"/>
  </r>
  <r>
    <x v="1"/>
    <x v="0"/>
    <x v="112"/>
    <x v="64"/>
    <n v="1"/>
    <n v="2500"/>
    <n v="2012"/>
  </r>
  <r>
    <x v="1"/>
    <x v="0"/>
    <x v="113"/>
    <x v="37"/>
    <n v="3"/>
    <n v="2666.6666666666665"/>
    <n v="2012"/>
  </r>
  <r>
    <x v="1"/>
    <x v="0"/>
    <x v="114"/>
    <x v="104"/>
    <n v="5"/>
    <n v="8800"/>
    <n v="2012"/>
  </r>
  <r>
    <x v="1"/>
    <x v="0"/>
    <x v="116"/>
    <x v="4"/>
    <n v="3"/>
    <n v="5000"/>
    <n v="2012"/>
  </r>
  <r>
    <x v="1"/>
    <x v="0"/>
    <x v="117"/>
    <x v="32"/>
    <n v="4"/>
    <n v="2750"/>
    <n v="2012"/>
  </r>
  <r>
    <x v="1"/>
    <x v="0"/>
    <x v="210"/>
    <x v="50"/>
    <n v="1"/>
    <n v="2000"/>
    <n v="2012"/>
  </r>
  <r>
    <x v="1"/>
    <x v="0"/>
    <x v="118"/>
    <x v="221"/>
    <n v="5"/>
    <n v="16000"/>
    <n v="2012"/>
  </r>
  <r>
    <x v="1"/>
    <x v="0"/>
    <x v="119"/>
    <x v="197"/>
    <n v="2"/>
    <n v="1350"/>
    <n v="2012"/>
  </r>
  <r>
    <x v="1"/>
    <x v="0"/>
    <x v="120"/>
    <x v="11"/>
    <n v="8"/>
    <n v="2812.5"/>
    <n v="2012"/>
  </r>
  <r>
    <x v="1"/>
    <x v="0"/>
    <x v="121"/>
    <x v="31"/>
    <n v="5"/>
    <n v="7000"/>
    <n v="2012"/>
  </r>
  <r>
    <x v="1"/>
    <x v="0"/>
    <x v="211"/>
    <x v="13"/>
    <n v="5"/>
    <n v="2000"/>
    <n v="2012"/>
  </r>
  <r>
    <x v="1"/>
    <x v="0"/>
    <x v="122"/>
    <x v="40"/>
    <n v="1"/>
    <n v="25000"/>
    <n v="2012"/>
  </r>
  <r>
    <x v="1"/>
    <x v="0"/>
    <x v="123"/>
    <x v="222"/>
    <n v="9"/>
    <n v="4111.1111111111113"/>
    <n v="2012"/>
  </r>
  <r>
    <x v="1"/>
    <x v="0"/>
    <x v="124"/>
    <x v="36"/>
    <n v="2"/>
    <n v="9000"/>
    <n v="2012"/>
  </r>
  <r>
    <x v="1"/>
    <x v="0"/>
    <x v="125"/>
    <x v="46"/>
    <n v="3"/>
    <n v="2833.3333333333335"/>
    <n v="2012"/>
  </r>
  <r>
    <x v="1"/>
    <x v="0"/>
    <x v="212"/>
    <x v="50"/>
    <n v="1"/>
    <n v="2000"/>
    <n v="2012"/>
  </r>
  <r>
    <x v="1"/>
    <x v="0"/>
    <x v="126"/>
    <x v="37"/>
    <n v="2"/>
    <n v="4000"/>
    <n v="2012"/>
  </r>
  <r>
    <x v="1"/>
    <x v="0"/>
    <x v="213"/>
    <x v="223"/>
    <n v="7"/>
    <n v="7171.4285714285716"/>
    <n v="2012"/>
  </r>
  <r>
    <x v="1"/>
    <x v="0"/>
    <x v="214"/>
    <x v="156"/>
    <n v="5"/>
    <n v="5900"/>
    <n v="2012"/>
  </r>
  <r>
    <x v="1"/>
    <x v="0"/>
    <x v="129"/>
    <x v="49"/>
    <n v="3"/>
    <n v="1666.6666666666667"/>
    <n v="2012"/>
  </r>
  <r>
    <x v="1"/>
    <x v="0"/>
    <x v="215"/>
    <x v="23"/>
    <n v="5"/>
    <n v="5400"/>
    <n v="2012"/>
  </r>
  <r>
    <x v="1"/>
    <x v="0"/>
    <x v="130"/>
    <x v="7"/>
    <n v="4"/>
    <n v="3000"/>
    <n v="2012"/>
  </r>
  <r>
    <x v="1"/>
    <x v="0"/>
    <x v="131"/>
    <x v="224"/>
    <n v="6"/>
    <n v="1616.6666666666667"/>
    <n v="2012"/>
  </r>
  <r>
    <x v="1"/>
    <x v="0"/>
    <x v="132"/>
    <x v="55"/>
    <n v="1"/>
    <n v="3000"/>
    <n v="2012"/>
  </r>
  <r>
    <x v="1"/>
    <x v="0"/>
    <x v="216"/>
    <x v="189"/>
    <n v="10"/>
    <n v="4950"/>
    <n v="2012"/>
  </r>
  <r>
    <x v="1"/>
    <x v="0"/>
    <x v="133"/>
    <x v="65"/>
    <n v="3"/>
    <n v="6333.333333333333"/>
    <n v="2012"/>
  </r>
  <r>
    <x v="1"/>
    <x v="0"/>
    <x v="134"/>
    <x v="49"/>
    <n v="1"/>
    <n v="5000"/>
    <n v="2012"/>
  </r>
  <r>
    <x v="1"/>
    <x v="0"/>
    <x v="135"/>
    <x v="11"/>
    <n v="5"/>
    <n v="4500"/>
    <n v="2012"/>
  </r>
  <r>
    <x v="1"/>
    <x v="0"/>
    <x v="177"/>
    <x v="37"/>
    <n v="2"/>
    <n v="4000"/>
    <n v="2012"/>
  </r>
  <r>
    <x v="1"/>
    <x v="0"/>
    <x v="136"/>
    <x v="225"/>
    <n v="5"/>
    <n v="2880"/>
    <n v="2012"/>
  </r>
  <r>
    <x v="1"/>
    <x v="0"/>
    <x v="137"/>
    <x v="226"/>
    <n v="6"/>
    <n v="2050"/>
    <n v="2012"/>
  </r>
  <r>
    <x v="1"/>
    <x v="0"/>
    <x v="138"/>
    <x v="1"/>
    <n v="3"/>
    <n v="2333.3333333333335"/>
    <n v="2012"/>
  </r>
  <r>
    <x v="1"/>
    <x v="0"/>
    <x v="140"/>
    <x v="58"/>
    <n v="5"/>
    <n v="7200"/>
    <n v="2012"/>
  </r>
  <r>
    <x v="1"/>
    <x v="0"/>
    <x v="141"/>
    <x v="4"/>
    <n v="1"/>
    <n v="15000"/>
    <n v="2012"/>
  </r>
  <r>
    <x v="1"/>
    <x v="0"/>
    <x v="142"/>
    <x v="227"/>
    <n v="5"/>
    <n v="3120"/>
    <n v="2012"/>
  </r>
  <r>
    <x v="1"/>
    <x v="0"/>
    <x v="143"/>
    <x v="228"/>
    <n v="1"/>
    <n v="1800"/>
    <n v="2012"/>
  </r>
  <r>
    <x v="1"/>
    <x v="0"/>
    <x v="178"/>
    <x v="6"/>
    <n v="4"/>
    <n v="3875"/>
    <n v="2012"/>
  </r>
  <r>
    <x v="1"/>
    <x v="0"/>
    <x v="217"/>
    <x v="60"/>
    <n v="1"/>
    <n v="4000"/>
    <n v="2012"/>
  </r>
  <r>
    <x v="1"/>
    <x v="0"/>
    <x v="144"/>
    <x v="37"/>
    <n v="3"/>
    <n v="2666.6666666666665"/>
    <n v="2012"/>
  </r>
  <r>
    <x v="1"/>
    <x v="0"/>
    <x v="179"/>
    <x v="20"/>
    <n v="1"/>
    <n v="1500"/>
    <n v="2012"/>
  </r>
  <r>
    <x v="1"/>
    <x v="0"/>
    <x v="145"/>
    <x v="229"/>
    <n v="8"/>
    <n v="1993.75"/>
    <n v="2012"/>
  </r>
  <r>
    <x v="1"/>
    <x v="0"/>
    <x v="146"/>
    <x v="230"/>
    <n v="6"/>
    <n v="5866.666666666667"/>
    <n v="2012"/>
  </r>
  <r>
    <x v="1"/>
    <x v="0"/>
    <x v="147"/>
    <x v="231"/>
    <n v="3"/>
    <n v="2400"/>
    <n v="2012"/>
  </r>
  <r>
    <x v="1"/>
    <x v="0"/>
    <x v="218"/>
    <x v="226"/>
    <n v="3"/>
    <n v="4100"/>
    <n v="2012"/>
  </r>
  <r>
    <x v="1"/>
    <x v="0"/>
    <x v="150"/>
    <x v="49"/>
    <n v="3"/>
    <n v="1666.6666666666667"/>
    <n v="2012"/>
  </r>
  <r>
    <x v="1"/>
    <x v="0"/>
    <x v="151"/>
    <x v="232"/>
    <n v="2"/>
    <n v="2255"/>
    <n v="2012"/>
  </r>
  <r>
    <x v="1"/>
    <x v="0"/>
    <x v="152"/>
    <x v="32"/>
    <n v="4"/>
    <n v="2750"/>
    <n v="2012"/>
  </r>
  <r>
    <x v="1"/>
    <x v="0"/>
    <x v="154"/>
    <x v="13"/>
    <n v="2"/>
    <n v="5000"/>
    <n v="2012"/>
  </r>
  <r>
    <x v="1"/>
    <x v="0"/>
    <x v="155"/>
    <x v="9"/>
    <n v="8"/>
    <n v="3000"/>
    <n v="2012"/>
  </r>
  <r>
    <x v="1"/>
    <x v="0"/>
    <x v="156"/>
    <x v="233"/>
    <n v="8"/>
    <n v="4437.5"/>
    <n v="2012"/>
  </r>
  <r>
    <x v="1"/>
    <x v="0"/>
    <x v="158"/>
    <x v="20"/>
    <n v="1"/>
    <n v="1500"/>
    <n v="2013"/>
  </r>
  <r>
    <x v="1"/>
    <x v="0"/>
    <x v="159"/>
    <x v="143"/>
    <n v="5"/>
    <n v="3020"/>
    <n v="2013"/>
  </r>
  <r>
    <x v="1"/>
    <x v="0"/>
    <x v="161"/>
    <x v="234"/>
    <n v="7"/>
    <n v="5514.2857142857147"/>
    <n v="2013"/>
  </r>
  <r>
    <x v="1"/>
    <x v="0"/>
    <x v="162"/>
    <x v="160"/>
    <n v="3"/>
    <n v="3000"/>
    <n v="2013"/>
  </r>
  <r>
    <x v="1"/>
    <x v="0"/>
    <x v="163"/>
    <x v="1"/>
    <n v="1"/>
    <n v="7000"/>
    <n v="2013"/>
  </r>
  <r>
    <x v="1"/>
    <x v="0"/>
    <x v="164"/>
    <x v="93"/>
    <n v="3"/>
    <n v="2166.6666666666665"/>
    <n v="2013"/>
  </r>
  <r>
    <x v="1"/>
    <x v="0"/>
    <x v="219"/>
    <x v="235"/>
    <n v="3"/>
    <n v="1983.3333333333333"/>
    <n v="2013"/>
  </r>
  <r>
    <x v="1"/>
    <x v="0"/>
    <x v="181"/>
    <x v="15"/>
    <n v="2"/>
    <n v="3000"/>
    <n v="2013"/>
  </r>
  <r>
    <x v="1"/>
    <x v="0"/>
    <x v="220"/>
    <x v="20"/>
    <n v="1"/>
    <n v="1500"/>
    <n v="2013"/>
  </r>
  <r>
    <x v="1"/>
    <x v="0"/>
    <x v="166"/>
    <x v="55"/>
    <n v="1"/>
    <n v="3000"/>
    <n v="2013"/>
  </r>
  <r>
    <x v="1"/>
    <x v="0"/>
    <x v="167"/>
    <x v="17"/>
    <n v="6"/>
    <n v="3250"/>
    <n v="2013"/>
  </r>
  <r>
    <x v="1"/>
    <x v="0"/>
    <x v="168"/>
    <x v="16"/>
    <n v="2"/>
    <n v="2250"/>
    <n v="2013"/>
  </r>
  <r>
    <x v="1"/>
    <x v="0"/>
    <x v="221"/>
    <x v="1"/>
    <n v="3"/>
    <n v="2333.3333333333335"/>
    <n v="2013"/>
  </r>
  <r>
    <x v="1"/>
    <x v="1"/>
    <x v="0"/>
    <x v="14"/>
    <n v="3"/>
    <n v="3500"/>
    <n v="2011"/>
  </r>
  <r>
    <x v="1"/>
    <x v="1"/>
    <x v="2"/>
    <x v="47"/>
    <n v="5"/>
    <n v="2900"/>
    <n v="2011"/>
  </r>
  <r>
    <x v="1"/>
    <x v="1"/>
    <x v="3"/>
    <x v="132"/>
    <n v="4"/>
    <n v="1375"/>
    <n v="2011"/>
  </r>
  <r>
    <x v="1"/>
    <x v="1"/>
    <x v="4"/>
    <x v="236"/>
    <n v="19"/>
    <n v="4452.6315789473683"/>
    <n v="2011"/>
  </r>
  <r>
    <x v="1"/>
    <x v="1"/>
    <x v="6"/>
    <x v="53"/>
    <n v="4"/>
    <n v="5250"/>
    <n v="2011"/>
  </r>
  <r>
    <x v="1"/>
    <x v="1"/>
    <x v="7"/>
    <x v="15"/>
    <n v="1"/>
    <n v="6000"/>
    <n v="2011"/>
  </r>
  <r>
    <x v="1"/>
    <x v="1"/>
    <x v="8"/>
    <x v="15"/>
    <n v="2"/>
    <n v="3000"/>
    <n v="2011"/>
  </r>
  <r>
    <x v="1"/>
    <x v="1"/>
    <x v="9"/>
    <x v="237"/>
    <n v="8"/>
    <n v="1925"/>
    <n v="2011"/>
  </r>
  <r>
    <x v="1"/>
    <x v="1"/>
    <x v="10"/>
    <x v="14"/>
    <n v="4"/>
    <n v="2625"/>
    <n v="2011"/>
  </r>
  <r>
    <x v="1"/>
    <x v="1"/>
    <x v="11"/>
    <x v="125"/>
    <n v="15"/>
    <n v="2566.6666666666665"/>
    <n v="2011"/>
  </r>
  <r>
    <x v="1"/>
    <x v="1"/>
    <x v="182"/>
    <x v="14"/>
    <n v="3"/>
    <n v="3500"/>
    <n v="2011"/>
  </r>
  <r>
    <x v="1"/>
    <x v="1"/>
    <x v="14"/>
    <x v="212"/>
    <n v="10"/>
    <n v="2900"/>
    <n v="2012"/>
  </r>
  <r>
    <x v="1"/>
    <x v="1"/>
    <x v="16"/>
    <x v="238"/>
    <n v="5"/>
    <n v="1620"/>
    <n v="2012"/>
  </r>
  <r>
    <x v="1"/>
    <x v="1"/>
    <x v="17"/>
    <x v="50"/>
    <n v="1"/>
    <n v="2000"/>
    <n v="2012"/>
  </r>
  <r>
    <x v="1"/>
    <x v="1"/>
    <x v="18"/>
    <x v="239"/>
    <n v="5"/>
    <n v="1950"/>
    <n v="2012"/>
  </r>
  <r>
    <x v="1"/>
    <x v="1"/>
    <x v="20"/>
    <x v="160"/>
    <n v="5"/>
    <n v="1800"/>
    <n v="2012"/>
  </r>
  <r>
    <x v="1"/>
    <x v="1"/>
    <x v="21"/>
    <x v="19"/>
    <n v="5"/>
    <n v="4000"/>
    <n v="2012"/>
  </r>
  <r>
    <x v="1"/>
    <x v="1"/>
    <x v="23"/>
    <x v="240"/>
    <n v="7"/>
    <n v="3564.2857142857142"/>
    <n v="2012"/>
  </r>
  <r>
    <x v="1"/>
    <x v="1"/>
    <x v="183"/>
    <x v="64"/>
    <n v="1"/>
    <n v="2500"/>
    <n v="2012"/>
  </r>
  <r>
    <x v="1"/>
    <x v="1"/>
    <x v="25"/>
    <x v="150"/>
    <n v="13"/>
    <n v="3461.5384615384614"/>
    <n v="2012"/>
  </r>
  <r>
    <x v="1"/>
    <x v="1"/>
    <x v="26"/>
    <x v="37"/>
    <n v="4"/>
    <n v="2000"/>
    <n v="2012"/>
  </r>
  <r>
    <x v="1"/>
    <x v="1"/>
    <x v="184"/>
    <x v="241"/>
    <n v="2"/>
    <n v="1800"/>
    <n v="2012"/>
  </r>
  <r>
    <x v="1"/>
    <x v="1"/>
    <x v="27"/>
    <x v="12"/>
    <n v="8"/>
    <n v="2562.5"/>
    <n v="2012"/>
  </r>
  <r>
    <x v="1"/>
    <x v="1"/>
    <x v="28"/>
    <x v="55"/>
    <n v="3"/>
    <n v="1000"/>
    <n v="2012"/>
  </r>
  <r>
    <x v="1"/>
    <x v="1"/>
    <x v="185"/>
    <x v="49"/>
    <n v="3"/>
    <n v="1666.6666666666667"/>
    <n v="2012"/>
  </r>
  <r>
    <x v="1"/>
    <x v="1"/>
    <x v="29"/>
    <x v="60"/>
    <n v="2"/>
    <n v="2000"/>
    <n v="2012"/>
  </r>
  <r>
    <x v="1"/>
    <x v="1"/>
    <x v="30"/>
    <x v="242"/>
    <n v="15"/>
    <n v="2913.3333333333335"/>
    <n v="2012"/>
  </r>
  <r>
    <x v="1"/>
    <x v="1"/>
    <x v="31"/>
    <x v="205"/>
    <n v="3"/>
    <n v="2200"/>
    <n v="2012"/>
  </r>
  <r>
    <x v="1"/>
    <x v="1"/>
    <x v="32"/>
    <x v="243"/>
    <n v="12"/>
    <n v="3833.3333333333335"/>
    <n v="2012"/>
  </r>
  <r>
    <x v="1"/>
    <x v="1"/>
    <x v="33"/>
    <x v="244"/>
    <n v="7"/>
    <n v="3642.8571428571427"/>
    <n v="2012"/>
  </r>
  <r>
    <x v="1"/>
    <x v="1"/>
    <x v="34"/>
    <x v="49"/>
    <n v="3"/>
    <n v="1666.6666666666667"/>
    <n v="2012"/>
  </r>
  <r>
    <x v="1"/>
    <x v="1"/>
    <x v="170"/>
    <x v="17"/>
    <n v="4"/>
    <n v="4875"/>
    <n v="2012"/>
  </r>
  <r>
    <x v="1"/>
    <x v="1"/>
    <x v="35"/>
    <x v="70"/>
    <n v="11"/>
    <n v="3727.2727272727275"/>
    <n v="2012"/>
  </r>
  <r>
    <x v="1"/>
    <x v="1"/>
    <x v="36"/>
    <x v="13"/>
    <n v="2"/>
    <n v="5000"/>
    <n v="2012"/>
  </r>
  <r>
    <x v="1"/>
    <x v="1"/>
    <x v="37"/>
    <x v="74"/>
    <n v="5"/>
    <n v="2700"/>
    <n v="2012"/>
  </r>
  <r>
    <x v="1"/>
    <x v="1"/>
    <x v="38"/>
    <x v="40"/>
    <n v="4"/>
    <n v="6250"/>
    <n v="2012"/>
  </r>
  <r>
    <x v="1"/>
    <x v="1"/>
    <x v="39"/>
    <x v="245"/>
    <n v="3"/>
    <n v="3266.6666666666665"/>
    <n v="2012"/>
  </r>
  <r>
    <x v="1"/>
    <x v="1"/>
    <x v="41"/>
    <x v="156"/>
    <n v="8"/>
    <n v="3687.5"/>
    <n v="2012"/>
  </r>
  <r>
    <x v="1"/>
    <x v="1"/>
    <x v="42"/>
    <x v="246"/>
    <n v="10"/>
    <n v="3440"/>
    <n v="2012"/>
  </r>
  <r>
    <x v="1"/>
    <x v="1"/>
    <x v="44"/>
    <x v="247"/>
    <n v="12"/>
    <n v="4004.1666666666665"/>
    <n v="2012"/>
  </r>
  <r>
    <x v="1"/>
    <x v="1"/>
    <x v="171"/>
    <x v="248"/>
    <n v="7"/>
    <n v="4357.1428571428569"/>
    <n v="2012"/>
  </r>
  <r>
    <x v="1"/>
    <x v="1"/>
    <x v="46"/>
    <x v="84"/>
    <n v="14"/>
    <n v="2785.7142857142858"/>
    <n v="2012"/>
  </r>
  <r>
    <x v="1"/>
    <x v="1"/>
    <x v="47"/>
    <x v="249"/>
    <n v="7"/>
    <n v="4785.7142857142853"/>
    <n v="2012"/>
  </r>
  <r>
    <x v="1"/>
    <x v="1"/>
    <x v="189"/>
    <x v="59"/>
    <n v="6"/>
    <n v="5750"/>
    <n v="2012"/>
  </r>
  <r>
    <x v="1"/>
    <x v="1"/>
    <x v="48"/>
    <x v="188"/>
    <n v="6"/>
    <n v="4750"/>
    <n v="2012"/>
  </r>
  <r>
    <x v="1"/>
    <x v="1"/>
    <x v="49"/>
    <x v="49"/>
    <n v="2"/>
    <n v="2500"/>
    <n v="2012"/>
  </r>
  <r>
    <x v="1"/>
    <x v="1"/>
    <x v="190"/>
    <x v="250"/>
    <n v="8"/>
    <n v="5993.75"/>
    <n v="2012"/>
  </r>
  <r>
    <x v="1"/>
    <x v="1"/>
    <x v="191"/>
    <x v="73"/>
    <n v="6"/>
    <n v="3083.3333333333335"/>
    <n v="2012"/>
  </r>
  <r>
    <x v="1"/>
    <x v="1"/>
    <x v="51"/>
    <x v="93"/>
    <n v="3"/>
    <n v="2166.6666666666665"/>
    <n v="2012"/>
  </r>
  <r>
    <x v="1"/>
    <x v="1"/>
    <x v="52"/>
    <x v="251"/>
    <n v="7"/>
    <n v="1528.5714285714287"/>
    <n v="2012"/>
  </r>
  <r>
    <x v="1"/>
    <x v="1"/>
    <x v="53"/>
    <x v="53"/>
    <n v="6"/>
    <n v="3500"/>
    <n v="2012"/>
  </r>
  <r>
    <x v="1"/>
    <x v="1"/>
    <x v="192"/>
    <x v="24"/>
    <n v="2"/>
    <n v="500"/>
    <n v="2012"/>
  </r>
  <r>
    <x v="1"/>
    <x v="1"/>
    <x v="54"/>
    <x v="47"/>
    <n v="6"/>
    <n v="2416.6666666666665"/>
    <n v="2012"/>
  </r>
  <r>
    <x v="1"/>
    <x v="1"/>
    <x v="193"/>
    <x v="50"/>
    <n v="1"/>
    <n v="2000"/>
    <n v="2012"/>
  </r>
  <r>
    <x v="1"/>
    <x v="1"/>
    <x v="56"/>
    <x v="95"/>
    <n v="6"/>
    <n v="4333.333333333333"/>
    <n v="2012"/>
  </r>
  <r>
    <x v="1"/>
    <x v="1"/>
    <x v="194"/>
    <x v="203"/>
    <n v="7"/>
    <n v="1785.7142857142858"/>
    <n v="2012"/>
  </r>
  <r>
    <x v="1"/>
    <x v="1"/>
    <x v="57"/>
    <x v="252"/>
    <n v="11"/>
    <n v="2945.4545454545455"/>
    <n v="2012"/>
  </r>
  <r>
    <x v="1"/>
    <x v="1"/>
    <x v="58"/>
    <x v="12"/>
    <n v="10"/>
    <n v="2050"/>
    <n v="2012"/>
  </r>
  <r>
    <x v="1"/>
    <x v="1"/>
    <x v="196"/>
    <x v="3"/>
    <n v="4"/>
    <n v="3250"/>
    <n v="2012"/>
  </r>
  <r>
    <x v="1"/>
    <x v="1"/>
    <x v="59"/>
    <x v="253"/>
    <n v="2"/>
    <n v="1650"/>
    <n v="2012"/>
  </r>
  <r>
    <x v="1"/>
    <x v="1"/>
    <x v="60"/>
    <x v="254"/>
    <n v="13"/>
    <n v="4269.2307692307695"/>
    <n v="2012"/>
  </r>
  <r>
    <x v="1"/>
    <x v="1"/>
    <x v="61"/>
    <x v="255"/>
    <n v="9"/>
    <n v="3344.4444444444443"/>
    <n v="2012"/>
  </r>
  <r>
    <x v="1"/>
    <x v="1"/>
    <x v="62"/>
    <x v="24"/>
    <n v="2"/>
    <n v="500"/>
    <n v="2012"/>
  </r>
  <r>
    <x v="1"/>
    <x v="1"/>
    <x v="63"/>
    <x v="215"/>
    <n v="4"/>
    <n v="1175"/>
    <n v="2012"/>
  </r>
  <r>
    <x v="1"/>
    <x v="1"/>
    <x v="65"/>
    <x v="1"/>
    <n v="3"/>
    <n v="2333.3333333333335"/>
    <n v="2012"/>
  </r>
  <r>
    <x v="1"/>
    <x v="1"/>
    <x v="222"/>
    <x v="7"/>
    <n v="2"/>
    <n v="6000"/>
    <n v="2012"/>
  </r>
  <r>
    <x v="1"/>
    <x v="1"/>
    <x v="66"/>
    <x v="37"/>
    <n v="1"/>
    <n v="8000"/>
    <n v="2012"/>
  </r>
  <r>
    <x v="1"/>
    <x v="1"/>
    <x v="68"/>
    <x v="5"/>
    <n v="8"/>
    <n v="2875"/>
    <n v="2012"/>
  </r>
  <r>
    <x v="1"/>
    <x v="1"/>
    <x v="69"/>
    <x v="49"/>
    <n v="1"/>
    <n v="5000"/>
    <n v="2012"/>
  </r>
  <r>
    <x v="1"/>
    <x v="1"/>
    <x v="70"/>
    <x v="55"/>
    <n v="1"/>
    <n v="3000"/>
    <n v="2012"/>
  </r>
  <r>
    <x v="1"/>
    <x v="1"/>
    <x v="71"/>
    <x v="94"/>
    <n v="4"/>
    <n v="1950"/>
    <n v="2012"/>
  </r>
  <r>
    <x v="1"/>
    <x v="1"/>
    <x v="174"/>
    <x v="74"/>
    <n v="3"/>
    <n v="4500"/>
    <n v="2012"/>
  </r>
  <r>
    <x v="1"/>
    <x v="1"/>
    <x v="72"/>
    <x v="26"/>
    <n v="5"/>
    <n v="4400"/>
    <n v="2012"/>
  </r>
  <r>
    <x v="1"/>
    <x v="1"/>
    <x v="73"/>
    <x v="60"/>
    <n v="2"/>
    <n v="2000"/>
    <n v="2012"/>
  </r>
  <r>
    <x v="1"/>
    <x v="1"/>
    <x v="74"/>
    <x v="231"/>
    <n v="4"/>
    <n v="1800"/>
    <n v="2012"/>
  </r>
  <r>
    <x v="1"/>
    <x v="1"/>
    <x v="75"/>
    <x v="20"/>
    <n v="1"/>
    <n v="1500"/>
    <n v="2012"/>
  </r>
  <r>
    <x v="1"/>
    <x v="1"/>
    <x v="76"/>
    <x v="4"/>
    <n v="7"/>
    <n v="2142.8571428571427"/>
    <n v="2012"/>
  </r>
  <r>
    <x v="1"/>
    <x v="1"/>
    <x v="77"/>
    <x v="256"/>
    <n v="8"/>
    <n v="7937.5"/>
    <n v="2012"/>
  </r>
  <r>
    <x v="1"/>
    <x v="1"/>
    <x v="78"/>
    <x v="4"/>
    <n v="1"/>
    <n v="15000"/>
    <n v="2012"/>
  </r>
  <r>
    <x v="1"/>
    <x v="1"/>
    <x v="79"/>
    <x v="60"/>
    <n v="2"/>
    <n v="2000"/>
    <n v="2012"/>
  </r>
  <r>
    <x v="1"/>
    <x v="1"/>
    <x v="199"/>
    <x v="140"/>
    <n v="8"/>
    <n v="2187.5"/>
    <n v="2012"/>
  </r>
  <r>
    <x v="1"/>
    <x v="1"/>
    <x v="82"/>
    <x v="17"/>
    <n v="8"/>
    <n v="2437.5"/>
    <n v="2012"/>
  </r>
  <r>
    <x v="1"/>
    <x v="1"/>
    <x v="200"/>
    <x v="188"/>
    <n v="7"/>
    <n v="4071.4285714285716"/>
    <n v="2012"/>
  </r>
  <r>
    <x v="1"/>
    <x v="1"/>
    <x v="201"/>
    <x v="21"/>
    <n v="6"/>
    <n v="5250"/>
    <n v="2012"/>
  </r>
  <r>
    <x v="1"/>
    <x v="1"/>
    <x v="84"/>
    <x v="60"/>
    <n v="3"/>
    <n v="1333.3333333333333"/>
    <n v="2012"/>
  </r>
  <r>
    <x v="1"/>
    <x v="1"/>
    <x v="202"/>
    <x v="20"/>
    <n v="1"/>
    <n v="1500"/>
    <n v="2012"/>
  </r>
  <r>
    <x v="1"/>
    <x v="1"/>
    <x v="85"/>
    <x v="40"/>
    <n v="5"/>
    <n v="5000"/>
    <n v="2012"/>
  </r>
  <r>
    <x v="1"/>
    <x v="1"/>
    <x v="203"/>
    <x v="37"/>
    <n v="2"/>
    <n v="4000"/>
    <n v="2012"/>
  </r>
  <r>
    <x v="1"/>
    <x v="1"/>
    <x v="87"/>
    <x v="140"/>
    <n v="5"/>
    <n v="3500"/>
    <n v="2012"/>
  </r>
  <r>
    <x v="1"/>
    <x v="1"/>
    <x v="204"/>
    <x v="40"/>
    <n v="8"/>
    <n v="3125"/>
    <n v="2012"/>
  </r>
  <r>
    <x v="1"/>
    <x v="1"/>
    <x v="205"/>
    <x v="35"/>
    <n v="7"/>
    <n v="2285.7142857142858"/>
    <n v="2012"/>
  </r>
  <r>
    <x v="1"/>
    <x v="1"/>
    <x v="89"/>
    <x v="257"/>
    <n v="2"/>
    <n v="1925"/>
    <n v="2012"/>
  </r>
  <r>
    <x v="1"/>
    <x v="1"/>
    <x v="90"/>
    <x v="4"/>
    <n v="3"/>
    <n v="5000"/>
    <n v="2012"/>
  </r>
  <r>
    <x v="1"/>
    <x v="1"/>
    <x v="94"/>
    <x v="24"/>
    <n v="1"/>
    <n v="1000"/>
    <n v="2012"/>
  </r>
  <r>
    <x v="1"/>
    <x v="1"/>
    <x v="95"/>
    <x v="60"/>
    <n v="1"/>
    <n v="4000"/>
    <n v="2012"/>
  </r>
  <r>
    <x v="1"/>
    <x v="1"/>
    <x v="97"/>
    <x v="144"/>
    <n v="13"/>
    <n v="3500"/>
    <n v="2012"/>
  </r>
  <r>
    <x v="1"/>
    <x v="1"/>
    <x v="99"/>
    <x v="60"/>
    <n v="2"/>
    <n v="2000"/>
    <n v="2012"/>
  </r>
  <r>
    <x v="1"/>
    <x v="1"/>
    <x v="100"/>
    <x v="138"/>
    <n v="11"/>
    <n v="2909.090909090909"/>
    <n v="2012"/>
  </r>
  <r>
    <x v="1"/>
    <x v="1"/>
    <x v="101"/>
    <x v="258"/>
    <n v="6"/>
    <n v="4083.3333333333335"/>
    <n v="2012"/>
  </r>
  <r>
    <x v="1"/>
    <x v="1"/>
    <x v="102"/>
    <x v="248"/>
    <n v="11"/>
    <n v="2772.7272727272725"/>
    <n v="2012"/>
  </r>
  <r>
    <x v="1"/>
    <x v="1"/>
    <x v="207"/>
    <x v="259"/>
    <n v="4"/>
    <n v="1300"/>
    <n v="2012"/>
  </r>
  <r>
    <x v="1"/>
    <x v="1"/>
    <x v="104"/>
    <x v="15"/>
    <n v="2"/>
    <n v="3000"/>
    <n v="2012"/>
  </r>
  <r>
    <x v="1"/>
    <x v="1"/>
    <x v="105"/>
    <x v="13"/>
    <n v="5"/>
    <n v="2000"/>
    <n v="2012"/>
  </r>
  <r>
    <x v="1"/>
    <x v="1"/>
    <x v="106"/>
    <x v="62"/>
    <n v="6"/>
    <n v="2333.3333333333335"/>
    <n v="2012"/>
  </r>
  <r>
    <x v="1"/>
    <x v="1"/>
    <x v="107"/>
    <x v="192"/>
    <n v="1"/>
    <n v="600"/>
    <n v="2012"/>
  </r>
  <r>
    <x v="1"/>
    <x v="1"/>
    <x v="108"/>
    <x v="24"/>
    <n v="1"/>
    <n v="1000"/>
    <n v="2012"/>
  </r>
  <r>
    <x v="1"/>
    <x v="1"/>
    <x v="208"/>
    <x v="19"/>
    <n v="5"/>
    <n v="4000"/>
    <n v="2012"/>
  </r>
  <r>
    <x v="1"/>
    <x v="1"/>
    <x v="209"/>
    <x v="19"/>
    <n v="5"/>
    <n v="4000"/>
    <n v="2012"/>
  </r>
  <r>
    <x v="1"/>
    <x v="1"/>
    <x v="111"/>
    <x v="203"/>
    <n v="4"/>
    <n v="3125"/>
    <n v="2012"/>
  </r>
  <r>
    <x v="1"/>
    <x v="1"/>
    <x v="112"/>
    <x v="26"/>
    <n v="7"/>
    <n v="3142.8571428571427"/>
    <n v="2012"/>
  </r>
  <r>
    <x v="1"/>
    <x v="1"/>
    <x v="113"/>
    <x v="260"/>
    <n v="6"/>
    <n v="3216.6666666666665"/>
    <n v="2012"/>
  </r>
  <r>
    <x v="1"/>
    <x v="1"/>
    <x v="114"/>
    <x v="32"/>
    <n v="3"/>
    <n v="3666.6666666666665"/>
    <n v="2012"/>
  </r>
  <r>
    <x v="1"/>
    <x v="1"/>
    <x v="116"/>
    <x v="244"/>
    <n v="7"/>
    <n v="3642.8571428571427"/>
    <n v="2012"/>
  </r>
  <r>
    <x v="1"/>
    <x v="1"/>
    <x v="117"/>
    <x v="26"/>
    <n v="7"/>
    <n v="3142.8571428571427"/>
    <n v="2012"/>
  </r>
  <r>
    <x v="1"/>
    <x v="1"/>
    <x v="118"/>
    <x v="203"/>
    <n v="5"/>
    <n v="2500"/>
    <n v="2012"/>
  </r>
  <r>
    <x v="1"/>
    <x v="1"/>
    <x v="119"/>
    <x v="37"/>
    <n v="2"/>
    <n v="4000"/>
    <n v="2012"/>
  </r>
  <r>
    <x v="1"/>
    <x v="1"/>
    <x v="211"/>
    <x v="261"/>
    <n v="12"/>
    <n v="4291.666666666667"/>
    <n v="2012"/>
  </r>
  <r>
    <x v="1"/>
    <x v="1"/>
    <x v="123"/>
    <x v="37"/>
    <n v="2"/>
    <n v="4000"/>
    <n v="2012"/>
  </r>
  <r>
    <x v="1"/>
    <x v="1"/>
    <x v="124"/>
    <x v="262"/>
    <n v="2"/>
    <n v="1875"/>
    <n v="2012"/>
  </r>
  <r>
    <x v="1"/>
    <x v="1"/>
    <x v="125"/>
    <x v="13"/>
    <n v="3"/>
    <n v="3333.3333333333335"/>
    <n v="2012"/>
  </r>
  <r>
    <x v="1"/>
    <x v="1"/>
    <x v="212"/>
    <x v="24"/>
    <n v="1"/>
    <n v="1000"/>
    <n v="2012"/>
  </r>
  <r>
    <x v="1"/>
    <x v="1"/>
    <x v="126"/>
    <x v="23"/>
    <n v="4"/>
    <n v="6750"/>
    <n v="2012"/>
  </r>
  <r>
    <x v="1"/>
    <x v="1"/>
    <x v="213"/>
    <x v="132"/>
    <n v="4"/>
    <n v="1375"/>
    <n v="2012"/>
  </r>
  <r>
    <x v="1"/>
    <x v="1"/>
    <x v="214"/>
    <x v="65"/>
    <n v="7"/>
    <n v="2714.2857142857142"/>
    <n v="2012"/>
  </r>
  <r>
    <x v="1"/>
    <x v="1"/>
    <x v="129"/>
    <x v="258"/>
    <n v="9"/>
    <n v="2722.2222222222222"/>
    <n v="2012"/>
  </r>
  <r>
    <x v="1"/>
    <x v="1"/>
    <x v="215"/>
    <x v="4"/>
    <n v="3"/>
    <n v="5000"/>
    <n v="2012"/>
  </r>
  <r>
    <x v="1"/>
    <x v="1"/>
    <x v="131"/>
    <x v="49"/>
    <n v="1"/>
    <n v="5000"/>
    <n v="2012"/>
  </r>
  <r>
    <x v="1"/>
    <x v="1"/>
    <x v="132"/>
    <x v="50"/>
    <n v="1"/>
    <n v="2000"/>
    <n v="2012"/>
  </r>
  <r>
    <x v="1"/>
    <x v="1"/>
    <x v="216"/>
    <x v="13"/>
    <n v="4"/>
    <n v="2500"/>
    <n v="2012"/>
  </r>
  <r>
    <x v="1"/>
    <x v="1"/>
    <x v="133"/>
    <x v="55"/>
    <n v="1"/>
    <n v="3000"/>
    <n v="2012"/>
  </r>
  <r>
    <x v="1"/>
    <x v="1"/>
    <x v="134"/>
    <x v="6"/>
    <n v="5"/>
    <n v="3100"/>
    <n v="2012"/>
  </r>
  <r>
    <x v="1"/>
    <x v="1"/>
    <x v="135"/>
    <x v="49"/>
    <n v="1"/>
    <n v="5000"/>
    <n v="2012"/>
  </r>
  <r>
    <x v="1"/>
    <x v="1"/>
    <x v="177"/>
    <x v="55"/>
    <n v="1"/>
    <n v="3000"/>
    <n v="2012"/>
  </r>
  <r>
    <x v="1"/>
    <x v="1"/>
    <x v="136"/>
    <x v="263"/>
    <n v="7"/>
    <n v="2371.4285714285716"/>
    <n v="2012"/>
  </r>
  <r>
    <x v="1"/>
    <x v="1"/>
    <x v="137"/>
    <x v="95"/>
    <n v="5"/>
    <n v="5200"/>
    <n v="2012"/>
  </r>
  <r>
    <x v="1"/>
    <x v="1"/>
    <x v="138"/>
    <x v="16"/>
    <n v="2"/>
    <n v="2250"/>
    <n v="2012"/>
  </r>
  <r>
    <x v="1"/>
    <x v="1"/>
    <x v="140"/>
    <x v="264"/>
    <n v="6"/>
    <n v="2366.6666666666665"/>
    <n v="2012"/>
  </r>
  <r>
    <x v="1"/>
    <x v="1"/>
    <x v="142"/>
    <x v="265"/>
    <n v="10"/>
    <n v="4880"/>
    <n v="2012"/>
  </r>
  <r>
    <x v="1"/>
    <x v="1"/>
    <x v="143"/>
    <x v="4"/>
    <n v="3"/>
    <n v="5000"/>
    <n v="2012"/>
  </r>
  <r>
    <x v="1"/>
    <x v="1"/>
    <x v="178"/>
    <x v="1"/>
    <n v="2"/>
    <n v="3500"/>
    <n v="2012"/>
  </r>
  <r>
    <x v="1"/>
    <x v="1"/>
    <x v="217"/>
    <x v="127"/>
    <n v="5"/>
    <n v="6420"/>
    <n v="2012"/>
  </r>
  <r>
    <x v="1"/>
    <x v="1"/>
    <x v="144"/>
    <x v="36"/>
    <n v="2"/>
    <n v="9000"/>
    <n v="2012"/>
  </r>
  <r>
    <x v="1"/>
    <x v="1"/>
    <x v="145"/>
    <x v="24"/>
    <n v="1"/>
    <n v="1000"/>
    <n v="2012"/>
  </r>
  <r>
    <x v="1"/>
    <x v="1"/>
    <x v="146"/>
    <x v="202"/>
    <n v="8"/>
    <n v="3500"/>
    <n v="2012"/>
  </r>
  <r>
    <x v="1"/>
    <x v="1"/>
    <x v="147"/>
    <x v="160"/>
    <n v="4"/>
    <n v="2250"/>
    <n v="2012"/>
  </r>
  <r>
    <x v="1"/>
    <x v="1"/>
    <x v="148"/>
    <x v="49"/>
    <n v="1"/>
    <n v="5000"/>
    <n v="2012"/>
  </r>
  <r>
    <x v="1"/>
    <x v="1"/>
    <x v="149"/>
    <x v="266"/>
    <n v="1"/>
    <n v="800"/>
    <n v="2012"/>
  </r>
  <r>
    <x v="1"/>
    <x v="1"/>
    <x v="218"/>
    <x v="60"/>
    <n v="3"/>
    <n v="1333.3333333333333"/>
    <n v="2012"/>
  </r>
  <r>
    <x v="1"/>
    <x v="1"/>
    <x v="150"/>
    <x v="137"/>
    <n v="3"/>
    <n v="3166.6666666666665"/>
    <n v="2012"/>
  </r>
  <r>
    <x v="1"/>
    <x v="1"/>
    <x v="151"/>
    <x v="3"/>
    <n v="3"/>
    <n v="4333.333333333333"/>
    <n v="2012"/>
  </r>
  <r>
    <x v="1"/>
    <x v="1"/>
    <x v="152"/>
    <x v="53"/>
    <n v="5"/>
    <n v="4200"/>
    <n v="2012"/>
  </r>
  <r>
    <x v="1"/>
    <x v="1"/>
    <x v="154"/>
    <x v="267"/>
    <n v="8"/>
    <n v="7437.5"/>
    <n v="2012"/>
  </r>
  <r>
    <x v="1"/>
    <x v="1"/>
    <x v="155"/>
    <x v="31"/>
    <n v="8"/>
    <n v="4375"/>
    <n v="2012"/>
  </r>
  <r>
    <x v="1"/>
    <x v="1"/>
    <x v="156"/>
    <x v="268"/>
    <n v="7"/>
    <n v="6471.4285714285716"/>
    <n v="2012"/>
  </r>
  <r>
    <x v="1"/>
    <x v="1"/>
    <x v="157"/>
    <x v="15"/>
    <n v="1"/>
    <n v="6000"/>
    <n v="2012"/>
  </r>
  <r>
    <x v="1"/>
    <x v="1"/>
    <x v="159"/>
    <x v="269"/>
    <n v="5"/>
    <n v="2320"/>
    <n v="2013"/>
  </r>
  <r>
    <x v="1"/>
    <x v="1"/>
    <x v="161"/>
    <x v="270"/>
    <n v="8"/>
    <n v="3900"/>
    <n v="2013"/>
  </r>
  <r>
    <x v="1"/>
    <x v="1"/>
    <x v="163"/>
    <x v="60"/>
    <n v="1"/>
    <n v="4000"/>
    <n v="2013"/>
  </r>
  <r>
    <x v="1"/>
    <x v="1"/>
    <x v="164"/>
    <x v="251"/>
    <n v="6"/>
    <n v="1783.3333333333333"/>
    <n v="2013"/>
  </r>
  <r>
    <x v="1"/>
    <x v="1"/>
    <x v="219"/>
    <x v="37"/>
    <n v="3"/>
    <n v="2666.6666666666665"/>
    <n v="2013"/>
  </r>
  <r>
    <x v="1"/>
    <x v="1"/>
    <x v="181"/>
    <x v="55"/>
    <n v="1"/>
    <n v="3000"/>
    <n v="2013"/>
  </r>
  <r>
    <x v="1"/>
    <x v="1"/>
    <x v="166"/>
    <x v="20"/>
    <n v="1"/>
    <n v="1500"/>
    <n v="2013"/>
  </r>
  <r>
    <x v="1"/>
    <x v="1"/>
    <x v="167"/>
    <x v="203"/>
    <n v="5"/>
    <n v="2500"/>
    <n v="2013"/>
  </r>
  <r>
    <x v="1"/>
    <x v="1"/>
    <x v="168"/>
    <x v="271"/>
    <n v="7"/>
    <n v="2485.7142857142858"/>
    <n v="2013"/>
  </r>
  <r>
    <x v="1"/>
    <x v="1"/>
    <x v="221"/>
    <x v="272"/>
    <n v="4"/>
    <n v="1925"/>
    <n v="2013"/>
  </r>
  <r>
    <x v="1"/>
    <x v="2"/>
    <x v="2"/>
    <x v="50"/>
    <n v="1"/>
    <n v="2000"/>
    <n v="2011"/>
  </r>
  <r>
    <x v="1"/>
    <x v="2"/>
    <x v="4"/>
    <x v="64"/>
    <n v="1"/>
    <n v="2500"/>
    <n v="2011"/>
  </r>
  <r>
    <x v="1"/>
    <x v="2"/>
    <x v="6"/>
    <x v="192"/>
    <n v="1"/>
    <n v="600"/>
    <n v="2011"/>
  </r>
  <r>
    <x v="1"/>
    <x v="2"/>
    <x v="7"/>
    <x v="50"/>
    <n v="1"/>
    <n v="2000"/>
    <n v="2011"/>
  </r>
  <r>
    <x v="1"/>
    <x v="2"/>
    <x v="8"/>
    <x v="15"/>
    <n v="4"/>
    <n v="1500"/>
    <n v="2011"/>
  </r>
  <r>
    <x v="1"/>
    <x v="2"/>
    <x v="9"/>
    <x v="273"/>
    <n v="6"/>
    <n v="1550"/>
    <n v="2011"/>
  </r>
  <r>
    <x v="1"/>
    <x v="2"/>
    <x v="10"/>
    <x v="20"/>
    <n v="1"/>
    <n v="1500"/>
    <n v="2011"/>
  </r>
  <r>
    <x v="1"/>
    <x v="2"/>
    <x v="11"/>
    <x v="47"/>
    <n v="4"/>
    <n v="3625"/>
    <n v="2011"/>
  </r>
  <r>
    <x v="1"/>
    <x v="2"/>
    <x v="14"/>
    <x v="24"/>
    <n v="1"/>
    <n v="1000"/>
    <n v="2012"/>
  </r>
  <r>
    <x v="1"/>
    <x v="2"/>
    <x v="16"/>
    <x v="55"/>
    <n v="1"/>
    <n v="3000"/>
    <n v="2012"/>
  </r>
  <r>
    <x v="1"/>
    <x v="2"/>
    <x v="17"/>
    <x v="50"/>
    <n v="1"/>
    <n v="2000"/>
    <n v="2012"/>
  </r>
  <r>
    <x v="1"/>
    <x v="2"/>
    <x v="18"/>
    <x v="49"/>
    <n v="4"/>
    <n v="1250"/>
    <n v="2012"/>
  </r>
  <r>
    <x v="1"/>
    <x v="2"/>
    <x v="19"/>
    <x v="50"/>
    <n v="1"/>
    <n v="2000"/>
    <n v="2012"/>
  </r>
  <r>
    <x v="1"/>
    <x v="2"/>
    <x v="20"/>
    <x v="55"/>
    <n v="3"/>
    <n v="1000"/>
    <n v="2012"/>
  </r>
  <r>
    <x v="1"/>
    <x v="2"/>
    <x v="21"/>
    <x v="274"/>
    <n v="4"/>
    <n v="1850"/>
    <n v="2012"/>
  </r>
  <r>
    <x v="1"/>
    <x v="2"/>
    <x v="22"/>
    <x v="15"/>
    <n v="1"/>
    <n v="6000"/>
    <n v="2012"/>
  </r>
  <r>
    <x v="1"/>
    <x v="2"/>
    <x v="23"/>
    <x v="50"/>
    <n v="1"/>
    <n v="2000"/>
    <n v="2012"/>
  </r>
  <r>
    <x v="1"/>
    <x v="2"/>
    <x v="183"/>
    <x v="20"/>
    <n v="1"/>
    <n v="1500"/>
    <n v="2012"/>
  </r>
  <r>
    <x v="1"/>
    <x v="2"/>
    <x v="25"/>
    <x v="49"/>
    <n v="3"/>
    <n v="1666.6666666666667"/>
    <n v="2012"/>
  </r>
  <r>
    <x v="1"/>
    <x v="2"/>
    <x v="26"/>
    <x v="275"/>
    <n v="4"/>
    <n v="1575"/>
    <n v="2012"/>
  </r>
  <r>
    <x v="1"/>
    <x v="2"/>
    <x v="184"/>
    <x v="276"/>
    <n v="4"/>
    <n v="2062.5"/>
    <n v="2012"/>
  </r>
  <r>
    <x v="1"/>
    <x v="2"/>
    <x v="27"/>
    <x v="16"/>
    <n v="3"/>
    <n v="1500"/>
    <n v="2012"/>
  </r>
  <r>
    <x v="1"/>
    <x v="2"/>
    <x v="28"/>
    <x v="49"/>
    <n v="1"/>
    <n v="5000"/>
    <n v="2012"/>
  </r>
  <r>
    <x v="1"/>
    <x v="2"/>
    <x v="185"/>
    <x v="204"/>
    <n v="5"/>
    <n v="1240"/>
    <n v="2012"/>
  </r>
  <r>
    <x v="1"/>
    <x v="2"/>
    <x v="30"/>
    <x v="0"/>
    <n v="2"/>
    <n v="1750"/>
    <n v="2012"/>
  </r>
  <r>
    <x v="1"/>
    <x v="2"/>
    <x v="31"/>
    <x v="233"/>
    <n v="4"/>
    <n v="8875"/>
    <n v="2012"/>
  </r>
  <r>
    <x v="1"/>
    <x v="2"/>
    <x v="32"/>
    <x v="16"/>
    <n v="3"/>
    <n v="1500"/>
    <n v="2012"/>
  </r>
  <r>
    <x v="1"/>
    <x v="2"/>
    <x v="33"/>
    <x v="253"/>
    <n v="2"/>
    <n v="1650"/>
    <n v="2012"/>
  </r>
  <r>
    <x v="1"/>
    <x v="2"/>
    <x v="34"/>
    <x v="24"/>
    <n v="1"/>
    <n v="1000"/>
    <n v="2012"/>
  </r>
  <r>
    <x v="1"/>
    <x v="2"/>
    <x v="35"/>
    <x v="24"/>
    <n v="1"/>
    <n v="1000"/>
    <n v="2012"/>
  </r>
  <r>
    <x v="1"/>
    <x v="2"/>
    <x v="37"/>
    <x v="277"/>
    <n v="1"/>
    <n v="2100"/>
    <n v="2012"/>
  </r>
  <r>
    <x v="1"/>
    <x v="2"/>
    <x v="41"/>
    <x v="55"/>
    <n v="2"/>
    <n v="1500"/>
    <n v="2012"/>
  </r>
  <r>
    <x v="1"/>
    <x v="2"/>
    <x v="187"/>
    <x v="50"/>
    <n v="1"/>
    <n v="2000"/>
    <n v="2012"/>
  </r>
  <r>
    <x v="1"/>
    <x v="2"/>
    <x v="42"/>
    <x v="278"/>
    <n v="1"/>
    <n v="500"/>
    <n v="2012"/>
  </r>
  <r>
    <x v="1"/>
    <x v="2"/>
    <x v="43"/>
    <x v="49"/>
    <n v="2"/>
    <n v="2500"/>
    <n v="2012"/>
  </r>
  <r>
    <x v="1"/>
    <x v="2"/>
    <x v="44"/>
    <x v="24"/>
    <n v="1"/>
    <n v="1000"/>
    <n v="2012"/>
  </r>
  <r>
    <x v="1"/>
    <x v="2"/>
    <x v="45"/>
    <x v="93"/>
    <n v="3"/>
    <n v="2166.6666666666665"/>
    <n v="2012"/>
  </r>
  <r>
    <x v="1"/>
    <x v="2"/>
    <x v="223"/>
    <x v="24"/>
    <n v="1"/>
    <n v="1000"/>
    <n v="2012"/>
  </r>
  <r>
    <x v="1"/>
    <x v="2"/>
    <x v="188"/>
    <x v="279"/>
    <n v="3"/>
    <n v="1966.6666666666667"/>
    <n v="2012"/>
  </r>
  <r>
    <x v="1"/>
    <x v="2"/>
    <x v="46"/>
    <x v="55"/>
    <n v="1"/>
    <n v="3000"/>
    <n v="2012"/>
  </r>
  <r>
    <x v="1"/>
    <x v="2"/>
    <x v="49"/>
    <x v="15"/>
    <n v="2"/>
    <n v="3000"/>
    <n v="2012"/>
  </r>
  <r>
    <x v="1"/>
    <x v="2"/>
    <x v="172"/>
    <x v="24"/>
    <n v="1"/>
    <n v="1000"/>
    <n v="2012"/>
  </r>
  <r>
    <x v="1"/>
    <x v="2"/>
    <x v="190"/>
    <x v="60"/>
    <n v="2"/>
    <n v="2000"/>
    <n v="2012"/>
  </r>
  <r>
    <x v="1"/>
    <x v="2"/>
    <x v="191"/>
    <x v="0"/>
    <n v="2"/>
    <n v="1750"/>
    <n v="2012"/>
  </r>
  <r>
    <x v="1"/>
    <x v="2"/>
    <x v="51"/>
    <x v="60"/>
    <n v="2"/>
    <n v="2000"/>
    <n v="2012"/>
  </r>
  <r>
    <x v="1"/>
    <x v="2"/>
    <x v="53"/>
    <x v="60"/>
    <n v="2"/>
    <n v="2000"/>
    <n v="2012"/>
  </r>
  <r>
    <x v="1"/>
    <x v="2"/>
    <x v="192"/>
    <x v="194"/>
    <n v="1"/>
    <n v="900"/>
    <n v="2012"/>
  </r>
  <r>
    <x v="1"/>
    <x v="2"/>
    <x v="54"/>
    <x v="60"/>
    <n v="3"/>
    <n v="1333.3333333333333"/>
    <n v="2012"/>
  </r>
  <r>
    <x v="1"/>
    <x v="2"/>
    <x v="173"/>
    <x v="20"/>
    <n v="1"/>
    <n v="1500"/>
    <n v="2012"/>
  </r>
  <r>
    <x v="1"/>
    <x v="2"/>
    <x v="193"/>
    <x v="60"/>
    <n v="2"/>
    <n v="2000"/>
    <n v="2012"/>
  </r>
  <r>
    <x v="1"/>
    <x v="2"/>
    <x v="56"/>
    <x v="49"/>
    <n v="1"/>
    <n v="5000"/>
    <n v="2012"/>
  </r>
  <r>
    <x v="1"/>
    <x v="2"/>
    <x v="57"/>
    <x v="93"/>
    <n v="4"/>
    <n v="1625"/>
    <n v="2012"/>
  </r>
  <r>
    <x v="1"/>
    <x v="2"/>
    <x v="196"/>
    <x v="50"/>
    <n v="1"/>
    <n v="2000"/>
    <n v="2012"/>
  </r>
  <r>
    <x v="1"/>
    <x v="2"/>
    <x v="59"/>
    <x v="50"/>
    <n v="1"/>
    <n v="2000"/>
    <n v="2012"/>
  </r>
  <r>
    <x v="1"/>
    <x v="2"/>
    <x v="60"/>
    <x v="197"/>
    <n v="3"/>
    <n v="900"/>
    <n v="2012"/>
  </r>
  <r>
    <x v="1"/>
    <x v="2"/>
    <x v="61"/>
    <x v="37"/>
    <n v="3"/>
    <n v="2666.6666666666665"/>
    <n v="2012"/>
  </r>
  <r>
    <x v="1"/>
    <x v="2"/>
    <x v="62"/>
    <x v="215"/>
    <n v="3"/>
    <n v="1566.6666666666667"/>
    <n v="2012"/>
  </r>
  <r>
    <x v="1"/>
    <x v="2"/>
    <x v="63"/>
    <x v="49"/>
    <n v="3"/>
    <n v="1666.6666666666667"/>
    <n v="2012"/>
  </r>
  <r>
    <x v="1"/>
    <x v="2"/>
    <x v="64"/>
    <x v="15"/>
    <n v="1"/>
    <n v="6000"/>
    <n v="2012"/>
  </r>
  <r>
    <x v="1"/>
    <x v="2"/>
    <x v="65"/>
    <x v="20"/>
    <n v="2"/>
    <n v="750"/>
    <n v="2012"/>
  </r>
  <r>
    <x v="1"/>
    <x v="2"/>
    <x v="66"/>
    <x v="197"/>
    <n v="2"/>
    <n v="1350"/>
    <n v="2012"/>
  </r>
  <r>
    <x v="1"/>
    <x v="2"/>
    <x v="69"/>
    <x v="279"/>
    <n v="6"/>
    <n v="983.33333333333337"/>
    <n v="2012"/>
  </r>
  <r>
    <x v="1"/>
    <x v="2"/>
    <x v="70"/>
    <x v="0"/>
    <n v="3"/>
    <n v="1166.6666666666667"/>
    <n v="2012"/>
  </r>
  <r>
    <x v="1"/>
    <x v="2"/>
    <x v="197"/>
    <x v="46"/>
    <n v="4"/>
    <n v="2125"/>
    <n v="2012"/>
  </r>
  <r>
    <x v="1"/>
    <x v="2"/>
    <x v="71"/>
    <x v="55"/>
    <n v="2"/>
    <n v="1500"/>
    <n v="2012"/>
  </r>
  <r>
    <x v="1"/>
    <x v="2"/>
    <x v="72"/>
    <x v="0"/>
    <n v="2"/>
    <n v="1750"/>
    <n v="2012"/>
  </r>
  <r>
    <x v="1"/>
    <x v="2"/>
    <x v="224"/>
    <x v="24"/>
    <n v="1"/>
    <n v="1000"/>
    <n v="2012"/>
  </r>
  <r>
    <x v="1"/>
    <x v="2"/>
    <x v="73"/>
    <x v="280"/>
    <n v="4"/>
    <n v="1075"/>
    <n v="2012"/>
  </r>
  <r>
    <x v="1"/>
    <x v="2"/>
    <x v="74"/>
    <x v="50"/>
    <n v="1"/>
    <n v="2000"/>
    <n v="2012"/>
  </r>
  <r>
    <x v="1"/>
    <x v="2"/>
    <x v="75"/>
    <x v="278"/>
    <n v="1"/>
    <n v="500"/>
    <n v="2012"/>
  </r>
  <r>
    <x v="1"/>
    <x v="2"/>
    <x v="76"/>
    <x v="50"/>
    <n v="1"/>
    <n v="2000"/>
    <n v="2012"/>
  </r>
  <r>
    <x v="1"/>
    <x v="2"/>
    <x v="77"/>
    <x v="16"/>
    <n v="3"/>
    <n v="1500"/>
    <n v="2012"/>
  </r>
  <r>
    <x v="1"/>
    <x v="2"/>
    <x v="79"/>
    <x v="281"/>
    <n v="5"/>
    <n v="2280"/>
    <n v="2012"/>
  </r>
  <r>
    <x v="1"/>
    <x v="2"/>
    <x v="199"/>
    <x v="50"/>
    <n v="2"/>
    <n v="1000"/>
    <n v="2012"/>
  </r>
  <r>
    <x v="1"/>
    <x v="2"/>
    <x v="82"/>
    <x v="160"/>
    <n v="3"/>
    <n v="3000"/>
    <n v="2012"/>
  </r>
  <r>
    <x v="1"/>
    <x v="2"/>
    <x v="200"/>
    <x v="24"/>
    <n v="1"/>
    <n v="1000"/>
    <n v="2012"/>
  </r>
  <r>
    <x v="1"/>
    <x v="2"/>
    <x v="201"/>
    <x v="197"/>
    <n v="3"/>
    <n v="900"/>
    <n v="2012"/>
  </r>
  <r>
    <x v="1"/>
    <x v="2"/>
    <x v="84"/>
    <x v="20"/>
    <n v="1"/>
    <n v="1500"/>
    <n v="2012"/>
  </r>
  <r>
    <x v="1"/>
    <x v="2"/>
    <x v="202"/>
    <x v="20"/>
    <n v="1"/>
    <n v="1500"/>
    <n v="2012"/>
  </r>
  <r>
    <x v="1"/>
    <x v="2"/>
    <x v="85"/>
    <x v="16"/>
    <n v="2"/>
    <n v="2250"/>
    <n v="2012"/>
  </r>
  <r>
    <x v="1"/>
    <x v="2"/>
    <x v="86"/>
    <x v="15"/>
    <n v="4"/>
    <n v="1500"/>
    <n v="2012"/>
  </r>
  <r>
    <x v="1"/>
    <x v="2"/>
    <x v="87"/>
    <x v="20"/>
    <n v="1"/>
    <n v="1500"/>
    <n v="2012"/>
  </r>
  <r>
    <x v="1"/>
    <x v="2"/>
    <x v="204"/>
    <x v="24"/>
    <n v="1"/>
    <n v="1000"/>
    <n v="2012"/>
  </r>
  <r>
    <x v="1"/>
    <x v="2"/>
    <x v="88"/>
    <x v="282"/>
    <n v="1"/>
    <n v="1100"/>
    <n v="2012"/>
  </r>
  <r>
    <x v="1"/>
    <x v="2"/>
    <x v="205"/>
    <x v="283"/>
    <n v="2"/>
    <n v="1550"/>
    <n v="2012"/>
  </r>
  <r>
    <x v="1"/>
    <x v="2"/>
    <x v="90"/>
    <x v="89"/>
    <n v="3"/>
    <n v="2500"/>
    <n v="2012"/>
  </r>
  <r>
    <x v="1"/>
    <x v="2"/>
    <x v="93"/>
    <x v="49"/>
    <n v="5"/>
    <n v="1000"/>
    <n v="2012"/>
  </r>
  <r>
    <x v="1"/>
    <x v="2"/>
    <x v="95"/>
    <x v="284"/>
    <n v="6"/>
    <n v="1466.6666666666667"/>
    <n v="2012"/>
  </r>
  <r>
    <x v="1"/>
    <x v="2"/>
    <x v="96"/>
    <x v="272"/>
    <n v="4"/>
    <n v="1925"/>
    <n v="2012"/>
  </r>
  <r>
    <x v="1"/>
    <x v="2"/>
    <x v="97"/>
    <x v="74"/>
    <n v="7"/>
    <n v="1928.5714285714287"/>
    <n v="2012"/>
  </r>
  <r>
    <x v="1"/>
    <x v="2"/>
    <x v="99"/>
    <x v="13"/>
    <n v="6"/>
    <n v="1666.6666666666667"/>
    <n v="2012"/>
  </r>
  <r>
    <x v="1"/>
    <x v="2"/>
    <x v="100"/>
    <x v="62"/>
    <n v="8"/>
    <n v="1750"/>
    <n v="2012"/>
  </r>
  <r>
    <x v="1"/>
    <x v="2"/>
    <x v="101"/>
    <x v="140"/>
    <n v="8"/>
    <n v="2187.5"/>
    <n v="2012"/>
  </r>
  <r>
    <x v="1"/>
    <x v="2"/>
    <x v="102"/>
    <x v="132"/>
    <n v="3"/>
    <n v="1833.3333333333333"/>
    <n v="2012"/>
  </r>
  <r>
    <x v="1"/>
    <x v="2"/>
    <x v="207"/>
    <x v="89"/>
    <n v="3"/>
    <n v="2500"/>
    <n v="2012"/>
  </r>
  <r>
    <x v="1"/>
    <x v="2"/>
    <x v="104"/>
    <x v="49"/>
    <n v="2"/>
    <n v="2500"/>
    <n v="2012"/>
  </r>
  <r>
    <x v="1"/>
    <x v="2"/>
    <x v="105"/>
    <x v="285"/>
    <n v="5"/>
    <n v="1840"/>
    <n v="2012"/>
  </r>
  <r>
    <x v="1"/>
    <x v="2"/>
    <x v="106"/>
    <x v="0"/>
    <n v="2"/>
    <n v="1750"/>
    <n v="2012"/>
  </r>
  <r>
    <x v="1"/>
    <x v="2"/>
    <x v="107"/>
    <x v="0"/>
    <n v="2"/>
    <n v="1750"/>
    <n v="2012"/>
  </r>
  <r>
    <x v="1"/>
    <x v="2"/>
    <x v="108"/>
    <x v="286"/>
    <n v="3"/>
    <n v="1316.6666666666667"/>
    <n v="2012"/>
  </r>
  <r>
    <x v="1"/>
    <x v="2"/>
    <x v="208"/>
    <x v="17"/>
    <n v="8"/>
    <n v="2437.5"/>
    <n v="2012"/>
  </r>
  <r>
    <x v="1"/>
    <x v="2"/>
    <x v="209"/>
    <x v="287"/>
    <n v="9"/>
    <n v="2205.5555555555557"/>
    <n v="2012"/>
  </r>
  <r>
    <x v="1"/>
    <x v="2"/>
    <x v="111"/>
    <x v="37"/>
    <n v="3"/>
    <n v="2666.6666666666665"/>
    <n v="2012"/>
  </r>
  <r>
    <x v="1"/>
    <x v="2"/>
    <x v="112"/>
    <x v="47"/>
    <n v="4"/>
    <n v="3625"/>
    <n v="2012"/>
  </r>
  <r>
    <x v="1"/>
    <x v="2"/>
    <x v="225"/>
    <x v="277"/>
    <n v="1"/>
    <n v="2100"/>
    <n v="2012"/>
  </r>
  <r>
    <x v="1"/>
    <x v="2"/>
    <x v="114"/>
    <x v="24"/>
    <n v="1"/>
    <n v="1000"/>
    <n v="2012"/>
  </r>
  <r>
    <x v="1"/>
    <x v="2"/>
    <x v="116"/>
    <x v="288"/>
    <n v="3"/>
    <n v="1233.3333333333333"/>
    <n v="2012"/>
  </r>
  <r>
    <x v="1"/>
    <x v="2"/>
    <x v="117"/>
    <x v="15"/>
    <n v="4"/>
    <n v="1500"/>
    <n v="2012"/>
  </r>
  <r>
    <x v="1"/>
    <x v="2"/>
    <x v="210"/>
    <x v="55"/>
    <n v="1"/>
    <n v="3000"/>
    <n v="2012"/>
  </r>
  <r>
    <x v="1"/>
    <x v="2"/>
    <x v="118"/>
    <x v="132"/>
    <n v="3"/>
    <n v="1833.3333333333333"/>
    <n v="2012"/>
  </r>
  <r>
    <x v="1"/>
    <x v="2"/>
    <x v="119"/>
    <x v="0"/>
    <n v="2"/>
    <n v="1750"/>
    <n v="2012"/>
  </r>
  <r>
    <x v="1"/>
    <x v="2"/>
    <x v="120"/>
    <x v="204"/>
    <n v="4"/>
    <n v="1550"/>
    <n v="2012"/>
  </r>
  <r>
    <x v="1"/>
    <x v="2"/>
    <x v="121"/>
    <x v="64"/>
    <n v="1"/>
    <n v="2500"/>
    <n v="2012"/>
  </r>
  <r>
    <x v="1"/>
    <x v="2"/>
    <x v="211"/>
    <x v="289"/>
    <n v="4"/>
    <n v="1275"/>
    <n v="2012"/>
  </r>
  <r>
    <x v="1"/>
    <x v="2"/>
    <x v="123"/>
    <x v="196"/>
    <n v="1"/>
    <n v="1200"/>
    <n v="2012"/>
  </r>
  <r>
    <x v="1"/>
    <x v="2"/>
    <x v="124"/>
    <x v="24"/>
    <n v="1"/>
    <n v="1000"/>
    <n v="2012"/>
  </r>
  <r>
    <x v="1"/>
    <x v="2"/>
    <x v="125"/>
    <x v="290"/>
    <n v="4"/>
    <n v="2700"/>
    <n v="2012"/>
  </r>
  <r>
    <x v="1"/>
    <x v="2"/>
    <x v="212"/>
    <x v="24"/>
    <n v="1"/>
    <n v="1000"/>
    <n v="2012"/>
  </r>
  <r>
    <x v="1"/>
    <x v="2"/>
    <x v="126"/>
    <x v="20"/>
    <n v="1"/>
    <n v="1500"/>
    <n v="2012"/>
  </r>
  <r>
    <x v="1"/>
    <x v="2"/>
    <x v="213"/>
    <x v="291"/>
    <n v="4"/>
    <n v="2050"/>
    <n v="2012"/>
  </r>
  <r>
    <x v="1"/>
    <x v="2"/>
    <x v="129"/>
    <x v="50"/>
    <n v="1"/>
    <n v="2000"/>
    <n v="2012"/>
  </r>
  <r>
    <x v="1"/>
    <x v="2"/>
    <x v="215"/>
    <x v="292"/>
    <n v="3"/>
    <n v="1900"/>
    <n v="2012"/>
  </r>
  <r>
    <x v="1"/>
    <x v="2"/>
    <x v="130"/>
    <x v="132"/>
    <n v="3"/>
    <n v="1833.3333333333333"/>
    <n v="2012"/>
  </r>
  <r>
    <x v="1"/>
    <x v="2"/>
    <x v="131"/>
    <x v="137"/>
    <n v="5"/>
    <n v="1900"/>
    <n v="2012"/>
  </r>
  <r>
    <x v="1"/>
    <x v="2"/>
    <x v="226"/>
    <x v="24"/>
    <n v="1"/>
    <n v="1000"/>
    <n v="2012"/>
  </r>
  <r>
    <x v="1"/>
    <x v="2"/>
    <x v="132"/>
    <x v="253"/>
    <n v="2"/>
    <n v="1650"/>
    <n v="2012"/>
  </r>
  <r>
    <x v="1"/>
    <x v="2"/>
    <x v="216"/>
    <x v="137"/>
    <n v="5"/>
    <n v="1900"/>
    <n v="2012"/>
  </r>
  <r>
    <x v="1"/>
    <x v="2"/>
    <x v="133"/>
    <x v="16"/>
    <n v="3"/>
    <n v="1500"/>
    <n v="2012"/>
  </r>
  <r>
    <x v="1"/>
    <x v="2"/>
    <x v="134"/>
    <x v="1"/>
    <n v="2"/>
    <n v="3500"/>
    <n v="2012"/>
  </r>
  <r>
    <x v="1"/>
    <x v="2"/>
    <x v="135"/>
    <x v="14"/>
    <n v="7"/>
    <n v="1500"/>
    <n v="2012"/>
  </r>
  <r>
    <x v="1"/>
    <x v="2"/>
    <x v="136"/>
    <x v="37"/>
    <n v="4"/>
    <n v="2000"/>
    <n v="2012"/>
  </r>
  <r>
    <x v="1"/>
    <x v="2"/>
    <x v="137"/>
    <x v="205"/>
    <n v="5"/>
    <n v="1320"/>
    <n v="2012"/>
  </r>
  <r>
    <x v="1"/>
    <x v="2"/>
    <x v="138"/>
    <x v="64"/>
    <n v="2"/>
    <n v="1250"/>
    <n v="2012"/>
  </r>
  <r>
    <x v="1"/>
    <x v="2"/>
    <x v="140"/>
    <x v="293"/>
    <n v="3"/>
    <n v="1883.3333333333333"/>
    <n v="2012"/>
  </r>
  <r>
    <x v="1"/>
    <x v="2"/>
    <x v="142"/>
    <x v="294"/>
    <n v="6"/>
    <n v="1558.3333333333333"/>
    <n v="2012"/>
  </r>
  <r>
    <x v="1"/>
    <x v="2"/>
    <x v="178"/>
    <x v="94"/>
    <n v="6"/>
    <n v="1300"/>
    <n v="2012"/>
  </r>
  <r>
    <x v="1"/>
    <x v="2"/>
    <x v="217"/>
    <x v="16"/>
    <n v="2"/>
    <n v="2250"/>
    <n v="2012"/>
  </r>
  <r>
    <x v="1"/>
    <x v="2"/>
    <x v="144"/>
    <x v="15"/>
    <n v="3"/>
    <n v="2000"/>
    <n v="2012"/>
  </r>
  <r>
    <x v="1"/>
    <x v="2"/>
    <x v="179"/>
    <x v="295"/>
    <n v="4"/>
    <n v="1637.5"/>
    <n v="2012"/>
  </r>
  <r>
    <x v="1"/>
    <x v="2"/>
    <x v="145"/>
    <x v="13"/>
    <n v="7"/>
    <n v="1428.5714285714287"/>
    <n v="2012"/>
  </r>
  <r>
    <x v="1"/>
    <x v="2"/>
    <x v="146"/>
    <x v="271"/>
    <n v="7"/>
    <n v="2485.7142857142858"/>
    <n v="2012"/>
  </r>
  <r>
    <x v="1"/>
    <x v="2"/>
    <x v="147"/>
    <x v="93"/>
    <n v="3"/>
    <n v="2166.6666666666665"/>
    <n v="2012"/>
  </r>
  <r>
    <x v="1"/>
    <x v="2"/>
    <x v="218"/>
    <x v="36"/>
    <n v="9"/>
    <n v="2000"/>
    <n v="2012"/>
  </r>
  <r>
    <x v="1"/>
    <x v="2"/>
    <x v="150"/>
    <x v="296"/>
    <n v="8"/>
    <n v="2262.5"/>
    <n v="2012"/>
  </r>
  <r>
    <x v="1"/>
    <x v="2"/>
    <x v="151"/>
    <x v="297"/>
    <n v="4"/>
    <n v="1225"/>
    <n v="2012"/>
  </r>
  <r>
    <x v="1"/>
    <x v="2"/>
    <x v="152"/>
    <x v="60"/>
    <n v="4"/>
    <n v="1000"/>
    <n v="2012"/>
  </r>
  <r>
    <x v="1"/>
    <x v="2"/>
    <x v="154"/>
    <x v="269"/>
    <n v="7"/>
    <n v="1657.1428571428571"/>
    <n v="2012"/>
  </r>
  <r>
    <x v="1"/>
    <x v="2"/>
    <x v="155"/>
    <x v="298"/>
    <n v="6"/>
    <n v="2150"/>
    <n v="2012"/>
  </r>
  <r>
    <x v="1"/>
    <x v="2"/>
    <x v="156"/>
    <x v="69"/>
    <n v="9"/>
    <n v="1922.2222222222222"/>
    <n v="2012"/>
  </r>
  <r>
    <x v="1"/>
    <x v="2"/>
    <x v="157"/>
    <x v="17"/>
    <n v="2"/>
    <n v="9750"/>
    <n v="2012"/>
  </r>
  <r>
    <x v="1"/>
    <x v="2"/>
    <x v="158"/>
    <x v="64"/>
    <n v="1"/>
    <n v="2500"/>
    <n v="2013"/>
  </r>
  <r>
    <x v="1"/>
    <x v="2"/>
    <x v="159"/>
    <x v="299"/>
    <n v="2"/>
    <n v="2025"/>
    <n v="2013"/>
  </r>
  <r>
    <x v="1"/>
    <x v="2"/>
    <x v="161"/>
    <x v="300"/>
    <n v="5"/>
    <n v="1380"/>
    <n v="2013"/>
  </r>
  <r>
    <x v="1"/>
    <x v="2"/>
    <x v="162"/>
    <x v="301"/>
    <n v="1"/>
    <n v="1700"/>
    <n v="2013"/>
  </r>
  <r>
    <x v="1"/>
    <x v="2"/>
    <x v="163"/>
    <x v="60"/>
    <n v="2"/>
    <n v="2000"/>
    <n v="2013"/>
  </r>
  <r>
    <x v="1"/>
    <x v="2"/>
    <x v="164"/>
    <x v="302"/>
    <n v="4"/>
    <n v="2215"/>
    <n v="2013"/>
  </r>
  <r>
    <x v="1"/>
    <x v="2"/>
    <x v="219"/>
    <x v="303"/>
    <n v="3"/>
    <n v="1843.3333333333333"/>
    <n v="2013"/>
  </r>
  <r>
    <x v="1"/>
    <x v="2"/>
    <x v="181"/>
    <x v="284"/>
    <n v="5"/>
    <n v="1760"/>
    <n v="2013"/>
  </r>
  <r>
    <x v="1"/>
    <x v="2"/>
    <x v="166"/>
    <x v="55"/>
    <n v="1"/>
    <n v="3000"/>
    <n v="2013"/>
  </r>
  <r>
    <x v="1"/>
    <x v="2"/>
    <x v="167"/>
    <x v="15"/>
    <n v="4"/>
    <n v="1500"/>
    <n v="2013"/>
  </r>
  <r>
    <x v="1"/>
    <x v="2"/>
    <x v="168"/>
    <x v="93"/>
    <n v="3"/>
    <n v="2166.6666666666665"/>
    <n v="2013"/>
  </r>
  <r>
    <x v="1"/>
    <x v="2"/>
    <x v="221"/>
    <x v="55"/>
    <n v="1"/>
    <n v="3000"/>
    <n v="2013"/>
  </r>
  <r>
    <x v="1"/>
    <x v="3"/>
    <x v="3"/>
    <x v="37"/>
    <n v="1"/>
    <n v="8000"/>
    <n v="2011"/>
  </r>
  <r>
    <x v="1"/>
    <x v="3"/>
    <x v="4"/>
    <x v="24"/>
    <n v="1"/>
    <n v="1000"/>
    <n v="2011"/>
  </r>
  <r>
    <x v="1"/>
    <x v="3"/>
    <x v="6"/>
    <x v="15"/>
    <n v="2"/>
    <n v="3000"/>
    <n v="2011"/>
  </r>
  <r>
    <x v="1"/>
    <x v="3"/>
    <x v="7"/>
    <x v="55"/>
    <n v="1"/>
    <n v="3000"/>
    <n v="2011"/>
  </r>
  <r>
    <x v="1"/>
    <x v="3"/>
    <x v="8"/>
    <x v="3"/>
    <n v="2"/>
    <n v="6500"/>
    <n v="2011"/>
  </r>
  <r>
    <x v="1"/>
    <x v="3"/>
    <x v="14"/>
    <x v="238"/>
    <n v="4"/>
    <n v="2025"/>
    <n v="2012"/>
  </r>
  <r>
    <x v="1"/>
    <x v="3"/>
    <x v="16"/>
    <x v="20"/>
    <n v="1"/>
    <n v="1500"/>
    <n v="2012"/>
  </r>
  <r>
    <x v="1"/>
    <x v="3"/>
    <x v="21"/>
    <x v="24"/>
    <n v="1"/>
    <n v="1000"/>
    <n v="2012"/>
  </r>
  <r>
    <x v="1"/>
    <x v="3"/>
    <x v="22"/>
    <x v="15"/>
    <n v="1"/>
    <n v="6000"/>
    <n v="2012"/>
  </r>
  <r>
    <x v="1"/>
    <x v="3"/>
    <x v="26"/>
    <x v="37"/>
    <n v="2"/>
    <n v="4000"/>
    <n v="2012"/>
  </r>
  <r>
    <x v="1"/>
    <x v="3"/>
    <x v="27"/>
    <x v="49"/>
    <n v="1"/>
    <n v="5000"/>
    <n v="2012"/>
  </r>
  <r>
    <x v="1"/>
    <x v="3"/>
    <x v="185"/>
    <x v="24"/>
    <n v="1"/>
    <n v="1000"/>
    <n v="2012"/>
  </r>
  <r>
    <x v="1"/>
    <x v="3"/>
    <x v="31"/>
    <x v="137"/>
    <n v="4"/>
    <n v="2375"/>
    <n v="2012"/>
  </r>
  <r>
    <x v="1"/>
    <x v="3"/>
    <x v="32"/>
    <x v="50"/>
    <n v="1"/>
    <n v="2000"/>
    <n v="2012"/>
  </r>
  <r>
    <x v="1"/>
    <x v="3"/>
    <x v="33"/>
    <x v="13"/>
    <n v="1"/>
    <n v="10000"/>
    <n v="2012"/>
  </r>
  <r>
    <x v="1"/>
    <x v="3"/>
    <x v="35"/>
    <x v="253"/>
    <n v="2"/>
    <n v="1650"/>
    <n v="2012"/>
  </r>
  <r>
    <x v="1"/>
    <x v="3"/>
    <x v="227"/>
    <x v="13"/>
    <n v="1"/>
    <n v="10000"/>
    <n v="2012"/>
  </r>
  <r>
    <x v="1"/>
    <x v="3"/>
    <x v="39"/>
    <x v="13"/>
    <n v="2"/>
    <n v="5000"/>
    <n v="2012"/>
  </r>
  <r>
    <x v="1"/>
    <x v="3"/>
    <x v="41"/>
    <x v="68"/>
    <n v="2"/>
    <n v="5750"/>
    <n v="2012"/>
  </r>
  <r>
    <x v="1"/>
    <x v="3"/>
    <x v="223"/>
    <x v="55"/>
    <n v="1"/>
    <n v="3000"/>
    <n v="2012"/>
  </r>
  <r>
    <x v="1"/>
    <x v="3"/>
    <x v="171"/>
    <x v="55"/>
    <n v="1"/>
    <n v="3000"/>
    <n v="2012"/>
  </r>
  <r>
    <x v="1"/>
    <x v="3"/>
    <x v="189"/>
    <x v="40"/>
    <n v="4"/>
    <n v="6250"/>
    <n v="2012"/>
  </r>
  <r>
    <x v="1"/>
    <x v="3"/>
    <x v="49"/>
    <x v="15"/>
    <n v="2"/>
    <n v="3000"/>
    <n v="2012"/>
  </r>
  <r>
    <x v="1"/>
    <x v="3"/>
    <x v="190"/>
    <x v="0"/>
    <n v="1"/>
    <n v="3500"/>
    <n v="2012"/>
  </r>
  <r>
    <x v="1"/>
    <x v="3"/>
    <x v="191"/>
    <x v="15"/>
    <n v="2"/>
    <n v="3000"/>
    <n v="2012"/>
  </r>
  <r>
    <x v="1"/>
    <x v="3"/>
    <x v="52"/>
    <x v="55"/>
    <n v="1"/>
    <n v="3000"/>
    <n v="2012"/>
  </r>
  <r>
    <x v="1"/>
    <x v="3"/>
    <x v="54"/>
    <x v="35"/>
    <n v="2"/>
    <n v="8000"/>
    <n v="2012"/>
  </r>
  <r>
    <x v="1"/>
    <x v="3"/>
    <x v="56"/>
    <x v="19"/>
    <n v="1"/>
    <n v="20000"/>
    <n v="2012"/>
  </r>
  <r>
    <x v="1"/>
    <x v="3"/>
    <x v="194"/>
    <x v="20"/>
    <n v="1"/>
    <n v="1500"/>
    <n v="2012"/>
  </r>
  <r>
    <x v="1"/>
    <x v="3"/>
    <x v="57"/>
    <x v="50"/>
    <n v="1"/>
    <n v="2000"/>
    <n v="2012"/>
  </r>
  <r>
    <x v="1"/>
    <x v="3"/>
    <x v="58"/>
    <x v="24"/>
    <n v="1"/>
    <n v="1000"/>
    <n v="2012"/>
  </r>
  <r>
    <x v="1"/>
    <x v="3"/>
    <x v="60"/>
    <x v="24"/>
    <n v="1"/>
    <n v="1000"/>
    <n v="2012"/>
  </r>
  <r>
    <x v="1"/>
    <x v="3"/>
    <x v="61"/>
    <x v="50"/>
    <n v="1"/>
    <n v="2000"/>
    <n v="2012"/>
  </r>
  <r>
    <x v="1"/>
    <x v="3"/>
    <x v="62"/>
    <x v="16"/>
    <n v="1"/>
    <n v="4500"/>
    <n v="2012"/>
  </r>
  <r>
    <x v="1"/>
    <x v="3"/>
    <x v="65"/>
    <x v="37"/>
    <n v="2"/>
    <n v="4000"/>
    <n v="2012"/>
  </r>
  <r>
    <x v="1"/>
    <x v="3"/>
    <x v="197"/>
    <x v="16"/>
    <n v="2"/>
    <n v="2250"/>
    <n v="2012"/>
  </r>
  <r>
    <x v="1"/>
    <x v="3"/>
    <x v="72"/>
    <x v="24"/>
    <n v="1"/>
    <n v="1000"/>
    <n v="2012"/>
  </r>
  <r>
    <x v="1"/>
    <x v="3"/>
    <x v="73"/>
    <x v="203"/>
    <n v="2"/>
    <n v="6250"/>
    <n v="2012"/>
  </r>
  <r>
    <x v="1"/>
    <x v="3"/>
    <x v="74"/>
    <x v="55"/>
    <n v="1"/>
    <n v="3000"/>
    <n v="2012"/>
  </r>
  <r>
    <x v="1"/>
    <x v="3"/>
    <x v="75"/>
    <x v="8"/>
    <n v="4"/>
    <n v="4250"/>
    <n v="2012"/>
  </r>
  <r>
    <x v="1"/>
    <x v="3"/>
    <x v="175"/>
    <x v="40"/>
    <n v="3"/>
    <n v="8333.3333333333339"/>
    <n v="2012"/>
  </r>
  <r>
    <x v="1"/>
    <x v="3"/>
    <x v="77"/>
    <x v="60"/>
    <n v="1"/>
    <n v="4000"/>
    <n v="2012"/>
  </r>
  <r>
    <x v="1"/>
    <x v="3"/>
    <x v="79"/>
    <x v="13"/>
    <n v="1"/>
    <n v="10000"/>
    <n v="2012"/>
  </r>
  <r>
    <x v="1"/>
    <x v="3"/>
    <x v="82"/>
    <x v="20"/>
    <n v="1"/>
    <n v="1500"/>
    <n v="2012"/>
  </r>
  <r>
    <x v="1"/>
    <x v="3"/>
    <x v="200"/>
    <x v="16"/>
    <n v="2"/>
    <n v="2250"/>
    <n v="2012"/>
  </r>
  <r>
    <x v="1"/>
    <x v="3"/>
    <x v="201"/>
    <x v="20"/>
    <n v="1"/>
    <n v="1500"/>
    <n v="2012"/>
  </r>
  <r>
    <x v="1"/>
    <x v="3"/>
    <x v="85"/>
    <x v="37"/>
    <n v="2"/>
    <n v="4000"/>
    <n v="2012"/>
  </r>
  <r>
    <x v="1"/>
    <x v="3"/>
    <x v="203"/>
    <x v="49"/>
    <n v="1"/>
    <n v="5000"/>
    <n v="2012"/>
  </r>
  <r>
    <x v="1"/>
    <x v="3"/>
    <x v="86"/>
    <x v="37"/>
    <n v="2"/>
    <n v="4000"/>
    <n v="2012"/>
  </r>
  <r>
    <x v="1"/>
    <x v="3"/>
    <x v="87"/>
    <x v="15"/>
    <n v="1"/>
    <n v="6000"/>
    <n v="2012"/>
  </r>
  <r>
    <x v="1"/>
    <x v="3"/>
    <x v="204"/>
    <x v="50"/>
    <n v="1"/>
    <n v="2000"/>
    <n v="2012"/>
  </r>
  <r>
    <x v="1"/>
    <x v="3"/>
    <x v="205"/>
    <x v="89"/>
    <n v="3"/>
    <n v="2500"/>
    <n v="2012"/>
  </r>
  <r>
    <x v="1"/>
    <x v="3"/>
    <x v="90"/>
    <x v="140"/>
    <n v="2"/>
    <n v="8750"/>
    <n v="2012"/>
  </r>
  <r>
    <x v="1"/>
    <x v="3"/>
    <x v="93"/>
    <x v="50"/>
    <n v="1"/>
    <n v="2000"/>
    <n v="2012"/>
  </r>
  <r>
    <x v="1"/>
    <x v="3"/>
    <x v="95"/>
    <x v="7"/>
    <n v="3"/>
    <n v="4000"/>
    <n v="2012"/>
  </r>
  <r>
    <x v="1"/>
    <x v="3"/>
    <x v="97"/>
    <x v="32"/>
    <n v="2"/>
    <n v="5500"/>
    <n v="2012"/>
  </r>
  <r>
    <x v="1"/>
    <x v="3"/>
    <x v="99"/>
    <x v="24"/>
    <n v="1"/>
    <n v="1000"/>
    <n v="2012"/>
  </r>
  <r>
    <x v="1"/>
    <x v="3"/>
    <x v="100"/>
    <x v="55"/>
    <n v="2"/>
    <n v="1500"/>
    <n v="2012"/>
  </r>
  <r>
    <x v="1"/>
    <x v="3"/>
    <x v="101"/>
    <x v="50"/>
    <n v="1"/>
    <n v="2000"/>
    <n v="2012"/>
  </r>
  <r>
    <x v="1"/>
    <x v="3"/>
    <x v="105"/>
    <x v="95"/>
    <n v="3"/>
    <n v="8666.6666666666661"/>
    <n v="2012"/>
  </r>
  <r>
    <x v="1"/>
    <x v="3"/>
    <x v="106"/>
    <x v="15"/>
    <n v="2"/>
    <n v="3000"/>
    <n v="2012"/>
  </r>
  <r>
    <x v="1"/>
    <x v="3"/>
    <x v="107"/>
    <x v="49"/>
    <n v="1"/>
    <n v="5000"/>
    <n v="2012"/>
  </r>
  <r>
    <x v="1"/>
    <x v="3"/>
    <x v="208"/>
    <x v="50"/>
    <n v="1"/>
    <n v="2000"/>
    <n v="2012"/>
  </r>
  <r>
    <x v="1"/>
    <x v="3"/>
    <x v="209"/>
    <x v="50"/>
    <n v="1"/>
    <n v="2000"/>
    <n v="2012"/>
  </r>
  <r>
    <x v="1"/>
    <x v="3"/>
    <x v="111"/>
    <x v="64"/>
    <n v="1"/>
    <n v="2500"/>
    <n v="2012"/>
  </r>
  <r>
    <x v="1"/>
    <x v="3"/>
    <x v="112"/>
    <x v="50"/>
    <n v="1"/>
    <n v="2000"/>
    <n v="2012"/>
  </r>
  <r>
    <x v="1"/>
    <x v="3"/>
    <x v="114"/>
    <x v="28"/>
    <n v="1"/>
    <n v="2300"/>
    <n v="2012"/>
  </r>
  <r>
    <x v="1"/>
    <x v="3"/>
    <x v="120"/>
    <x v="50"/>
    <n v="1"/>
    <n v="2000"/>
    <n v="2012"/>
  </r>
  <r>
    <x v="1"/>
    <x v="3"/>
    <x v="121"/>
    <x v="60"/>
    <n v="1"/>
    <n v="4000"/>
    <n v="2012"/>
  </r>
  <r>
    <x v="1"/>
    <x v="3"/>
    <x v="124"/>
    <x v="192"/>
    <n v="1"/>
    <n v="600"/>
    <n v="2012"/>
  </r>
  <r>
    <x v="1"/>
    <x v="3"/>
    <x v="213"/>
    <x v="194"/>
    <n v="1"/>
    <n v="900"/>
    <n v="2012"/>
  </r>
  <r>
    <x v="1"/>
    <x v="3"/>
    <x v="216"/>
    <x v="50"/>
    <n v="1"/>
    <n v="2000"/>
    <n v="2012"/>
  </r>
  <r>
    <x v="1"/>
    <x v="3"/>
    <x v="177"/>
    <x v="192"/>
    <n v="1"/>
    <n v="600"/>
    <n v="2012"/>
  </r>
  <r>
    <x v="1"/>
    <x v="3"/>
    <x v="137"/>
    <x v="64"/>
    <n v="1"/>
    <n v="2500"/>
    <n v="2012"/>
  </r>
  <r>
    <x v="1"/>
    <x v="3"/>
    <x v="179"/>
    <x v="50"/>
    <n v="1"/>
    <n v="2000"/>
    <n v="2012"/>
  </r>
  <r>
    <x v="1"/>
    <x v="3"/>
    <x v="147"/>
    <x v="20"/>
    <n v="1"/>
    <n v="1500"/>
    <n v="2012"/>
  </r>
  <r>
    <x v="1"/>
    <x v="3"/>
    <x v="152"/>
    <x v="18"/>
    <n v="1"/>
    <n v="30000"/>
    <n v="2012"/>
  </r>
  <r>
    <x v="1"/>
    <x v="3"/>
    <x v="155"/>
    <x v="95"/>
    <n v="3"/>
    <n v="8666.6666666666661"/>
    <n v="2012"/>
  </r>
  <r>
    <x v="1"/>
    <x v="3"/>
    <x v="156"/>
    <x v="50"/>
    <n v="1"/>
    <n v="2000"/>
    <n v="2012"/>
  </r>
  <r>
    <x v="1"/>
    <x v="3"/>
    <x v="228"/>
    <x v="92"/>
    <n v="1"/>
    <n v="50000"/>
    <n v="2012"/>
  </r>
  <r>
    <x v="1"/>
    <x v="3"/>
    <x v="162"/>
    <x v="50"/>
    <n v="1"/>
    <n v="2000"/>
    <n v="2013"/>
  </r>
  <r>
    <x v="1"/>
    <x v="3"/>
    <x v="219"/>
    <x v="55"/>
    <n v="1"/>
    <n v="3000"/>
    <n v="2013"/>
  </r>
  <r>
    <x v="1"/>
    <x v="3"/>
    <x v="181"/>
    <x v="196"/>
    <n v="1"/>
    <n v="1200"/>
    <n v="2013"/>
  </r>
  <r>
    <x v="1"/>
    <x v="3"/>
    <x v="221"/>
    <x v="15"/>
    <n v="1"/>
    <n v="6000"/>
    <n v="2013"/>
  </r>
  <r>
    <x v="2"/>
    <x v="0"/>
    <x v="0"/>
    <x v="95"/>
    <n v="4"/>
    <n v="6500"/>
    <n v="2011"/>
  </r>
  <r>
    <x v="2"/>
    <x v="0"/>
    <x v="1"/>
    <x v="50"/>
    <n v="1"/>
    <n v="2000"/>
    <n v="2011"/>
  </r>
  <r>
    <x v="2"/>
    <x v="0"/>
    <x v="2"/>
    <x v="304"/>
    <n v="6"/>
    <n v="2450"/>
    <n v="2011"/>
  </r>
  <r>
    <x v="2"/>
    <x v="0"/>
    <x v="3"/>
    <x v="305"/>
    <n v="12"/>
    <n v="2433.3333333333335"/>
    <n v="2011"/>
  </r>
  <r>
    <x v="2"/>
    <x v="0"/>
    <x v="4"/>
    <x v="92"/>
    <n v="11"/>
    <n v="4545.454545454545"/>
    <n v="2011"/>
  </r>
  <r>
    <x v="2"/>
    <x v="0"/>
    <x v="5"/>
    <x v="222"/>
    <n v="8"/>
    <n v="4625"/>
    <n v="2011"/>
  </r>
  <r>
    <x v="2"/>
    <x v="0"/>
    <x v="6"/>
    <x v="49"/>
    <n v="2"/>
    <n v="2500"/>
    <n v="2011"/>
  </r>
  <r>
    <x v="2"/>
    <x v="0"/>
    <x v="7"/>
    <x v="49"/>
    <n v="1"/>
    <n v="5000"/>
    <n v="2011"/>
  </r>
  <r>
    <x v="2"/>
    <x v="0"/>
    <x v="8"/>
    <x v="306"/>
    <n v="12"/>
    <n v="2725"/>
    <n v="2011"/>
  </r>
  <r>
    <x v="2"/>
    <x v="0"/>
    <x v="9"/>
    <x v="3"/>
    <n v="4"/>
    <n v="3250"/>
    <n v="2011"/>
  </r>
  <r>
    <x v="2"/>
    <x v="0"/>
    <x v="10"/>
    <x v="111"/>
    <n v="6"/>
    <n v="2750"/>
    <n v="2011"/>
  </r>
  <r>
    <x v="2"/>
    <x v="0"/>
    <x v="11"/>
    <x v="4"/>
    <n v="3"/>
    <n v="5000"/>
    <n v="2011"/>
  </r>
  <r>
    <x v="2"/>
    <x v="0"/>
    <x v="12"/>
    <x v="226"/>
    <n v="6"/>
    <n v="2050"/>
    <n v="2011"/>
  </r>
  <r>
    <x v="2"/>
    <x v="0"/>
    <x v="182"/>
    <x v="49"/>
    <n v="1"/>
    <n v="5000"/>
    <n v="2011"/>
  </r>
  <r>
    <x v="2"/>
    <x v="0"/>
    <x v="229"/>
    <x v="5"/>
    <n v="5"/>
    <n v="4600"/>
    <n v="2011"/>
  </r>
  <r>
    <x v="2"/>
    <x v="0"/>
    <x v="169"/>
    <x v="37"/>
    <n v="3"/>
    <n v="2666.6666666666665"/>
    <n v="2011"/>
  </r>
  <r>
    <x v="2"/>
    <x v="0"/>
    <x v="14"/>
    <x v="63"/>
    <n v="13"/>
    <n v="2884.6153846153848"/>
    <n v="2012"/>
  </r>
  <r>
    <x v="2"/>
    <x v="0"/>
    <x v="15"/>
    <x v="1"/>
    <n v="2"/>
    <n v="3500"/>
    <n v="2012"/>
  </r>
  <r>
    <x v="2"/>
    <x v="0"/>
    <x v="16"/>
    <x v="203"/>
    <n v="4"/>
    <n v="3125"/>
    <n v="2012"/>
  </r>
  <r>
    <x v="2"/>
    <x v="0"/>
    <x v="17"/>
    <x v="62"/>
    <n v="5"/>
    <n v="2800"/>
    <n v="2012"/>
  </r>
  <r>
    <x v="2"/>
    <x v="0"/>
    <x v="18"/>
    <x v="307"/>
    <n v="5"/>
    <n v="4300"/>
    <n v="2012"/>
  </r>
  <r>
    <x v="2"/>
    <x v="0"/>
    <x v="19"/>
    <x v="137"/>
    <n v="4"/>
    <n v="2375"/>
    <n v="2012"/>
  </r>
  <r>
    <x v="2"/>
    <x v="0"/>
    <x v="20"/>
    <x v="308"/>
    <n v="5"/>
    <n v="2390"/>
    <n v="2012"/>
  </r>
  <r>
    <x v="2"/>
    <x v="0"/>
    <x v="21"/>
    <x v="9"/>
    <n v="5"/>
    <n v="4800"/>
    <n v="2012"/>
  </r>
  <r>
    <x v="2"/>
    <x v="0"/>
    <x v="22"/>
    <x v="55"/>
    <n v="1"/>
    <n v="3000"/>
    <n v="2012"/>
  </r>
  <r>
    <x v="2"/>
    <x v="0"/>
    <x v="23"/>
    <x v="53"/>
    <n v="8"/>
    <n v="2625"/>
    <n v="2012"/>
  </r>
  <r>
    <x v="2"/>
    <x v="0"/>
    <x v="183"/>
    <x v="110"/>
    <n v="6"/>
    <n v="3916.6666666666665"/>
    <n v="2012"/>
  </r>
  <r>
    <x v="2"/>
    <x v="0"/>
    <x v="24"/>
    <x v="35"/>
    <n v="6"/>
    <n v="2666.6666666666665"/>
    <n v="2012"/>
  </r>
  <r>
    <x v="2"/>
    <x v="0"/>
    <x v="25"/>
    <x v="8"/>
    <n v="4"/>
    <n v="4250"/>
    <n v="2012"/>
  </r>
  <r>
    <x v="2"/>
    <x v="0"/>
    <x v="26"/>
    <x v="155"/>
    <n v="10"/>
    <n v="5600"/>
    <n v="2012"/>
  </r>
  <r>
    <x v="2"/>
    <x v="0"/>
    <x v="184"/>
    <x v="46"/>
    <n v="4"/>
    <n v="2125"/>
    <n v="2012"/>
  </r>
  <r>
    <x v="2"/>
    <x v="0"/>
    <x v="27"/>
    <x v="14"/>
    <n v="5"/>
    <n v="2100"/>
    <n v="2012"/>
  </r>
  <r>
    <x v="2"/>
    <x v="0"/>
    <x v="230"/>
    <x v="132"/>
    <n v="2"/>
    <n v="2750"/>
    <n v="2012"/>
  </r>
  <r>
    <x v="2"/>
    <x v="0"/>
    <x v="28"/>
    <x v="49"/>
    <n v="2"/>
    <n v="2500"/>
    <n v="2012"/>
  </r>
  <r>
    <x v="2"/>
    <x v="0"/>
    <x v="185"/>
    <x v="309"/>
    <n v="7"/>
    <n v="3314.2857142857142"/>
    <n v="2012"/>
  </r>
  <r>
    <x v="2"/>
    <x v="0"/>
    <x v="29"/>
    <x v="4"/>
    <n v="3"/>
    <n v="5000"/>
    <n v="2012"/>
  </r>
  <r>
    <x v="2"/>
    <x v="0"/>
    <x v="30"/>
    <x v="310"/>
    <n v="10"/>
    <n v="3690"/>
    <n v="2012"/>
  </r>
  <r>
    <x v="2"/>
    <x v="0"/>
    <x v="31"/>
    <x v="46"/>
    <n v="4"/>
    <n v="2125"/>
    <n v="2012"/>
  </r>
  <r>
    <x v="2"/>
    <x v="0"/>
    <x v="231"/>
    <x v="35"/>
    <n v="6"/>
    <n v="2666.6666666666665"/>
    <n v="2012"/>
  </r>
  <r>
    <x v="2"/>
    <x v="0"/>
    <x v="32"/>
    <x v="216"/>
    <n v="8"/>
    <n v="3312.5"/>
    <n v="2012"/>
  </r>
  <r>
    <x v="2"/>
    <x v="0"/>
    <x v="33"/>
    <x v="311"/>
    <n v="3"/>
    <n v="4266.666666666667"/>
    <n v="2012"/>
  </r>
  <r>
    <x v="2"/>
    <x v="0"/>
    <x v="34"/>
    <x v="17"/>
    <n v="4"/>
    <n v="4875"/>
    <n v="2012"/>
  </r>
  <r>
    <x v="2"/>
    <x v="0"/>
    <x v="170"/>
    <x v="50"/>
    <n v="1"/>
    <n v="2000"/>
    <n v="2012"/>
  </r>
  <r>
    <x v="2"/>
    <x v="0"/>
    <x v="232"/>
    <x v="110"/>
    <n v="10"/>
    <n v="2350"/>
    <n v="2012"/>
  </r>
  <r>
    <x v="2"/>
    <x v="0"/>
    <x v="35"/>
    <x v="196"/>
    <n v="1"/>
    <n v="1200"/>
    <n v="2012"/>
  </r>
  <r>
    <x v="2"/>
    <x v="0"/>
    <x v="227"/>
    <x v="312"/>
    <n v="12"/>
    <n v="5875"/>
    <n v="2012"/>
  </r>
  <r>
    <x v="2"/>
    <x v="0"/>
    <x v="37"/>
    <x v="160"/>
    <n v="4"/>
    <n v="2250"/>
    <n v="2012"/>
  </r>
  <r>
    <x v="2"/>
    <x v="0"/>
    <x v="38"/>
    <x v="202"/>
    <n v="6"/>
    <n v="4666.666666666667"/>
    <n v="2012"/>
  </r>
  <r>
    <x v="2"/>
    <x v="0"/>
    <x v="39"/>
    <x v="313"/>
    <n v="8"/>
    <n v="3050"/>
    <n v="2012"/>
  </r>
  <r>
    <x v="2"/>
    <x v="0"/>
    <x v="41"/>
    <x v="44"/>
    <n v="11"/>
    <n v="3863.6363636363635"/>
    <n v="2012"/>
  </r>
  <r>
    <x v="2"/>
    <x v="0"/>
    <x v="187"/>
    <x v="307"/>
    <n v="5"/>
    <n v="4300"/>
    <n v="2012"/>
  </r>
  <r>
    <x v="2"/>
    <x v="0"/>
    <x v="42"/>
    <x v="314"/>
    <n v="16"/>
    <n v="4250"/>
    <n v="2012"/>
  </r>
  <r>
    <x v="2"/>
    <x v="0"/>
    <x v="43"/>
    <x v="24"/>
    <n v="1"/>
    <n v="1000"/>
    <n v="2012"/>
  </r>
  <r>
    <x v="2"/>
    <x v="0"/>
    <x v="44"/>
    <x v="73"/>
    <n v="5"/>
    <n v="3700"/>
    <n v="2012"/>
  </r>
  <r>
    <x v="2"/>
    <x v="0"/>
    <x v="45"/>
    <x v="8"/>
    <n v="5"/>
    <n v="3400"/>
    <n v="2012"/>
  </r>
  <r>
    <x v="2"/>
    <x v="0"/>
    <x v="223"/>
    <x v="13"/>
    <n v="1"/>
    <n v="10000"/>
    <n v="2012"/>
  </r>
  <r>
    <x v="2"/>
    <x v="0"/>
    <x v="188"/>
    <x v="83"/>
    <n v="7"/>
    <n v="5928.5714285714284"/>
    <n v="2012"/>
  </r>
  <r>
    <x v="2"/>
    <x v="0"/>
    <x v="46"/>
    <x v="267"/>
    <n v="13"/>
    <n v="4576.9230769230771"/>
    <n v="2012"/>
  </r>
  <r>
    <x v="2"/>
    <x v="0"/>
    <x v="47"/>
    <x v="89"/>
    <n v="2"/>
    <n v="3750"/>
    <n v="2012"/>
  </r>
  <r>
    <x v="2"/>
    <x v="0"/>
    <x v="189"/>
    <x v="36"/>
    <n v="3"/>
    <n v="6000"/>
    <n v="2012"/>
  </r>
  <r>
    <x v="2"/>
    <x v="0"/>
    <x v="48"/>
    <x v="46"/>
    <n v="3"/>
    <n v="2833.3333333333335"/>
    <n v="2012"/>
  </r>
  <r>
    <x v="2"/>
    <x v="0"/>
    <x v="49"/>
    <x v="315"/>
    <n v="8"/>
    <n v="3150"/>
    <n v="2012"/>
  </r>
  <r>
    <x v="2"/>
    <x v="0"/>
    <x v="172"/>
    <x v="307"/>
    <n v="7"/>
    <n v="3071.4285714285716"/>
    <n v="2012"/>
  </r>
  <r>
    <x v="2"/>
    <x v="0"/>
    <x v="50"/>
    <x v="316"/>
    <n v="12"/>
    <n v="3958.3333333333335"/>
    <n v="2012"/>
  </r>
  <r>
    <x v="2"/>
    <x v="0"/>
    <x v="191"/>
    <x v="60"/>
    <n v="3"/>
    <n v="1333.3333333333333"/>
    <n v="2012"/>
  </r>
  <r>
    <x v="2"/>
    <x v="0"/>
    <x v="51"/>
    <x v="317"/>
    <n v="7"/>
    <n v="3335.7142857142858"/>
    <n v="2012"/>
  </r>
  <r>
    <x v="2"/>
    <x v="0"/>
    <x v="52"/>
    <x v="8"/>
    <n v="6"/>
    <n v="2833.3333333333335"/>
    <n v="2012"/>
  </r>
  <r>
    <x v="2"/>
    <x v="0"/>
    <x v="53"/>
    <x v="12"/>
    <n v="7"/>
    <n v="2928.5714285714284"/>
    <n v="2012"/>
  </r>
  <r>
    <x v="2"/>
    <x v="0"/>
    <x v="192"/>
    <x v="1"/>
    <n v="1"/>
    <n v="7000"/>
    <n v="2012"/>
  </r>
  <r>
    <x v="2"/>
    <x v="0"/>
    <x v="54"/>
    <x v="166"/>
    <n v="13"/>
    <n v="4038.4615384615386"/>
    <n v="2012"/>
  </r>
  <r>
    <x v="2"/>
    <x v="0"/>
    <x v="173"/>
    <x v="110"/>
    <n v="5"/>
    <n v="4700"/>
    <n v="2012"/>
  </r>
  <r>
    <x v="2"/>
    <x v="0"/>
    <x v="55"/>
    <x v="222"/>
    <n v="8"/>
    <n v="4625"/>
    <n v="2012"/>
  </r>
  <r>
    <x v="2"/>
    <x v="0"/>
    <x v="56"/>
    <x v="1"/>
    <n v="2"/>
    <n v="3500"/>
    <n v="2012"/>
  </r>
  <r>
    <x v="2"/>
    <x v="0"/>
    <x v="194"/>
    <x v="318"/>
    <n v="10"/>
    <n v="3460"/>
    <n v="2012"/>
  </r>
  <r>
    <x v="2"/>
    <x v="0"/>
    <x v="57"/>
    <x v="248"/>
    <n v="8"/>
    <n v="3812.5"/>
    <n v="2012"/>
  </r>
  <r>
    <x v="2"/>
    <x v="0"/>
    <x v="58"/>
    <x v="73"/>
    <n v="4"/>
    <n v="4625"/>
    <n v="2012"/>
  </r>
  <r>
    <x v="2"/>
    <x v="0"/>
    <x v="196"/>
    <x v="65"/>
    <n v="3"/>
    <n v="6333.333333333333"/>
    <n v="2012"/>
  </r>
  <r>
    <x v="2"/>
    <x v="0"/>
    <x v="60"/>
    <x v="65"/>
    <n v="7"/>
    <n v="2714.2857142857142"/>
    <n v="2012"/>
  </r>
  <r>
    <x v="2"/>
    <x v="0"/>
    <x v="61"/>
    <x v="80"/>
    <n v="9"/>
    <n v="4055.5555555555557"/>
    <n v="2012"/>
  </r>
  <r>
    <x v="2"/>
    <x v="0"/>
    <x v="233"/>
    <x v="55"/>
    <n v="1"/>
    <n v="3000"/>
    <n v="2012"/>
  </r>
  <r>
    <x v="2"/>
    <x v="0"/>
    <x v="62"/>
    <x v="49"/>
    <n v="2"/>
    <n v="2500"/>
    <n v="2012"/>
  </r>
  <r>
    <x v="2"/>
    <x v="0"/>
    <x v="63"/>
    <x v="26"/>
    <n v="7"/>
    <n v="3142.8571428571427"/>
    <n v="2012"/>
  </r>
  <r>
    <x v="2"/>
    <x v="0"/>
    <x v="64"/>
    <x v="73"/>
    <n v="7"/>
    <n v="2642.8571428571427"/>
    <n v="2012"/>
  </r>
  <r>
    <x v="2"/>
    <x v="0"/>
    <x v="65"/>
    <x v="228"/>
    <n v="1"/>
    <n v="1800"/>
    <n v="2012"/>
  </r>
  <r>
    <x v="2"/>
    <x v="0"/>
    <x v="222"/>
    <x v="14"/>
    <n v="5"/>
    <n v="2100"/>
    <n v="2012"/>
  </r>
  <r>
    <x v="2"/>
    <x v="0"/>
    <x v="66"/>
    <x v="65"/>
    <n v="3"/>
    <n v="6333.333333333333"/>
    <n v="2012"/>
  </r>
  <r>
    <x v="2"/>
    <x v="0"/>
    <x v="67"/>
    <x v="9"/>
    <n v="7"/>
    <n v="3428.5714285714284"/>
    <n v="2012"/>
  </r>
  <r>
    <x v="2"/>
    <x v="0"/>
    <x v="68"/>
    <x v="57"/>
    <n v="11"/>
    <n v="4727.272727272727"/>
    <n v="2012"/>
  </r>
  <r>
    <x v="2"/>
    <x v="0"/>
    <x v="70"/>
    <x v="4"/>
    <n v="2"/>
    <n v="7500"/>
    <n v="2012"/>
  </r>
  <r>
    <x v="2"/>
    <x v="0"/>
    <x v="197"/>
    <x v="62"/>
    <n v="3"/>
    <n v="4666.666666666667"/>
    <n v="2012"/>
  </r>
  <r>
    <x v="2"/>
    <x v="0"/>
    <x v="71"/>
    <x v="110"/>
    <n v="8"/>
    <n v="2937.5"/>
    <n v="2012"/>
  </r>
  <r>
    <x v="2"/>
    <x v="0"/>
    <x v="174"/>
    <x v="319"/>
    <n v="9"/>
    <n v="3700"/>
    <n v="2012"/>
  </r>
  <r>
    <x v="2"/>
    <x v="0"/>
    <x v="73"/>
    <x v="23"/>
    <n v="9"/>
    <n v="3000"/>
    <n v="2012"/>
  </r>
  <r>
    <x v="2"/>
    <x v="0"/>
    <x v="74"/>
    <x v="36"/>
    <n v="4"/>
    <n v="4500"/>
    <n v="2012"/>
  </r>
  <r>
    <x v="2"/>
    <x v="0"/>
    <x v="75"/>
    <x v="89"/>
    <n v="3"/>
    <n v="2500"/>
    <n v="2012"/>
  </r>
  <r>
    <x v="2"/>
    <x v="0"/>
    <x v="175"/>
    <x v="96"/>
    <n v="10"/>
    <n v="2750"/>
    <n v="2012"/>
  </r>
  <r>
    <x v="2"/>
    <x v="0"/>
    <x v="77"/>
    <x v="49"/>
    <n v="1"/>
    <n v="5000"/>
    <n v="2012"/>
  </r>
  <r>
    <x v="2"/>
    <x v="0"/>
    <x v="78"/>
    <x v="15"/>
    <n v="2"/>
    <n v="3000"/>
    <n v="2012"/>
  </r>
  <r>
    <x v="2"/>
    <x v="0"/>
    <x v="79"/>
    <x v="244"/>
    <n v="7"/>
    <n v="3642.8571428571427"/>
    <n v="2012"/>
  </r>
  <r>
    <x v="2"/>
    <x v="0"/>
    <x v="80"/>
    <x v="93"/>
    <n v="3"/>
    <n v="2166.6666666666665"/>
    <n v="2012"/>
  </r>
  <r>
    <x v="2"/>
    <x v="0"/>
    <x v="199"/>
    <x v="89"/>
    <n v="4"/>
    <n v="1875"/>
    <n v="2012"/>
  </r>
  <r>
    <x v="2"/>
    <x v="0"/>
    <x v="176"/>
    <x v="60"/>
    <n v="2"/>
    <n v="2000"/>
    <n v="2012"/>
  </r>
  <r>
    <x v="2"/>
    <x v="0"/>
    <x v="234"/>
    <x v="20"/>
    <n v="1"/>
    <n v="1500"/>
    <n v="2012"/>
  </r>
  <r>
    <x v="2"/>
    <x v="0"/>
    <x v="82"/>
    <x v="320"/>
    <n v="5"/>
    <n v="5080"/>
    <n v="2012"/>
  </r>
  <r>
    <x v="2"/>
    <x v="0"/>
    <x v="200"/>
    <x v="259"/>
    <n v="2"/>
    <n v="2600"/>
    <n v="2012"/>
  </r>
  <r>
    <x v="2"/>
    <x v="0"/>
    <x v="83"/>
    <x v="63"/>
    <n v="10"/>
    <n v="3750"/>
    <n v="2012"/>
  </r>
  <r>
    <x v="2"/>
    <x v="0"/>
    <x v="201"/>
    <x v="0"/>
    <n v="1"/>
    <n v="3500"/>
    <n v="2012"/>
  </r>
  <r>
    <x v="2"/>
    <x v="0"/>
    <x v="84"/>
    <x v="321"/>
    <n v="10"/>
    <n v="5350"/>
    <n v="2012"/>
  </r>
  <r>
    <x v="2"/>
    <x v="0"/>
    <x v="202"/>
    <x v="49"/>
    <n v="1"/>
    <n v="5000"/>
    <n v="2012"/>
  </r>
  <r>
    <x v="2"/>
    <x v="0"/>
    <x v="85"/>
    <x v="267"/>
    <n v="12"/>
    <n v="4958.333333333333"/>
    <n v="2012"/>
  </r>
  <r>
    <x v="2"/>
    <x v="0"/>
    <x v="203"/>
    <x v="24"/>
    <n v="1"/>
    <n v="1000"/>
    <n v="2012"/>
  </r>
  <r>
    <x v="2"/>
    <x v="0"/>
    <x v="86"/>
    <x v="36"/>
    <n v="4"/>
    <n v="4500"/>
    <n v="2012"/>
  </r>
  <r>
    <x v="2"/>
    <x v="0"/>
    <x v="87"/>
    <x v="36"/>
    <n v="4"/>
    <n v="4500"/>
    <n v="2012"/>
  </r>
  <r>
    <x v="2"/>
    <x v="0"/>
    <x v="204"/>
    <x v="7"/>
    <n v="4"/>
    <n v="3000"/>
    <n v="2012"/>
  </r>
  <r>
    <x v="2"/>
    <x v="0"/>
    <x v="88"/>
    <x v="59"/>
    <n v="7"/>
    <n v="4928.5714285714284"/>
    <n v="2012"/>
  </r>
  <r>
    <x v="2"/>
    <x v="0"/>
    <x v="205"/>
    <x v="62"/>
    <n v="2"/>
    <n v="7000"/>
    <n v="2012"/>
  </r>
  <r>
    <x v="2"/>
    <x v="0"/>
    <x v="89"/>
    <x v="322"/>
    <n v="16"/>
    <n v="3918.75"/>
    <n v="2012"/>
  </r>
  <r>
    <x v="2"/>
    <x v="0"/>
    <x v="90"/>
    <x v="66"/>
    <n v="9"/>
    <n v="5222.2222222222226"/>
    <n v="2012"/>
  </r>
  <r>
    <x v="2"/>
    <x v="0"/>
    <x v="93"/>
    <x v="4"/>
    <n v="4"/>
    <n v="3750"/>
    <n v="2012"/>
  </r>
  <r>
    <x v="2"/>
    <x v="0"/>
    <x v="94"/>
    <x v="323"/>
    <n v="2"/>
    <n v="2900"/>
    <n v="2012"/>
  </r>
  <r>
    <x v="2"/>
    <x v="0"/>
    <x v="95"/>
    <x v="180"/>
    <n v="7"/>
    <n v="6142.8571428571431"/>
    <n v="2012"/>
  </r>
  <r>
    <x v="2"/>
    <x v="0"/>
    <x v="96"/>
    <x v="324"/>
    <n v="3"/>
    <n v="3900"/>
    <n v="2012"/>
  </r>
  <r>
    <x v="2"/>
    <x v="0"/>
    <x v="97"/>
    <x v="325"/>
    <n v="8"/>
    <n v="4537.5"/>
    <n v="2012"/>
  </r>
  <r>
    <x v="2"/>
    <x v="0"/>
    <x v="98"/>
    <x v="49"/>
    <n v="1"/>
    <n v="5000"/>
    <n v="2012"/>
  </r>
  <r>
    <x v="2"/>
    <x v="0"/>
    <x v="99"/>
    <x v="17"/>
    <n v="5"/>
    <n v="3900"/>
    <n v="2012"/>
  </r>
  <r>
    <x v="2"/>
    <x v="0"/>
    <x v="235"/>
    <x v="75"/>
    <n v="2"/>
    <n v="3400"/>
    <n v="2012"/>
  </r>
  <r>
    <x v="2"/>
    <x v="0"/>
    <x v="100"/>
    <x v="202"/>
    <n v="6"/>
    <n v="4666.666666666667"/>
    <n v="2012"/>
  </r>
  <r>
    <x v="2"/>
    <x v="0"/>
    <x v="101"/>
    <x v="56"/>
    <n v="9"/>
    <n v="5333.333333333333"/>
    <n v="2012"/>
  </r>
  <r>
    <x v="2"/>
    <x v="0"/>
    <x v="206"/>
    <x v="326"/>
    <n v="3"/>
    <n v="1066.6666666666667"/>
    <n v="2012"/>
  </r>
  <r>
    <x v="2"/>
    <x v="0"/>
    <x v="103"/>
    <x v="327"/>
    <n v="12"/>
    <n v="3358.3333333333335"/>
    <n v="2012"/>
  </r>
  <r>
    <x v="2"/>
    <x v="0"/>
    <x v="207"/>
    <x v="49"/>
    <n v="1"/>
    <n v="5000"/>
    <n v="2012"/>
  </r>
  <r>
    <x v="2"/>
    <x v="0"/>
    <x v="104"/>
    <x v="18"/>
    <n v="6"/>
    <n v="5000"/>
    <n v="2012"/>
  </r>
  <r>
    <x v="2"/>
    <x v="0"/>
    <x v="236"/>
    <x v="63"/>
    <n v="9"/>
    <n v="4166.666666666667"/>
    <n v="2012"/>
  </r>
  <r>
    <x v="2"/>
    <x v="0"/>
    <x v="106"/>
    <x v="132"/>
    <n v="3"/>
    <n v="1833.3333333333333"/>
    <n v="2012"/>
  </r>
  <r>
    <x v="2"/>
    <x v="0"/>
    <x v="107"/>
    <x v="13"/>
    <n v="2"/>
    <n v="5000"/>
    <n v="2012"/>
  </r>
  <r>
    <x v="2"/>
    <x v="0"/>
    <x v="108"/>
    <x v="202"/>
    <n v="7"/>
    <n v="4000"/>
    <n v="2012"/>
  </r>
  <r>
    <x v="2"/>
    <x v="0"/>
    <x v="208"/>
    <x v="4"/>
    <n v="1"/>
    <n v="15000"/>
    <n v="2012"/>
  </r>
  <r>
    <x v="2"/>
    <x v="0"/>
    <x v="109"/>
    <x v="11"/>
    <n v="6"/>
    <n v="3750"/>
    <n v="2012"/>
  </r>
  <r>
    <x v="2"/>
    <x v="0"/>
    <x v="209"/>
    <x v="188"/>
    <n v="9"/>
    <n v="3166.6666666666665"/>
    <n v="2012"/>
  </r>
  <r>
    <x v="2"/>
    <x v="0"/>
    <x v="110"/>
    <x v="49"/>
    <n v="1"/>
    <n v="5000"/>
    <n v="2012"/>
  </r>
  <r>
    <x v="2"/>
    <x v="0"/>
    <x v="111"/>
    <x v="202"/>
    <n v="7"/>
    <n v="4000"/>
    <n v="2012"/>
  </r>
  <r>
    <x v="2"/>
    <x v="0"/>
    <x v="112"/>
    <x v="328"/>
    <n v="5"/>
    <n v="6160"/>
    <n v="2012"/>
  </r>
  <r>
    <x v="2"/>
    <x v="0"/>
    <x v="225"/>
    <x v="17"/>
    <n v="4"/>
    <n v="4875"/>
    <n v="2012"/>
  </r>
  <r>
    <x v="2"/>
    <x v="0"/>
    <x v="113"/>
    <x v="100"/>
    <n v="10"/>
    <n v="4900"/>
    <n v="2012"/>
  </r>
  <r>
    <x v="2"/>
    <x v="0"/>
    <x v="237"/>
    <x v="50"/>
    <n v="1"/>
    <n v="2000"/>
    <n v="2012"/>
  </r>
  <r>
    <x v="2"/>
    <x v="0"/>
    <x v="114"/>
    <x v="329"/>
    <n v="6"/>
    <n v="3950"/>
    <n v="2012"/>
  </r>
  <r>
    <x v="2"/>
    <x v="0"/>
    <x v="115"/>
    <x v="222"/>
    <n v="10"/>
    <n v="3700"/>
    <n v="2012"/>
  </r>
  <r>
    <x v="2"/>
    <x v="0"/>
    <x v="117"/>
    <x v="58"/>
    <n v="8"/>
    <n v="4500"/>
    <n v="2012"/>
  </r>
  <r>
    <x v="2"/>
    <x v="0"/>
    <x v="238"/>
    <x v="12"/>
    <n v="7"/>
    <n v="2928.5714285714284"/>
    <n v="2012"/>
  </r>
  <r>
    <x v="2"/>
    <x v="0"/>
    <x v="119"/>
    <x v="3"/>
    <n v="3"/>
    <n v="4333.333333333333"/>
    <n v="2012"/>
  </r>
  <r>
    <x v="2"/>
    <x v="0"/>
    <x v="120"/>
    <x v="48"/>
    <n v="7"/>
    <n v="4428.5714285714284"/>
    <n v="2012"/>
  </r>
  <r>
    <x v="2"/>
    <x v="0"/>
    <x v="121"/>
    <x v="143"/>
    <n v="4"/>
    <n v="3775"/>
    <n v="2012"/>
  </r>
  <r>
    <x v="2"/>
    <x v="0"/>
    <x v="211"/>
    <x v="17"/>
    <n v="3"/>
    <n v="6500"/>
    <n v="2012"/>
  </r>
  <r>
    <x v="2"/>
    <x v="0"/>
    <x v="122"/>
    <x v="261"/>
    <n v="10"/>
    <n v="5150"/>
    <n v="2012"/>
  </r>
  <r>
    <x v="2"/>
    <x v="0"/>
    <x v="123"/>
    <x v="12"/>
    <n v="8"/>
    <n v="2562.5"/>
    <n v="2012"/>
  </r>
  <r>
    <x v="2"/>
    <x v="0"/>
    <x v="239"/>
    <x v="0"/>
    <n v="2"/>
    <n v="1750"/>
    <n v="2012"/>
  </r>
  <r>
    <x v="2"/>
    <x v="0"/>
    <x v="124"/>
    <x v="13"/>
    <n v="6"/>
    <n v="1666.6666666666667"/>
    <n v="2012"/>
  </r>
  <r>
    <x v="2"/>
    <x v="0"/>
    <x v="125"/>
    <x v="115"/>
    <n v="10"/>
    <n v="4650"/>
    <n v="2012"/>
  </r>
  <r>
    <x v="2"/>
    <x v="0"/>
    <x v="212"/>
    <x v="21"/>
    <n v="4"/>
    <n v="7875"/>
    <n v="2012"/>
  </r>
  <r>
    <x v="2"/>
    <x v="0"/>
    <x v="126"/>
    <x v="48"/>
    <n v="8"/>
    <n v="3875"/>
    <n v="2012"/>
  </r>
  <r>
    <x v="2"/>
    <x v="0"/>
    <x v="127"/>
    <x v="222"/>
    <n v="9"/>
    <n v="4111.1111111111113"/>
    <n v="2012"/>
  </r>
  <r>
    <x v="2"/>
    <x v="0"/>
    <x v="213"/>
    <x v="74"/>
    <n v="3"/>
    <n v="4500"/>
    <n v="2012"/>
  </r>
  <r>
    <x v="2"/>
    <x v="0"/>
    <x v="128"/>
    <x v="156"/>
    <n v="8"/>
    <n v="3687.5"/>
    <n v="2012"/>
  </r>
  <r>
    <x v="2"/>
    <x v="0"/>
    <x v="214"/>
    <x v="55"/>
    <n v="1"/>
    <n v="3000"/>
    <n v="2012"/>
  </r>
  <r>
    <x v="2"/>
    <x v="0"/>
    <x v="129"/>
    <x v="330"/>
    <n v="14"/>
    <n v="5121.4285714285716"/>
    <n v="2012"/>
  </r>
  <r>
    <x v="2"/>
    <x v="0"/>
    <x v="240"/>
    <x v="4"/>
    <n v="1"/>
    <n v="15000"/>
    <n v="2012"/>
  </r>
  <r>
    <x v="2"/>
    <x v="0"/>
    <x v="130"/>
    <x v="55"/>
    <n v="1"/>
    <n v="3000"/>
    <n v="2012"/>
  </r>
  <r>
    <x v="2"/>
    <x v="0"/>
    <x v="131"/>
    <x v="53"/>
    <n v="5"/>
    <n v="4200"/>
    <n v="2012"/>
  </r>
  <r>
    <x v="2"/>
    <x v="0"/>
    <x v="226"/>
    <x v="24"/>
    <n v="1"/>
    <n v="1000"/>
    <n v="2012"/>
  </r>
  <r>
    <x v="2"/>
    <x v="0"/>
    <x v="132"/>
    <x v="37"/>
    <n v="3"/>
    <n v="2666.6666666666665"/>
    <n v="2012"/>
  </r>
  <r>
    <x v="2"/>
    <x v="0"/>
    <x v="216"/>
    <x v="331"/>
    <n v="10"/>
    <n v="6070"/>
    <n v="2012"/>
  </r>
  <r>
    <x v="2"/>
    <x v="0"/>
    <x v="134"/>
    <x v="332"/>
    <n v="17"/>
    <n v="3523.5294117647059"/>
    <n v="2012"/>
  </r>
  <r>
    <x v="2"/>
    <x v="0"/>
    <x v="135"/>
    <x v="4"/>
    <n v="6"/>
    <n v="2500"/>
    <n v="2012"/>
  </r>
  <r>
    <x v="2"/>
    <x v="0"/>
    <x v="177"/>
    <x v="160"/>
    <n v="2"/>
    <n v="4500"/>
    <n v="2012"/>
  </r>
  <r>
    <x v="2"/>
    <x v="0"/>
    <x v="136"/>
    <x v="222"/>
    <n v="7"/>
    <n v="5285.7142857142853"/>
    <n v="2012"/>
  </r>
  <r>
    <x v="2"/>
    <x v="0"/>
    <x v="241"/>
    <x v="32"/>
    <n v="5"/>
    <n v="2200"/>
    <n v="2012"/>
  </r>
  <r>
    <x v="2"/>
    <x v="0"/>
    <x v="137"/>
    <x v="310"/>
    <n v="7"/>
    <n v="5271.4285714285716"/>
    <n v="2012"/>
  </r>
  <r>
    <x v="2"/>
    <x v="0"/>
    <x v="138"/>
    <x v="1"/>
    <n v="3"/>
    <n v="2333.3333333333335"/>
    <n v="2012"/>
  </r>
  <r>
    <x v="2"/>
    <x v="0"/>
    <x v="139"/>
    <x v="212"/>
    <n v="4"/>
    <n v="7250"/>
    <n v="2012"/>
  </r>
  <r>
    <x v="2"/>
    <x v="0"/>
    <x v="140"/>
    <x v="36"/>
    <n v="3"/>
    <n v="6000"/>
    <n v="2012"/>
  </r>
  <r>
    <x v="2"/>
    <x v="0"/>
    <x v="141"/>
    <x v="333"/>
    <n v="10"/>
    <n v="2670"/>
    <n v="2012"/>
  </r>
  <r>
    <x v="2"/>
    <x v="0"/>
    <x v="142"/>
    <x v="137"/>
    <n v="4"/>
    <n v="2375"/>
    <n v="2012"/>
  </r>
  <r>
    <x v="2"/>
    <x v="0"/>
    <x v="143"/>
    <x v="334"/>
    <n v="14"/>
    <n v="7407.1428571428569"/>
    <n v="2012"/>
  </r>
  <r>
    <x v="2"/>
    <x v="0"/>
    <x v="178"/>
    <x v="49"/>
    <n v="1"/>
    <n v="5000"/>
    <n v="2012"/>
  </r>
  <r>
    <x v="2"/>
    <x v="0"/>
    <x v="217"/>
    <x v="48"/>
    <n v="8"/>
    <n v="3875"/>
    <n v="2012"/>
  </r>
  <r>
    <x v="2"/>
    <x v="0"/>
    <x v="242"/>
    <x v="205"/>
    <n v="3"/>
    <n v="2200"/>
    <n v="2012"/>
  </r>
  <r>
    <x v="2"/>
    <x v="0"/>
    <x v="179"/>
    <x v="335"/>
    <n v="14"/>
    <n v="3985.7142857142858"/>
    <n v="2012"/>
  </r>
  <r>
    <x v="2"/>
    <x v="0"/>
    <x v="145"/>
    <x v="336"/>
    <n v="6"/>
    <n v="3766.6666666666665"/>
    <n v="2012"/>
  </r>
  <r>
    <x v="2"/>
    <x v="0"/>
    <x v="146"/>
    <x v="63"/>
    <n v="8"/>
    <n v="4687.5"/>
    <n v="2012"/>
  </r>
  <r>
    <x v="2"/>
    <x v="0"/>
    <x v="147"/>
    <x v="337"/>
    <n v="8"/>
    <n v="4262.5"/>
    <n v="2012"/>
  </r>
  <r>
    <x v="2"/>
    <x v="0"/>
    <x v="148"/>
    <x v="96"/>
    <n v="5"/>
    <n v="5500"/>
    <n v="2012"/>
  </r>
  <r>
    <x v="2"/>
    <x v="0"/>
    <x v="149"/>
    <x v="133"/>
    <n v="10"/>
    <n v="4450"/>
    <n v="2012"/>
  </r>
  <r>
    <x v="2"/>
    <x v="0"/>
    <x v="218"/>
    <x v="32"/>
    <n v="3"/>
    <n v="3666.6666666666665"/>
    <n v="2012"/>
  </r>
  <r>
    <x v="2"/>
    <x v="0"/>
    <x v="150"/>
    <x v="313"/>
    <n v="6"/>
    <n v="4066.6666666666665"/>
    <n v="2012"/>
  </r>
  <r>
    <x v="2"/>
    <x v="0"/>
    <x v="151"/>
    <x v="338"/>
    <n v="6"/>
    <n v="3816.6666666666665"/>
    <n v="2012"/>
  </r>
  <r>
    <x v="2"/>
    <x v="0"/>
    <x v="152"/>
    <x v="1"/>
    <n v="1"/>
    <n v="7000"/>
    <n v="2012"/>
  </r>
  <r>
    <x v="2"/>
    <x v="0"/>
    <x v="243"/>
    <x v="51"/>
    <n v="8"/>
    <n v="10312.5"/>
    <n v="2012"/>
  </r>
  <r>
    <x v="2"/>
    <x v="0"/>
    <x v="153"/>
    <x v="4"/>
    <n v="2"/>
    <n v="7500"/>
    <n v="2012"/>
  </r>
  <r>
    <x v="2"/>
    <x v="0"/>
    <x v="154"/>
    <x v="55"/>
    <n v="1"/>
    <n v="3000"/>
    <n v="2012"/>
  </r>
  <r>
    <x v="2"/>
    <x v="0"/>
    <x v="155"/>
    <x v="0"/>
    <n v="3"/>
    <n v="1166.6666666666667"/>
    <n v="2012"/>
  </r>
  <r>
    <x v="2"/>
    <x v="0"/>
    <x v="156"/>
    <x v="49"/>
    <n v="2"/>
    <n v="2500"/>
    <n v="2012"/>
  </r>
  <r>
    <x v="2"/>
    <x v="0"/>
    <x v="157"/>
    <x v="91"/>
    <n v="9"/>
    <n v="4500"/>
    <n v="2012"/>
  </r>
  <r>
    <x v="2"/>
    <x v="0"/>
    <x v="228"/>
    <x v="266"/>
    <n v="1"/>
    <n v="800"/>
    <n v="2012"/>
  </r>
  <r>
    <x v="2"/>
    <x v="0"/>
    <x v="180"/>
    <x v="1"/>
    <n v="1"/>
    <n v="7000"/>
    <n v="2012"/>
  </r>
  <r>
    <x v="2"/>
    <x v="0"/>
    <x v="158"/>
    <x v="89"/>
    <n v="2"/>
    <n v="3750"/>
    <n v="2013"/>
  </r>
  <r>
    <x v="2"/>
    <x v="0"/>
    <x v="159"/>
    <x v="58"/>
    <n v="5"/>
    <n v="7200"/>
    <n v="2013"/>
  </r>
  <r>
    <x v="2"/>
    <x v="0"/>
    <x v="160"/>
    <x v="40"/>
    <n v="3"/>
    <n v="8333.3333333333339"/>
    <n v="2013"/>
  </r>
  <r>
    <x v="2"/>
    <x v="0"/>
    <x v="161"/>
    <x v="62"/>
    <n v="3"/>
    <n v="4666.666666666667"/>
    <n v="2013"/>
  </r>
  <r>
    <x v="2"/>
    <x v="0"/>
    <x v="162"/>
    <x v="5"/>
    <n v="5"/>
    <n v="4600"/>
    <n v="2013"/>
  </r>
  <r>
    <x v="2"/>
    <x v="0"/>
    <x v="163"/>
    <x v="14"/>
    <n v="4"/>
    <n v="2625"/>
    <n v="2013"/>
  </r>
  <r>
    <x v="2"/>
    <x v="0"/>
    <x v="164"/>
    <x v="37"/>
    <n v="3"/>
    <n v="2666.6666666666665"/>
    <n v="2013"/>
  </r>
  <r>
    <x v="2"/>
    <x v="0"/>
    <x v="219"/>
    <x v="166"/>
    <n v="10"/>
    <n v="5250"/>
    <n v="2013"/>
  </r>
  <r>
    <x v="2"/>
    <x v="0"/>
    <x v="165"/>
    <x v="36"/>
    <n v="4"/>
    <n v="4500"/>
    <n v="2013"/>
  </r>
  <r>
    <x v="2"/>
    <x v="0"/>
    <x v="181"/>
    <x v="339"/>
    <n v="9"/>
    <n v="2788.8888888888887"/>
    <n v="2013"/>
  </r>
  <r>
    <x v="2"/>
    <x v="0"/>
    <x v="166"/>
    <x v="160"/>
    <n v="2"/>
    <n v="4500"/>
    <n v="2013"/>
  </r>
  <r>
    <x v="2"/>
    <x v="0"/>
    <x v="167"/>
    <x v="62"/>
    <n v="4"/>
    <n v="3500"/>
    <n v="2013"/>
  </r>
  <r>
    <x v="2"/>
    <x v="0"/>
    <x v="221"/>
    <x v="60"/>
    <n v="2"/>
    <n v="2000"/>
    <n v="2013"/>
  </r>
  <r>
    <x v="2"/>
    <x v="1"/>
    <x v="1"/>
    <x v="62"/>
    <n v="1"/>
    <n v="14000"/>
    <n v="2011"/>
  </r>
  <r>
    <x v="2"/>
    <x v="1"/>
    <x v="2"/>
    <x v="24"/>
    <n v="1"/>
    <n v="1000"/>
    <n v="2011"/>
  </r>
  <r>
    <x v="2"/>
    <x v="1"/>
    <x v="3"/>
    <x v="5"/>
    <n v="9"/>
    <n v="2555.5555555555557"/>
    <n v="2011"/>
  </r>
  <r>
    <x v="2"/>
    <x v="1"/>
    <x v="4"/>
    <x v="24"/>
    <n v="1"/>
    <n v="1000"/>
    <n v="2011"/>
  </r>
  <r>
    <x v="2"/>
    <x v="1"/>
    <x v="5"/>
    <x v="340"/>
    <n v="19"/>
    <n v="4605.2631578947367"/>
    <n v="2011"/>
  </r>
  <r>
    <x v="2"/>
    <x v="1"/>
    <x v="8"/>
    <x v="341"/>
    <n v="22"/>
    <n v="5000"/>
    <n v="2011"/>
  </r>
  <r>
    <x v="2"/>
    <x v="1"/>
    <x v="9"/>
    <x v="26"/>
    <n v="4"/>
    <n v="5500"/>
    <n v="2011"/>
  </r>
  <r>
    <x v="2"/>
    <x v="1"/>
    <x v="10"/>
    <x v="269"/>
    <n v="5"/>
    <n v="2320"/>
    <n v="2011"/>
  </r>
  <r>
    <x v="2"/>
    <x v="1"/>
    <x v="11"/>
    <x v="64"/>
    <n v="2"/>
    <n v="1250"/>
    <n v="2011"/>
  </r>
  <r>
    <x v="2"/>
    <x v="1"/>
    <x v="12"/>
    <x v="65"/>
    <n v="10"/>
    <n v="1900"/>
    <n v="2011"/>
  </r>
  <r>
    <x v="2"/>
    <x v="1"/>
    <x v="182"/>
    <x v="60"/>
    <n v="2"/>
    <n v="2000"/>
    <n v="2011"/>
  </r>
  <r>
    <x v="2"/>
    <x v="1"/>
    <x v="229"/>
    <x v="342"/>
    <n v="21"/>
    <n v="4552.3809523809523"/>
    <n v="2011"/>
  </r>
  <r>
    <x v="2"/>
    <x v="1"/>
    <x v="244"/>
    <x v="50"/>
    <n v="1"/>
    <n v="2000"/>
    <n v="2011"/>
  </r>
  <r>
    <x v="2"/>
    <x v="1"/>
    <x v="169"/>
    <x v="50"/>
    <n v="2"/>
    <n v="1000"/>
    <n v="2011"/>
  </r>
  <r>
    <x v="2"/>
    <x v="1"/>
    <x v="14"/>
    <x v="62"/>
    <n v="5"/>
    <n v="2800"/>
    <n v="2012"/>
  </r>
  <r>
    <x v="2"/>
    <x v="1"/>
    <x v="17"/>
    <x v="343"/>
    <n v="5"/>
    <n v="2240"/>
    <n v="2012"/>
  </r>
  <r>
    <x v="2"/>
    <x v="1"/>
    <x v="18"/>
    <x v="233"/>
    <n v="11"/>
    <n v="3227.2727272727275"/>
    <n v="2012"/>
  </r>
  <r>
    <x v="2"/>
    <x v="1"/>
    <x v="19"/>
    <x v="37"/>
    <n v="4"/>
    <n v="2000"/>
    <n v="2012"/>
  </r>
  <r>
    <x v="2"/>
    <x v="1"/>
    <x v="20"/>
    <x v="4"/>
    <n v="3"/>
    <n v="5000"/>
    <n v="2012"/>
  </r>
  <r>
    <x v="2"/>
    <x v="1"/>
    <x v="21"/>
    <x v="0"/>
    <n v="2"/>
    <n v="1750"/>
    <n v="2012"/>
  </r>
  <r>
    <x v="2"/>
    <x v="1"/>
    <x v="22"/>
    <x v="55"/>
    <n v="1"/>
    <n v="3000"/>
    <n v="2012"/>
  </r>
  <r>
    <x v="2"/>
    <x v="1"/>
    <x v="23"/>
    <x v="24"/>
    <n v="1"/>
    <n v="1000"/>
    <n v="2012"/>
  </r>
  <r>
    <x v="2"/>
    <x v="1"/>
    <x v="183"/>
    <x v="17"/>
    <n v="4"/>
    <n v="4875"/>
    <n v="2012"/>
  </r>
  <r>
    <x v="2"/>
    <x v="1"/>
    <x v="24"/>
    <x v="8"/>
    <n v="5"/>
    <n v="3400"/>
    <n v="2012"/>
  </r>
  <r>
    <x v="2"/>
    <x v="1"/>
    <x v="25"/>
    <x v="15"/>
    <n v="3"/>
    <n v="2000"/>
    <n v="2012"/>
  </r>
  <r>
    <x v="2"/>
    <x v="1"/>
    <x v="26"/>
    <x v="344"/>
    <n v="18"/>
    <n v="3457.8627777777779"/>
    <n v="2012"/>
  </r>
  <r>
    <x v="2"/>
    <x v="1"/>
    <x v="27"/>
    <x v="203"/>
    <n v="4"/>
    <n v="3125"/>
    <n v="2012"/>
  </r>
  <r>
    <x v="2"/>
    <x v="1"/>
    <x v="28"/>
    <x v="13"/>
    <n v="1"/>
    <n v="10000"/>
    <n v="2012"/>
  </r>
  <r>
    <x v="2"/>
    <x v="1"/>
    <x v="185"/>
    <x v="47"/>
    <n v="2"/>
    <n v="7250"/>
    <n v="2012"/>
  </r>
  <r>
    <x v="2"/>
    <x v="1"/>
    <x v="29"/>
    <x v="60"/>
    <n v="2"/>
    <n v="2000"/>
    <n v="2012"/>
  </r>
  <r>
    <x v="2"/>
    <x v="1"/>
    <x v="30"/>
    <x v="80"/>
    <n v="11"/>
    <n v="3318.181818181818"/>
    <n v="2012"/>
  </r>
  <r>
    <x v="2"/>
    <x v="1"/>
    <x v="31"/>
    <x v="55"/>
    <n v="1"/>
    <n v="3000"/>
    <n v="2012"/>
  </r>
  <r>
    <x v="2"/>
    <x v="1"/>
    <x v="32"/>
    <x v="345"/>
    <n v="24"/>
    <n v="2985.9974999999999"/>
    <n v="2012"/>
  </r>
  <r>
    <x v="2"/>
    <x v="1"/>
    <x v="33"/>
    <x v="36"/>
    <n v="3"/>
    <n v="6000"/>
    <n v="2012"/>
  </r>
  <r>
    <x v="2"/>
    <x v="1"/>
    <x v="34"/>
    <x v="15"/>
    <n v="2"/>
    <n v="3000"/>
    <n v="2012"/>
  </r>
  <r>
    <x v="2"/>
    <x v="1"/>
    <x v="232"/>
    <x v="37"/>
    <n v="1"/>
    <n v="8000"/>
    <n v="2012"/>
  </r>
  <r>
    <x v="2"/>
    <x v="1"/>
    <x v="35"/>
    <x v="103"/>
    <n v="6"/>
    <n v="3466.6666666666665"/>
    <n v="2012"/>
  </r>
  <r>
    <x v="2"/>
    <x v="1"/>
    <x v="227"/>
    <x v="346"/>
    <n v="12"/>
    <n v="6116.666666666667"/>
    <n v="2012"/>
  </r>
  <r>
    <x v="2"/>
    <x v="1"/>
    <x v="37"/>
    <x v="93"/>
    <n v="2"/>
    <n v="3250"/>
    <n v="2012"/>
  </r>
  <r>
    <x v="2"/>
    <x v="1"/>
    <x v="38"/>
    <x v="12"/>
    <n v="9"/>
    <n v="2277.7777777777778"/>
    <n v="2012"/>
  </r>
  <r>
    <x v="2"/>
    <x v="1"/>
    <x v="39"/>
    <x v="57"/>
    <n v="12"/>
    <n v="4333.333333333333"/>
    <n v="2012"/>
  </r>
  <r>
    <x v="2"/>
    <x v="1"/>
    <x v="41"/>
    <x v="91"/>
    <n v="13"/>
    <n v="3115.3846153846152"/>
    <n v="2012"/>
  </r>
  <r>
    <x v="2"/>
    <x v="1"/>
    <x v="187"/>
    <x v="8"/>
    <n v="7"/>
    <n v="2428.5714285714284"/>
    <n v="2012"/>
  </r>
  <r>
    <x v="2"/>
    <x v="1"/>
    <x v="42"/>
    <x v="80"/>
    <n v="13"/>
    <n v="2807.6923076923076"/>
    <n v="2012"/>
  </r>
  <r>
    <x v="2"/>
    <x v="1"/>
    <x v="43"/>
    <x v="13"/>
    <n v="1"/>
    <n v="10000"/>
    <n v="2012"/>
  </r>
  <r>
    <x v="2"/>
    <x v="1"/>
    <x v="44"/>
    <x v="347"/>
    <n v="8"/>
    <n v="9812.5"/>
    <n v="2012"/>
  </r>
  <r>
    <x v="2"/>
    <x v="1"/>
    <x v="45"/>
    <x v="137"/>
    <n v="4"/>
    <n v="2375"/>
    <n v="2012"/>
  </r>
  <r>
    <x v="2"/>
    <x v="1"/>
    <x v="223"/>
    <x v="348"/>
    <n v="2"/>
    <n v="1285.32"/>
    <n v="2012"/>
  </r>
  <r>
    <x v="2"/>
    <x v="1"/>
    <x v="188"/>
    <x v="349"/>
    <n v="16"/>
    <n v="2581.25"/>
    <n v="2012"/>
  </r>
  <r>
    <x v="2"/>
    <x v="1"/>
    <x v="46"/>
    <x v="350"/>
    <n v="20"/>
    <n v="2787.7084999999997"/>
    <n v="2012"/>
  </r>
  <r>
    <x v="2"/>
    <x v="1"/>
    <x v="47"/>
    <x v="351"/>
    <n v="8"/>
    <n v="2531.25"/>
    <n v="2012"/>
  </r>
  <r>
    <x v="2"/>
    <x v="1"/>
    <x v="189"/>
    <x v="203"/>
    <n v="6"/>
    <n v="2083.3333333333335"/>
    <n v="2012"/>
  </r>
  <r>
    <x v="2"/>
    <x v="1"/>
    <x v="48"/>
    <x v="1"/>
    <n v="3"/>
    <n v="2333.3333333333335"/>
    <n v="2012"/>
  </r>
  <r>
    <x v="2"/>
    <x v="1"/>
    <x v="49"/>
    <x v="17"/>
    <n v="6"/>
    <n v="3250"/>
    <n v="2012"/>
  </r>
  <r>
    <x v="2"/>
    <x v="1"/>
    <x v="172"/>
    <x v="15"/>
    <n v="2"/>
    <n v="3000"/>
    <n v="2012"/>
  </r>
  <r>
    <x v="2"/>
    <x v="1"/>
    <x v="50"/>
    <x v="91"/>
    <n v="8"/>
    <n v="5062.5"/>
    <n v="2012"/>
  </r>
  <r>
    <x v="2"/>
    <x v="1"/>
    <x v="51"/>
    <x v="352"/>
    <n v="6"/>
    <n v="4458.333333333333"/>
    <n v="2012"/>
  </r>
  <r>
    <x v="2"/>
    <x v="1"/>
    <x v="52"/>
    <x v="54"/>
    <n v="5"/>
    <n v="6500"/>
    <n v="2012"/>
  </r>
  <r>
    <x v="2"/>
    <x v="1"/>
    <x v="53"/>
    <x v="23"/>
    <n v="11"/>
    <n v="2454.5454545454545"/>
    <n v="2012"/>
  </r>
  <r>
    <x v="2"/>
    <x v="1"/>
    <x v="192"/>
    <x v="49"/>
    <n v="1"/>
    <n v="5000"/>
    <n v="2012"/>
  </r>
  <r>
    <x v="2"/>
    <x v="1"/>
    <x v="54"/>
    <x v="353"/>
    <n v="14"/>
    <n v="2485.9514285714286"/>
    <n v="2012"/>
  </r>
  <r>
    <x v="2"/>
    <x v="1"/>
    <x v="173"/>
    <x v="110"/>
    <n v="6"/>
    <n v="3916.6666666666665"/>
    <n v="2012"/>
  </r>
  <r>
    <x v="2"/>
    <x v="1"/>
    <x v="55"/>
    <x v="354"/>
    <n v="27"/>
    <n v="3433.3333333333335"/>
    <n v="2012"/>
  </r>
  <r>
    <x v="2"/>
    <x v="1"/>
    <x v="56"/>
    <x v="49"/>
    <n v="1"/>
    <n v="5000"/>
    <n v="2012"/>
  </r>
  <r>
    <x v="2"/>
    <x v="1"/>
    <x v="194"/>
    <x v="355"/>
    <n v="40"/>
    <n v="3785"/>
    <n v="2012"/>
  </r>
  <r>
    <x v="2"/>
    <x v="1"/>
    <x v="57"/>
    <x v="36"/>
    <n v="7"/>
    <n v="2571.4285714285716"/>
    <n v="2012"/>
  </r>
  <r>
    <x v="2"/>
    <x v="1"/>
    <x v="58"/>
    <x v="55"/>
    <n v="3"/>
    <n v="1000"/>
    <n v="2012"/>
  </r>
  <r>
    <x v="2"/>
    <x v="1"/>
    <x v="196"/>
    <x v="132"/>
    <n v="3"/>
    <n v="1833.3333333333333"/>
    <n v="2012"/>
  </r>
  <r>
    <x v="2"/>
    <x v="1"/>
    <x v="61"/>
    <x v="356"/>
    <n v="16"/>
    <n v="3200"/>
    <n v="2012"/>
  </r>
  <r>
    <x v="2"/>
    <x v="1"/>
    <x v="62"/>
    <x v="12"/>
    <n v="6"/>
    <n v="3416.6666666666665"/>
    <n v="2012"/>
  </r>
  <r>
    <x v="2"/>
    <x v="1"/>
    <x v="64"/>
    <x v="62"/>
    <n v="3"/>
    <n v="4666.666666666667"/>
    <n v="2012"/>
  </r>
  <r>
    <x v="2"/>
    <x v="1"/>
    <x v="222"/>
    <x v="357"/>
    <n v="8"/>
    <n v="1658.97875"/>
    <n v="2012"/>
  </r>
  <r>
    <x v="2"/>
    <x v="1"/>
    <x v="67"/>
    <x v="212"/>
    <n v="9"/>
    <n v="3222.2222222222222"/>
    <n v="2012"/>
  </r>
  <r>
    <x v="2"/>
    <x v="1"/>
    <x v="68"/>
    <x v="358"/>
    <n v="16"/>
    <n v="2799.569375"/>
    <n v="2012"/>
  </r>
  <r>
    <x v="2"/>
    <x v="1"/>
    <x v="70"/>
    <x v="359"/>
    <n v="8"/>
    <n v="2090.9162500000002"/>
    <n v="2012"/>
  </r>
  <r>
    <x v="2"/>
    <x v="1"/>
    <x v="197"/>
    <x v="15"/>
    <n v="2"/>
    <n v="3000"/>
    <n v="2012"/>
  </r>
  <r>
    <x v="2"/>
    <x v="1"/>
    <x v="71"/>
    <x v="3"/>
    <n v="5"/>
    <n v="2600"/>
    <n v="2012"/>
  </r>
  <r>
    <x v="2"/>
    <x v="1"/>
    <x v="174"/>
    <x v="360"/>
    <n v="10"/>
    <n v="2830"/>
    <n v="2012"/>
  </r>
  <r>
    <x v="2"/>
    <x v="1"/>
    <x v="73"/>
    <x v="26"/>
    <n v="6"/>
    <n v="3666.6666666666665"/>
    <n v="2012"/>
  </r>
  <r>
    <x v="2"/>
    <x v="1"/>
    <x v="74"/>
    <x v="138"/>
    <n v="7"/>
    <n v="4571.4285714285716"/>
    <n v="2012"/>
  </r>
  <r>
    <x v="2"/>
    <x v="1"/>
    <x v="75"/>
    <x v="361"/>
    <n v="6"/>
    <n v="2464.9916666666668"/>
    <n v="2012"/>
  </r>
  <r>
    <x v="2"/>
    <x v="1"/>
    <x v="198"/>
    <x v="0"/>
    <n v="2"/>
    <n v="1750"/>
    <n v="2012"/>
  </r>
  <r>
    <x v="2"/>
    <x v="1"/>
    <x v="175"/>
    <x v="362"/>
    <n v="10"/>
    <n v="1790"/>
    <n v="2012"/>
  </r>
  <r>
    <x v="2"/>
    <x v="1"/>
    <x v="77"/>
    <x v="55"/>
    <n v="1"/>
    <n v="3000"/>
    <n v="2012"/>
  </r>
  <r>
    <x v="2"/>
    <x v="1"/>
    <x v="78"/>
    <x v="316"/>
    <n v="9"/>
    <n v="5277.7777777777774"/>
    <n v="2012"/>
  </r>
  <r>
    <x v="2"/>
    <x v="1"/>
    <x v="79"/>
    <x v="49"/>
    <n v="1"/>
    <n v="5000"/>
    <n v="2012"/>
  </r>
  <r>
    <x v="2"/>
    <x v="1"/>
    <x v="80"/>
    <x v="31"/>
    <n v="8"/>
    <n v="4375"/>
    <n v="2012"/>
  </r>
  <r>
    <x v="2"/>
    <x v="1"/>
    <x v="199"/>
    <x v="363"/>
    <n v="5"/>
    <n v="1813.7180000000001"/>
    <n v="2012"/>
  </r>
  <r>
    <x v="2"/>
    <x v="1"/>
    <x v="176"/>
    <x v="60"/>
    <n v="1"/>
    <n v="4000"/>
    <n v="2012"/>
  </r>
  <r>
    <x v="2"/>
    <x v="1"/>
    <x v="82"/>
    <x v="150"/>
    <n v="7"/>
    <n v="6428.5714285714284"/>
    <n v="2012"/>
  </r>
  <r>
    <x v="2"/>
    <x v="1"/>
    <x v="83"/>
    <x v="138"/>
    <n v="8"/>
    <n v="4000"/>
    <n v="2012"/>
  </r>
  <r>
    <x v="2"/>
    <x v="1"/>
    <x v="84"/>
    <x v="364"/>
    <n v="14"/>
    <n v="3792.8571428571427"/>
    <n v="2012"/>
  </r>
  <r>
    <x v="2"/>
    <x v="1"/>
    <x v="202"/>
    <x v="13"/>
    <n v="4"/>
    <n v="2500"/>
    <n v="2012"/>
  </r>
  <r>
    <x v="2"/>
    <x v="1"/>
    <x v="85"/>
    <x v="365"/>
    <n v="13"/>
    <n v="4109.1138461538467"/>
    <n v="2012"/>
  </r>
  <r>
    <x v="2"/>
    <x v="1"/>
    <x v="203"/>
    <x v="50"/>
    <n v="1"/>
    <n v="2000"/>
    <n v="2012"/>
  </r>
  <r>
    <x v="2"/>
    <x v="1"/>
    <x v="86"/>
    <x v="55"/>
    <n v="2"/>
    <n v="1500"/>
    <n v="2012"/>
  </r>
  <r>
    <x v="2"/>
    <x v="1"/>
    <x v="87"/>
    <x v="140"/>
    <n v="4"/>
    <n v="4375"/>
    <n v="2012"/>
  </r>
  <r>
    <x v="2"/>
    <x v="1"/>
    <x v="204"/>
    <x v="20"/>
    <n v="1"/>
    <n v="1500"/>
    <n v="2012"/>
  </r>
  <r>
    <x v="2"/>
    <x v="1"/>
    <x v="88"/>
    <x v="7"/>
    <n v="3"/>
    <n v="4000"/>
    <n v="2012"/>
  </r>
  <r>
    <x v="2"/>
    <x v="1"/>
    <x v="89"/>
    <x v="366"/>
    <n v="17"/>
    <n v="4100"/>
    <n v="2012"/>
  </r>
  <r>
    <x v="2"/>
    <x v="1"/>
    <x v="90"/>
    <x v="202"/>
    <n v="10"/>
    <n v="2800"/>
    <n v="2012"/>
  </r>
  <r>
    <x v="2"/>
    <x v="1"/>
    <x v="95"/>
    <x v="65"/>
    <n v="8"/>
    <n v="2375"/>
    <n v="2012"/>
  </r>
  <r>
    <x v="2"/>
    <x v="1"/>
    <x v="245"/>
    <x v="55"/>
    <n v="1"/>
    <n v="3000"/>
    <n v="2012"/>
  </r>
  <r>
    <x v="2"/>
    <x v="1"/>
    <x v="96"/>
    <x v="5"/>
    <n v="5"/>
    <n v="4600"/>
    <n v="2012"/>
  </r>
  <r>
    <x v="2"/>
    <x v="1"/>
    <x v="97"/>
    <x v="17"/>
    <n v="5"/>
    <n v="3900"/>
    <n v="2012"/>
  </r>
  <r>
    <x v="2"/>
    <x v="1"/>
    <x v="98"/>
    <x v="160"/>
    <n v="3"/>
    <n v="3000"/>
    <n v="2012"/>
  </r>
  <r>
    <x v="2"/>
    <x v="1"/>
    <x v="99"/>
    <x v="175"/>
    <n v="15"/>
    <n v="4966.666666666667"/>
    <n v="2012"/>
  </r>
  <r>
    <x v="2"/>
    <x v="1"/>
    <x v="235"/>
    <x v="56"/>
    <n v="5"/>
    <n v="9600"/>
    <n v="2012"/>
  </r>
  <r>
    <x v="2"/>
    <x v="1"/>
    <x v="100"/>
    <x v="37"/>
    <n v="5"/>
    <n v="1600"/>
    <n v="2012"/>
  </r>
  <r>
    <x v="2"/>
    <x v="1"/>
    <x v="101"/>
    <x v="18"/>
    <n v="8"/>
    <n v="3750"/>
    <n v="2012"/>
  </r>
  <r>
    <x v="2"/>
    <x v="1"/>
    <x v="103"/>
    <x v="343"/>
    <n v="3"/>
    <n v="3733.3333333333335"/>
    <n v="2012"/>
  </r>
  <r>
    <x v="2"/>
    <x v="1"/>
    <x v="207"/>
    <x v="49"/>
    <n v="1"/>
    <n v="5000"/>
    <n v="2012"/>
  </r>
  <r>
    <x v="2"/>
    <x v="1"/>
    <x v="104"/>
    <x v="367"/>
    <n v="18"/>
    <n v="6083.333333333333"/>
    <n v="2012"/>
  </r>
  <r>
    <x v="2"/>
    <x v="1"/>
    <x v="236"/>
    <x v="156"/>
    <n v="11"/>
    <n v="2681.818181818182"/>
    <n v="2012"/>
  </r>
  <r>
    <x v="2"/>
    <x v="1"/>
    <x v="106"/>
    <x v="36"/>
    <n v="6"/>
    <n v="3000"/>
    <n v="2012"/>
  </r>
  <r>
    <x v="2"/>
    <x v="1"/>
    <x v="107"/>
    <x v="60"/>
    <n v="2"/>
    <n v="2000"/>
    <n v="2012"/>
  </r>
  <r>
    <x v="2"/>
    <x v="1"/>
    <x v="108"/>
    <x v="70"/>
    <n v="11"/>
    <n v="3727.2727272727275"/>
    <n v="2012"/>
  </r>
  <r>
    <x v="2"/>
    <x v="1"/>
    <x v="208"/>
    <x v="60"/>
    <n v="3"/>
    <n v="1333.3333333333333"/>
    <n v="2012"/>
  </r>
  <r>
    <x v="2"/>
    <x v="1"/>
    <x v="109"/>
    <x v="2"/>
    <n v="16"/>
    <n v="3437.5"/>
    <n v="2012"/>
  </r>
  <r>
    <x v="2"/>
    <x v="1"/>
    <x v="209"/>
    <x v="65"/>
    <n v="8"/>
    <n v="2375"/>
    <n v="2012"/>
  </r>
  <r>
    <x v="2"/>
    <x v="1"/>
    <x v="110"/>
    <x v="0"/>
    <n v="2"/>
    <n v="1750"/>
    <n v="2012"/>
  </r>
  <r>
    <x v="2"/>
    <x v="1"/>
    <x v="111"/>
    <x v="267"/>
    <n v="16"/>
    <n v="3718.75"/>
    <n v="2012"/>
  </r>
  <r>
    <x v="2"/>
    <x v="1"/>
    <x v="112"/>
    <x v="258"/>
    <n v="7"/>
    <n v="3500"/>
    <n v="2012"/>
  </r>
  <r>
    <x v="2"/>
    <x v="1"/>
    <x v="113"/>
    <x v="368"/>
    <n v="10"/>
    <n v="4657.7240000000002"/>
    <n v="2012"/>
  </r>
  <r>
    <x v="2"/>
    <x v="1"/>
    <x v="237"/>
    <x v="19"/>
    <n v="6"/>
    <n v="3333.3333333333335"/>
    <n v="2012"/>
  </r>
  <r>
    <x v="2"/>
    <x v="1"/>
    <x v="114"/>
    <x v="369"/>
    <n v="3"/>
    <n v="1133.3333333333333"/>
    <n v="2012"/>
  </r>
  <r>
    <x v="2"/>
    <x v="1"/>
    <x v="115"/>
    <x v="291"/>
    <n v="7"/>
    <n v="1171.4285714285713"/>
    <n v="2012"/>
  </r>
  <r>
    <x v="2"/>
    <x v="1"/>
    <x v="117"/>
    <x v="370"/>
    <n v="25"/>
    <n v="2792"/>
    <n v="2012"/>
  </r>
  <r>
    <x v="2"/>
    <x v="1"/>
    <x v="238"/>
    <x v="70"/>
    <n v="13"/>
    <n v="3153.8461538461538"/>
    <n v="2012"/>
  </r>
  <r>
    <x v="2"/>
    <x v="1"/>
    <x v="119"/>
    <x v="13"/>
    <n v="2"/>
    <n v="5000"/>
    <n v="2012"/>
  </r>
  <r>
    <x v="2"/>
    <x v="1"/>
    <x v="120"/>
    <x v="31"/>
    <n v="8"/>
    <n v="4375"/>
    <n v="2012"/>
  </r>
  <r>
    <x v="2"/>
    <x v="1"/>
    <x v="121"/>
    <x v="53"/>
    <n v="10"/>
    <n v="2100"/>
    <n v="2012"/>
  </r>
  <r>
    <x v="2"/>
    <x v="1"/>
    <x v="211"/>
    <x v="50"/>
    <n v="1"/>
    <n v="2000"/>
    <n v="2012"/>
  </r>
  <r>
    <x v="2"/>
    <x v="1"/>
    <x v="122"/>
    <x v="58"/>
    <n v="10"/>
    <n v="3600"/>
    <n v="2012"/>
  </r>
  <r>
    <x v="2"/>
    <x v="1"/>
    <x v="123"/>
    <x v="19"/>
    <n v="6"/>
    <n v="3333.3333333333335"/>
    <n v="2012"/>
  </r>
  <r>
    <x v="2"/>
    <x v="1"/>
    <x v="239"/>
    <x v="371"/>
    <n v="4"/>
    <n v="3312.5"/>
    <n v="2012"/>
  </r>
  <r>
    <x v="2"/>
    <x v="1"/>
    <x v="124"/>
    <x v="372"/>
    <n v="9"/>
    <n v="3455.3488888888887"/>
    <n v="2012"/>
  </r>
  <r>
    <x v="2"/>
    <x v="1"/>
    <x v="125"/>
    <x v="373"/>
    <n v="10"/>
    <n v="3220"/>
    <n v="2012"/>
  </r>
  <r>
    <x v="2"/>
    <x v="1"/>
    <x v="212"/>
    <x v="65"/>
    <n v="7"/>
    <n v="2714.2857142857142"/>
    <n v="2012"/>
  </r>
  <r>
    <x v="2"/>
    <x v="1"/>
    <x v="126"/>
    <x v="374"/>
    <n v="10"/>
    <n v="7100"/>
    <n v="2012"/>
  </r>
  <r>
    <x v="2"/>
    <x v="1"/>
    <x v="127"/>
    <x v="169"/>
    <n v="8"/>
    <n v="3350"/>
    <n v="2012"/>
  </r>
  <r>
    <x v="2"/>
    <x v="1"/>
    <x v="128"/>
    <x v="8"/>
    <n v="10"/>
    <n v="1700"/>
    <n v="2012"/>
  </r>
  <r>
    <x v="2"/>
    <x v="1"/>
    <x v="214"/>
    <x v="37"/>
    <n v="2"/>
    <n v="4000"/>
    <n v="2012"/>
  </r>
  <r>
    <x v="2"/>
    <x v="1"/>
    <x v="129"/>
    <x v="375"/>
    <n v="25"/>
    <n v="4000"/>
    <n v="2012"/>
  </r>
  <r>
    <x v="2"/>
    <x v="1"/>
    <x v="131"/>
    <x v="50"/>
    <n v="1"/>
    <n v="2000"/>
    <n v="2012"/>
  </r>
  <r>
    <x v="2"/>
    <x v="1"/>
    <x v="132"/>
    <x v="15"/>
    <n v="2"/>
    <n v="3000"/>
    <n v="2012"/>
  </r>
  <r>
    <x v="2"/>
    <x v="1"/>
    <x v="216"/>
    <x v="60"/>
    <n v="2"/>
    <n v="2000"/>
    <n v="2012"/>
  </r>
  <r>
    <x v="2"/>
    <x v="1"/>
    <x v="134"/>
    <x v="376"/>
    <n v="14"/>
    <n v="4257.1428571428569"/>
    <n v="2012"/>
  </r>
  <r>
    <x v="2"/>
    <x v="1"/>
    <x v="135"/>
    <x v="55"/>
    <n v="2"/>
    <n v="1500"/>
    <n v="2012"/>
  </r>
  <r>
    <x v="2"/>
    <x v="1"/>
    <x v="177"/>
    <x v="280"/>
    <n v="4"/>
    <n v="1075"/>
    <n v="2012"/>
  </r>
  <r>
    <x v="2"/>
    <x v="1"/>
    <x v="136"/>
    <x v="377"/>
    <n v="21"/>
    <n v="4895.2380952380954"/>
    <n v="2012"/>
  </r>
  <r>
    <x v="2"/>
    <x v="1"/>
    <x v="241"/>
    <x v="93"/>
    <n v="2"/>
    <n v="3250"/>
    <n v="2012"/>
  </r>
  <r>
    <x v="2"/>
    <x v="1"/>
    <x v="137"/>
    <x v="254"/>
    <n v="11"/>
    <n v="5045.454545454545"/>
    <n v="2012"/>
  </r>
  <r>
    <x v="2"/>
    <x v="1"/>
    <x v="138"/>
    <x v="55"/>
    <n v="1"/>
    <n v="3000"/>
    <n v="2012"/>
  </r>
  <r>
    <x v="2"/>
    <x v="1"/>
    <x v="139"/>
    <x v="0"/>
    <n v="2"/>
    <n v="1750"/>
    <n v="2012"/>
  </r>
  <r>
    <x v="2"/>
    <x v="1"/>
    <x v="141"/>
    <x v="26"/>
    <n v="4"/>
    <n v="5500"/>
    <n v="2012"/>
  </r>
  <r>
    <x v="2"/>
    <x v="1"/>
    <x v="142"/>
    <x v="324"/>
    <n v="5"/>
    <n v="2340"/>
    <n v="2012"/>
  </r>
  <r>
    <x v="2"/>
    <x v="1"/>
    <x v="143"/>
    <x v="378"/>
    <n v="25"/>
    <n v="4120"/>
    <n v="2012"/>
  </r>
  <r>
    <x v="2"/>
    <x v="1"/>
    <x v="246"/>
    <x v="277"/>
    <n v="2"/>
    <n v="1050"/>
    <n v="2012"/>
  </r>
  <r>
    <x v="2"/>
    <x v="1"/>
    <x v="217"/>
    <x v="379"/>
    <n v="6"/>
    <n v="2300"/>
    <n v="2012"/>
  </r>
  <r>
    <x v="2"/>
    <x v="1"/>
    <x v="179"/>
    <x v="380"/>
    <n v="8"/>
    <n v="4862.5"/>
    <n v="2012"/>
  </r>
  <r>
    <x v="2"/>
    <x v="1"/>
    <x v="145"/>
    <x v="381"/>
    <n v="11"/>
    <n v="3176.9609090909089"/>
    <n v="2012"/>
  </r>
  <r>
    <x v="2"/>
    <x v="1"/>
    <x v="146"/>
    <x v="382"/>
    <n v="14"/>
    <n v="6428.5714285714284"/>
    <n v="2012"/>
  </r>
  <r>
    <x v="2"/>
    <x v="1"/>
    <x v="147"/>
    <x v="18"/>
    <n v="7"/>
    <n v="4285.7142857142853"/>
    <n v="2012"/>
  </r>
  <r>
    <x v="2"/>
    <x v="1"/>
    <x v="148"/>
    <x v="180"/>
    <n v="13"/>
    <n v="3307.6923076923076"/>
    <n v="2012"/>
  </r>
  <r>
    <x v="2"/>
    <x v="1"/>
    <x v="149"/>
    <x v="164"/>
    <n v="18"/>
    <n v="3250"/>
    <n v="2012"/>
  </r>
  <r>
    <x v="2"/>
    <x v="1"/>
    <x v="150"/>
    <x v="37"/>
    <n v="4"/>
    <n v="2000"/>
    <n v="2012"/>
  </r>
  <r>
    <x v="2"/>
    <x v="1"/>
    <x v="151"/>
    <x v="383"/>
    <n v="7"/>
    <n v="3747.8628571428571"/>
    <n v="2012"/>
  </r>
  <r>
    <x v="2"/>
    <x v="1"/>
    <x v="243"/>
    <x v="65"/>
    <n v="4"/>
    <n v="4750"/>
    <n v="2012"/>
  </r>
  <r>
    <x v="2"/>
    <x v="1"/>
    <x v="153"/>
    <x v="150"/>
    <n v="3"/>
    <n v="15000"/>
    <n v="2012"/>
  </r>
  <r>
    <x v="2"/>
    <x v="1"/>
    <x v="155"/>
    <x v="16"/>
    <n v="2"/>
    <n v="2250"/>
    <n v="2012"/>
  </r>
  <r>
    <x v="2"/>
    <x v="1"/>
    <x v="156"/>
    <x v="55"/>
    <n v="1"/>
    <n v="3000"/>
    <n v="2012"/>
  </r>
  <r>
    <x v="2"/>
    <x v="1"/>
    <x v="157"/>
    <x v="131"/>
    <n v="11"/>
    <n v="3954.5454545454545"/>
    <n v="2012"/>
  </r>
  <r>
    <x v="2"/>
    <x v="1"/>
    <x v="228"/>
    <x v="15"/>
    <n v="1"/>
    <n v="6000"/>
    <n v="2012"/>
  </r>
  <r>
    <x v="2"/>
    <x v="1"/>
    <x v="158"/>
    <x v="47"/>
    <n v="2"/>
    <n v="7250"/>
    <n v="2013"/>
  </r>
  <r>
    <x v="2"/>
    <x v="1"/>
    <x v="159"/>
    <x v="26"/>
    <n v="6"/>
    <n v="3666.6666666666665"/>
    <n v="2013"/>
  </r>
  <r>
    <x v="2"/>
    <x v="1"/>
    <x v="160"/>
    <x v="36"/>
    <n v="6"/>
    <n v="3000"/>
    <n v="2013"/>
  </r>
  <r>
    <x v="2"/>
    <x v="1"/>
    <x v="161"/>
    <x v="150"/>
    <n v="13"/>
    <n v="3461.5384615384614"/>
    <n v="2013"/>
  </r>
  <r>
    <x v="2"/>
    <x v="1"/>
    <x v="162"/>
    <x v="15"/>
    <n v="2"/>
    <n v="3000"/>
    <n v="2013"/>
  </r>
  <r>
    <x v="2"/>
    <x v="1"/>
    <x v="163"/>
    <x v="36"/>
    <n v="4"/>
    <n v="4500"/>
    <n v="2013"/>
  </r>
  <r>
    <x v="2"/>
    <x v="1"/>
    <x v="164"/>
    <x v="49"/>
    <n v="2"/>
    <n v="2500"/>
    <n v="2013"/>
  </r>
  <r>
    <x v="2"/>
    <x v="1"/>
    <x v="219"/>
    <x v="62"/>
    <n v="4"/>
    <n v="3500"/>
    <n v="2013"/>
  </r>
  <r>
    <x v="2"/>
    <x v="1"/>
    <x v="165"/>
    <x v="19"/>
    <n v="4"/>
    <n v="5000"/>
    <n v="2013"/>
  </r>
  <r>
    <x v="2"/>
    <x v="1"/>
    <x v="181"/>
    <x v="260"/>
    <n v="9"/>
    <n v="2144.4444444444443"/>
    <n v="2013"/>
  </r>
  <r>
    <x v="2"/>
    <x v="1"/>
    <x v="220"/>
    <x v="53"/>
    <n v="4"/>
    <n v="5250"/>
    <n v="2013"/>
  </r>
  <r>
    <x v="2"/>
    <x v="1"/>
    <x v="166"/>
    <x v="131"/>
    <n v="6"/>
    <n v="7250"/>
    <n v="2013"/>
  </r>
  <r>
    <x v="2"/>
    <x v="1"/>
    <x v="167"/>
    <x v="8"/>
    <n v="8"/>
    <n v="2125"/>
    <n v="2013"/>
  </r>
  <r>
    <x v="2"/>
    <x v="1"/>
    <x v="221"/>
    <x v="384"/>
    <n v="5"/>
    <n v="2680"/>
    <n v="2013"/>
  </r>
  <r>
    <x v="2"/>
    <x v="2"/>
    <x v="0"/>
    <x v="50"/>
    <n v="1"/>
    <n v="2000"/>
    <n v="2011"/>
  </r>
  <r>
    <x v="2"/>
    <x v="2"/>
    <x v="2"/>
    <x v="60"/>
    <n v="2"/>
    <n v="2000"/>
    <n v="2011"/>
  </r>
  <r>
    <x v="2"/>
    <x v="2"/>
    <x v="4"/>
    <x v="64"/>
    <n v="2"/>
    <n v="1250"/>
    <n v="2011"/>
  </r>
  <r>
    <x v="2"/>
    <x v="2"/>
    <x v="5"/>
    <x v="132"/>
    <n v="3"/>
    <n v="1833.3333333333333"/>
    <n v="2011"/>
  </r>
  <r>
    <x v="2"/>
    <x v="2"/>
    <x v="6"/>
    <x v="24"/>
    <n v="1"/>
    <n v="1000"/>
    <n v="2011"/>
  </r>
  <r>
    <x v="2"/>
    <x v="2"/>
    <x v="8"/>
    <x v="13"/>
    <n v="5"/>
    <n v="2000"/>
    <n v="2011"/>
  </r>
  <r>
    <x v="2"/>
    <x v="2"/>
    <x v="9"/>
    <x v="55"/>
    <n v="2"/>
    <n v="1500"/>
    <n v="2011"/>
  </r>
  <r>
    <x v="2"/>
    <x v="2"/>
    <x v="10"/>
    <x v="20"/>
    <n v="1"/>
    <n v="1500"/>
    <n v="2011"/>
  </r>
  <r>
    <x v="2"/>
    <x v="2"/>
    <x v="11"/>
    <x v="50"/>
    <n v="1"/>
    <n v="2000"/>
    <n v="2011"/>
  </r>
  <r>
    <x v="2"/>
    <x v="2"/>
    <x v="12"/>
    <x v="16"/>
    <n v="3"/>
    <n v="1500"/>
    <n v="2011"/>
  </r>
  <r>
    <x v="2"/>
    <x v="2"/>
    <x v="229"/>
    <x v="193"/>
    <n v="1"/>
    <n v="700"/>
    <n v="2011"/>
  </r>
  <r>
    <x v="2"/>
    <x v="2"/>
    <x v="14"/>
    <x v="60"/>
    <n v="2"/>
    <n v="2000"/>
    <n v="2012"/>
  </r>
  <r>
    <x v="2"/>
    <x v="2"/>
    <x v="17"/>
    <x v="15"/>
    <n v="3"/>
    <n v="2000"/>
    <n v="2012"/>
  </r>
  <r>
    <x v="2"/>
    <x v="2"/>
    <x v="18"/>
    <x v="55"/>
    <n v="1"/>
    <n v="3000"/>
    <n v="2012"/>
  </r>
  <r>
    <x v="2"/>
    <x v="2"/>
    <x v="20"/>
    <x v="50"/>
    <n v="1"/>
    <n v="2000"/>
    <n v="2012"/>
  </r>
  <r>
    <x v="2"/>
    <x v="2"/>
    <x v="21"/>
    <x v="50"/>
    <n v="1"/>
    <n v="2000"/>
    <n v="2012"/>
  </r>
  <r>
    <x v="2"/>
    <x v="2"/>
    <x v="23"/>
    <x v="1"/>
    <n v="2"/>
    <n v="3500"/>
    <n v="2012"/>
  </r>
  <r>
    <x v="2"/>
    <x v="2"/>
    <x v="24"/>
    <x v="16"/>
    <n v="3"/>
    <n v="1500"/>
    <n v="2012"/>
  </r>
  <r>
    <x v="2"/>
    <x v="2"/>
    <x v="25"/>
    <x v="24"/>
    <n v="1"/>
    <n v="1000"/>
    <n v="2012"/>
  </r>
  <r>
    <x v="2"/>
    <x v="2"/>
    <x v="184"/>
    <x v="49"/>
    <n v="3"/>
    <n v="1666.6666666666667"/>
    <n v="2012"/>
  </r>
  <r>
    <x v="2"/>
    <x v="2"/>
    <x v="28"/>
    <x v="55"/>
    <n v="1"/>
    <n v="3000"/>
    <n v="2012"/>
  </r>
  <r>
    <x v="2"/>
    <x v="2"/>
    <x v="185"/>
    <x v="24"/>
    <n v="1"/>
    <n v="1000"/>
    <n v="2012"/>
  </r>
  <r>
    <x v="2"/>
    <x v="2"/>
    <x v="30"/>
    <x v="50"/>
    <n v="2"/>
    <n v="1000"/>
    <n v="2012"/>
  </r>
  <r>
    <x v="2"/>
    <x v="2"/>
    <x v="231"/>
    <x v="50"/>
    <n v="1"/>
    <n v="2000"/>
    <n v="2012"/>
  </r>
  <r>
    <x v="2"/>
    <x v="2"/>
    <x v="32"/>
    <x v="0"/>
    <n v="2"/>
    <n v="1750"/>
    <n v="2012"/>
  </r>
  <r>
    <x v="2"/>
    <x v="2"/>
    <x v="170"/>
    <x v="20"/>
    <n v="1"/>
    <n v="1500"/>
    <n v="2012"/>
  </r>
  <r>
    <x v="2"/>
    <x v="2"/>
    <x v="232"/>
    <x v="193"/>
    <n v="1"/>
    <n v="700"/>
    <n v="2012"/>
  </r>
  <r>
    <x v="2"/>
    <x v="2"/>
    <x v="35"/>
    <x v="60"/>
    <n v="2"/>
    <n v="2000"/>
    <n v="2012"/>
  </r>
  <r>
    <x v="2"/>
    <x v="2"/>
    <x v="37"/>
    <x v="0"/>
    <n v="2"/>
    <n v="1750"/>
    <n v="2012"/>
  </r>
  <r>
    <x v="2"/>
    <x v="2"/>
    <x v="38"/>
    <x v="50"/>
    <n v="1"/>
    <n v="2000"/>
    <n v="2012"/>
  </r>
  <r>
    <x v="2"/>
    <x v="2"/>
    <x v="39"/>
    <x v="24"/>
    <n v="1"/>
    <n v="1000"/>
    <n v="2012"/>
  </r>
  <r>
    <x v="2"/>
    <x v="2"/>
    <x v="41"/>
    <x v="24"/>
    <n v="1"/>
    <n v="1000"/>
    <n v="2012"/>
  </r>
  <r>
    <x v="2"/>
    <x v="2"/>
    <x v="42"/>
    <x v="49"/>
    <n v="2"/>
    <n v="2500"/>
    <n v="2012"/>
  </r>
  <r>
    <x v="2"/>
    <x v="2"/>
    <x v="43"/>
    <x v="196"/>
    <n v="1"/>
    <n v="1200"/>
    <n v="2012"/>
  </r>
  <r>
    <x v="2"/>
    <x v="2"/>
    <x v="44"/>
    <x v="55"/>
    <n v="2"/>
    <n v="1500"/>
    <n v="2012"/>
  </r>
  <r>
    <x v="2"/>
    <x v="2"/>
    <x v="45"/>
    <x v="50"/>
    <n v="1"/>
    <n v="2000"/>
    <n v="2012"/>
  </r>
  <r>
    <x v="2"/>
    <x v="2"/>
    <x v="191"/>
    <x v="24"/>
    <n v="1"/>
    <n v="1000"/>
    <n v="2012"/>
  </r>
  <r>
    <x v="2"/>
    <x v="2"/>
    <x v="51"/>
    <x v="55"/>
    <n v="1"/>
    <n v="3000"/>
    <n v="2012"/>
  </r>
  <r>
    <x v="2"/>
    <x v="2"/>
    <x v="52"/>
    <x v="20"/>
    <n v="1"/>
    <n v="1500"/>
    <n v="2012"/>
  </r>
  <r>
    <x v="2"/>
    <x v="2"/>
    <x v="53"/>
    <x v="49"/>
    <n v="2"/>
    <n v="2500"/>
    <n v="2012"/>
  </r>
  <r>
    <x v="2"/>
    <x v="2"/>
    <x v="54"/>
    <x v="385"/>
    <n v="1"/>
    <n v="1850"/>
    <n v="2012"/>
  </r>
  <r>
    <x v="2"/>
    <x v="2"/>
    <x v="173"/>
    <x v="60"/>
    <n v="2"/>
    <n v="2000"/>
    <n v="2012"/>
  </r>
  <r>
    <x v="2"/>
    <x v="2"/>
    <x v="194"/>
    <x v="50"/>
    <n v="1"/>
    <n v="2000"/>
    <n v="2012"/>
  </r>
  <r>
    <x v="2"/>
    <x v="2"/>
    <x v="57"/>
    <x v="20"/>
    <n v="1"/>
    <n v="1500"/>
    <n v="2012"/>
  </r>
  <r>
    <x v="2"/>
    <x v="2"/>
    <x v="196"/>
    <x v="60"/>
    <n v="2"/>
    <n v="2000"/>
    <n v="2012"/>
  </r>
  <r>
    <x v="2"/>
    <x v="2"/>
    <x v="61"/>
    <x v="50"/>
    <n v="1"/>
    <n v="2000"/>
    <n v="2012"/>
  </r>
  <r>
    <x v="2"/>
    <x v="2"/>
    <x v="63"/>
    <x v="24"/>
    <n v="1"/>
    <n v="1000"/>
    <n v="2012"/>
  </r>
  <r>
    <x v="2"/>
    <x v="2"/>
    <x v="64"/>
    <x v="50"/>
    <n v="1"/>
    <n v="2000"/>
    <n v="2012"/>
  </r>
  <r>
    <x v="2"/>
    <x v="2"/>
    <x v="65"/>
    <x v="24"/>
    <n v="1"/>
    <n v="1000"/>
    <n v="2012"/>
  </r>
  <r>
    <x v="2"/>
    <x v="2"/>
    <x v="66"/>
    <x v="55"/>
    <n v="2"/>
    <n v="1500"/>
    <n v="2012"/>
  </r>
  <r>
    <x v="2"/>
    <x v="2"/>
    <x v="68"/>
    <x v="93"/>
    <n v="3"/>
    <n v="2166.6666666666665"/>
    <n v="2012"/>
  </r>
  <r>
    <x v="2"/>
    <x v="2"/>
    <x v="197"/>
    <x v="49"/>
    <n v="2"/>
    <n v="2500"/>
    <n v="2012"/>
  </r>
  <r>
    <x v="2"/>
    <x v="2"/>
    <x v="75"/>
    <x v="50"/>
    <n v="1"/>
    <n v="2000"/>
    <n v="2012"/>
  </r>
  <r>
    <x v="2"/>
    <x v="2"/>
    <x v="82"/>
    <x v="24"/>
    <n v="1"/>
    <n v="1000"/>
    <n v="2012"/>
  </r>
  <r>
    <x v="2"/>
    <x v="2"/>
    <x v="83"/>
    <x v="55"/>
    <n v="1"/>
    <n v="3000"/>
    <n v="2012"/>
  </r>
  <r>
    <x v="2"/>
    <x v="2"/>
    <x v="201"/>
    <x v="50"/>
    <n v="1"/>
    <n v="2000"/>
    <n v="2012"/>
  </r>
  <r>
    <x v="2"/>
    <x v="2"/>
    <x v="84"/>
    <x v="50"/>
    <n v="1"/>
    <n v="2000"/>
    <n v="2012"/>
  </r>
  <r>
    <x v="2"/>
    <x v="2"/>
    <x v="88"/>
    <x v="60"/>
    <n v="2"/>
    <n v="2000"/>
    <n v="2012"/>
  </r>
  <r>
    <x v="2"/>
    <x v="2"/>
    <x v="89"/>
    <x v="60"/>
    <n v="2"/>
    <n v="2000"/>
    <n v="2012"/>
  </r>
  <r>
    <x v="2"/>
    <x v="2"/>
    <x v="90"/>
    <x v="50"/>
    <n v="2"/>
    <n v="1000"/>
    <n v="2012"/>
  </r>
  <r>
    <x v="2"/>
    <x v="2"/>
    <x v="93"/>
    <x v="24"/>
    <n v="1"/>
    <n v="1000"/>
    <n v="2012"/>
  </r>
  <r>
    <x v="2"/>
    <x v="2"/>
    <x v="95"/>
    <x v="55"/>
    <n v="1"/>
    <n v="3000"/>
    <n v="2012"/>
  </r>
  <r>
    <x v="2"/>
    <x v="2"/>
    <x v="96"/>
    <x v="50"/>
    <n v="1"/>
    <n v="2000"/>
    <n v="2012"/>
  </r>
  <r>
    <x v="2"/>
    <x v="2"/>
    <x v="97"/>
    <x v="24"/>
    <n v="1"/>
    <n v="1000"/>
    <n v="2012"/>
  </r>
  <r>
    <x v="2"/>
    <x v="2"/>
    <x v="99"/>
    <x v="7"/>
    <n v="2"/>
    <n v="6000"/>
    <n v="2012"/>
  </r>
  <r>
    <x v="2"/>
    <x v="2"/>
    <x v="101"/>
    <x v="1"/>
    <n v="3"/>
    <n v="2333.3333333333335"/>
    <n v="2012"/>
  </r>
  <r>
    <x v="2"/>
    <x v="2"/>
    <x v="103"/>
    <x v="24"/>
    <n v="1"/>
    <n v="1000"/>
    <n v="2012"/>
  </r>
  <r>
    <x v="2"/>
    <x v="2"/>
    <x v="104"/>
    <x v="93"/>
    <n v="3"/>
    <n v="2166.6666666666665"/>
    <n v="2012"/>
  </r>
  <r>
    <x v="2"/>
    <x v="2"/>
    <x v="236"/>
    <x v="55"/>
    <n v="1"/>
    <n v="3000"/>
    <n v="2012"/>
  </r>
  <r>
    <x v="2"/>
    <x v="2"/>
    <x v="107"/>
    <x v="50"/>
    <n v="1"/>
    <n v="2000"/>
    <n v="2012"/>
  </r>
  <r>
    <x v="2"/>
    <x v="2"/>
    <x v="108"/>
    <x v="13"/>
    <n v="3"/>
    <n v="3333.3333333333335"/>
    <n v="2012"/>
  </r>
  <r>
    <x v="2"/>
    <x v="2"/>
    <x v="209"/>
    <x v="24"/>
    <n v="1"/>
    <n v="1000"/>
    <n v="2012"/>
  </r>
  <r>
    <x v="2"/>
    <x v="2"/>
    <x v="110"/>
    <x v="20"/>
    <n v="1"/>
    <n v="1500"/>
    <n v="2012"/>
  </r>
  <r>
    <x v="2"/>
    <x v="2"/>
    <x v="111"/>
    <x v="160"/>
    <n v="2"/>
    <n v="4500"/>
    <n v="2012"/>
  </r>
  <r>
    <x v="2"/>
    <x v="2"/>
    <x v="112"/>
    <x v="93"/>
    <n v="3"/>
    <n v="2166.6666666666665"/>
    <n v="2012"/>
  </r>
  <r>
    <x v="2"/>
    <x v="2"/>
    <x v="113"/>
    <x v="64"/>
    <n v="1"/>
    <n v="2500"/>
    <n v="2012"/>
  </r>
  <r>
    <x v="2"/>
    <x v="2"/>
    <x v="115"/>
    <x v="323"/>
    <n v="4"/>
    <n v="1450"/>
    <n v="2012"/>
  </r>
  <r>
    <x v="2"/>
    <x v="2"/>
    <x v="117"/>
    <x v="64"/>
    <n v="2"/>
    <n v="1250"/>
    <n v="2012"/>
  </r>
  <r>
    <x v="2"/>
    <x v="2"/>
    <x v="238"/>
    <x v="24"/>
    <n v="1"/>
    <n v="1000"/>
    <n v="2012"/>
  </r>
  <r>
    <x v="2"/>
    <x v="2"/>
    <x v="120"/>
    <x v="50"/>
    <n v="1"/>
    <n v="2000"/>
    <n v="2012"/>
  </r>
  <r>
    <x v="2"/>
    <x v="2"/>
    <x v="122"/>
    <x v="386"/>
    <n v="2"/>
    <n v="1325"/>
    <n v="2012"/>
  </r>
  <r>
    <x v="2"/>
    <x v="2"/>
    <x v="123"/>
    <x v="0"/>
    <n v="2"/>
    <n v="1750"/>
    <n v="2012"/>
  </r>
  <r>
    <x v="2"/>
    <x v="2"/>
    <x v="124"/>
    <x v="60"/>
    <n v="2"/>
    <n v="2000"/>
    <n v="2012"/>
  </r>
  <r>
    <x v="2"/>
    <x v="2"/>
    <x v="125"/>
    <x v="13"/>
    <n v="4"/>
    <n v="2500"/>
    <n v="2012"/>
  </r>
  <r>
    <x v="2"/>
    <x v="2"/>
    <x v="212"/>
    <x v="24"/>
    <n v="1"/>
    <n v="1000"/>
    <n v="2012"/>
  </r>
  <r>
    <x v="2"/>
    <x v="2"/>
    <x v="126"/>
    <x v="60"/>
    <n v="2"/>
    <n v="2000"/>
    <n v="2012"/>
  </r>
  <r>
    <x v="2"/>
    <x v="2"/>
    <x v="127"/>
    <x v="24"/>
    <n v="1"/>
    <n v="1000"/>
    <n v="2012"/>
  </r>
  <r>
    <x v="2"/>
    <x v="2"/>
    <x v="213"/>
    <x v="24"/>
    <n v="1"/>
    <n v="1000"/>
    <n v="2012"/>
  </r>
  <r>
    <x v="2"/>
    <x v="2"/>
    <x v="128"/>
    <x v="16"/>
    <n v="3"/>
    <n v="1500"/>
    <n v="2012"/>
  </r>
  <r>
    <x v="2"/>
    <x v="2"/>
    <x v="129"/>
    <x v="46"/>
    <n v="3"/>
    <n v="2833.3333333333335"/>
    <n v="2012"/>
  </r>
  <r>
    <x v="2"/>
    <x v="2"/>
    <x v="131"/>
    <x v="387"/>
    <n v="2"/>
    <n v="1400"/>
    <n v="2012"/>
  </r>
  <r>
    <x v="2"/>
    <x v="2"/>
    <x v="132"/>
    <x v="20"/>
    <n v="1"/>
    <n v="1500"/>
    <n v="2012"/>
  </r>
  <r>
    <x v="2"/>
    <x v="2"/>
    <x v="216"/>
    <x v="64"/>
    <n v="1"/>
    <n v="2500"/>
    <n v="2012"/>
  </r>
  <r>
    <x v="2"/>
    <x v="2"/>
    <x v="136"/>
    <x v="64"/>
    <n v="1"/>
    <n v="2500"/>
    <n v="2012"/>
  </r>
  <r>
    <x v="2"/>
    <x v="2"/>
    <x v="241"/>
    <x v="24"/>
    <n v="1"/>
    <n v="1000"/>
    <n v="2012"/>
  </r>
  <r>
    <x v="2"/>
    <x v="2"/>
    <x v="137"/>
    <x v="49"/>
    <n v="3"/>
    <n v="1666.6666666666667"/>
    <n v="2012"/>
  </r>
  <r>
    <x v="2"/>
    <x v="2"/>
    <x v="138"/>
    <x v="89"/>
    <n v="2"/>
    <n v="3750"/>
    <n v="2012"/>
  </r>
  <r>
    <x v="2"/>
    <x v="2"/>
    <x v="139"/>
    <x v="20"/>
    <n v="1"/>
    <n v="1500"/>
    <n v="2012"/>
  </r>
  <r>
    <x v="2"/>
    <x v="2"/>
    <x v="141"/>
    <x v="28"/>
    <n v="2"/>
    <n v="1150"/>
    <n v="2012"/>
  </r>
  <r>
    <x v="2"/>
    <x v="2"/>
    <x v="143"/>
    <x v="288"/>
    <n v="2"/>
    <n v="1850"/>
    <n v="2012"/>
  </r>
  <r>
    <x v="2"/>
    <x v="2"/>
    <x v="217"/>
    <x v="16"/>
    <n v="3"/>
    <n v="1500"/>
    <n v="2012"/>
  </r>
  <r>
    <x v="2"/>
    <x v="2"/>
    <x v="242"/>
    <x v="55"/>
    <n v="1"/>
    <n v="3000"/>
    <n v="2012"/>
  </r>
  <r>
    <x v="2"/>
    <x v="2"/>
    <x v="179"/>
    <x v="13"/>
    <n v="4"/>
    <n v="2500"/>
    <n v="2012"/>
  </r>
  <r>
    <x v="2"/>
    <x v="2"/>
    <x v="145"/>
    <x v="24"/>
    <n v="1"/>
    <n v="1000"/>
    <n v="2012"/>
  </r>
  <r>
    <x v="2"/>
    <x v="2"/>
    <x v="146"/>
    <x v="132"/>
    <n v="3"/>
    <n v="1833.3333333333333"/>
    <n v="2012"/>
  </r>
  <r>
    <x v="2"/>
    <x v="2"/>
    <x v="147"/>
    <x v="24"/>
    <n v="1"/>
    <n v="1000"/>
    <n v="2012"/>
  </r>
  <r>
    <x v="2"/>
    <x v="2"/>
    <x v="148"/>
    <x v="55"/>
    <n v="1"/>
    <n v="3000"/>
    <n v="2012"/>
  </r>
  <r>
    <x v="2"/>
    <x v="2"/>
    <x v="149"/>
    <x v="388"/>
    <n v="6"/>
    <n v="1541.6666666666667"/>
    <n v="2012"/>
  </r>
  <r>
    <x v="2"/>
    <x v="2"/>
    <x v="150"/>
    <x v="93"/>
    <n v="4"/>
    <n v="1625"/>
    <n v="2012"/>
  </r>
  <r>
    <x v="2"/>
    <x v="2"/>
    <x v="151"/>
    <x v="49"/>
    <n v="3"/>
    <n v="1666.6666666666667"/>
    <n v="2012"/>
  </r>
  <r>
    <x v="2"/>
    <x v="2"/>
    <x v="152"/>
    <x v="278"/>
    <n v="1"/>
    <n v="500"/>
    <n v="2012"/>
  </r>
  <r>
    <x v="2"/>
    <x v="2"/>
    <x v="243"/>
    <x v="60"/>
    <n v="3"/>
    <n v="1333.3333333333333"/>
    <n v="2012"/>
  </r>
  <r>
    <x v="2"/>
    <x v="2"/>
    <x v="153"/>
    <x v="60"/>
    <n v="2"/>
    <n v="2000"/>
    <n v="2012"/>
  </r>
  <r>
    <x v="2"/>
    <x v="2"/>
    <x v="154"/>
    <x v="50"/>
    <n v="1"/>
    <n v="2000"/>
    <n v="2012"/>
  </r>
  <r>
    <x v="2"/>
    <x v="2"/>
    <x v="155"/>
    <x v="50"/>
    <n v="1"/>
    <n v="2000"/>
    <n v="2012"/>
  </r>
  <r>
    <x v="2"/>
    <x v="2"/>
    <x v="156"/>
    <x v="64"/>
    <n v="1"/>
    <n v="2500"/>
    <n v="2012"/>
  </r>
  <r>
    <x v="2"/>
    <x v="2"/>
    <x v="158"/>
    <x v="15"/>
    <n v="3"/>
    <n v="2000"/>
    <n v="2013"/>
  </r>
  <r>
    <x v="2"/>
    <x v="2"/>
    <x v="159"/>
    <x v="49"/>
    <n v="2"/>
    <n v="2500"/>
    <n v="2013"/>
  </r>
  <r>
    <x v="2"/>
    <x v="2"/>
    <x v="161"/>
    <x v="64"/>
    <n v="2"/>
    <n v="1250"/>
    <n v="2013"/>
  </r>
  <r>
    <x v="2"/>
    <x v="2"/>
    <x v="163"/>
    <x v="196"/>
    <n v="1"/>
    <n v="1200"/>
    <n v="2013"/>
  </r>
  <r>
    <x v="2"/>
    <x v="2"/>
    <x v="165"/>
    <x v="132"/>
    <n v="3"/>
    <n v="1833.3333333333333"/>
    <n v="2013"/>
  </r>
  <r>
    <x v="2"/>
    <x v="2"/>
    <x v="181"/>
    <x v="64"/>
    <n v="1"/>
    <n v="2500"/>
    <n v="2013"/>
  </r>
  <r>
    <x v="2"/>
    <x v="2"/>
    <x v="166"/>
    <x v="0"/>
    <n v="3"/>
    <n v="1166.6666666666667"/>
    <n v="2013"/>
  </r>
  <r>
    <x v="2"/>
    <x v="2"/>
    <x v="167"/>
    <x v="15"/>
    <n v="2"/>
    <n v="3000"/>
    <n v="2013"/>
  </r>
  <r>
    <x v="2"/>
    <x v="3"/>
    <x v="9"/>
    <x v="55"/>
    <n v="1"/>
    <n v="3000"/>
    <n v="2011"/>
  </r>
  <r>
    <x v="2"/>
    <x v="3"/>
    <x v="10"/>
    <x v="49"/>
    <n v="1"/>
    <n v="5000"/>
    <n v="2011"/>
  </r>
  <r>
    <x v="2"/>
    <x v="3"/>
    <x v="229"/>
    <x v="49"/>
    <n v="1"/>
    <n v="5000"/>
    <n v="2011"/>
  </r>
  <r>
    <x v="2"/>
    <x v="3"/>
    <x v="183"/>
    <x v="20"/>
    <n v="1"/>
    <n v="1500"/>
    <n v="2012"/>
  </r>
  <r>
    <x v="2"/>
    <x v="3"/>
    <x v="31"/>
    <x v="13"/>
    <n v="1"/>
    <n v="10000"/>
    <n v="2012"/>
  </r>
  <r>
    <x v="2"/>
    <x v="3"/>
    <x v="32"/>
    <x v="60"/>
    <n v="1"/>
    <n v="4000"/>
    <n v="2012"/>
  </r>
  <r>
    <x v="2"/>
    <x v="3"/>
    <x v="50"/>
    <x v="55"/>
    <n v="1"/>
    <n v="3000"/>
    <n v="2012"/>
  </r>
  <r>
    <x v="2"/>
    <x v="3"/>
    <x v="58"/>
    <x v="60"/>
    <n v="1"/>
    <n v="4000"/>
    <n v="2012"/>
  </r>
  <r>
    <x v="2"/>
    <x v="3"/>
    <x v="64"/>
    <x v="389"/>
    <n v="1"/>
    <n v="1400"/>
    <n v="2012"/>
  </r>
  <r>
    <x v="2"/>
    <x v="3"/>
    <x v="78"/>
    <x v="49"/>
    <n v="1"/>
    <n v="5000"/>
    <n v="2012"/>
  </r>
  <r>
    <x v="2"/>
    <x v="3"/>
    <x v="234"/>
    <x v="55"/>
    <n v="1"/>
    <n v="3000"/>
    <n v="2012"/>
  </r>
  <r>
    <x v="2"/>
    <x v="3"/>
    <x v="83"/>
    <x v="37"/>
    <n v="1"/>
    <n v="8000"/>
    <n v="2012"/>
  </r>
  <r>
    <x v="2"/>
    <x v="3"/>
    <x v="88"/>
    <x v="93"/>
    <n v="1"/>
    <n v="6500"/>
    <n v="2012"/>
  </r>
  <r>
    <x v="2"/>
    <x v="3"/>
    <x v="95"/>
    <x v="64"/>
    <n v="1"/>
    <n v="2500"/>
    <n v="2012"/>
  </r>
  <r>
    <x v="2"/>
    <x v="3"/>
    <x v="103"/>
    <x v="55"/>
    <n v="1"/>
    <n v="3000"/>
    <n v="2012"/>
  </r>
  <r>
    <x v="2"/>
    <x v="3"/>
    <x v="209"/>
    <x v="1"/>
    <n v="1"/>
    <n v="7000"/>
    <n v="2012"/>
  </r>
  <r>
    <x v="2"/>
    <x v="3"/>
    <x v="111"/>
    <x v="55"/>
    <n v="1"/>
    <n v="3000"/>
    <n v="2012"/>
  </r>
  <r>
    <x v="2"/>
    <x v="3"/>
    <x v="114"/>
    <x v="49"/>
    <n v="1"/>
    <n v="5000"/>
    <n v="2012"/>
  </r>
  <r>
    <x v="2"/>
    <x v="3"/>
    <x v="125"/>
    <x v="15"/>
    <n v="1"/>
    <n v="6000"/>
    <n v="2012"/>
  </r>
  <r>
    <x v="2"/>
    <x v="3"/>
    <x v="129"/>
    <x v="13"/>
    <n v="2"/>
    <n v="5000"/>
    <n v="2012"/>
  </r>
  <r>
    <x v="2"/>
    <x v="3"/>
    <x v="134"/>
    <x v="50"/>
    <n v="1"/>
    <n v="2000"/>
    <n v="2012"/>
  </r>
  <r>
    <x v="2"/>
    <x v="3"/>
    <x v="142"/>
    <x v="13"/>
    <n v="1"/>
    <n v="10000"/>
    <n v="2012"/>
  </r>
  <r>
    <x v="2"/>
    <x v="3"/>
    <x v="243"/>
    <x v="49"/>
    <n v="2"/>
    <n v="2500"/>
    <n v="2012"/>
  </r>
  <r>
    <x v="2"/>
    <x v="3"/>
    <x v="153"/>
    <x v="13"/>
    <n v="1"/>
    <n v="10000"/>
    <n v="2012"/>
  </r>
  <r>
    <x v="2"/>
    <x v="3"/>
    <x v="163"/>
    <x v="49"/>
    <n v="1"/>
    <n v="5000"/>
    <n v="2013"/>
  </r>
  <r>
    <x v="3"/>
    <x v="0"/>
    <x v="1"/>
    <x v="73"/>
    <n v="5"/>
    <n v="3700"/>
    <n v="2011"/>
  </r>
  <r>
    <x v="3"/>
    <x v="0"/>
    <x v="2"/>
    <x v="160"/>
    <n v="2"/>
    <n v="4500"/>
    <n v="2011"/>
  </r>
  <r>
    <x v="3"/>
    <x v="0"/>
    <x v="3"/>
    <x v="26"/>
    <n v="6"/>
    <n v="3666.6666666666665"/>
    <n v="2011"/>
  </r>
  <r>
    <x v="3"/>
    <x v="0"/>
    <x v="4"/>
    <x v="140"/>
    <n v="3"/>
    <n v="5833.333333333333"/>
    <n v="2011"/>
  </r>
  <r>
    <x v="3"/>
    <x v="0"/>
    <x v="6"/>
    <x v="47"/>
    <n v="4"/>
    <n v="3625"/>
    <n v="2011"/>
  </r>
  <r>
    <x v="3"/>
    <x v="0"/>
    <x v="7"/>
    <x v="50"/>
    <n v="1"/>
    <n v="2000"/>
    <n v="2011"/>
  </r>
  <r>
    <x v="3"/>
    <x v="0"/>
    <x v="8"/>
    <x v="390"/>
    <n v="8"/>
    <n v="7625"/>
    <n v="2011"/>
  </r>
  <r>
    <x v="3"/>
    <x v="0"/>
    <x v="9"/>
    <x v="34"/>
    <n v="7"/>
    <n v="5428.5714285714284"/>
    <n v="2011"/>
  </r>
  <r>
    <x v="3"/>
    <x v="0"/>
    <x v="10"/>
    <x v="7"/>
    <n v="2"/>
    <n v="6000"/>
    <n v="2011"/>
  </r>
  <r>
    <x v="3"/>
    <x v="0"/>
    <x v="11"/>
    <x v="132"/>
    <n v="1"/>
    <n v="5500"/>
    <n v="2011"/>
  </r>
  <r>
    <x v="3"/>
    <x v="0"/>
    <x v="12"/>
    <x v="160"/>
    <n v="2"/>
    <n v="4500"/>
    <n v="2011"/>
  </r>
  <r>
    <x v="3"/>
    <x v="0"/>
    <x v="182"/>
    <x v="49"/>
    <n v="1"/>
    <n v="5000"/>
    <n v="2011"/>
  </r>
  <r>
    <x v="3"/>
    <x v="0"/>
    <x v="244"/>
    <x v="19"/>
    <n v="1"/>
    <n v="20000"/>
    <n v="2011"/>
  </r>
  <r>
    <x v="3"/>
    <x v="0"/>
    <x v="14"/>
    <x v="160"/>
    <n v="2"/>
    <n v="4500"/>
    <n v="2012"/>
  </r>
  <r>
    <x v="3"/>
    <x v="0"/>
    <x v="17"/>
    <x v="55"/>
    <n v="1"/>
    <n v="3000"/>
    <n v="2012"/>
  </r>
  <r>
    <x v="3"/>
    <x v="0"/>
    <x v="18"/>
    <x v="37"/>
    <n v="2"/>
    <n v="4000"/>
    <n v="2012"/>
  </r>
  <r>
    <x v="3"/>
    <x v="0"/>
    <x v="19"/>
    <x v="13"/>
    <n v="1"/>
    <n v="10000"/>
    <n v="2012"/>
  </r>
  <r>
    <x v="3"/>
    <x v="0"/>
    <x v="21"/>
    <x v="16"/>
    <n v="1"/>
    <n v="4500"/>
    <n v="2012"/>
  </r>
  <r>
    <x v="3"/>
    <x v="0"/>
    <x v="22"/>
    <x v="391"/>
    <n v="1"/>
    <n v="10050"/>
    <n v="2012"/>
  </r>
  <r>
    <x v="3"/>
    <x v="0"/>
    <x v="23"/>
    <x v="15"/>
    <n v="2"/>
    <n v="3000"/>
    <n v="2012"/>
  </r>
  <r>
    <x v="3"/>
    <x v="0"/>
    <x v="183"/>
    <x v="244"/>
    <n v="6"/>
    <n v="4250"/>
    <n v="2012"/>
  </r>
  <r>
    <x v="3"/>
    <x v="0"/>
    <x v="24"/>
    <x v="26"/>
    <n v="6"/>
    <n v="3666.6666666666665"/>
    <n v="2012"/>
  </r>
  <r>
    <x v="3"/>
    <x v="0"/>
    <x v="25"/>
    <x v="50"/>
    <n v="1"/>
    <n v="2000"/>
    <n v="2012"/>
  </r>
  <r>
    <x v="3"/>
    <x v="0"/>
    <x v="26"/>
    <x v="202"/>
    <n v="6"/>
    <n v="4666.666666666667"/>
    <n v="2012"/>
  </r>
  <r>
    <x v="3"/>
    <x v="0"/>
    <x v="230"/>
    <x v="258"/>
    <n v="5"/>
    <n v="4900"/>
    <n v="2012"/>
  </r>
  <r>
    <x v="3"/>
    <x v="0"/>
    <x v="28"/>
    <x v="13"/>
    <n v="1"/>
    <n v="10000"/>
    <n v="2012"/>
  </r>
  <r>
    <x v="3"/>
    <x v="0"/>
    <x v="185"/>
    <x v="32"/>
    <n v="3"/>
    <n v="3666.6666666666665"/>
    <n v="2012"/>
  </r>
  <r>
    <x v="3"/>
    <x v="0"/>
    <x v="29"/>
    <x v="60"/>
    <n v="1"/>
    <n v="4000"/>
    <n v="2012"/>
  </r>
  <r>
    <x v="3"/>
    <x v="0"/>
    <x v="30"/>
    <x v="35"/>
    <n v="4"/>
    <n v="4000"/>
    <n v="2012"/>
  </r>
  <r>
    <x v="3"/>
    <x v="0"/>
    <x v="31"/>
    <x v="62"/>
    <n v="3"/>
    <n v="4666.666666666667"/>
    <n v="2012"/>
  </r>
  <r>
    <x v="3"/>
    <x v="0"/>
    <x v="231"/>
    <x v="1"/>
    <n v="2"/>
    <n v="3500"/>
    <n v="2012"/>
  </r>
  <r>
    <x v="3"/>
    <x v="0"/>
    <x v="32"/>
    <x v="32"/>
    <n v="3"/>
    <n v="3666.6666666666665"/>
    <n v="2012"/>
  </r>
  <r>
    <x v="3"/>
    <x v="0"/>
    <x v="247"/>
    <x v="32"/>
    <n v="2"/>
    <n v="5500"/>
    <n v="2012"/>
  </r>
  <r>
    <x v="3"/>
    <x v="0"/>
    <x v="33"/>
    <x v="96"/>
    <n v="8"/>
    <n v="3437.5"/>
    <n v="2012"/>
  </r>
  <r>
    <x v="3"/>
    <x v="0"/>
    <x v="248"/>
    <x v="55"/>
    <n v="1"/>
    <n v="3000"/>
    <n v="2012"/>
  </r>
  <r>
    <x v="3"/>
    <x v="0"/>
    <x v="35"/>
    <x v="9"/>
    <n v="8"/>
    <n v="3000"/>
    <n v="2012"/>
  </r>
  <r>
    <x v="3"/>
    <x v="0"/>
    <x v="227"/>
    <x v="216"/>
    <n v="5"/>
    <n v="5300"/>
    <n v="2012"/>
  </r>
  <r>
    <x v="3"/>
    <x v="0"/>
    <x v="186"/>
    <x v="110"/>
    <n v="5"/>
    <n v="4700"/>
    <n v="2012"/>
  </r>
  <r>
    <x v="3"/>
    <x v="0"/>
    <x v="38"/>
    <x v="160"/>
    <n v="2"/>
    <n v="4500"/>
    <n v="2012"/>
  </r>
  <r>
    <x v="3"/>
    <x v="0"/>
    <x v="39"/>
    <x v="35"/>
    <n v="3"/>
    <n v="5333.333333333333"/>
    <n v="2012"/>
  </r>
  <r>
    <x v="3"/>
    <x v="0"/>
    <x v="40"/>
    <x v="35"/>
    <n v="2"/>
    <n v="8000"/>
    <n v="2012"/>
  </r>
  <r>
    <x v="3"/>
    <x v="0"/>
    <x v="41"/>
    <x v="392"/>
    <n v="8"/>
    <n v="5225"/>
    <n v="2012"/>
  </r>
  <r>
    <x v="3"/>
    <x v="0"/>
    <x v="42"/>
    <x v="3"/>
    <n v="4"/>
    <n v="3250"/>
    <n v="2012"/>
  </r>
  <r>
    <x v="3"/>
    <x v="0"/>
    <x v="43"/>
    <x v="15"/>
    <n v="3"/>
    <n v="2000"/>
    <n v="2012"/>
  </r>
  <r>
    <x v="3"/>
    <x v="0"/>
    <x v="44"/>
    <x v="7"/>
    <n v="4"/>
    <n v="3000"/>
    <n v="2012"/>
  </r>
  <r>
    <x v="3"/>
    <x v="0"/>
    <x v="45"/>
    <x v="55"/>
    <n v="1"/>
    <n v="3000"/>
    <n v="2012"/>
  </r>
  <r>
    <x v="3"/>
    <x v="0"/>
    <x v="223"/>
    <x v="111"/>
    <n v="5"/>
    <n v="3300"/>
    <n v="2012"/>
  </r>
  <r>
    <x v="3"/>
    <x v="0"/>
    <x v="171"/>
    <x v="244"/>
    <n v="5"/>
    <n v="5100"/>
    <n v="2012"/>
  </r>
  <r>
    <x v="3"/>
    <x v="0"/>
    <x v="188"/>
    <x v="309"/>
    <n v="5"/>
    <n v="4640"/>
    <n v="2012"/>
  </r>
  <r>
    <x v="3"/>
    <x v="0"/>
    <x v="46"/>
    <x v="1"/>
    <n v="2"/>
    <n v="3500"/>
    <n v="2012"/>
  </r>
  <r>
    <x v="3"/>
    <x v="0"/>
    <x v="47"/>
    <x v="53"/>
    <n v="2"/>
    <n v="10500"/>
    <n v="2012"/>
  </r>
  <r>
    <x v="3"/>
    <x v="0"/>
    <x v="249"/>
    <x v="50"/>
    <n v="1"/>
    <n v="2000"/>
    <n v="2012"/>
  </r>
  <r>
    <x v="3"/>
    <x v="0"/>
    <x v="172"/>
    <x v="64"/>
    <n v="1"/>
    <n v="2500"/>
    <n v="2012"/>
  </r>
  <r>
    <x v="3"/>
    <x v="0"/>
    <x v="190"/>
    <x v="35"/>
    <n v="2"/>
    <n v="8000"/>
    <n v="2012"/>
  </r>
  <r>
    <x v="3"/>
    <x v="0"/>
    <x v="50"/>
    <x v="20"/>
    <n v="1"/>
    <n v="1500"/>
    <n v="2012"/>
  </r>
  <r>
    <x v="3"/>
    <x v="0"/>
    <x v="191"/>
    <x v="14"/>
    <n v="4"/>
    <n v="2625"/>
    <n v="2012"/>
  </r>
  <r>
    <x v="3"/>
    <x v="0"/>
    <x v="51"/>
    <x v="7"/>
    <n v="2"/>
    <n v="6000"/>
    <n v="2012"/>
  </r>
  <r>
    <x v="3"/>
    <x v="0"/>
    <x v="52"/>
    <x v="203"/>
    <n v="3"/>
    <n v="4166.666666666667"/>
    <n v="2012"/>
  </r>
  <r>
    <x v="3"/>
    <x v="0"/>
    <x v="53"/>
    <x v="30"/>
    <n v="8"/>
    <n v="4250"/>
    <n v="2012"/>
  </r>
  <r>
    <x v="3"/>
    <x v="0"/>
    <x v="192"/>
    <x v="37"/>
    <n v="2"/>
    <n v="4000"/>
    <n v="2012"/>
  </r>
  <r>
    <x v="3"/>
    <x v="0"/>
    <x v="173"/>
    <x v="13"/>
    <n v="2"/>
    <n v="5000"/>
    <n v="2012"/>
  </r>
  <r>
    <x v="3"/>
    <x v="0"/>
    <x v="194"/>
    <x v="164"/>
    <n v="11"/>
    <n v="5318.181818181818"/>
    <n v="2012"/>
  </r>
  <r>
    <x v="3"/>
    <x v="0"/>
    <x v="57"/>
    <x v="7"/>
    <n v="4"/>
    <n v="3000"/>
    <n v="2012"/>
  </r>
  <r>
    <x v="3"/>
    <x v="0"/>
    <x v="58"/>
    <x v="35"/>
    <n v="3"/>
    <n v="5333.333333333333"/>
    <n v="2012"/>
  </r>
  <r>
    <x v="3"/>
    <x v="0"/>
    <x v="59"/>
    <x v="49"/>
    <n v="2"/>
    <n v="2500"/>
    <n v="2012"/>
  </r>
  <r>
    <x v="3"/>
    <x v="0"/>
    <x v="60"/>
    <x v="59"/>
    <n v="7"/>
    <n v="4928.5714285714284"/>
    <n v="2012"/>
  </r>
  <r>
    <x v="3"/>
    <x v="0"/>
    <x v="61"/>
    <x v="53"/>
    <n v="4"/>
    <n v="5250"/>
    <n v="2012"/>
  </r>
  <r>
    <x v="3"/>
    <x v="0"/>
    <x v="233"/>
    <x v="8"/>
    <n v="3"/>
    <n v="5666.666666666667"/>
    <n v="2012"/>
  </r>
  <r>
    <x v="3"/>
    <x v="0"/>
    <x v="63"/>
    <x v="23"/>
    <n v="6"/>
    <n v="4500"/>
    <n v="2012"/>
  </r>
  <r>
    <x v="3"/>
    <x v="0"/>
    <x v="222"/>
    <x v="248"/>
    <n v="6"/>
    <n v="5083.333333333333"/>
    <n v="2012"/>
  </r>
  <r>
    <x v="3"/>
    <x v="0"/>
    <x v="66"/>
    <x v="1"/>
    <n v="2"/>
    <n v="3500"/>
    <n v="2012"/>
  </r>
  <r>
    <x v="3"/>
    <x v="0"/>
    <x v="67"/>
    <x v="216"/>
    <n v="6"/>
    <n v="4416.666666666667"/>
    <n v="2012"/>
  </r>
  <r>
    <x v="3"/>
    <x v="0"/>
    <x v="68"/>
    <x v="55"/>
    <n v="1"/>
    <n v="3000"/>
    <n v="2012"/>
  </r>
  <r>
    <x v="3"/>
    <x v="0"/>
    <x v="250"/>
    <x v="7"/>
    <n v="3"/>
    <n v="4000"/>
    <n v="2012"/>
  </r>
  <r>
    <x v="3"/>
    <x v="0"/>
    <x v="197"/>
    <x v="13"/>
    <n v="2"/>
    <n v="5000"/>
    <n v="2012"/>
  </r>
  <r>
    <x v="3"/>
    <x v="0"/>
    <x v="71"/>
    <x v="50"/>
    <n v="1"/>
    <n v="2000"/>
    <n v="2012"/>
  </r>
  <r>
    <x v="3"/>
    <x v="0"/>
    <x v="174"/>
    <x v="55"/>
    <n v="1"/>
    <n v="3000"/>
    <n v="2012"/>
  </r>
  <r>
    <x v="3"/>
    <x v="0"/>
    <x v="72"/>
    <x v="1"/>
    <n v="2"/>
    <n v="3500"/>
    <n v="2012"/>
  </r>
  <r>
    <x v="3"/>
    <x v="0"/>
    <x v="73"/>
    <x v="36"/>
    <n v="2"/>
    <n v="9000"/>
    <n v="2012"/>
  </r>
  <r>
    <x v="3"/>
    <x v="0"/>
    <x v="74"/>
    <x v="65"/>
    <n v="2"/>
    <n v="9500"/>
    <n v="2012"/>
  </r>
  <r>
    <x v="3"/>
    <x v="0"/>
    <x v="75"/>
    <x v="49"/>
    <n v="1"/>
    <n v="5000"/>
    <n v="2012"/>
  </r>
  <r>
    <x v="3"/>
    <x v="0"/>
    <x v="76"/>
    <x v="49"/>
    <n v="2"/>
    <n v="2500"/>
    <n v="2012"/>
  </r>
  <r>
    <x v="3"/>
    <x v="0"/>
    <x v="175"/>
    <x v="60"/>
    <n v="2"/>
    <n v="2000"/>
    <n v="2012"/>
  </r>
  <r>
    <x v="3"/>
    <x v="0"/>
    <x v="78"/>
    <x v="58"/>
    <n v="3"/>
    <n v="12000"/>
    <n v="2012"/>
  </r>
  <r>
    <x v="3"/>
    <x v="0"/>
    <x v="199"/>
    <x v="55"/>
    <n v="1"/>
    <n v="3000"/>
    <n v="2012"/>
  </r>
  <r>
    <x v="3"/>
    <x v="0"/>
    <x v="234"/>
    <x v="68"/>
    <n v="2"/>
    <n v="5750"/>
    <n v="2012"/>
  </r>
  <r>
    <x v="3"/>
    <x v="0"/>
    <x v="200"/>
    <x v="60"/>
    <n v="1"/>
    <n v="4000"/>
    <n v="2012"/>
  </r>
  <r>
    <x v="3"/>
    <x v="0"/>
    <x v="201"/>
    <x v="8"/>
    <n v="2"/>
    <n v="8500"/>
    <n v="2012"/>
  </r>
  <r>
    <x v="3"/>
    <x v="0"/>
    <x v="85"/>
    <x v="5"/>
    <n v="5"/>
    <n v="4600"/>
    <n v="2012"/>
  </r>
  <r>
    <x v="3"/>
    <x v="0"/>
    <x v="86"/>
    <x v="49"/>
    <n v="2"/>
    <n v="2500"/>
    <n v="2012"/>
  </r>
  <r>
    <x v="3"/>
    <x v="0"/>
    <x v="88"/>
    <x v="55"/>
    <n v="1"/>
    <n v="3000"/>
    <n v="2012"/>
  </r>
  <r>
    <x v="3"/>
    <x v="0"/>
    <x v="205"/>
    <x v="96"/>
    <n v="3"/>
    <n v="9166.6666666666661"/>
    <n v="2012"/>
  </r>
  <r>
    <x v="3"/>
    <x v="0"/>
    <x v="89"/>
    <x v="13"/>
    <n v="2"/>
    <n v="5000"/>
    <n v="2012"/>
  </r>
  <r>
    <x v="3"/>
    <x v="0"/>
    <x v="90"/>
    <x v="19"/>
    <n v="4"/>
    <n v="5000"/>
    <n v="2012"/>
  </r>
  <r>
    <x v="3"/>
    <x v="0"/>
    <x v="91"/>
    <x v="5"/>
    <n v="2"/>
    <n v="11500"/>
    <n v="2012"/>
  </r>
  <r>
    <x v="3"/>
    <x v="0"/>
    <x v="93"/>
    <x v="7"/>
    <n v="4"/>
    <n v="3000"/>
    <n v="2012"/>
  </r>
  <r>
    <x v="3"/>
    <x v="0"/>
    <x v="96"/>
    <x v="65"/>
    <n v="3"/>
    <n v="6333.333333333333"/>
    <n v="2012"/>
  </r>
  <r>
    <x v="3"/>
    <x v="0"/>
    <x v="97"/>
    <x v="73"/>
    <n v="5"/>
    <n v="3700"/>
    <n v="2012"/>
  </r>
  <r>
    <x v="3"/>
    <x v="0"/>
    <x v="98"/>
    <x v="60"/>
    <n v="1"/>
    <n v="4000"/>
    <n v="2012"/>
  </r>
  <r>
    <x v="3"/>
    <x v="0"/>
    <x v="99"/>
    <x v="32"/>
    <n v="3"/>
    <n v="3666.6666666666665"/>
    <n v="2012"/>
  </r>
  <r>
    <x v="3"/>
    <x v="0"/>
    <x v="235"/>
    <x v="16"/>
    <n v="2"/>
    <n v="2250"/>
    <n v="2012"/>
  </r>
  <r>
    <x v="3"/>
    <x v="0"/>
    <x v="100"/>
    <x v="393"/>
    <n v="2"/>
    <n v="3650"/>
    <n v="2012"/>
  </r>
  <r>
    <x v="3"/>
    <x v="0"/>
    <x v="101"/>
    <x v="50"/>
    <n v="1"/>
    <n v="2000"/>
    <n v="2012"/>
  </r>
  <r>
    <x v="3"/>
    <x v="0"/>
    <x v="206"/>
    <x v="13"/>
    <n v="2"/>
    <n v="5000"/>
    <n v="2012"/>
  </r>
  <r>
    <x v="3"/>
    <x v="0"/>
    <x v="102"/>
    <x v="3"/>
    <n v="2"/>
    <n v="6500"/>
    <n v="2012"/>
  </r>
  <r>
    <x v="3"/>
    <x v="0"/>
    <x v="103"/>
    <x v="49"/>
    <n v="2"/>
    <n v="2500"/>
    <n v="2012"/>
  </r>
  <r>
    <x v="3"/>
    <x v="0"/>
    <x v="207"/>
    <x v="93"/>
    <n v="3"/>
    <n v="2166.6666666666665"/>
    <n v="2012"/>
  </r>
  <r>
    <x v="3"/>
    <x v="0"/>
    <x v="105"/>
    <x v="18"/>
    <n v="7"/>
    <n v="4285.7142857142853"/>
    <n v="2012"/>
  </r>
  <r>
    <x v="3"/>
    <x v="0"/>
    <x v="236"/>
    <x v="137"/>
    <n v="4"/>
    <n v="2375"/>
    <n v="2012"/>
  </r>
  <r>
    <x v="3"/>
    <x v="0"/>
    <x v="251"/>
    <x v="34"/>
    <n v="5"/>
    <n v="7600"/>
    <n v="2012"/>
  </r>
  <r>
    <x v="3"/>
    <x v="0"/>
    <x v="252"/>
    <x v="15"/>
    <n v="1"/>
    <n v="6000"/>
    <n v="2012"/>
  </r>
  <r>
    <x v="3"/>
    <x v="0"/>
    <x v="253"/>
    <x v="50"/>
    <n v="1"/>
    <n v="2000"/>
    <n v="2012"/>
  </r>
  <r>
    <x v="3"/>
    <x v="0"/>
    <x v="107"/>
    <x v="37"/>
    <n v="3"/>
    <n v="2666.6666666666665"/>
    <n v="2012"/>
  </r>
  <r>
    <x v="3"/>
    <x v="0"/>
    <x v="108"/>
    <x v="3"/>
    <n v="4"/>
    <n v="3250"/>
    <n v="2012"/>
  </r>
  <r>
    <x v="3"/>
    <x v="0"/>
    <x v="208"/>
    <x v="89"/>
    <n v="2"/>
    <n v="3750"/>
    <n v="2012"/>
  </r>
  <r>
    <x v="3"/>
    <x v="0"/>
    <x v="209"/>
    <x v="137"/>
    <n v="3"/>
    <n v="3166.6666666666665"/>
    <n v="2012"/>
  </r>
  <r>
    <x v="3"/>
    <x v="0"/>
    <x v="110"/>
    <x v="13"/>
    <n v="3"/>
    <n v="3333.3333333333335"/>
    <n v="2012"/>
  </r>
  <r>
    <x v="3"/>
    <x v="0"/>
    <x v="111"/>
    <x v="15"/>
    <n v="2"/>
    <n v="3000"/>
    <n v="2012"/>
  </r>
  <r>
    <x v="3"/>
    <x v="0"/>
    <x v="112"/>
    <x v="60"/>
    <n v="1"/>
    <n v="4000"/>
    <n v="2012"/>
  </r>
  <r>
    <x v="3"/>
    <x v="0"/>
    <x v="225"/>
    <x v="37"/>
    <n v="1"/>
    <n v="8000"/>
    <n v="2012"/>
  </r>
  <r>
    <x v="3"/>
    <x v="0"/>
    <x v="237"/>
    <x v="5"/>
    <n v="5"/>
    <n v="4600"/>
    <n v="2012"/>
  </r>
  <r>
    <x v="3"/>
    <x v="0"/>
    <x v="114"/>
    <x v="93"/>
    <n v="2"/>
    <n v="3250"/>
    <n v="2012"/>
  </r>
  <r>
    <x v="3"/>
    <x v="0"/>
    <x v="115"/>
    <x v="60"/>
    <n v="2"/>
    <n v="2000"/>
    <n v="2012"/>
  </r>
  <r>
    <x v="3"/>
    <x v="0"/>
    <x v="116"/>
    <x v="14"/>
    <n v="4"/>
    <n v="2625"/>
    <n v="2012"/>
  </r>
  <r>
    <x v="3"/>
    <x v="0"/>
    <x v="117"/>
    <x v="16"/>
    <n v="2"/>
    <n v="2250"/>
    <n v="2012"/>
  </r>
  <r>
    <x v="3"/>
    <x v="0"/>
    <x v="210"/>
    <x v="40"/>
    <n v="4"/>
    <n v="6250"/>
    <n v="2012"/>
  </r>
  <r>
    <x v="3"/>
    <x v="0"/>
    <x v="118"/>
    <x v="95"/>
    <n v="6"/>
    <n v="4333.333333333333"/>
    <n v="2012"/>
  </r>
  <r>
    <x v="3"/>
    <x v="0"/>
    <x v="238"/>
    <x v="49"/>
    <n v="1"/>
    <n v="5000"/>
    <n v="2012"/>
  </r>
  <r>
    <x v="3"/>
    <x v="0"/>
    <x v="120"/>
    <x v="89"/>
    <n v="3"/>
    <n v="2500"/>
    <n v="2012"/>
  </r>
  <r>
    <x v="3"/>
    <x v="0"/>
    <x v="122"/>
    <x v="20"/>
    <n v="1"/>
    <n v="1500"/>
    <n v="2012"/>
  </r>
  <r>
    <x v="3"/>
    <x v="0"/>
    <x v="123"/>
    <x v="8"/>
    <n v="4"/>
    <n v="4250"/>
    <n v="2012"/>
  </r>
  <r>
    <x v="3"/>
    <x v="0"/>
    <x v="125"/>
    <x v="267"/>
    <n v="6"/>
    <n v="9916.6666666666661"/>
    <n v="2012"/>
  </r>
  <r>
    <x v="3"/>
    <x v="0"/>
    <x v="212"/>
    <x v="55"/>
    <n v="1"/>
    <n v="3000"/>
    <n v="2012"/>
  </r>
  <r>
    <x v="3"/>
    <x v="0"/>
    <x v="126"/>
    <x v="36"/>
    <n v="3"/>
    <n v="6000"/>
    <n v="2012"/>
  </r>
  <r>
    <x v="3"/>
    <x v="0"/>
    <x v="127"/>
    <x v="7"/>
    <n v="3"/>
    <n v="4000"/>
    <n v="2012"/>
  </r>
  <r>
    <x v="3"/>
    <x v="0"/>
    <x v="213"/>
    <x v="60"/>
    <n v="1"/>
    <n v="4000"/>
    <n v="2012"/>
  </r>
  <r>
    <x v="3"/>
    <x v="0"/>
    <x v="128"/>
    <x v="95"/>
    <n v="10"/>
    <n v="2600"/>
    <n v="2012"/>
  </r>
  <r>
    <x v="3"/>
    <x v="0"/>
    <x v="214"/>
    <x v="70"/>
    <n v="7"/>
    <n v="5857.1428571428569"/>
    <n v="2012"/>
  </r>
  <r>
    <x v="3"/>
    <x v="0"/>
    <x v="129"/>
    <x v="16"/>
    <n v="3"/>
    <n v="1500"/>
    <n v="2012"/>
  </r>
  <r>
    <x v="3"/>
    <x v="0"/>
    <x v="215"/>
    <x v="65"/>
    <n v="3"/>
    <n v="6333.333333333333"/>
    <n v="2012"/>
  </r>
  <r>
    <x v="3"/>
    <x v="0"/>
    <x v="240"/>
    <x v="15"/>
    <n v="1"/>
    <n v="6000"/>
    <n v="2012"/>
  </r>
  <r>
    <x v="3"/>
    <x v="0"/>
    <x v="226"/>
    <x v="55"/>
    <n v="1"/>
    <n v="3000"/>
    <n v="2012"/>
  </r>
  <r>
    <x v="3"/>
    <x v="0"/>
    <x v="132"/>
    <x v="49"/>
    <n v="1"/>
    <n v="5000"/>
    <n v="2012"/>
  </r>
  <r>
    <x v="3"/>
    <x v="0"/>
    <x v="216"/>
    <x v="53"/>
    <n v="3"/>
    <n v="7000"/>
    <n v="2012"/>
  </r>
  <r>
    <x v="3"/>
    <x v="0"/>
    <x v="133"/>
    <x v="55"/>
    <n v="1"/>
    <n v="3000"/>
    <n v="2012"/>
  </r>
  <r>
    <x v="3"/>
    <x v="0"/>
    <x v="134"/>
    <x v="95"/>
    <n v="4"/>
    <n v="6500"/>
    <n v="2012"/>
  </r>
  <r>
    <x v="3"/>
    <x v="0"/>
    <x v="135"/>
    <x v="68"/>
    <n v="3"/>
    <n v="3833.3333333333335"/>
    <n v="2012"/>
  </r>
  <r>
    <x v="3"/>
    <x v="0"/>
    <x v="136"/>
    <x v="160"/>
    <n v="2"/>
    <n v="4500"/>
    <n v="2012"/>
  </r>
  <r>
    <x v="3"/>
    <x v="0"/>
    <x v="241"/>
    <x v="180"/>
    <n v="5"/>
    <n v="8600"/>
    <n v="2012"/>
  </r>
  <r>
    <x v="3"/>
    <x v="0"/>
    <x v="137"/>
    <x v="32"/>
    <n v="3"/>
    <n v="3666.6666666666665"/>
    <n v="2012"/>
  </r>
  <r>
    <x v="3"/>
    <x v="0"/>
    <x v="138"/>
    <x v="3"/>
    <n v="2"/>
    <n v="6500"/>
    <n v="2012"/>
  </r>
  <r>
    <x v="3"/>
    <x v="0"/>
    <x v="139"/>
    <x v="55"/>
    <n v="1"/>
    <n v="3000"/>
    <n v="2012"/>
  </r>
  <r>
    <x v="3"/>
    <x v="0"/>
    <x v="140"/>
    <x v="3"/>
    <n v="2"/>
    <n v="6500"/>
    <n v="2012"/>
  </r>
  <r>
    <x v="3"/>
    <x v="0"/>
    <x v="141"/>
    <x v="203"/>
    <n v="4"/>
    <n v="3125"/>
    <n v="2012"/>
  </r>
  <r>
    <x v="3"/>
    <x v="0"/>
    <x v="142"/>
    <x v="36"/>
    <n v="2"/>
    <n v="9000"/>
    <n v="2012"/>
  </r>
  <r>
    <x v="3"/>
    <x v="0"/>
    <x v="143"/>
    <x v="40"/>
    <n v="2"/>
    <n v="12500"/>
    <n v="2012"/>
  </r>
  <r>
    <x v="3"/>
    <x v="0"/>
    <x v="178"/>
    <x v="62"/>
    <n v="4"/>
    <n v="3500"/>
    <n v="2012"/>
  </r>
  <r>
    <x v="3"/>
    <x v="0"/>
    <x v="246"/>
    <x v="188"/>
    <n v="7"/>
    <n v="4071.4285714285716"/>
    <n v="2012"/>
  </r>
  <r>
    <x v="3"/>
    <x v="0"/>
    <x v="217"/>
    <x v="1"/>
    <n v="2"/>
    <n v="3500"/>
    <n v="2012"/>
  </r>
  <r>
    <x v="3"/>
    <x v="0"/>
    <x v="144"/>
    <x v="15"/>
    <n v="2"/>
    <n v="3000"/>
    <n v="2012"/>
  </r>
  <r>
    <x v="3"/>
    <x v="0"/>
    <x v="179"/>
    <x v="18"/>
    <n v="2"/>
    <n v="15000"/>
    <n v="2012"/>
  </r>
  <r>
    <x v="3"/>
    <x v="0"/>
    <x v="145"/>
    <x v="394"/>
    <n v="10"/>
    <n v="9400"/>
    <n v="2012"/>
  </r>
  <r>
    <x v="3"/>
    <x v="0"/>
    <x v="146"/>
    <x v="111"/>
    <n v="2"/>
    <n v="8250"/>
    <n v="2012"/>
  </r>
  <r>
    <x v="3"/>
    <x v="0"/>
    <x v="147"/>
    <x v="55"/>
    <n v="1"/>
    <n v="3000"/>
    <n v="2012"/>
  </r>
  <r>
    <x v="3"/>
    <x v="0"/>
    <x v="148"/>
    <x v="0"/>
    <n v="1"/>
    <n v="3500"/>
    <n v="2012"/>
  </r>
  <r>
    <x v="3"/>
    <x v="0"/>
    <x v="149"/>
    <x v="30"/>
    <n v="6"/>
    <n v="5666.666666666667"/>
    <n v="2012"/>
  </r>
  <r>
    <x v="3"/>
    <x v="0"/>
    <x v="218"/>
    <x v="160"/>
    <n v="3"/>
    <n v="3000"/>
    <n v="2012"/>
  </r>
  <r>
    <x v="3"/>
    <x v="0"/>
    <x v="150"/>
    <x v="212"/>
    <n v="4"/>
    <n v="7250"/>
    <n v="2012"/>
  </r>
  <r>
    <x v="3"/>
    <x v="0"/>
    <x v="151"/>
    <x v="4"/>
    <n v="3"/>
    <n v="5000"/>
    <n v="2012"/>
  </r>
  <r>
    <x v="3"/>
    <x v="0"/>
    <x v="152"/>
    <x v="13"/>
    <n v="2"/>
    <n v="5000"/>
    <n v="2012"/>
  </r>
  <r>
    <x v="3"/>
    <x v="0"/>
    <x v="153"/>
    <x v="89"/>
    <n v="2"/>
    <n v="3750"/>
    <n v="2012"/>
  </r>
  <r>
    <x v="3"/>
    <x v="0"/>
    <x v="156"/>
    <x v="180"/>
    <n v="7"/>
    <n v="6142.8571428571431"/>
    <n v="2012"/>
  </r>
  <r>
    <x v="3"/>
    <x v="0"/>
    <x v="157"/>
    <x v="50"/>
    <n v="1"/>
    <n v="2000"/>
    <n v="2012"/>
  </r>
  <r>
    <x v="3"/>
    <x v="0"/>
    <x v="228"/>
    <x v="65"/>
    <n v="4"/>
    <n v="4750"/>
    <n v="2012"/>
  </r>
  <r>
    <x v="3"/>
    <x v="0"/>
    <x v="159"/>
    <x v="36"/>
    <n v="2"/>
    <n v="9000"/>
    <n v="2013"/>
  </r>
  <r>
    <x v="3"/>
    <x v="0"/>
    <x v="160"/>
    <x v="82"/>
    <n v="3"/>
    <n v="11000"/>
    <n v="2013"/>
  </r>
  <r>
    <x v="3"/>
    <x v="0"/>
    <x v="161"/>
    <x v="1"/>
    <n v="2"/>
    <n v="3500"/>
    <n v="2013"/>
  </r>
  <r>
    <x v="3"/>
    <x v="0"/>
    <x v="162"/>
    <x v="132"/>
    <n v="2"/>
    <n v="2750"/>
    <n v="2013"/>
  </r>
  <r>
    <x v="3"/>
    <x v="0"/>
    <x v="163"/>
    <x v="395"/>
    <n v="2"/>
    <n v="3050"/>
    <n v="2013"/>
  </r>
  <r>
    <x v="3"/>
    <x v="0"/>
    <x v="219"/>
    <x v="55"/>
    <n v="1"/>
    <n v="3000"/>
    <n v="2013"/>
  </r>
  <r>
    <x v="3"/>
    <x v="0"/>
    <x v="165"/>
    <x v="83"/>
    <n v="9"/>
    <n v="4611.1111111111113"/>
    <n v="2013"/>
  </r>
  <r>
    <x v="3"/>
    <x v="0"/>
    <x v="166"/>
    <x v="14"/>
    <n v="3"/>
    <n v="3500"/>
    <n v="2013"/>
  </r>
  <r>
    <x v="3"/>
    <x v="0"/>
    <x v="167"/>
    <x v="11"/>
    <n v="3"/>
    <n v="7500"/>
    <n v="2013"/>
  </r>
  <r>
    <x v="3"/>
    <x v="0"/>
    <x v="221"/>
    <x v="19"/>
    <n v="2"/>
    <n v="10000"/>
    <n v="2013"/>
  </r>
  <r>
    <x v="3"/>
    <x v="1"/>
    <x v="3"/>
    <x v="74"/>
    <n v="4"/>
    <n v="3375"/>
    <n v="2011"/>
  </r>
  <r>
    <x v="3"/>
    <x v="1"/>
    <x v="4"/>
    <x v="13"/>
    <n v="4"/>
    <n v="2500"/>
    <n v="2011"/>
  </r>
  <r>
    <x v="3"/>
    <x v="1"/>
    <x v="5"/>
    <x v="166"/>
    <n v="10"/>
    <n v="5250"/>
    <n v="2011"/>
  </r>
  <r>
    <x v="3"/>
    <x v="1"/>
    <x v="6"/>
    <x v="49"/>
    <n v="1"/>
    <n v="5000"/>
    <n v="2011"/>
  </r>
  <r>
    <x v="3"/>
    <x v="1"/>
    <x v="7"/>
    <x v="74"/>
    <n v="4"/>
    <n v="3375"/>
    <n v="2011"/>
  </r>
  <r>
    <x v="3"/>
    <x v="1"/>
    <x v="8"/>
    <x v="5"/>
    <n v="7"/>
    <n v="3285.7142857142858"/>
    <n v="2011"/>
  </r>
  <r>
    <x v="3"/>
    <x v="1"/>
    <x v="9"/>
    <x v="9"/>
    <n v="8"/>
    <n v="3000"/>
    <n v="2011"/>
  </r>
  <r>
    <x v="3"/>
    <x v="1"/>
    <x v="10"/>
    <x v="64"/>
    <n v="1"/>
    <n v="2500"/>
    <n v="2011"/>
  </r>
  <r>
    <x v="3"/>
    <x v="1"/>
    <x v="11"/>
    <x v="49"/>
    <n v="2"/>
    <n v="2500"/>
    <n v="2011"/>
  </r>
  <r>
    <x v="3"/>
    <x v="1"/>
    <x v="12"/>
    <x v="212"/>
    <n v="10"/>
    <n v="2900"/>
    <n v="2011"/>
  </r>
  <r>
    <x v="3"/>
    <x v="1"/>
    <x v="229"/>
    <x v="15"/>
    <n v="2"/>
    <n v="3000"/>
    <n v="2011"/>
  </r>
  <r>
    <x v="3"/>
    <x v="1"/>
    <x v="13"/>
    <x v="55"/>
    <n v="1"/>
    <n v="3000"/>
    <n v="2011"/>
  </r>
  <r>
    <x v="3"/>
    <x v="1"/>
    <x v="14"/>
    <x v="55"/>
    <n v="1"/>
    <n v="3000"/>
    <n v="2012"/>
  </r>
  <r>
    <x v="3"/>
    <x v="1"/>
    <x v="17"/>
    <x v="3"/>
    <n v="3"/>
    <n v="4333.333333333333"/>
    <n v="2012"/>
  </r>
  <r>
    <x v="3"/>
    <x v="1"/>
    <x v="18"/>
    <x v="203"/>
    <n v="4"/>
    <n v="3125"/>
    <n v="2012"/>
  </r>
  <r>
    <x v="3"/>
    <x v="1"/>
    <x v="21"/>
    <x v="3"/>
    <n v="4"/>
    <n v="3250"/>
    <n v="2012"/>
  </r>
  <r>
    <x v="3"/>
    <x v="1"/>
    <x v="23"/>
    <x v="55"/>
    <n v="1"/>
    <n v="3000"/>
    <n v="2012"/>
  </r>
  <r>
    <x v="3"/>
    <x v="1"/>
    <x v="183"/>
    <x v="19"/>
    <n v="4"/>
    <n v="5000"/>
    <n v="2012"/>
  </r>
  <r>
    <x v="3"/>
    <x v="1"/>
    <x v="24"/>
    <x v="396"/>
    <n v="4"/>
    <n v="6075"/>
    <n v="2012"/>
  </r>
  <r>
    <x v="3"/>
    <x v="1"/>
    <x v="25"/>
    <x v="248"/>
    <n v="9"/>
    <n v="3388.8888888888887"/>
    <n v="2012"/>
  </r>
  <r>
    <x v="3"/>
    <x v="1"/>
    <x v="26"/>
    <x v="89"/>
    <n v="3"/>
    <n v="2500"/>
    <n v="2012"/>
  </r>
  <r>
    <x v="3"/>
    <x v="1"/>
    <x v="230"/>
    <x v="160"/>
    <n v="3"/>
    <n v="3000"/>
    <n v="2012"/>
  </r>
  <r>
    <x v="3"/>
    <x v="1"/>
    <x v="28"/>
    <x v="15"/>
    <n v="2"/>
    <n v="3000"/>
    <n v="2012"/>
  </r>
  <r>
    <x v="3"/>
    <x v="1"/>
    <x v="185"/>
    <x v="243"/>
    <n v="7"/>
    <n v="6571.4285714285716"/>
    <n v="2012"/>
  </r>
  <r>
    <x v="3"/>
    <x v="1"/>
    <x v="29"/>
    <x v="37"/>
    <n v="2"/>
    <n v="4000"/>
    <n v="2012"/>
  </r>
  <r>
    <x v="3"/>
    <x v="1"/>
    <x v="31"/>
    <x v="23"/>
    <n v="7"/>
    <n v="3857.1428571428573"/>
    <n v="2012"/>
  </r>
  <r>
    <x v="3"/>
    <x v="1"/>
    <x v="32"/>
    <x v="96"/>
    <n v="7"/>
    <n v="3928.5714285714284"/>
    <n v="2012"/>
  </r>
  <r>
    <x v="3"/>
    <x v="1"/>
    <x v="247"/>
    <x v="24"/>
    <n v="1"/>
    <n v="1000"/>
    <n v="2012"/>
  </r>
  <r>
    <x v="3"/>
    <x v="1"/>
    <x v="33"/>
    <x v="397"/>
    <n v="10"/>
    <n v="4080"/>
    <n v="2012"/>
  </r>
  <r>
    <x v="3"/>
    <x v="1"/>
    <x v="35"/>
    <x v="398"/>
    <n v="8"/>
    <n v="3618.75"/>
    <n v="2012"/>
  </r>
  <r>
    <x v="3"/>
    <x v="1"/>
    <x v="227"/>
    <x v="5"/>
    <n v="4"/>
    <n v="5750"/>
    <n v="2012"/>
  </r>
  <r>
    <x v="3"/>
    <x v="1"/>
    <x v="186"/>
    <x v="0"/>
    <n v="1"/>
    <n v="3500"/>
    <n v="2012"/>
  </r>
  <r>
    <x v="3"/>
    <x v="1"/>
    <x v="38"/>
    <x v="68"/>
    <n v="4"/>
    <n v="2875"/>
    <n v="2012"/>
  </r>
  <r>
    <x v="3"/>
    <x v="1"/>
    <x v="39"/>
    <x v="216"/>
    <n v="8"/>
    <n v="3312.5"/>
    <n v="2012"/>
  </r>
  <r>
    <x v="3"/>
    <x v="1"/>
    <x v="40"/>
    <x v="13"/>
    <n v="2"/>
    <n v="5000"/>
    <n v="2012"/>
  </r>
  <r>
    <x v="3"/>
    <x v="1"/>
    <x v="41"/>
    <x v="399"/>
    <n v="11"/>
    <n v="4636.363636363636"/>
    <n v="2012"/>
  </r>
  <r>
    <x v="3"/>
    <x v="1"/>
    <x v="42"/>
    <x v="249"/>
    <n v="6"/>
    <n v="5583.333333333333"/>
    <n v="2012"/>
  </r>
  <r>
    <x v="3"/>
    <x v="1"/>
    <x v="43"/>
    <x v="400"/>
    <n v="5"/>
    <n v="2180"/>
    <n v="2012"/>
  </r>
  <r>
    <x v="3"/>
    <x v="1"/>
    <x v="44"/>
    <x v="73"/>
    <n v="6"/>
    <n v="3083.3333333333335"/>
    <n v="2012"/>
  </r>
  <r>
    <x v="3"/>
    <x v="1"/>
    <x v="45"/>
    <x v="9"/>
    <n v="6"/>
    <n v="4000"/>
    <n v="2012"/>
  </r>
  <r>
    <x v="3"/>
    <x v="1"/>
    <x v="223"/>
    <x v="0"/>
    <n v="1"/>
    <n v="3500"/>
    <n v="2012"/>
  </r>
  <r>
    <x v="3"/>
    <x v="1"/>
    <x v="171"/>
    <x v="49"/>
    <n v="1"/>
    <n v="5000"/>
    <n v="2012"/>
  </r>
  <r>
    <x v="3"/>
    <x v="1"/>
    <x v="188"/>
    <x v="216"/>
    <n v="7"/>
    <n v="3785.7142857142858"/>
    <n v="2012"/>
  </r>
  <r>
    <x v="3"/>
    <x v="1"/>
    <x v="46"/>
    <x v="4"/>
    <n v="4"/>
    <n v="3750"/>
    <n v="2012"/>
  </r>
  <r>
    <x v="3"/>
    <x v="1"/>
    <x v="47"/>
    <x v="202"/>
    <n v="5"/>
    <n v="5600"/>
    <n v="2012"/>
  </r>
  <r>
    <x v="3"/>
    <x v="1"/>
    <x v="249"/>
    <x v="300"/>
    <n v="2"/>
    <n v="3450"/>
    <n v="2012"/>
  </r>
  <r>
    <x v="3"/>
    <x v="1"/>
    <x v="49"/>
    <x v="55"/>
    <n v="1"/>
    <n v="3000"/>
    <n v="2012"/>
  </r>
  <r>
    <x v="3"/>
    <x v="1"/>
    <x v="172"/>
    <x v="15"/>
    <n v="2"/>
    <n v="3000"/>
    <n v="2012"/>
  </r>
  <r>
    <x v="3"/>
    <x v="1"/>
    <x v="190"/>
    <x v="65"/>
    <n v="5"/>
    <n v="3800"/>
    <n v="2012"/>
  </r>
  <r>
    <x v="3"/>
    <x v="1"/>
    <x v="191"/>
    <x v="19"/>
    <n v="6"/>
    <n v="3333.3333333333335"/>
    <n v="2012"/>
  </r>
  <r>
    <x v="3"/>
    <x v="1"/>
    <x v="51"/>
    <x v="3"/>
    <n v="6"/>
    <n v="2166.6666666666665"/>
    <n v="2012"/>
  </r>
  <r>
    <x v="3"/>
    <x v="1"/>
    <x v="52"/>
    <x v="62"/>
    <n v="2"/>
    <n v="7000"/>
    <n v="2012"/>
  </r>
  <r>
    <x v="3"/>
    <x v="1"/>
    <x v="53"/>
    <x v="140"/>
    <n v="6"/>
    <n v="2916.6666666666665"/>
    <n v="2012"/>
  </r>
  <r>
    <x v="3"/>
    <x v="1"/>
    <x v="192"/>
    <x v="7"/>
    <n v="4"/>
    <n v="3000"/>
    <n v="2012"/>
  </r>
  <r>
    <x v="3"/>
    <x v="1"/>
    <x v="54"/>
    <x v="401"/>
    <n v="4"/>
    <n v="3150"/>
    <n v="2012"/>
  </r>
  <r>
    <x v="3"/>
    <x v="1"/>
    <x v="173"/>
    <x v="7"/>
    <n v="4"/>
    <n v="3000"/>
    <n v="2012"/>
  </r>
  <r>
    <x v="3"/>
    <x v="1"/>
    <x v="55"/>
    <x v="60"/>
    <n v="1"/>
    <n v="4000"/>
    <n v="2012"/>
  </r>
  <r>
    <x v="3"/>
    <x v="1"/>
    <x v="194"/>
    <x v="60"/>
    <n v="2"/>
    <n v="2000"/>
    <n v="2012"/>
  </r>
  <r>
    <x v="3"/>
    <x v="1"/>
    <x v="57"/>
    <x v="32"/>
    <n v="3"/>
    <n v="3666.6666666666665"/>
    <n v="2012"/>
  </r>
  <r>
    <x v="3"/>
    <x v="1"/>
    <x v="58"/>
    <x v="1"/>
    <n v="3"/>
    <n v="2333.3333333333335"/>
    <n v="2012"/>
  </r>
  <r>
    <x v="3"/>
    <x v="1"/>
    <x v="196"/>
    <x v="402"/>
    <n v="3"/>
    <n v="2233.3333333333335"/>
    <n v="2012"/>
  </r>
  <r>
    <x v="3"/>
    <x v="1"/>
    <x v="59"/>
    <x v="55"/>
    <n v="1"/>
    <n v="3000"/>
    <n v="2012"/>
  </r>
  <r>
    <x v="3"/>
    <x v="1"/>
    <x v="61"/>
    <x v="70"/>
    <n v="8"/>
    <n v="5125"/>
    <n v="2012"/>
  </r>
  <r>
    <x v="3"/>
    <x v="1"/>
    <x v="233"/>
    <x v="49"/>
    <n v="2"/>
    <n v="2500"/>
    <n v="2012"/>
  </r>
  <r>
    <x v="3"/>
    <x v="1"/>
    <x v="63"/>
    <x v="48"/>
    <n v="8"/>
    <n v="3875"/>
    <n v="2012"/>
  </r>
  <r>
    <x v="3"/>
    <x v="1"/>
    <x v="222"/>
    <x v="403"/>
    <n v="8"/>
    <n v="4488.7087499999998"/>
    <n v="2012"/>
  </r>
  <r>
    <x v="3"/>
    <x v="1"/>
    <x v="66"/>
    <x v="13"/>
    <n v="3"/>
    <n v="3333.3333333333335"/>
    <n v="2012"/>
  </r>
  <r>
    <x v="3"/>
    <x v="1"/>
    <x v="67"/>
    <x v="9"/>
    <n v="6"/>
    <n v="4000"/>
    <n v="2012"/>
  </r>
  <r>
    <x v="3"/>
    <x v="1"/>
    <x v="68"/>
    <x v="35"/>
    <n v="6"/>
    <n v="2666.6666666666665"/>
    <n v="2012"/>
  </r>
  <r>
    <x v="3"/>
    <x v="1"/>
    <x v="72"/>
    <x v="7"/>
    <n v="2"/>
    <n v="6000"/>
    <n v="2012"/>
  </r>
  <r>
    <x v="3"/>
    <x v="1"/>
    <x v="73"/>
    <x v="3"/>
    <n v="3"/>
    <n v="4333.333333333333"/>
    <n v="2012"/>
  </r>
  <r>
    <x v="3"/>
    <x v="1"/>
    <x v="74"/>
    <x v="55"/>
    <n v="2"/>
    <n v="1500"/>
    <n v="2012"/>
  </r>
  <r>
    <x v="3"/>
    <x v="1"/>
    <x v="254"/>
    <x v="203"/>
    <n v="3"/>
    <n v="4166.666666666667"/>
    <n v="2012"/>
  </r>
  <r>
    <x v="3"/>
    <x v="1"/>
    <x v="75"/>
    <x v="49"/>
    <n v="1"/>
    <n v="5000"/>
    <n v="2012"/>
  </r>
  <r>
    <x v="3"/>
    <x v="1"/>
    <x v="76"/>
    <x v="404"/>
    <n v="8"/>
    <n v="2200"/>
    <n v="2012"/>
  </r>
  <r>
    <x v="3"/>
    <x v="1"/>
    <x v="175"/>
    <x v="63"/>
    <n v="8"/>
    <n v="4687.5"/>
    <n v="2012"/>
  </r>
  <r>
    <x v="3"/>
    <x v="1"/>
    <x v="77"/>
    <x v="49"/>
    <n v="1"/>
    <n v="5000"/>
    <n v="2012"/>
  </r>
  <r>
    <x v="3"/>
    <x v="1"/>
    <x v="78"/>
    <x v="275"/>
    <n v="4"/>
    <n v="1575"/>
    <n v="2012"/>
  </r>
  <r>
    <x v="3"/>
    <x v="1"/>
    <x v="80"/>
    <x v="37"/>
    <n v="2"/>
    <n v="4000"/>
    <n v="2012"/>
  </r>
  <r>
    <x v="3"/>
    <x v="1"/>
    <x v="81"/>
    <x v="24"/>
    <n v="1"/>
    <n v="1000"/>
    <n v="2012"/>
  </r>
  <r>
    <x v="3"/>
    <x v="1"/>
    <x v="199"/>
    <x v="137"/>
    <n v="3"/>
    <n v="3166.6666666666665"/>
    <n v="2012"/>
  </r>
  <r>
    <x v="3"/>
    <x v="1"/>
    <x v="234"/>
    <x v="326"/>
    <n v="2"/>
    <n v="1600"/>
    <n v="2012"/>
  </r>
  <r>
    <x v="3"/>
    <x v="1"/>
    <x v="82"/>
    <x v="60"/>
    <n v="2"/>
    <n v="2000"/>
    <n v="2012"/>
  </r>
  <r>
    <x v="3"/>
    <x v="1"/>
    <x v="201"/>
    <x v="58"/>
    <n v="10"/>
    <n v="3600"/>
    <n v="2012"/>
  </r>
  <r>
    <x v="3"/>
    <x v="1"/>
    <x v="84"/>
    <x v="4"/>
    <n v="2"/>
    <n v="7500"/>
    <n v="2012"/>
  </r>
  <r>
    <x v="3"/>
    <x v="1"/>
    <x v="202"/>
    <x v="40"/>
    <n v="8"/>
    <n v="3125"/>
    <n v="2012"/>
  </r>
  <r>
    <x v="3"/>
    <x v="1"/>
    <x v="85"/>
    <x v="1"/>
    <n v="2"/>
    <n v="3500"/>
    <n v="2012"/>
  </r>
  <r>
    <x v="3"/>
    <x v="1"/>
    <x v="86"/>
    <x v="405"/>
    <n v="7"/>
    <n v="3328.5714285714284"/>
    <n v="2012"/>
  </r>
  <r>
    <x v="3"/>
    <x v="1"/>
    <x v="87"/>
    <x v="37"/>
    <n v="3"/>
    <n v="2666.6666666666665"/>
    <n v="2012"/>
  </r>
  <r>
    <x v="3"/>
    <x v="1"/>
    <x v="204"/>
    <x v="1"/>
    <n v="2"/>
    <n v="3500"/>
    <n v="2012"/>
  </r>
  <r>
    <x v="3"/>
    <x v="1"/>
    <x v="88"/>
    <x v="37"/>
    <n v="3"/>
    <n v="2666.6666666666665"/>
    <n v="2012"/>
  </r>
  <r>
    <x v="3"/>
    <x v="1"/>
    <x v="205"/>
    <x v="55"/>
    <n v="2"/>
    <n v="1500"/>
    <n v="2012"/>
  </r>
  <r>
    <x v="3"/>
    <x v="1"/>
    <x v="89"/>
    <x v="74"/>
    <n v="5"/>
    <n v="2700"/>
    <n v="2012"/>
  </r>
  <r>
    <x v="3"/>
    <x v="1"/>
    <x v="90"/>
    <x v="74"/>
    <n v="3"/>
    <n v="4500"/>
    <n v="2012"/>
  </r>
  <r>
    <x v="3"/>
    <x v="1"/>
    <x v="93"/>
    <x v="60"/>
    <n v="1"/>
    <n v="4000"/>
    <n v="2012"/>
  </r>
  <r>
    <x v="3"/>
    <x v="1"/>
    <x v="95"/>
    <x v="4"/>
    <n v="4"/>
    <n v="3750"/>
    <n v="2012"/>
  </r>
  <r>
    <x v="3"/>
    <x v="1"/>
    <x v="97"/>
    <x v="55"/>
    <n v="1"/>
    <n v="3000"/>
    <n v="2012"/>
  </r>
  <r>
    <x v="3"/>
    <x v="1"/>
    <x v="99"/>
    <x v="18"/>
    <n v="5"/>
    <n v="6000"/>
    <n v="2012"/>
  </r>
  <r>
    <x v="3"/>
    <x v="1"/>
    <x v="100"/>
    <x v="7"/>
    <n v="3"/>
    <n v="4000"/>
    <n v="2012"/>
  </r>
  <r>
    <x v="3"/>
    <x v="1"/>
    <x v="101"/>
    <x v="3"/>
    <n v="4"/>
    <n v="3250"/>
    <n v="2012"/>
  </r>
  <r>
    <x v="3"/>
    <x v="1"/>
    <x v="206"/>
    <x v="46"/>
    <n v="3"/>
    <n v="2833.3333333333335"/>
    <n v="2012"/>
  </r>
  <r>
    <x v="3"/>
    <x v="1"/>
    <x v="102"/>
    <x v="37"/>
    <n v="3"/>
    <n v="2666.6666666666665"/>
    <n v="2012"/>
  </r>
  <r>
    <x v="3"/>
    <x v="1"/>
    <x v="103"/>
    <x v="82"/>
    <n v="9"/>
    <n v="3666.6666666666665"/>
    <n v="2012"/>
  </r>
  <r>
    <x v="3"/>
    <x v="1"/>
    <x v="104"/>
    <x v="93"/>
    <n v="3"/>
    <n v="2166.6666666666665"/>
    <n v="2012"/>
  </r>
  <r>
    <x v="3"/>
    <x v="1"/>
    <x v="105"/>
    <x v="55"/>
    <n v="2"/>
    <n v="1500"/>
    <n v="2012"/>
  </r>
  <r>
    <x v="3"/>
    <x v="1"/>
    <x v="236"/>
    <x v="46"/>
    <n v="4"/>
    <n v="2125"/>
    <n v="2012"/>
  </r>
  <r>
    <x v="3"/>
    <x v="1"/>
    <x v="251"/>
    <x v="49"/>
    <n v="1"/>
    <n v="5000"/>
    <n v="2012"/>
  </r>
  <r>
    <x v="3"/>
    <x v="1"/>
    <x v="253"/>
    <x v="60"/>
    <n v="1"/>
    <n v="4000"/>
    <n v="2012"/>
  </r>
  <r>
    <x v="3"/>
    <x v="1"/>
    <x v="108"/>
    <x v="60"/>
    <n v="2"/>
    <n v="2000"/>
    <n v="2012"/>
  </r>
  <r>
    <x v="3"/>
    <x v="1"/>
    <x v="208"/>
    <x v="20"/>
    <n v="1"/>
    <n v="1500"/>
    <n v="2012"/>
  </r>
  <r>
    <x v="3"/>
    <x v="1"/>
    <x v="209"/>
    <x v="36"/>
    <n v="4"/>
    <n v="4500"/>
    <n v="2012"/>
  </r>
  <r>
    <x v="3"/>
    <x v="1"/>
    <x v="110"/>
    <x v="16"/>
    <n v="2"/>
    <n v="2250"/>
    <n v="2012"/>
  </r>
  <r>
    <x v="3"/>
    <x v="1"/>
    <x v="111"/>
    <x v="243"/>
    <n v="9"/>
    <n v="5111.1111111111113"/>
    <n v="2012"/>
  </r>
  <r>
    <x v="3"/>
    <x v="1"/>
    <x v="112"/>
    <x v="35"/>
    <n v="5"/>
    <n v="3200"/>
    <n v="2012"/>
  </r>
  <r>
    <x v="3"/>
    <x v="1"/>
    <x v="225"/>
    <x v="244"/>
    <n v="4"/>
    <n v="6375"/>
    <n v="2012"/>
  </r>
  <r>
    <x v="3"/>
    <x v="1"/>
    <x v="237"/>
    <x v="14"/>
    <n v="3"/>
    <n v="3500"/>
    <n v="2012"/>
  </r>
  <r>
    <x v="3"/>
    <x v="1"/>
    <x v="114"/>
    <x v="26"/>
    <n v="5"/>
    <n v="4400"/>
    <n v="2012"/>
  </r>
  <r>
    <x v="3"/>
    <x v="1"/>
    <x v="115"/>
    <x v="203"/>
    <n v="4"/>
    <n v="3125"/>
    <n v="2012"/>
  </r>
  <r>
    <x v="3"/>
    <x v="1"/>
    <x v="116"/>
    <x v="9"/>
    <n v="6"/>
    <n v="4000"/>
    <n v="2012"/>
  </r>
  <r>
    <x v="3"/>
    <x v="1"/>
    <x v="117"/>
    <x v="37"/>
    <n v="3"/>
    <n v="2666.6666666666665"/>
    <n v="2012"/>
  </r>
  <r>
    <x v="3"/>
    <x v="1"/>
    <x v="210"/>
    <x v="55"/>
    <n v="2"/>
    <n v="1500"/>
    <n v="2012"/>
  </r>
  <r>
    <x v="3"/>
    <x v="1"/>
    <x v="118"/>
    <x v="93"/>
    <n v="3"/>
    <n v="2166.6666666666665"/>
    <n v="2012"/>
  </r>
  <r>
    <x v="3"/>
    <x v="1"/>
    <x v="120"/>
    <x v="132"/>
    <n v="2"/>
    <n v="2750"/>
    <n v="2012"/>
  </r>
  <r>
    <x v="3"/>
    <x v="1"/>
    <x v="121"/>
    <x v="19"/>
    <n v="6"/>
    <n v="3333.3333333333335"/>
    <n v="2012"/>
  </r>
  <r>
    <x v="3"/>
    <x v="1"/>
    <x v="123"/>
    <x v="96"/>
    <n v="7"/>
    <n v="3928.5714285714284"/>
    <n v="2012"/>
  </r>
  <r>
    <x v="3"/>
    <x v="1"/>
    <x v="124"/>
    <x v="55"/>
    <n v="2"/>
    <n v="1500"/>
    <n v="2012"/>
  </r>
  <r>
    <x v="3"/>
    <x v="1"/>
    <x v="125"/>
    <x v="50"/>
    <n v="1"/>
    <n v="2000"/>
    <n v="2012"/>
  </r>
  <r>
    <x v="3"/>
    <x v="1"/>
    <x v="212"/>
    <x v="160"/>
    <n v="3"/>
    <n v="3000"/>
    <n v="2012"/>
  </r>
  <r>
    <x v="3"/>
    <x v="1"/>
    <x v="126"/>
    <x v="244"/>
    <n v="5"/>
    <n v="5100"/>
    <n v="2012"/>
  </r>
  <r>
    <x v="3"/>
    <x v="1"/>
    <x v="127"/>
    <x v="18"/>
    <n v="7"/>
    <n v="4285.7142857142853"/>
    <n v="2012"/>
  </r>
  <r>
    <x v="3"/>
    <x v="1"/>
    <x v="213"/>
    <x v="49"/>
    <n v="1"/>
    <n v="5000"/>
    <n v="2012"/>
  </r>
  <r>
    <x v="3"/>
    <x v="1"/>
    <x v="128"/>
    <x v="49"/>
    <n v="1"/>
    <n v="5000"/>
    <n v="2012"/>
  </r>
  <r>
    <x v="3"/>
    <x v="1"/>
    <x v="214"/>
    <x v="20"/>
    <n v="1"/>
    <n v="1500"/>
    <n v="2012"/>
  </r>
  <r>
    <x v="3"/>
    <x v="1"/>
    <x v="129"/>
    <x v="20"/>
    <n v="1"/>
    <n v="1500"/>
    <n v="2012"/>
  </r>
  <r>
    <x v="3"/>
    <x v="1"/>
    <x v="215"/>
    <x v="65"/>
    <n v="6"/>
    <n v="3166.6666666666665"/>
    <n v="2012"/>
  </r>
  <r>
    <x v="3"/>
    <x v="1"/>
    <x v="240"/>
    <x v="49"/>
    <n v="1"/>
    <n v="5000"/>
    <n v="2012"/>
  </r>
  <r>
    <x v="3"/>
    <x v="1"/>
    <x v="216"/>
    <x v="53"/>
    <n v="5"/>
    <n v="4200"/>
    <n v="2012"/>
  </r>
  <r>
    <x v="3"/>
    <x v="1"/>
    <x v="133"/>
    <x v="37"/>
    <n v="2"/>
    <n v="4000"/>
    <n v="2012"/>
  </r>
  <r>
    <x v="3"/>
    <x v="1"/>
    <x v="134"/>
    <x v="49"/>
    <n v="2"/>
    <n v="2500"/>
    <n v="2012"/>
  </r>
  <r>
    <x v="3"/>
    <x v="1"/>
    <x v="135"/>
    <x v="74"/>
    <n v="4"/>
    <n v="3375"/>
    <n v="2012"/>
  </r>
  <r>
    <x v="3"/>
    <x v="1"/>
    <x v="136"/>
    <x v="95"/>
    <n v="4"/>
    <n v="6500"/>
    <n v="2012"/>
  </r>
  <r>
    <x v="3"/>
    <x v="1"/>
    <x v="241"/>
    <x v="68"/>
    <n v="2"/>
    <n v="5750"/>
    <n v="2012"/>
  </r>
  <r>
    <x v="3"/>
    <x v="1"/>
    <x v="138"/>
    <x v="4"/>
    <n v="4"/>
    <n v="3750"/>
    <n v="2012"/>
  </r>
  <r>
    <x v="3"/>
    <x v="1"/>
    <x v="141"/>
    <x v="156"/>
    <n v="10"/>
    <n v="2950"/>
    <n v="2012"/>
  </r>
  <r>
    <x v="3"/>
    <x v="1"/>
    <x v="142"/>
    <x v="13"/>
    <n v="2"/>
    <n v="5000"/>
    <n v="2012"/>
  </r>
  <r>
    <x v="3"/>
    <x v="1"/>
    <x v="143"/>
    <x v="49"/>
    <n v="2"/>
    <n v="2500"/>
    <n v="2012"/>
  </r>
  <r>
    <x v="3"/>
    <x v="1"/>
    <x v="178"/>
    <x v="60"/>
    <n v="2"/>
    <n v="2000"/>
    <n v="2012"/>
  </r>
  <r>
    <x v="3"/>
    <x v="1"/>
    <x v="246"/>
    <x v="82"/>
    <n v="5"/>
    <n v="6600"/>
    <n v="2012"/>
  </r>
  <r>
    <x v="3"/>
    <x v="1"/>
    <x v="217"/>
    <x v="137"/>
    <n v="4"/>
    <n v="2375"/>
    <n v="2012"/>
  </r>
  <r>
    <x v="3"/>
    <x v="1"/>
    <x v="179"/>
    <x v="37"/>
    <n v="2"/>
    <n v="4000"/>
    <n v="2012"/>
  </r>
  <r>
    <x v="3"/>
    <x v="1"/>
    <x v="145"/>
    <x v="8"/>
    <n v="5"/>
    <n v="3400"/>
    <n v="2012"/>
  </r>
  <r>
    <x v="3"/>
    <x v="1"/>
    <x v="146"/>
    <x v="30"/>
    <n v="7"/>
    <n v="4857.1428571428569"/>
    <n v="2012"/>
  </r>
  <r>
    <x v="3"/>
    <x v="1"/>
    <x v="148"/>
    <x v="110"/>
    <n v="8"/>
    <n v="2937.5"/>
    <n v="2012"/>
  </r>
  <r>
    <x v="3"/>
    <x v="1"/>
    <x v="149"/>
    <x v="50"/>
    <n v="1"/>
    <n v="2000"/>
    <n v="2012"/>
  </r>
  <r>
    <x v="3"/>
    <x v="1"/>
    <x v="218"/>
    <x v="95"/>
    <n v="5"/>
    <n v="5200"/>
    <n v="2012"/>
  </r>
  <r>
    <x v="3"/>
    <x v="1"/>
    <x v="150"/>
    <x v="49"/>
    <n v="1"/>
    <n v="5000"/>
    <n v="2012"/>
  </r>
  <r>
    <x v="3"/>
    <x v="1"/>
    <x v="151"/>
    <x v="89"/>
    <n v="3"/>
    <n v="2500"/>
    <n v="2012"/>
  </r>
  <r>
    <x v="3"/>
    <x v="1"/>
    <x v="152"/>
    <x v="37"/>
    <n v="2"/>
    <n v="4000"/>
    <n v="2012"/>
  </r>
  <r>
    <x v="3"/>
    <x v="1"/>
    <x v="243"/>
    <x v="11"/>
    <n v="6"/>
    <n v="3750"/>
    <n v="2012"/>
  </r>
  <r>
    <x v="3"/>
    <x v="1"/>
    <x v="153"/>
    <x v="13"/>
    <n v="3"/>
    <n v="3333.3333333333335"/>
    <n v="2012"/>
  </r>
  <r>
    <x v="3"/>
    <x v="1"/>
    <x v="156"/>
    <x v="15"/>
    <n v="1"/>
    <n v="6000"/>
    <n v="2012"/>
  </r>
  <r>
    <x v="3"/>
    <x v="1"/>
    <x v="157"/>
    <x v="37"/>
    <n v="3"/>
    <n v="2666.6666666666665"/>
    <n v="2012"/>
  </r>
  <r>
    <x v="3"/>
    <x v="1"/>
    <x v="159"/>
    <x v="8"/>
    <n v="5"/>
    <n v="3400"/>
    <n v="2013"/>
  </r>
  <r>
    <x v="3"/>
    <x v="1"/>
    <x v="160"/>
    <x v="40"/>
    <n v="7"/>
    <n v="3571.4285714285716"/>
    <n v="2013"/>
  </r>
  <r>
    <x v="3"/>
    <x v="1"/>
    <x v="162"/>
    <x v="1"/>
    <n v="2"/>
    <n v="3500"/>
    <n v="2013"/>
  </r>
  <r>
    <x v="3"/>
    <x v="1"/>
    <x v="163"/>
    <x v="0"/>
    <n v="2"/>
    <n v="1750"/>
    <n v="2013"/>
  </r>
  <r>
    <x v="3"/>
    <x v="1"/>
    <x v="165"/>
    <x v="160"/>
    <n v="2"/>
    <n v="4500"/>
    <n v="2013"/>
  </r>
  <r>
    <x v="3"/>
    <x v="1"/>
    <x v="166"/>
    <x v="3"/>
    <n v="3"/>
    <n v="4333.333333333333"/>
    <n v="2013"/>
  </r>
  <r>
    <x v="3"/>
    <x v="1"/>
    <x v="221"/>
    <x v="50"/>
    <n v="2"/>
    <n v="1000"/>
    <n v="2013"/>
  </r>
  <r>
    <x v="3"/>
    <x v="2"/>
    <x v="1"/>
    <x v="0"/>
    <n v="2"/>
    <n v="1750"/>
    <n v="2011"/>
  </r>
  <r>
    <x v="3"/>
    <x v="2"/>
    <x v="2"/>
    <x v="24"/>
    <n v="1"/>
    <n v="1000"/>
    <n v="2011"/>
  </r>
  <r>
    <x v="3"/>
    <x v="2"/>
    <x v="3"/>
    <x v="50"/>
    <n v="1"/>
    <n v="2000"/>
    <n v="2011"/>
  </r>
  <r>
    <x v="3"/>
    <x v="2"/>
    <x v="4"/>
    <x v="55"/>
    <n v="2"/>
    <n v="1500"/>
    <n v="2011"/>
  </r>
  <r>
    <x v="3"/>
    <x v="2"/>
    <x v="7"/>
    <x v="37"/>
    <n v="4"/>
    <n v="2000"/>
    <n v="2011"/>
  </r>
  <r>
    <x v="3"/>
    <x v="2"/>
    <x v="9"/>
    <x v="132"/>
    <n v="3"/>
    <n v="1833.3333333333333"/>
    <n v="2011"/>
  </r>
  <r>
    <x v="3"/>
    <x v="2"/>
    <x v="11"/>
    <x v="20"/>
    <n v="1"/>
    <n v="1500"/>
    <n v="2011"/>
  </r>
  <r>
    <x v="3"/>
    <x v="2"/>
    <x v="14"/>
    <x v="50"/>
    <n v="1"/>
    <n v="2000"/>
    <n v="2012"/>
  </r>
  <r>
    <x v="3"/>
    <x v="2"/>
    <x v="20"/>
    <x v="55"/>
    <n v="2"/>
    <n v="1500"/>
    <n v="2012"/>
  </r>
  <r>
    <x v="3"/>
    <x v="2"/>
    <x v="21"/>
    <x v="50"/>
    <n v="1"/>
    <n v="2000"/>
    <n v="2012"/>
  </r>
  <r>
    <x v="3"/>
    <x v="2"/>
    <x v="23"/>
    <x v="50"/>
    <n v="1"/>
    <n v="2000"/>
    <n v="2012"/>
  </r>
  <r>
    <x v="3"/>
    <x v="2"/>
    <x v="183"/>
    <x v="20"/>
    <n v="1"/>
    <n v="1500"/>
    <n v="2012"/>
  </r>
  <r>
    <x v="3"/>
    <x v="2"/>
    <x v="25"/>
    <x v="20"/>
    <n v="1"/>
    <n v="1500"/>
    <n v="2012"/>
  </r>
  <r>
    <x v="3"/>
    <x v="2"/>
    <x v="26"/>
    <x v="406"/>
    <n v="2"/>
    <n v="1255"/>
    <n v="2012"/>
  </r>
  <r>
    <x v="3"/>
    <x v="2"/>
    <x v="230"/>
    <x v="220"/>
    <n v="7"/>
    <n v="1442.8571428571429"/>
    <n v="2012"/>
  </r>
  <r>
    <x v="3"/>
    <x v="2"/>
    <x v="29"/>
    <x v="387"/>
    <n v="1"/>
    <n v="2800"/>
    <n v="2012"/>
  </r>
  <r>
    <x v="3"/>
    <x v="2"/>
    <x v="30"/>
    <x v="280"/>
    <n v="2"/>
    <n v="2150"/>
    <n v="2012"/>
  </r>
  <r>
    <x v="3"/>
    <x v="2"/>
    <x v="35"/>
    <x v="407"/>
    <n v="2"/>
    <n v="2400"/>
    <n v="2012"/>
  </r>
  <r>
    <x v="3"/>
    <x v="2"/>
    <x v="44"/>
    <x v="0"/>
    <n v="2"/>
    <n v="1750"/>
    <n v="2012"/>
  </r>
  <r>
    <x v="3"/>
    <x v="2"/>
    <x v="45"/>
    <x v="50"/>
    <n v="1"/>
    <n v="2000"/>
    <n v="2012"/>
  </r>
  <r>
    <x v="3"/>
    <x v="2"/>
    <x v="188"/>
    <x v="20"/>
    <n v="1"/>
    <n v="1500"/>
    <n v="2012"/>
  </r>
  <r>
    <x v="3"/>
    <x v="2"/>
    <x v="190"/>
    <x v="50"/>
    <n v="1"/>
    <n v="2000"/>
    <n v="2012"/>
  </r>
  <r>
    <x v="3"/>
    <x v="2"/>
    <x v="191"/>
    <x v="20"/>
    <n v="1"/>
    <n v="1500"/>
    <n v="2012"/>
  </r>
  <r>
    <x v="3"/>
    <x v="2"/>
    <x v="53"/>
    <x v="20"/>
    <n v="1"/>
    <n v="1500"/>
    <n v="2012"/>
  </r>
  <r>
    <x v="3"/>
    <x v="2"/>
    <x v="67"/>
    <x v="266"/>
    <n v="1"/>
    <n v="800"/>
    <n v="2012"/>
  </r>
  <r>
    <x v="3"/>
    <x v="2"/>
    <x v="89"/>
    <x v="64"/>
    <n v="1"/>
    <n v="2500"/>
    <n v="2012"/>
  </r>
  <r>
    <x v="3"/>
    <x v="2"/>
    <x v="103"/>
    <x v="24"/>
    <n v="1"/>
    <n v="1000"/>
    <n v="2012"/>
  </r>
  <r>
    <x v="3"/>
    <x v="2"/>
    <x v="236"/>
    <x v="60"/>
    <n v="2"/>
    <n v="2000"/>
    <n v="2012"/>
  </r>
  <r>
    <x v="3"/>
    <x v="2"/>
    <x v="225"/>
    <x v="3"/>
    <n v="1"/>
    <n v="13000"/>
    <n v="2012"/>
  </r>
  <r>
    <x v="3"/>
    <x v="2"/>
    <x v="118"/>
    <x v="20"/>
    <n v="1"/>
    <n v="1500"/>
    <n v="2012"/>
  </r>
  <r>
    <x v="3"/>
    <x v="2"/>
    <x v="120"/>
    <x v="50"/>
    <n v="1"/>
    <n v="2000"/>
    <n v="2012"/>
  </r>
  <r>
    <x v="3"/>
    <x v="2"/>
    <x v="122"/>
    <x v="24"/>
    <n v="1"/>
    <n v="1000"/>
    <n v="2012"/>
  </r>
  <r>
    <x v="3"/>
    <x v="2"/>
    <x v="123"/>
    <x v="408"/>
    <n v="2"/>
    <n v="1200"/>
    <n v="2012"/>
  </r>
  <r>
    <x v="3"/>
    <x v="2"/>
    <x v="239"/>
    <x v="20"/>
    <n v="1"/>
    <n v="1500"/>
    <n v="2012"/>
  </r>
  <r>
    <x v="3"/>
    <x v="2"/>
    <x v="212"/>
    <x v="196"/>
    <n v="1"/>
    <n v="1200"/>
    <n v="2012"/>
  </r>
  <r>
    <x v="3"/>
    <x v="2"/>
    <x v="213"/>
    <x v="20"/>
    <n v="1"/>
    <n v="1500"/>
    <n v="2012"/>
  </r>
  <r>
    <x v="3"/>
    <x v="2"/>
    <x v="128"/>
    <x v="64"/>
    <n v="2"/>
    <n v="1250"/>
    <n v="2012"/>
  </r>
  <r>
    <x v="3"/>
    <x v="2"/>
    <x v="214"/>
    <x v="20"/>
    <n v="1"/>
    <n v="1500"/>
    <n v="2012"/>
  </r>
  <r>
    <x v="3"/>
    <x v="2"/>
    <x v="215"/>
    <x v="24"/>
    <n v="1"/>
    <n v="1000"/>
    <n v="2012"/>
  </r>
  <r>
    <x v="3"/>
    <x v="2"/>
    <x v="136"/>
    <x v="50"/>
    <n v="1"/>
    <n v="2000"/>
    <n v="2012"/>
  </r>
  <r>
    <x v="3"/>
    <x v="2"/>
    <x v="241"/>
    <x v="93"/>
    <n v="4"/>
    <n v="1625"/>
    <n v="2012"/>
  </r>
  <r>
    <x v="3"/>
    <x v="2"/>
    <x v="137"/>
    <x v="409"/>
    <n v="3"/>
    <n v="1800"/>
    <n v="2012"/>
  </r>
  <r>
    <x v="3"/>
    <x v="2"/>
    <x v="139"/>
    <x v="24"/>
    <n v="1"/>
    <n v="1000"/>
    <n v="2012"/>
  </r>
  <r>
    <x v="3"/>
    <x v="2"/>
    <x v="140"/>
    <x v="278"/>
    <n v="1"/>
    <n v="500"/>
    <n v="2012"/>
  </r>
  <r>
    <x v="3"/>
    <x v="2"/>
    <x v="141"/>
    <x v="410"/>
    <n v="6"/>
    <n v="1700"/>
    <n v="2012"/>
  </r>
  <r>
    <x v="3"/>
    <x v="2"/>
    <x v="178"/>
    <x v="49"/>
    <n v="2"/>
    <n v="2500"/>
    <n v="2012"/>
  </r>
  <r>
    <x v="3"/>
    <x v="2"/>
    <x v="246"/>
    <x v="411"/>
    <n v="2"/>
    <n v="1900"/>
    <n v="2012"/>
  </r>
  <r>
    <x v="3"/>
    <x v="2"/>
    <x v="144"/>
    <x v="24"/>
    <n v="1"/>
    <n v="1000"/>
    <n v="2012"/>
  </r>
  <r>
    <x v="3"/>
    <x v="2"/>
    <x v="146"/>
    <x v="50"/>
    <n v="1"/>
    <n v="2000"/>
    <n v="2012"/>
  </r>
  <r>
    <x v="3"/>
    <x v="2"/>
    <x v="147"/>
    <x v="24"/>
    <n v="1"/>
    <n v="1000"/>
    <n v="2012"/>
  </r>
  <r>
    <x v="3"/>
    <x v="2"/>
    <x v="148"/>
    <x v="412"/>
    <n v="2"/>
    <n v="1100"/>
    <n v="2012"/>
  </r>
  <r>
    <x v="3"/>
    <x v="2"/>
    <x v="218"/>
    <x v="326"/>
    <n v="2"/>
    <n v="1600"/>
    <n v="2012"/>
  </r>
  <r>
    <x v="3"/>
    <x v="2"/>
    <x v="243"/>
    <x v="0"/>
    <n v="3"/>
    <n v="1166.6666666666667"/>
    <n v="2012"/>
  </r>
  <r>
    <x v="3"/>
    <x v="2"/>
    <x v="153"/>
    <x v="20"/>
    <n v="1"/>
    <n v="1500"/>
    <n v="2012"/>
  </r>
  <r>
    <x v="3"/>
    <x v="2"/>
    <x v="154"/>
    <x v="24"/>
    <n v="1"/>
    <n v="1000"/>
    <n v="2012"/>
  </r>
  <r>
    <x v="3"/>
    <x v="2"/>
    <x v="161"/>
    <x v="413"/>
    <n v="2"/>
    <n v="1300"/>
    <n v="2013"/>
  </r>
  <r>
    <x v="3"/>
    <x v="2"/>
    <x v="163"/>
    <x v="20"/>
    <n v="1"/>
    <n v="1500"/>
    <n v="2013"/>
  </r>
  <r>
    <x v="3"/>
    <x v="2"/>
    <x v="219"/>
    <x v="55"/>
    <n v="1"/>
    <n v="3000"/>
    <n v="2013"/>
  </r>
  <r>
    <x v="3"/>
    <x v="2"/>
    <x v="165"/>
    <x v="50"/>
    <n v="1"/>
    <n v="2000"/>
    <n v="2013"/>
  </r>
  <r>
    <x v="3"/>
    <x v="2"/>
    <x v="181"/>
    <x v="414"/>
    <n v="2"/>
    <n v="975"/>
    <n v="2013"/>
  </r>
  <r>
    <x v="3"/>
    <x v="2"/>
    <x v="166"/>
    <x v="28"/>
    <n v="2"/>
    <n v="1150"/>
    <n v="2013"/>
  </r>
  <r>
    <x v="3"/>
    <x v="2"/>
    <x v="167"/>
    <x v="50"/>
    <n v="1"/>
    <n v="2000"/>
    <n v="2013"/>
  </r>
  <r>
    <x v="3"/>
    <x v="2"/>
    <x v="221"/>
    <x v="132"/>
    <n v="3"/>
    <n v="1833.3333333333333"/>
    <n v="2013"/>
  </r>
  <r>
    <x v="4"/>
    <x v="0"/>
    <x v="2"/>
    <x v="415"/>
    <n v="10"/>
    <n v="3060"/>
    <n v="2011"/>
  </r>
  <r>
    <x v="4"/>
    <x v="0"/>
    <x v="3"/>
    <x v="300"/>
    <n v="4"/>
    <n v="1725"/>
    <n v="2011"/>
  </r>
  <r>
    <x v="4"/>
    <x v="0"/>
    <x v="4"/>
    <x v="15"/>
    <n v="2"/>
    <n v="3000"/>
    <n v="2011"/>
  </r>
  <r>
    <x v="4"/>
    <x v="0"/>
    <x v="6"/>
    <x v="416"/>
    <n v="14"/>
    <n v="3596.4285714285716"/>
    <n v="2011"/>
  </r>
  <r>
    <x v="4"/>
    <x v="0"/>
    <x v="8"/>
    <x v="15"/>
    <n v="1"/>
    <n v="6000"/>
    <n v="2011"/>
  </r>
  <r>
    <x v="4"/>
    <x v="0"/>
    <x v="9"/>
    <x v="417"/>
    <n v="10"/>
    <n v="2620"/>
    <n v="2011"/>
  </r>
  <r>
    <x v="4"/>
    <x v="0"/>
    <x v="10"/>
    <x v="35"/>
    <n v="4"/>
    <n v="4000"/>
    <n v="2011"/>
  </r>
  <r>
    <x v="4"/>
    <x v="0"/>
    <x v="11"/>
    <x v="49"/>
    <n v="2"/>
    <n v="2500"/>
    <n v="2011"/>
  </r>
  <r>
    <x v="4"/>
    <x v="0"/>
    <x v="12"/>
    <x v="417"/>
    <n v="8"/>
    <n v="3275"/>
    <n v="2011"/>
  </r>
  <r>
    <x v="4"/>
    <x v="0"/>
    <x v="229"/>
    <x v="7"/>
    <n v="2"/>
    <n v="6000"/>
    <n v="2011"/>
  </r>
  <r>
    <x v="4"/>
    <x v="0"/>
    <x v="13"/>
    <x v="50"/>
    <n v="1"/>
    <n v="2000"/>
    <n v="2011"/>
  </r>
  <r>
    <x v="4"/>
    <x v="0"/>
    <x v="14"/>
    <x v="198"/>
    <n v="3"/>
    <n v="1866.6666666666667"/>
    <n v="2012"/>
  </r>
  <r>
    <x v="4"/>
    <x v="0"/>
    <x v="15"/>
    <x v="196"/>
    <n v="1"/>
    <n v="1200"/>
    <n v="2012"/>
  </r>
  <r>
    <x v="4"/>
    <x v="0"/>
    <x v="16"/>
    <x v="64"/>
    <n v="1"/>
    <n v="2500"/>
    <n v="2012"/>
  </r>
  <r>
    <x v="4"/>
    <x v="0"/>
    <x v="17"/>
    <x v="60"/>
    <n v="2"/>
    <n v="2000"/>
    <n v="2012"/>
  </r>
  <r>
    <x v="4"/>
    <x v="0"/>
    <x v="18"/>
    <x v="190"/>
    <n v="5"/>
    <n v="5980"/>
    <n v="2012"/>
  </r>
  <r>
    <x v="4"/>
    <x v="0"/>
    <x v="19"/>
    <x v="160"/>
    <n v="3"/>
    <n v="3000"/>
    <n v="2012"/>
  </r>
  <r>
    <x v="4"/>
    <x v="0"/>
    <x v="20"/>
    <x v="62"/>
    <n v="5"/>
    <n v="2800"/>
    <n v="2012"/>
  </r>
  <r>
    <x v="4"/>
    <x v="0"/>
    <x v="22"/>
    <x v="418"/>
    <n v="3"/>
    <n v="1816.6666666666667"/>
    <n v="2012"/>
  </r>
  <r>
    <x v="4"/>
    <x v="0"/>
    <x v="23"/>
    <x v="31"/>
    <n v="6"/>
    <n v="5833.333333333333"/>
    <n v="2012"/>
  </r>
  <r>
    <x v="4"/>
    <x v="0"/>
    <x v="183"/>
    <x v="3"/>
    <n v="2"/>
    <n v="6500"/>
    <n v="2012"/>
  </r>
  <r>
    <x v="4"/>
    <x v="0"/>
    <x v="24"/>
    <x v="24"/>
    <n v="1"/>
    <n v="1000"/>
    <n v="2012"/>
  </r>
  <r>
    <x v="4"/>
    <x v="0"/>
    <x v="25"/>
    <x v="414"/>
    <n v="2"/>
    <n v="975"/>
    <n v="2012"/>
  </r>
  <r>
    <x v="4"/>
    <x v="0"/>
    <x v="26"/>
    <x v="419"/>
    <n v="14"/>
    <n v="2957.1428571428573"/>
    <n v="2012"/>
  </r>
  <r>
    <x v="4"/>
    <x v="0"/>
    <x v="28"/>
    <x v="1"/>
    <n v="4"/>
    <n v="1750"/>
    <n v="2012"/>
  </r>
  <r>
    <x v="4"/>
    <x v="0"/>
    <x v="29"/>
    <x v="289"/>
    <n v="4"/>
    <n v="1275"/>
    <n v="2012"/>
  </r>
  <r>
    <x v="4"/>
    <x v="0"/>
    <x v="30"/>
    <x v="7"/>
    <n v="3"/>
    <n v="4000"/>
    <n v="2012"/>
  </r>
  <r>
    <x v="4"/>
    <x v="0"/>
    <x v="31"/>
    <x v="265"/>
    <n v="7"/>
    <n v="6971.4285714285716"/>
    <n v="2012"/>
  </r>
  <r>
    <x v="4"/>
    <x v="0"/>
    <x v="231"/>
    <x v="1"/>
    <n v="2"/>
    <n v="3500"/>
    <n v="2012"/>
  </r>
  <r>
    <x v="4"/>
    <x v="0"/>
    <x v="33"/>
    <x v="43"/>
    <n v="10"/>
    <n v="3950"/>
    <n v="2012"/>
  </r>
  <r>
    <x v="4"/>
    <x v="0"/>
    <x v="248"/>
    <x v="7"/>
    <n v="3"/>
    <n v="4000"/>
    <n v="2012"/>
  </r>
  <r>
    <x v="4"/>
    <x v="0"/>
    <x v="35"/>
    <x v="62"/>
    <n v="6"/>
    <n v="2333.3333333333335"/>
    <n v="2012"/>
  </r>
  <r>
    <x v="4"/>
    <x v="0"/>
    <x v="227"/>
    <x v="34"/>
    <n v="7"/>
    <n v="5428.5714285714284"/>
    <n v="2012"/>
  </r>
  <r>
    <x v="4"/>
    <x v="0"/>
    <x v="36"/>
    <x v="70"/>
    <n v="5"/>
    <n v="8200"/>
    <n v="2012"/>
  </r>
  <r>
    <x v="4"/>
    <x v="0"/>
    <x v="255"/>
    <x v="3"/>
    <n v="2"/>
    <n v="6500"/>
    <n v="2012"/>
  </r>
  <r>
    <x v="4"/>
    <x v="0"/>
    <x v="186"/>
    <x v="49"/>
    <n v="1"/>
    <n v="5000"/>
    <n v="2012"/>
  </r>
  <r>
    <x v="4"/>
    <x v="0"/>
    <x v="38"/>
    <x v="203"/>
    <n v="5"/>
    <n v="2500"/>
    <n v="2012"/>
  </r>
  <r>
    <x v="4"/>
    <x v="0"/>
    <x v="40"/>
    <x v="110"/>
    <n v="8"/>
    <n v="2937.5"/>
    <n v="2012"/>
  </r>
  <r>
    <x v="4"/>
    <x v="0"/>
    <x v="41"/>
    <x v="15"/>
    <n v="2"/>
    <n v="3000"/>
    <n v="2012"/>
  </r>
  <r>
    <x v="4"/>
    <x v="0"/>
    <x v="187"/>
    <x v="420"/>
    <n v="3"/>
    <n v="4433.333333333333"/>
    <n v="2012"/>
  </r>
  <r>
    <x v="4"/>
    <x v="0"/>
    <x v="42"/>
    <x v="24"/>
    <n v="1"/>
    <n v="1000"/>
    <n v="2012"/>
  </r>
  <r>
    <x v="4"/>
    <x v="0"/>
    <x v="43"/>
    <x v="220"/>
    <n v="4"/>
    <n v="2525"/>
    <n v="2012"/>
  </r>
  <r>
    <x v="4"/>
    <x v="0"/>
    <x v="44"/>
    <x v="421"/>
    <n v="5"/>
    <n v="3440"/>
    <n v="2012"/>
  </r>
  <r>
    <x v="4"/>
    <x v="0"/>
    <x v="223"/>
    <x v="23"/>
    <n v="8"/>
    <n v="3375"/>
    <n v="2012"/>
  </r>
  <r>
    <x v="4"/>
    <x v="0"/>
    <x v="188"/>
    <x v="36"/>
    <n v="4"/>
    <n v="4500"/>
    <n v="2012"/>
  </r>
  <r>
    <x v="4"/>
    <x v="0"/>
    <x v="46"/>
    <x v="216"/>
    <n v="9"/>
    <n v="2944.4444444444443"/>
    <n v="2012"/>
  </r>
  <r>
    <x v="4"/>
    <x v="0"/>
    <x v="47"/>
    <x v="40"/>
    <n v="2"/>
    <n v="12500"/>
    <n v="2012"/>
  </r>
  <r>
    <x v="4"/>
    <x v="0"/>
    <x v="189"/>
    <x v="13"/>
    <n v="1"/>
    <n v="10000"/>
    <n v="2012"/>
  </r>
  <r>
    <x v="4"/>
    <x v="0"/>
    <x v="49"/>
    <x v="422"/>
    <n v="8"/>
    <n v="3025"/>
    <n v="2012"/>
  </r>
  <r>
    <x v="4"/>
    <x v="0"/>
    <x v="190"/>
    <x v="23"/>
    <n v="5"/>
    <n v="5400"/>
    <n v="2012"/>
  </r>
  <r>
    <x v="4"/>
    <x v="0"/>
    <x v="50"/>
    <x v="50"/>
    <n v="1"/>
    <n v="2000"/>
    <n v="2012"/>
  </r>
  <r>
    <x v="4"/>
    <x v="0"/>
    <x v="191"/>
    <x v="423"/>
    <n v="9"/>
    <n v="7666.666666666667"/>
    <n v="2012"/>
  </r>
  <r>
    <x v="4"/>
    <x v="0"/>
    <x v="52"/>
    <x v="160"/>
    <n v="3"/>
    <n v="3000"/>
    <n v="2012"/>
  </r>
  <r>
    <x v="4"/>
    <x v="0"/>
    <x v="53"/>
    <x v="15"/>
    <n v="2"/>
    <n v="3000"/>
    <n v="2012"/>
  </r>
  <r>
    <x v="4"/>
    <x v="0"/>
    <x v="192"/>
    <x v="49"/>
    <n v="1"/>
    <n v="5000"/>
    <n v="2012"/>
  </r>
  <r>
    <x v="4"/>
    <x v="0"/>
    <x v="173"/>
    <x v="51"/>
    <n v="15"/>
    <n v="5500"/>
    <n v="2012"/>
  </r>
  <r>
    <x v="4"/>
    <x v="0"/>
    <x v="193"/>
    <x v="1"/>
    <n v="2"/>
    <n v="3500"/>
    <n v="2012"/>
  </r>
  <r>
    <x v="4"/>
    <x v="0"/>
    <x v="194"/>
    <x v="144"/>
    <n v="11"/>
    <n v="4136.363636363636"/>
    <n v="2012"/>
  </r>
  <r>
    <x v="4"/>
    <x v="0"/>
    <x v="57"/>
    <x v="424"/>
    <n v="10"/>
    <n v="2210"/>
    <n v="2012"/>
  </r>
  <r>
    <x v="4"/>
    <x v="0"/>
    <x v="58"/>
    <x v="50"/>
    <n v="1"/>
    <n v="2000"/>
    <n v="2012"/>
  </r>
  <r>
    <x v="4"/>
    <x v="0"/>
    <x v="59"/>
    <x v="425"/>
    <n v="10"/>
    <n v="2190"/>
    <n v="2012"/>
  </r>
  <r>
    <x v="4"/>
    <x v="0"/>
    <x v="60"/>
    <x v="3"/>
    <n v="4"/>
    <n v="3250"/>
    <n v="2012"/>
  </r>
  <r>
    <x v="4"/>
    <x v="0"/>
    <x v="61"/>
    <x v="9"/>
    <n v="4"/>
    <n v="6000"/>
    <n v="2012"/>
  </r>
  <r>
    <x v="4"/>
    <x v="0"/>
    <x v="233"/>
    <x v="205"/>
    <n v="2"/>
    <n v="3300"/>
    <n v="2012"/>
  </r>
  <r>
    <x v="4"/>
    <x v="0"/>
    <x v="62"/>
    <x v="13"/>
    <n v="3"/>
    <n v="3333.3333333333335"/>
    <n v="2012"/>
  </r>
  <r>
    <x v="4"/>
    <x v="0"/>
    <x v="63"/>
    <x v="55"/>
    <n v="1"/>
    <n v="3000"/>
    <n v="2012"/>
  </r>
  <r>
    <x v="4"/>
    <x v="0"/>
    <x v="64"/>
    <x v="143"/>
    <n v="6"/>
    <n v="2516.6666666666665"/>
    <n v="2012"/>
  </r>
  <r>
    <x v="4"/>
    <x v="0"/>
    <x v="65"/>
    <x v="15"/>
    <n v="2"/>
    <n v="3000"/>
    <n v="2012"/>
  </r>
  <r>
    <x v="4"/>
    <x v="0"/>
    <x v="66"/>
    <x v="36"/>
    <n v="5"/>
    <n v="3600"/>
    <n v="2012"/>
  </r>
  <r>
    <x v="4"/>
    <x v="0"/>
    <x v="67"/>
    <x v="13"/>
    <n v="1"/>
    <n v="10000"/>
    <n v="2012"/>
  </r>
  <r>
    <x v="4"/>
    <x v="0"/>
    <x v="68"/>
    <x v="108"/>
    <n v="8"/>
    <n v="10500"/>
    <n v="2012"/>
  </r>
  <r>
    <x v="4"/>
    <x v="0"/>
    <x v="70"/>
    <x v="40"/>
    <n v="4"/>
    <n v="6250"/>
    <n v="2012"/>
  </r>
  <r>
    <x v="4"/>
    <x v="0"/>
    <x v="197"/>
    <x v="20"/>
    <n v="1"/>
    <n v="1500"/>
    <n v="2012"/>
  </r>
  <r>
    <x v="4"/>
    <x v="0"/>
    <x v="71"/>
    <x v="288"/>
    <n v="2"/>
    <n v="1850"/>
    <n v="2012"/>
  </r>
  <r>
    <x v="4"/>
    <x v="0"/>
    <x v="174"/>
    <x v="55"/>
    <n v="1"/>
    <n v="3000"/>
    <n v="2012"/>
  </r>
  <r>
    <x v="4"/>
    <x v="0"/>
    <x v="72"/>
    <x v="248"/>
    <n v="7"/>
    <n v="4357.1428571428569"/>
    <n v="2012"/>
  </r>
  <r>
    <x v="4"/>
    <x v="0"/>
    <x v="74"/>
    <x v="50"/>
    <n v="1"/>
    <n v="2000"/>
    <n v="2012"/>
  </r>
  <r>
    <x v="4"/>
    <x v="0"/>
    <x v="198"/>
    <x v="188"/>
    <n v="5"/>
    <n v="5700"/>
    <n v="2012"/>
  </r>
  <r>
    <x v="4"/>
    <x v="0"/>
    <x v="175"/>
    <x v="196"/>
    <n v="1"/>
    <n v="1200"/>
    <n v="2012"/>
  </r>
  <r>
    <x v="4"/>
    <x v="0"/>
    <x v="77"/>
    <x v="93"/>
    <n v="2"/>
    <n v="3250"/>
    <n v="2012"/>
  </r>
  <r>
    <x v="4"/>
    <x v="0"/>
    <x v="79"/>
    <x v="54"/>
    <n v="5"/>
    <n v="6500"/>
    <n v="2012"/>
  </r>
  <r>
    <x v="4"/>
    <x v="0"/>
    <x v="80"/>
    <x v="49"/>
    <n v="1"/>
    <n v="5000"/>
    <n v="2012"/>
  </r>
  <r>
    <x v="4"/>
    <x v="0"/>
    <x v="199"/>
    <x v="89"/>
    <n v="3"/>
    <n v="2500"/>
    <n v="2012"/>
  </r>
  <r>
    <x v="4"/>
    <x v="0"/>
    <x v="82"/>
    <x v="140"/>
    <n v="5"/>
    <n v="3500"/>
    <n v="2012"/>
  </r>
  <r>
    <x v="4"/>
    <x v="0"/>
    <x v="201"/>
    <x v="21"/>
    <n v="6"/>
    <n v="5250"/>
    <n v="2012"/>
  </r>
  <r>
    <x v="4"/>
    <x v="0"/>
    <x v="202"/>
    <x v="24"/>
    <n v="1"/>
    <n v="1000"/>
    <n v="2012"/>
  </r>
  <r>
    <x v="4"/>
    <x v="0"/>
    <x v="85"/>
    <x v="5"/>
    <n v="3"/>
    <n v="7666.666666666667"/>
    <n v="2012"/>
  </r>
  <r>
    <x v="4"/>
    <x v="0"/>
    <x v="87"/>
    <x v="21"/>
    <n v="8"/>
    <n v="3937.5"/>
    <n v="2012"/>
  </r>
  <r>
    <x v="4"/>
    <x v="0"/>
    <x v="204"/>
    <x v="426"/>
    <n v="5"/>
    <n v="3590"/>
    <n v="2012"/>
  </r>
  <r>
    <x v="4"/>
    <x v="0"/>
    <x v="88"/>
    <x v="50"/>
    <n v="2"/>
    <n v="1000"/>
    <n v="2012"/>
  </r>
  <r>
    <x v="4"/>
    <x v="0"/>
    <x v="89"/>
    <x v="96"/>
    <n v="8"/>
    <n v="3437.5"/>
    <n v="2012"/>
  </r>
  <r>
    <x v="4"/>
    <x v="0"/>
    <x v="90"/>
    <x v="66"/>
    <n v="7"/>
    <n v="6714.2857142857147"/>
    <n v="2012"/>
  </r>
  <r>
    <x v="4"/>
    <x v="0"/>
    <x v="93"/>
    <x v="50"/>
    <n v="1"/>
    <n v="2000"/>
    <n v="2012"/>
  </r>
  <r>
    <x v="4"/>
    <x v="0"/>
    <x v="94"/>
    <x v="343"/>
    <n v="6"/>
    <n v="1866.6666666666667"/>
    <n v="2012"/>
  </r>
  <r>
    <x v="4"/>
    <x v="0"/>
    <x v="245"/>
    <x v="31"/>
    <n v="10"/>
    <n v="3500"/>
    <n v="2012"/>
  </r>
  <r>
    <x v="4"/>
    <x v="0"/>
    <x v="97"/>
    <x v="80"/>
    <n v="8"/>
    <n v="4562.5"/>
    <n v="2012"/>
  </r>
  <r>
    <x v="4"/>
    <x v="0"/>
    <x v="98"/>
    <x v="50"/>
    <n v="1"/>
    <n v="2000"/>
    <n v="2012"/>
  </r>
  <r>
    <x v="4"/>
    <x v="0"/>
    <x v="100"/>
    <x v="427"/>
    <n v="5"/>
    <n v="3170"/>
    <n v="2012"/>
  </r>
  <r>
    <x v="4"/>
    <x v="0"/>
    <x v="206"/>
    <x v="149"/>
    <n v="7"/>
    <n v="5085.7142857142853"/>
    <n v="2012"/>
  </r>
  <r>
    <x v="4"/>
    <x v="0"/>
    <x v="207"/>
    <x v="56"/>
    <n v="7"/>
    <n v="6857.1428571428569"/>
    <n v="2012"/>
  </r>
  <r>
    <x v="4"/>
    <x v="0"/>
    <x v="104"/>
    <x v="35"/>
    <n v="3"/>
    <n v="5333.333333333333"/>
    <n v="2012"/>
  </r>
  <r>
    <x v="4"/>
    <x v="0"/>
    <x v="105"/>
    <x v="32"/>
    <n v="3"/>
    <n v="3666.6666666666665"/>
    <n v="2012"/>
  </r>
  <r>
    <x v="4"/>
    <x v="0"/>
    <x v="236"/>
    <x v="428"/>
    <n v="6"/>
    <n v="3450"/>
    <n v="2012"/>
  </r>
  <r>
    <x v="4"/>
    <x v="0"/>
    <x v="107"/>
    <x v="8"/>
    <n v="7"/>
    <n v="2428.5714285714284"/>
    <n v="2012"/>
  </r>
  <r>
    <x v="4"/>
    <x v="0"/>
    <x v="108"/>
    <x v="62"/>
    <n v="6"/>
    <n v="2333.3333333333335"/>
    <n v="2012"/>
  </r>
  <r>
    <x v="4"/>
    <x v="0"/>
    <x v="208"/>
    <x v="429"/>
    <n v="4"/>
    <n v="3300"/>
    <n v="2012"/>
  </r>
  <r>
    <x v="4"/>
    <x v="0"/>
    <x v="109"/>
    <x v="160"/>
    <n v="2"/>
    <n v="4500"/>
    <n v="2012"/>
  </r>
  <r>
    <x v="4"/>
    <x v="0"/>
    <x v="209"/>
    <x v="6"/>
    <n v="6"/>
    <n v="2583.3333333333335"/>
    <n v="2012"/>
  </r>
  <r>
    <x v="4"/>
    <x v="0"/>
    <x v="111"/>
    <x v="48"/>
    <n v="5"/>
    <n v="6200"/>
    <n v="2012"/>
  </r>
  <r>
    <x v="4"/>
    <x v="0"/>
    <x v="225"/>
    <x v="37"/>
    <n v="1"/>
    <n v="8000"/>
    <n v="2012"/>
  </r>
  <r>
    <x v="4"/>
    <x v="0"/>
    <x v="237"/>
    <x v="56"/>
    <n v="12"/>
    <n v="4000"/>
    <n v="2012"/>
  </r>
  <r>
    <x v="4"/>
    <x v="0"/>
    <x v="114"/>
    <x v="122"/>
    <n v="6"/>
    <n v="7000"/>
    <n v="2012"/>
  </r>
  <r>
    <x v="4"/>
    <x v="0"/>
    <x v="116"/>
    <x v="188"/>
    <n v="7"/>
    <n v="4071.4285714285716"/>
    <n v="2012"/>
  </r>
  <r>
    <x v="4"/>
    <x v="0"/>
    <x v="117"/>
    <x v="17"/>
    <n v="5"/>
    <n v="3900"/>
    <n v="2012"/>
  </r>
  <r>
    <x v="4"/>
    <x v="0"/>
    <x v="118"/>
    <x v="37"/>
    <n v="3"/>
    <n v="2666.6666666666665"/>
    <n v="2012"/>
  </r>
  <r>
    <x v="4"/>
    <x v="0"/>
    <x v="120"/>
    <x v="14"/>
    <n v="4"/>
    <n v="2625"/>
    <n v="2012"/>
  </r>
  <r>
    <x v="4"/>
    <x v="0"/>
    <x v="256"/>
    <x v="430"/>
    <n v="8"/>
    <n v="2100"/>
    <n v="2012"/>
  </r>
  <r>
    <x v="4"/>
    <x v="0"/>
    <x v="121"/>
    <x v="55"/>
    <n v="1"/>
    <n v="3000"/>
    <n v="2012"/>
  </r>
  <r>
    <x v="4"/>
    <x v="0"/>
    <x v="211"/>
    <x v="19"/>
    <n v="5"/>
    <n v="4000"/>
    <n v="2012"/>
  </r>
  <r>
    <x v="4"/>
    <x v="0"/>
    <x v="122"/>
    <x v="40"/>
    <n v="2"/>
    <n v="12500"/>
    <n v="2012"/>
  </r>
  <r>
    <x v="4"/>
    <x v="0"/>
    <x v="123"/>
    <x v="23"/>
    <n v="6"/>
    <n v="4500"/>
    <n v="2012"/>
  </r>
  <r>
    <x v="4"/>
    <x v="0"/>
    <x v="124"/>
    <x v="243"/>
    <n v="8"/>
    <n v="5750"/>
    <n v="2012"/>
  </r>
  <r>
    <x v="4"/>
    <x v="0"/>
    <x v="126"/>
    <x v="53"/>
    <n v="2"/>
    <n v="10500"/>
    <n v="2012"/>
  </r>
  <r>
    <x v="4"/>
    <x v="0"/>
    <x v="213"/>
    <x v="5"/>
    <n v="7"/>
    <n v="3285.7142857142858"/>
    <n v="2012"/>
  </r>
  <r>
    <x v="4"/>
    <x v="0"/>
    <x v="214"/>
    <x v="50"/>
    <n v="1"/>
    <n v="2000"/>
    <n v="2012"/>
  </r>
  <r>
    <x v="4"/>
    <x v="0"/>
    <x v="129"/>
    <x v="431"/>
    <n v="15"/>
    <n v="3800"/>
    <n v="2012"/>
  </r>
  <r>
    <x v="4"/>
    <x v="0"/>
    <x v="215"/>
    <x v="160"/>
    <n v="5"/>
    <n v="1800"/>
    <n v="2012"/>
  </r>
  <r>
    <x v="4"/>
    <x v="0"/>
    <x v="226"/>
    <x v="55"/>
    <n v="2"/>
    <n v="1500"/>
    <n v="2012"/>
  </r>
  <r>
    <x v="4"/>
    <x v="0"/>
    <x v="132"/>
    <x v="188"/>
    <n v="11"/>
    <n v="2590.909090909091"/>
    <n v="2012"/>
  </r>
  <r>
    <x v="4"/>
    <x v="0"/>
    <x v="133"/>
    <x v="97"/>
    <n v="5"/>
    <n v="5520"/>
    <n v="2012"/>
  </r>
  <r>
    <x v="4"/>
    <x v="0"/>
    <x v="134"/>
    <x v="48"/>
    <n v="4"/>
    <n v="7750"/>
    <n v="2012"/>
  </r>
  <r>
    <x v="4"/>
    <x v="0"/>
    <x v="135"/>
    <x v="84"/>
    <n v="5"/>
    <n v="7800"/>
    <n v="2012"/>
  </r>
  <r>
    <x v="4"/>
    <x v="0"/>
    <x v="137"/>
    <x v="12"/>
    <n v="6"/>
    <n v="3416.6666666666665"/>
    <n v="2012"/>
  </r>
  <r>
    <x v="4"/>
    <x v="0"/>
    <x v="138"/>
    <x v="0"/>
    <n v="1"/>
    <n v="3500"/>
    <n v="2012"/>
  </r>
  <r>
    <x v="4"/>
    <x v="0"/>
    <x v="139"/>
    <x v="156"/>
    <n v="5"/>
    <n v="5900"/>
    <n v="2012"/>
  </r>
  <r>
    <x v="4"/>
    <x v="0"/>
    <x v="140"/>
    <x v="393"/>
    <n v="4"/>
    <n v="1825"/>
    <n v="2012"/>
  </r>
  <r>
    <x v="4"/>
    <x v="0"/>
    <x v="141"/>
    <x v="137"/>
    <n v="2"/>
    <n v="4750"/>
    <n v="2012"/>
  </r>
  <r>
    <x v="4"/>
    <x v="0"/>
    <x v="142"/>
    <x v="3"/>
    <n v="3"/>
    <n v="4333.333333333333"/>
    <n v="2012"/>
  </r>
  <r>
    <x v="4"/>
    <x v="0"/>
    <x v="143"/>
    <x v="267"/>
    <n v="7"/>
    <n v="8500"/>
    <n v="2012"/>
  </r>
  <r>
    <x v="4"/>
    <x v="0"/>
    <x v="178"/>
    <x v="35"/>
    <n v="2"/>
    <n v="8000"/>
    <n v="2012"/>
  </r>
  <r>
    <x v="4"/>
    <x v="0"/>
    <x v="246"/>
    <x v="50"/>
    <n v="1"/>
    <n v="2000"/>
    <n v="2012"/>
  </r>
  <r>
    <x v="4"/>
    <x v="0"/>
    <x v="217"/>
    <x v="432"/>
    <n v="10"/>
    <n v="4720"/>
    <n v="2012"/>
  </r>
  <r>
    <x v="4"/>
    <x v="0"/>
    <x v="144"/>
    <x v="55"/>
    <n v="1"/>
    <n v="3000"/>
    <n v="2012"/>
  </r>
  <r>
    <x v="4"/>
    <x v="0"/>
    <x v="179"/>
    <x v="238"/>
    <n v="3"/>
    <n v="2700"/>
    <n v="2012"/>
  </r>
  <r>
    <x v="4"/>
    <x v="0"/>
    <x v="145"/>
    <x v="49"/>
    <n v="2"/>
    <n v="2500"/>
    <n v="2012"/>
  </r>
  <r>
    <x v="4"/>
    <x v="0"/>
    <x v="146"/>
    <x v="433"/>
    <n v="16"/>
    <n v="4350"/>
    <n v="2012"/>
  </r>
  <r>
    <x v="4"/>
    <x v="0"/>
    <x v="147"/>
    <x v="47"/>
    <n v="5"/>
    <n v="2900"/>
    <n v="2012"/>
  </r>
  <r>
    <x v="4"/>
    <x v="0"/>
    <x v="149"/>
    <x v="65"/>
    <n v="5"/>
    <n v="3800"/>
    <n v="2012"/>
  </r>
  <r>
    <x v="4"/>
    <x v="0"/>
    <x v="218"/>
    <x v="434"/>
    <n v="10"/>
    <n v="3715"/>
    <n v="2012"/>
  </r>
  <r>
    <x v="4"/>
    <x v="0"/>
    <x v="150"/>
    <x v="435"/>
    <n v="8"/>
    <n v="3806.25"/>
    <n v="2012"/>
  </r>
  <r>
    <x v="4"/>
    <x v="0"/>
    <x v="151"/>
    <x v="436"/>
    <n v="11"/>
    <n v="3463.6363636363635"/>
    <n v="2012"/>
  </r>
  <r>
    <x v="4"/>
    <x v="0"/>
    <x v="152"/>
    <x v="49"/>
    <n v="1"/>
    <n v="5000"/>
    <n v="2012"/>
  </r>
  <r>
    <x v="4"/>
    <x v="0"/>
    <x v="153"/>
    <x v="1"/>
    <n v="1"/>
    <n v="7000"/>
    <n v="2012"/>
  </r>
  <r>
    <x v="4"/>
    <x v="0"/>
    <x v="154"/>
    <x v="48"/>
    <n v="5"/>
    <n v="6200"/>
    <n v="2012"/>
  </r>
  <r>
    <x v="4"/>
    <x v="0"/>
    <x v="156"/>
    <x v="437"/>
    <n v="6"/>
    <n v="6016.666666666667"/>
    <n v="2012"/>
  </r>
  <r>
    <x v="4"/>
    <x v="0"/>
    <x v="157"/>
    <x v="50"/>
    <n v="1"/>
    <n v="2000"/>
    <n v="2012"/>
  </r>
  <r>
    <x v="4"/>
    <x v="0"/>
    <x v="180"/>
    <x v="28"/>
    <n v="1"/>
    <n v="2300"/>
    <n v="2012"/>
  </r>
  <r>
    <x v="4"/>
    <x v="0"/>
    <x v="158"/>
    <x v="429"/>
    <n v="3"/>
    <n v="4400"/>
    <n v="2013"/>
  </r>
  <r>
    <x v="4"/>
    <x v="0"/>
    <x v="159"/>
    <x v="55"/>
    <n v="1"/>
    <n v="3000"/>
    <n v="2013"/>
  </r>
  <r>
    <x v="4"/>
    <x v="0"/>
    <x v="161"/>
    <x v="131"/>
    <n v="11"/>
    <n v="3954.5454545454545"/>
    <n v="2013"/>
  </r>
  <r>
    <x v="4"/>
    <x v="0"/>
    <x v="162"/>
    <x v="1"/>
    <n v="2"/>
    <n v="3500"/>
    <n v="2013"/>
  </r>
  <r>
    <x v="4"/>
    <x v="0"/>
    <x v="219"/>
    <x v="18"/>
    <n v="5"/>
    <n v="6000"/>
    <n v="2013"/>
  </r>
  <r>
    <x v="4"/>
    <x v="0"/>
    <x v="165"/>
    <x v="15"/>
    <n v="2"/>
    <n v="3000"/>
    <n v="2013"/>
  </r>
  <r>
    <x v="4"/>
    <x v="0"/>
    <x v="181"/>
    <x v="160"/>
    <n v="3"/>
    <n v="3000"/>
    <n v="2013"/>
  </r>
  <r>
    <x v="4"/>
    <x v="0"/>
    <x v="220"/>
    <x v="37"/>
    <n v="1"/>
    <n v="8000"/>
    <n v="2013"/>
  </r>
  <r>
    <x v="4"/>
    <x v="0"/>
    <x v="166"/>
    <x v="55"/>
    <n v="1"/>
    <n v="3000"/>
    <n v="2013"/>
  </r>
  <r>
    <x v="4"/>
    <x v="0"/>
    <x v="167"/>
    <x v="241"/>
    <n v="2"/>
    <n v="1800"/>
    <n v="2013"/>
  </r>
  <r>
    <x v="4"/>
    <x v="0"/>
    <x v="168"/>
    <x v="111"/>
    <n v="4"/>
    <n v="4125"/>
    <n v="2013"/>
  </r>
  <r>
    <x v="4"/>
    <x v="0"/>
    <x v="221"/>
    <x v="288"/>
    <n v="3"/>
    <n v="1233.3333333333333"/>
    <n v="2013"/>
  </r>
  <r>
    <x v="4"/>
    <x v="0"/>
    <x v="257"/>
    <x v="20"/>
    <n v="1"/>
    <n v="1500"/>
    <n v="2013"/>
  </r>
  <r>
    <x v="4"/>
    <x v="1"/>
    <x v="2"/>
    <x v="89"/>
    <n v="4"/>
    <n v="1875"/>
    <n v="2011"/>
  </r>
  <r>
    <x v="4"/>
    <x v="1"/>
    <x v="3"/>
    <x v="259"/>
    <n v="3"/>
    <n v="1733.3333333333333"/>
    <n v="2011"/>
  </r>
  <r>
    <x v="4"/>
    <x v="1"/>
    <x v="4"/>
    <x v="132"/>
    <n v="4"/>
    <n v="1375"/>
    <n v="2011"/>
  </r>
  <r>
    <x v="4"/>
    <x v="1"/>
    <x v="6"/>
    <x v="438"/>
    <n v="4"/>
    <n v="2012.5"/>
    <n v="2011"/>
  </r>
  <r>
    <x v="4"/>
    <x v="1"/>
    <x v="8"/>
    <x v="132"/>
    <n v="3"/>
    <n v="1833.3333333333333"/>
    <n v="2011"/>
  </r>
  <r>
    <x v="4"/>
    <x v="1"/>
    <x v="9"/>
    <x v="35"/>
    <n v="7"/>
    <n v="2285.7142857142858"/>
    <n v="2011"/>
  </r>
  <r>
    <x v="4"/>
    <x v="1"/>
    <x v="10"/>
    <x v="139"/>
    <n v="8"/>
    <n v="2512.5"/>
    <n v="2011"/>
  </r>
  <r>
    <x v="4"/>
    <x v="1"/>
    <x v="12"/>
    <x v="133"/>
    <n v="8"/>
    <n v="5562.5"/>
    <n v="2011"/>
  </r>
  <r>
    <x v="4"/>
    <x v="1"/>
    <x v="229"/>
    <x v="203"/>
    <n v="3"/>
    <n v="4166.666666666667"/>
    <n v="2011"/>
  </r>
  <r>
    <x v="4"/>
    <x v="1"/>
    <x v="14"/>
    <x v="206"/>
    <n v="7"/>
    <n v="1685.7142857142858"/>
    <n v="2012"/>
  </r>
  <r>
    <x v="4"/>
    <x v="1"/>
    <x v="15"/>
    <x v="439"/>
    <n v="9"/>
    <n v="2411.1111111111113"/>
    <n v="2012"/>
  </r>
  <r>
    <x v="4"/>
    <x v="1"/>
    <x v="17"/>
    <x v="407"/>
    <n v="5"/>
    <n v="960"/>
    <n v="2012"/>
  </r>
  <r>
    <x v="4"/>
    <x v="1"/>
    <x v="18"/>
    <x v="309"/>
    <n v="11"/>
    <n v="2109.090909090909"/>
    <n v="2012"/>
  </r>
  <r>
    <x v="4"/>
    <x v="1"/>
    <x v="19"/>
    <x v="20"/>
    <n v="1"/>
    <n v="1500"/>
    <n v="2012"/>
  </r>
  <r>
    <x v="4"/>
    <x v="1"/>
    <x v="20"/>
    <x v="440"/>
    <n v="16"/>
    <n v="3618.75"/>
    <n v="2012"/>
  </r>
  <r>
    <x v="4"/>
    <x v="1"/>
    <x v="23"/>
    <x v="336"/>
    <n v="8"/>
    <n v="2825"/>
    <n v="2012"/>
  </r>
  <r>
    <x v="4"/>
    <x v="1"/>
    <x v="183"/>
    <x v="47"/>
    <n v="6"/>
    <n v="2416.6666666666665"/>
    <n v="2012"/>
  </r>
  <r>
    <x v="4"/>
    <x v="1"/>
    <x v="24"/>
    <x v="3"/>
    <n v="5"/>
    <n v="2600"/>
    <n v="2012"/>
  </r>
  <r>
    <x v="4"/>
    <x v="1"/>
    <x v="25"/>
    <x v="16"/>
    <n v="2"/>
    <n v="2250"/>
    <n v="2012"/>
  </r>
  <r>
    <x v="4"/>
    <x v="1"/>
    <x v="26"/>
    <x v="441"/>
    <n v="10"/>
    <n v="3930"/>
    <n v="2012"/>
  </r>
  <r>
    <x v="4"/>
    <x v="1"/>
    <x v="27"/>
    <x v="50"/>
    <n v="2"/>
    <n v="1000"/>
    <n v="2012"/>
  </r>
  <r>
    <x v="4"/>
    <x v="1"/>
    <x v="28"/>
    <x v="420"/>
    <n v="6"/>
    <n v="2216.6666666666665"/>
    <n v="2012"/>
  </r>
  <r>
    <x v="4"/>
    <x v="1"/>
    <x v="29"/>
    <x v="4"/>
    <n v="5"/>
    <n v="3000"/>
    <n v="2012"/>
  </r>
  <r>
    <x v="4"/>
    <x v="1"/>
    <x v="30"/>
    <x v="16"/>
    <n v="2"/>
    <n v="2250"/>
    <n v="2012"/>
  </r>
  <r>
    <x v="4"/>
    <x v="1"/>
    <x v="31"/>
    <x v="17"/>
    <n v="7"/>
    <n v="2785.7142857142858"/>
    <n v="2012"/>
  </r>
  <r>
    <x v="4"/>
    <x v="1"/>
    <x v="231"/>
    <x v="284"/>
    <n v="6"/>
    <n v="1466.6666666666667"/>
    <n v="2012"/>
  </r>
  <r>
    <x v="4"/>
    <x v="1"/>
    <x v="32"/>
    <x v="3"/>
    <n v="1"/>
    <n v="13000"/>
    <n v="2012"/>
  </r>
  <r>
    <x v="4"/>
    <x v="1"/>
    <x v="33"/>
    <x v="24"/>
    <n v="1"/>
    <n v="1000"/>
    <n v="2012"/>
  </r>
  <r>
    <x v="4"/>
    <x v="1"/>
    <x v="35"/>
    <x v="203"/>
    <n v="3"/>
    <n v="4166.666666666667"/>
    <n v="2012"/>
  </r>
  <r>
    <x v="4"/>
    <x v="1"/>
    <x v="227"/>
    <x v="442"/>
    <n v="12"/>
    <n v="3058.3333333333335"/>
    <n v="2012"/>
  </r>
  <r>
    <x v="4"/>
    <x v="1"/>
    <x v="36"/>
    <x v="0"/>
    <n v="2"/>
    <n v="1750"/>
    <n v="2012"/>
  </r>
  <r>
    <x v="4"/>
    <x v="1"/>
    <x v="255"/>
    <x v="49"/>
    <n v="1"/>
    <n v="5000"/>
    <n v="2012"/>
  </r>
  <r>
    <x v="4"/>
    <x v="1"/>
    <x v="38"/>
    <x v="205"/>
    <n v="4"/>
    <n v="1650"/>
    <n v="2012"/>
  </r>
  <r>
    <x v="4"/>
    <x v="1"/>
    <x v="40"/>
    <x v="9"/>
    <n v="10"/>
    <n v="2400"/>
    <n v="2012"/>
  </r>
  <r>
    <x v="4"/>
    <x v="1"/>
    <x v="41"/>
    <x v="82"/>
    <n v="9"/>
    <n v="3666.6666666666665"/>
    <n v="2012"/>
  </r>
  <r>
    <x v="4"/>
    <x v="1"/>
    <x v="187"/>
    <x v="50"/>
    <n v="2"/>
    <n v="1000"/>
    <n v="2012"/>
  </r>
  <r>
    <x v="4"/>
    <x v="1"/>
    <x v="43"/>
    <x v="46"/>
    <n v="4"/>
    <n v="2125"/>
    <n v="2012"/>
  </r>
  <r>
    <x v="4"/>
    <x v="1"/>
    <x v="44"/>
    <x v="443"/>
    <n v="11"/>
    <n v="3527.2727272727275"/>
    <n v="2012"/>
  </r>
  <r>
    <x v="4"/>
    <x v="1"/>
    <x v="223"/>
    <x v="31"/>
    <n v="10"/>
    <n v="3500"/>
    <n v="2012"/>
  </r>
  <r>
    <x v="4"/>
    <x v="1"/>
    <x v="188"/>
    <x v="49"/>
    <n v="3"/>
    <n v="1666.6666666666667"/>
    <n v="2012"/>
  </r>
  <r>
    <x v="4"/>
    <x v="1"/>
    <x v="46"/>
    <x v="104"/>
    <n v="13"/>
    <n v="3384.6153846153848"/>
    <n v="2012"/>
  </r>
  <r>
    <x v="4"/>
    <x v="1"/>
    <x v="47"/>
    <x v="43"/>
    <n v="11"/>
    <n v="3590.909090909091"/>
    <n v="2012"/>
  </r>
  <r>
    <x v="4"/>
    <x v="1"/>
    <x v="49"/>
    <x v="8"/>
    <n v="4"/>
    <n v="4250"/>
    <n v="2012"/>
  </r>
  <r>
    <x v="4"/>
    <x v="1"/>
    <x v="190"/>
    <x v="19"/>
    <n v="1"/>
    <n v="20000"/>
    <n v="2012"/>
  </r>
  <r>
    <x v="4"/>
    <x v="1"/>
    <x v="191"/>
    <x v="49"/>
    <n v="1"/>
    <n v="5000"/>
    <n v="2012"/>
  </r>
  <r>
    <x v="4"/>
    <x v="1"/>
    <x v="52"/>
    <x v="444"/>
    <n v="7"/>
    <n v="1254.2857142857142"/>
    <n v="2012"/>
  </r>
  <r>
    <x v="4"/>
    <x v="1"/>
    <x v="173"/>
    <x v="227"/>
    <n v="7"/>
    <n v="2228.5714285714284"/>
    <n v="2012"/>
  </r>
  <r>
    <x v="4"/>
    <x v="1"/>
    <x v="193"/>
    <x v="138"/>
    <n v="8"/>
    <n v="4000"/>
    <n v="2012"/>
  </r>
  <r>
    <x v="4"/>
    <x v="1"/>
    <x v="194"/>
    <x v="216"/>
    <n v="6"/>
    <n v="4416.666666666667"/>
    <n v="2012"/>
  </r>
  <r>
    <x v="4"/>
    <x v="1"/>
    <x v="57"/>
    <x v="445"/>
    <n v="8"/>
    <n v="1737.5"/>
    <n v="2012"/>
  </r>
  <r>
    <x v="4"/>
    <x v="1"/>
    <x v="58"/>
    <x v="257"/>
    <n v="2"/>
    <n v="1925"/>
    <n v="2012"/>
  </r>
  <r>
    <x v="4"/>
    <x v="1"/>
    <x v="59"/>
    <x v="15"/>
    <n v="3"/>
    <n v="2000"/>
    <n v="2012"/>
  </r>
  <r>
    <x v="4"/>
    <x v="1"/>
    <x v="60"/>
    <x v="198"/>
    <n v="4"/>
    <n v="1400"/>
    <n v="2012"/>
  </r>
  <r>
    <x v="4"/>
    <x v="1"/>
    <x v="61"/>
    <x v="215"/>
    <n v="5"/>
    <n v="940"/>
    <n v="2012"/>
  </r>
  <r>
    <x v="4"/>
    <x v="1"/>
    <x v="233"/>
    <x v="20"/>
    <n v="1"/>
    <n v="1500"/>
    <n v="2012"/>
  </r>
  <r>
    <x v="4"/>
    <x v="1"/>
    <x v="62"/>
    <x v="3"/>
    <n v="7"/>
    <n v="1857.1428571428571"/>
    <n v="2012"/>
  </r>
  <r>
    <x v="4"/>
    <x v="1"/>
    <x v="65"/>
    <x v="20"/>
    <n v="1"/>
    <n v="1500"/>
    <n v="2012"/>
  </r>
  <r>
    <x v="4"/>
    <x v="1"/>
    <x v="66"/>
    <x v="56"/>
    <n v="17"/>
    <n v="2823.5294117647059"/>
    <n v="2012"/>
  </r>
  <r>
    <x v="4"/>
    <x v="1"/>
    <x v="67"/>
    <x v="412"/>
    <n v="1"/>
    <n v="2200"/>
    <n v="2012"/>
  </r>
  <r>
    <x v="4"/>
    <x v="1"/>
    <x v="68"/>
    <x v="137"/>
    <n v="3"/>
    <n v="3166.6666666666665"/>
    <n v="2012"/>
  </r>
  <r>
    <x v="4"/>
    <x v="1"/>
    <x v="70"/>
    <x v="323"/>
    <n v="1"/>
    <n v="5800"/>
    <n v="2012"/>
  </r>
  <r>
    <x v="4"/>
    <x v="1"/>
    <x v="197"/>
    <x v="224"/>
    <n v="5"/>
    <n v="1940"/>
    <n v="2012"/>
  </r>
  <r>
    <x v="4"/>
    <x v="1"/>
    <x v="71"/>
    <x v="13"/>
    <n v="3"/>
    <n v="3333.3333333333335"/>
    <n v="2012"/>
  </r>
  <r>
    <x v="4"/>
    <x v="1"/>
    <x v="72"/>
    <x v="446"/>
    <n v="6"/>
    <n v="3133.3333333333335"/>
    <n v="2012"/>
  </r>
  <r>
    <x v="4"/>
    <x v="1"/>
    <x v="74"/>
    <x v="0"/>
    <n v="2"/>
    <n v="1750"/>
    <n v="2012"/>
  </r>
  <r>
    <x v="4"/>
    <x v="1"/>
    <x v="198"/>
    <x v="205"/>
    <n v="3"/>
    <n v="2200"/>
    <n v="2012"/>
  </r>
  <r>
    <x v="4"/>
    <x v="1"/>
    <x v="76"/>
    <x v="89"/>
    <n v="4"/>
    <n v="1875"/>
    <n v="2012"/>
  </r>
  <r>
    <x v="4"/>
    <x v="1"/>
    <x v="175"/>
    <x v="10"/>
    <n v="7"/>
    <n v="2885.7142857142858"/>
    <n v="2012"/>
  </r>
  <r>
    <x v="4"/>
    <x v="1"/>
    <x v="78"/>
    <x v="50"/>
    <n v="1"/>
    <n v="2000"/>
    <n v="2012"/>
  </r>
  <r>
    <x v="4"/>
    <x v="1"/>
    <x v="79"/>
    <x v="74"/>
    <n v="6"/>
    <n v="2250"/>
    <n v="2012"/>
  </r>
  <r>
    <x v="4"/>
    <x v="1"/>
    <x v="80"/>
    <x v="447"/>
    <n v="4"/>
    <n v="2650"/>
    <n v="2012"/>
  </r>
  <r>
    <x v="4"/>
    <x v="1"/>
    <x v="81"/>
    <x v="16"/>
    <n v="2"/>
    <n v="2250"/>
    <n v="2012"/>
  </r>
  <r>
    <x v="4"/>
    <x v="1"/>
    <x v="199"/>
    <x v="160"/>
    <n v="6"/>
    <n v="1500"/>
    <n v="2012"/>
  </r>
  <r>
    <x v="4"/>
    <x v="1"/>
    <x v="176"/>
    <x v="196"/>
    <n v="2"/>
    <n v="600"/>
    <n v="2012"/>
  </r>
  <r>
    <x v="4"/>
    <x v="1"/>
    <x v="82"/>
    <x v="3"/>
    <n v="4"/>
    <n v="3250"/>
    <n v="2012"/>
  </r>
  <r>
    <x v="4"/>
    <x v="1"/>
    <x v="200"/>
    <x v="50"/>
    <n v="2"/>
    <n v="1000"/>
    <n v="2012"/>
  </r>
  <r>
    <x v="4"/>
    <x v="1"/>
    <x v="201"/>
    <x v="448"/>
    <n v="15"/>
    <n v="4866.666666666667"/>
    <n v="2012"/>
  </r>
  <r>
    <x v="4"/>
    <x v="1"/>
    <x v="202"/>
    <x v="449"/>
    <n v="10"/>
    <n v="2035"/>
    <n v="2012"/>
  </r>
  <r>
    <x v="4"/>
    <x v="1"/>
    <x v="203"/>
    <x v="20"/>
    <n v="1"/>
    <n v="1500"/>
    <n v="2012"/>
  </r>
  <r>
    <x v="4"/>
    <x v="1"/>
    <x v="87"/>
    <x v="450"/>
    <n v="8"/>
    <n v="1987.5"/>
    <n v="2012"/>
  </r>
  <r>
    <x v="4"/>
    <x v="1"/>
    <x v="204"/>
    <x v="451"/>
    <n v="15"/>
    <n v="3616.6666666666665"/>
    <n v="2012"/>
  </r>
  <r>
    <x v="4"/>
    <x v="1"/>
    <x v="88"/>
    <x v="445"/>
    <n v="6"/>
    <n v="2316.6666666666665"/>
    <n v="2012"/>
  </r>
  <r>
    <x v="4"/>
    <x v="1"/>
    <x v="205"/>
    <x v="49"/>
    <n v="3"/>
    <n v="1666.6666666666667"/>
    <n v="2012"/>
  </r>
  <r>
    <x v="4"/>
    <x v="1"/>
    <x v="89"/>
    <x v="12"/>
    <n v="11"/>
    <n v="1863.6363636363637"/>
    <n v="2012"/>
  </r>
  <r>
    <x v="4"/>
    <x v="1"/>
    <x v="90"/>
    <x v="15"/>
    <n v="4"/>
    <n v="1500"/>
    <n v="2012"/>
  </r>
  <r>
    <x v="4"/>
    <x v="1"/>
    <x v="93"/>
    <x v="24"/>
    <n v="1"/>
    <n v="1000"/>
    <n v="2012"/>
  </r>
  <r>
    <x v="4"/>
    <x v="1"/>
    <x v="94"/>
    <x v="16"/>
    <n v="4"/>
    <n v="1125"/>
    <n v="2012"/>
  </r>
  <r>
    <x v="4"/>
    <x v="1"/>
    <x v="245"/>
    <x v="328"/>
    <n v="12"/>
    <n v="2566.6666666666665"/>
    <n v="2012"/>
  </r>
  <r>
    <x v="4"/>
    <x v="1"/>
    <x v="96"/>
    <x v="132"/>
    <n v="4"/>
    <n v="1375"/>
    <n v="2012"/>
  </r>
  <r>
    <x v="4"/>
    <x v="1"/>
    <x v="97"/>
    <x v="307"/>
    <n v="8"/>
    <n v="2687.5"/>
    <n v="2012"/>
  </r>
  <r>
    <x v="4"/>
    <x v="1"/>
    <x v="99"/>
    <x v="60"/>
    <n v="2"/>
    <n v="2000"/>
    <n v="2012"/>
  </r>
  <r>
    <x v="4"/>
    <x v="1"/>
    <x v="100"/>
    <x v="113"/>
    <n v="17"/>
    <n v="2658.8235294117649"/>
    <n v="2012"/>
  </r>
  <r>
    <x v="4"/>
    <x v="1"/>
    <x v="101"/>
    <x v="20"/>
    <n v="1"/>
    <n v="1500"/>
    <n v="2012"/>
  </r>
  <r>
    <x v="4"/>
    <x v="1"/>
    <x v="206"/>
    <x v="8"/>
    <n v="6"/>
    <n v="2833.3333333333335"/>
    <n v="2012"/>
  </r>
  <r>
    <x v="4"/>
    <x v="1"/>
    <x v="207"/>
    <x v="452"/>
    <n v="11"/>
    <n v="2609.090909090909"/>
    <n v="2012"/>
  </r>
  <r>
    <x v="4"/>
    <x v="1"/>
    <x v="104"/>
    <x v="453"/>
    <n v="6"/>
    <n v="3533.3333333333335"/>
    <n v="2012"/>
  </r>
  <r>
    <x v="4"/>
    <x v="1"/>
    <x v="105"/>
    <x v="50"/>
    <n v="1"/>
    <n v="2000"/>
    <n v="2012"/>
  </r>
  <r>
    <x v="4"/>
    <x v="1"/>
    <x v="236"/>
    <x v="454"/>
    <n v="5"/>
    <n v="1330"/>
    <n v="2012"/>
  </r>
  <r>
    <x v="4"/>
    <x v="1"/>
    <x v="107"/>
    <x v="160"/>
    <n v="6"/>
    <n v="1500"/>
    <n v="2012"/>
  </r>
  <r>
    <x v="4"/>
    <x v="1"/>
    <x v="108"/>
    <x v="49"/>
    <n v="4"/>
    <n v="1250"/>
    <n v="2012"/>
  </r>
  <r>
    <x v="4"/>
    <x v="1"/>
    <x v="208"/>
    <x v="20"/>
    <n v="1"/>
    <n v="1500"/>
    <n v="2012"/>
  </r>
  <r>
    <x v="4"/>
    <x v="1"/>
    <x v="209"/>
    <x v="455"/>
    <n v="17"/>
    <n v="2605.8823529411766"/>
    <n v="2012"/>
  </r>
  <r>
    <x v="4"/>
    <x v="1"/>
    <x v="110"/>
    <x v="14"/>
    <n v="5"/>
    <n v="2100"/>
    <n v="2012"/>
  </r>
  <r>
    <x v="4"/>
    <x v="1"/>
    <x v="111"/>
    <x v="456"/>
    <n v="6"/>
    <n v="1733.3333333333333"/>
    <n v="2012"/>
  </r>
  <r>
    <x v="4"/>
    <x v="1"/>
    <x v="225"/>
    <x v="19"/>
    <n v="1"/>
    <n v="20000"/>
    <n v="2012"/>
  </r>
  <r>
    <x v="4"/>
    <x v="1"/>
    <x v="237"/>
    <x v="145"/>
    <n v="11"/>
    <n v="3654.5454545454545"/>
    <n v="2012"/>
  </r>
  <r>
    <x v="4"/>
    <x v="1"/>
    <x v="114"/>
    <x v="82"/>
    <n v="10"/>
    <n v="3300"/>
    <n v="2012"/>
  </r>
  <r>
    <x v="4"/>
    <x v="1"/>
    <x v="116"/>
    <x v="60"/>
    <n v="3"/>
    <n v="1333.3333333333333"/>
    <n v="2012"/>
  </r>
  <r>
    <x v="4"/>
    <x v="1"/>
    <x v="117"/>
    <x v="95"/>
    <n v="9"/>
    <n v="2888.8888888888887"/>
    <n v="2012"/>
  </r>
  <r>
    <x v="4"/>
    <x v="1"/>
    <x v="118"/>
    <x v="349"/>
    <n v="13"/>
    <n v="3176.9230769230771"/>
    <n v="2012"/>
  </r>
  <r>
    <x v="4"/>
    <x v="1"/>
    <x v="120"/>
    <x v="13"/>
    <n v="4"/>
    <n v="2500"/>
    <n v="2012"/>
  </r>
  <r>
    <x v="4"/>
    <x v="1"/>
    <x v="256"/>
    <x v="410"/>
    <n v="6"/>
    <n v="1700"/>
    <n v="2012"/>
  </r>
  <r>
    <x v="4"/>
    <x v="1"/>
    <x v="121"/>
    <x v="16"/>
    <n v="1"/>
    <n v="4500"/>
    <n v="2012"/>
  </r>
  <r>
    <x v="4"/>
    <x v="1"/>
    <x v="211"/>
    <x v="218"/>
    <n v="14"/>
    <n v="2078.5714285714284"/>
    <n v="2012"/>
  </r>
  <r>
    <x v="4"/>
    <x v="1"/>
    <x v="123"/>
    <x v="407"/>
    <n v="3"/>
    <n v="1600"/>
    <n v="2012"/>
  </r>
  <r>
    <x v="4"/>
    <x v="1"/>
    <x v="124"/>
    <x v="78"/>
    <n v="5"/>
    <n v="4620"/>
    <n v="2012"/>
  </r>
  <r>
    <x v="4"/>
    <x v="1"/>
    <x v="126"/>
    <x v="457"/>
    <n v="14"/>
    <n v="2507.1428571428573"/>
    <n v="2012"/>
  </r>
  <r>
    <x v="4"/>
    <x v="1"/>
    <x v="127"/>
    <x v="16"/>
    <n v="4"/>
    <n v="1125"/>
    <n v="2012"/>
  </r>
  <r>
    <x v="4"/>
    <x v="1"/>
    <x v="213"/>
    <x v="458"/>
    <n v="20"/>
    <n v="3810"/>
    <n v="2012"/>
  </r>
  <r>
    <x v="4"/>
    <x v="1"/>
    <x v="214"/>
    <x v="49"/>
    <n v="2"/>
    <n v="2500"/>
    <n v="2012"/>
  </r>
  <r>
    <x v="4"/>
    <x v="1"/>
    <x v="129"/>
    <x v="459"/>
    <n v="17"/>
    <n v="2182.3529411764707"/>
    <n v="2012"/>
  </r>
  <r>
    <x v="4"/>
    <x v="1"/>
    <x v="215"/>
    <x v="238"/>
    <n v="4"/>
    <n v="2025"/>
    <n v="2012"/>
  </r>
  <r>
    <x v="4"/>
    <x v="1"/>
    <x v="226"/>
    <x v="55"/>
    <n v="1"/>
    <n v="3000"/>
    <n v="2012"/>
  </r>
  <r>
    <x v="4"/>
    <x v="1"/>
    <x v="132"/>
    <x v="460"/>
    <n v="3"/>
    <n v="2133.3333333333335"/>
    <n v="2012"/>
  </r>
  <r>
    <x v="4"/>
    <x v="1"/>
    <x v="133"/>
    <x v="461"/>
    <n v="9"/>
    <n v="5388.8888888888887"/>
    <n v="2012"/>
  </r>
  <r>
    <x v="4"/>
    <x v="1"/>
    <x v="134"/>
    <x v="50"/>
    <n v="2"/>
    <n v="1000"/>
    <n v="2012"/>
  </r>
  <r>
    <x v="4"/>
    <x v="1"/>
    <x v="135"/>
    <x v="64"/>
    <n v="1"/>
    <n v="2500"/>
    <n v="2012"/>
  </r>
  <r>
    <x v="4"/>
    <x v="1"/>
    <x v="137"/>
    <x v="17"/>
    <n v="7"/>
    <n v="2785.7142857142858"/>
    <n v="2012"/>
  </r>
  <r>
    <x v="4"/>
    <x v="1"/>
    <x v="139"/>
    <x v="32"/>
    <n v="5"/>
    <n v="2200"/>
    <n v="2012"/>
  </r>
  <r>
    <x v="4"/>
    <x v="1"/>
    <x v="142"/>
    <x v="190"/>
    <n v="13"/>
    <n v="2300"/>
    <n v="2012"/>
  </r>
  <r>
    <x v="4"/>
    <x v="1"/>
    <x v="143"/>
    <x v="462"/>
    <n v="5"/>
    <n v="2220"/>
    <n v="2012"/>
  </r>
  <r>
    <x v="4"/>
    <x v="1"/>
    <x v="178"/>
    <x v="463"/>
    <n v="6"/>
    <n v="1650"/>
    <n v="2012"/>
  </r>
  <r>
    <x v="4"/>
    <x v="1"/>
    <x v="217"/>
    <x v="464"/>
    <n v="12"/>
    <n v="3683.3333333333335"/>
    <n v="2012"/>
  </r>
  <r>
    <x v="4"/>
    <x v="1"/>
    <x v="144"/>
    <x v="260"/>
    <n v="8"/>
    <n v="2412.5"/>
    <n v="2012"/>
  </r>
  <r>
    <x v="4"/>
    <x v="1"/>
    <x v="179"/>
    <x v="205"/>
    <n v="4"/>
    <n v="1650"/>
    <n v="2012"/>
  </r>
  <r>
    <x v="4"/>
    <x v="1"/>
    <x v="145"/>
    <x v="49"/>
    <n v="2"/>
    <n v="2500"/>
    <n v="2012"/>
  </r>
  <r>
    <x v="4"/>
    <x v="1"/>
    <x v="146"/>
    <x v="304"/>
    <n v="6"/>
    <n v="2450"/>
    <n v="2012"/>
  </r>
  <r>
    <x v="4"/>
    <x v="1"/>
    <x v="147"/>
    <x v="41"/>
    <n v="10"/>
    <n v="4000"/>
    <n v="2012"/>
  </r>
  <r>
    <x v="4"/>
    <x v="1"/>
    <x v="148"/>
    <x v="13"/>
    <n v="2"/>
    <n v="5000"/>
    <n v="2012"/>
  </r>
  <r>
    <x v="4"/>
    <x v="1"/>
    <x v="149"/>
    <x v="465"/>
    <n v="10"/>
    <n v="3110"/>
    <n v="2012"/>
  </r>
  <r>
    <x v="4"/>
    <x v="1"/>
    <x v="218"/>
    <x v="73"/>
    <n v="6"/>
    <n v="3083.3333333333335"/>
    <n v="2012"/>
  </r>
  <r>
    <x v="4"/>
    <x v="1"/>
    <x v="150"/>
    <x v="64"/>
    <n v="2"/>
    <n v="1250"/>
    <n v="2012"/>
  </r>
  <r>
    <x v="4"/>
    <x v="1"/>
    <x v="151"/>
    <x v="230"/>
    <n v="15"/>
    <n v="2346.6666666666665"/>
    <n v="2012"/>
  </r>
  <r>
    <x v="4"/>
    <x v="1"/>
    <x v="153"/>
    <x v="37"/>
    <n v="1"/>
    <n v="8000"/>
    <n v="2012"/>
  </r>
  <r>
    <x v="4"/>
    <x v="1"/>
    <x v="154"/>
    <x v="37"/>
    <n v="3"/>
    <n v="2666.6666666666665"/>
    <n v="2012"/>
  </r>
  <r>
    <x v="4"/>
    <x v="1"/>
    <x v="156"/>
    <x v="466"/>
    <n v="14"/>
    <n v="1935.7142857142858"/>
    <n v="2012"/>
  </r>
  <r>
    <x v="4"/>
    <x v="1"/>
    <x v="158"/>
    <x v="226"/>
    <n v="4"/>
    <n v="3075"/>
    <n v="2013"/>
  </r>
  <r>
    <x v="4"/>
    <x v="1"/>
    <x v="159"/>
    <x v="50"/>
    <n v="1"/>
    <n v="2000"/>
    <n v="2013"/>
  </r>
  <r>
    <x v="4"/>
    <x v="1"/>
    <x v="160"/>
    <x v="1"/>
    <n v="3"/>
    <n v="2333.3333333333335"/>
    <n v="2013"/>
  </r>
  <r>
    <x v="4"/>
    <x v="1"/>
    <x v="161"/>
    <x v="4"/>
    <n v="6"/>
    <n v="2500"/>
    <n v="2013"/>
  </r>
  <r>
    <x v="4"/>
    <x v="1"/>
    <x v="162"/>
    <x v="467"/>
    <n v="8"/>
    <n v="2837.5"/>
    <n v="2013"/>
  </r>
  <r>
    <x v="4"/>
    <x v="1"/>
    <x v="164"/>
    <x v="64"/>
    <n v="1"/>
    <n v="2500"/>
    <n v="2013"/>
  </r>
  <r>
    <x v="4"/>
    <x v="1"/>
    <x v="219"/>
    <x v="468"/>
    <n v="9"/>
    <n v="2922.2222222222222"/>
    <n v="2013"/>
  </r>
  <r>
    <x v="4"/>
    <x v="1"/>
    <x v="165"/>
    <x v="469"/>
    <n v="7"/>
    <n v="3971.4285714285716"/>
    <n v="2013"/>
  </r>
  <r>
    <x v="4"/>
    <x v="1"/>
    <x v="181"/>
    <x v="273"/>
    <n v="5"/>
    <n v="1860"/>
    <n v="2013"/>
  </r>
  <r>
    <x v="4"/>
    <x v="1"/>
    <x v="220"/>
    <x v="60"/>
    <n v="2"/>
    <n v="2000"/>
    <n v="2013"/>
  </r>
  <r>
    <x v="4"/>
    <x v="1"/>
    <x v="221"/>
    <x v="15"/>
    <n v="3"/>
    <n v="2000"/>
    <n v="2013"/>
  </r>
  <r>
    <x v="4"/>
    <x v="1"/>
    <x v="257"/>
    <x v="55"/>
    <n v="1"/>
    <n v="3000"/>
    <n v="2013"/>
  </r>
  <r>
    <x v="4"/>
    <x v="2"/>
    <x v="3"/>
    <x v="20"/>
    <n v="1"/>
    <n v="1500"/>
    <n v="2011"/>
  </r>
  <r>
    <x v="4"/>
    <x v="2"/>
    <x v="4"/>
    <x v="73"/>
    <n v="3"/>
    <n v="6166.666666666667"/>
    <n v="2011"/>
  </r>
  <r>
    <x v="4"/>
    <x v="2"/>
    <x v="5"/>
    <x v="50"/>
    <n v="1"/>
    <n v="2000"/>
    <n v="2011"/>
  </r>
  <r>
    <x v="4"/>
    <x v="2"/>
    <x v="6"/>
    <x v="285"/>
    <n v="7"/>
    <n v="1314.2857142857142"/>
    <n v="2011"/>
  </r>
  <r>
    <x v="4"/>
    <x v="2"/>
    <x v="8"/>
    <x v="266"/>
    <n v="1"/>
    <n v="800"/>
    <n v="2011"/>
  </r>
  <r>
    <x v="4"/>
    <x v="2"/>
    <x v="9"/>
    <x v="24"/>
    <n v="1"/>
    <n v="1000"/>
    <n v="2011"/>
  </r>
  <r>
    <x v="4"/>
    <x v="2"/>
    <x v="10"/>
    <x v="20"/>
    <n v="1"/>
    <n v="1500"/>
    <n v="2011"/>
  </r>
  <r>
    <x v="4"/>
    <x v="2"/>
    <x v="12"/>
    <x v="64"/>
    <n v="2"/>
    <n v="1250"/>
    <n v="2011"/>
  </r>
  <r>
    <x v="4"/>
    <x v="2"/>
    <x v="14"/>
    <x v="16"/>
    <n v="3"/>
    <n v="1500"/>
    <n v="2012"/>
  </r>
  <r>
    <x v="4"/>
    <x v="2"/>
    <x v="16"/>
    <x v="277"/>
    <n v="2"/>
    <n v="1050"/>
    <n v="2012"/>
  </r>
  <r>
    <x v="4"/>
    <x v="2"/>
    <x v="17"/>
    <x v="413"/>
    <n v="2"/>
    <n v="1300"/>
    <n v="2012"/>
  </r>
  <r>
    <x v="4"/>
    <x v="2"/>
    <x v="18"/>
    <x v="64"/>
    <n v="2"/>
    <n v="1250"/>
    <n v="2012"/>
  </r>
  <r>
    <x v="4"/>
    <x v="2"/>
    <x v="20"/>
    <x v="60"/>
    <n v="3"/>
    <n v="1333.3333333333333"/>
    <n v="2012"/>
  </r>
  <r>
    <x v="4"/>
    <x v="2"/>
    <x v="21"/>
    <x v="50"/>
    <n v="1"/>
    <n v="2000"/>
    <n v="2012"/>
  </r>
  <r>
    <x v="4"/>
    <x v="2"/>
    <x v="23"/>
    <x v="288"/>
    <n v="3"/>
    <n v="1233.3333333333333"/>
    <n v="2012"/>
  </r>
  <r>
    <x v="4"/>
    <x v="2"/>
    <x v="25"/>
    <x v="50"/>
    <n v="2"/>
    <n v="1000"/>
    <n v="2012"/>
  </r>
  <r>
    <x v="4"/>
    <x v="2"/>
    <x v="28"/>
    <x v="89"/>
    <n v="4"/>
    <n v="1875"/>
    <n v="2012"/>
  </r>
  <r>
    <x v="4"/>
    <x v="2"/>
    <x v="29"/>
    <x v="20"/>
    <n v="1"/>
    <n v="1500"/>
    <n v="2012"/>
  </r>
  <r>
    <x v="4"/>
    <x v="2"/>
    <x v="30"/>
    <x v="0"/>
    <n v="2"/>
    <n v="1750"/>
    <n v="2012"/>
  </r>
  <r>
    <x v="4"/>
    <x v="2"/>
    <x v="31"/>
    <x v="20"/>
    <n v="1"/>
    <n v="1500"/>
    <n v="2012"/>
  </r>
  <r>
    <x v="4"/>
    <x v="2"/>
    <x v="32"/>
    <x v="16"/>
    <n v="2"/>
    <n v="2250"/>
    <n v="2012"/>
  </r>
  <r>
    <x v="4"/>
    <x v="2"/>
    <x v="248"/>
    <x v="470"/>
    <n v="1"/>
    <n v="300"/>
    <n v="2012"/>
  </r>
  <r>
    <x v="4"/>
    <x v="2"/>
    <x v="35"/>
    <x v="24"/>
    <n v="1"/>
    <n v="1000"/>
    <n v="2012"/>
  </r>
  <r>
    <x v="4"/>
    <x v="2"/>
    <x v="255"/>
    <x v="278"/>
    <n v="1"/>
    <n v="500"/>
    <n v="2012"/>
  </r>
  <r>
    <x v="4"/>
    <x v="2"/>
    <x v="41"/>
    <x v="411"/>
    <n v="2"/>
    <n v="1900"/>
    <n v="2012"/>
  </r>
  <r>
    <x v="4"/>
    <x v="2"/>
    <x v="42"/>
    <x v="278"/>
    <n v="1"/>
    <n v="500"/>
    <n v="2012"/>
  </r>
  <r>
    <x v="4"/>
    <x v="2"/>
    <x v="44"/>
    <x v="16"/>
    <n v="2"/>
    <n v="2250"/>
    <n v="2012"/>
  </r>
  <r>
    <x v="4"/>
    <x v="2"/>
    <x v="45"/>
    <x v="55"/>
    <n v="1"/>
    <n v="3000"/>
    <n v="2012"/>
  </r>
  <r>
    <x v="4"/>
    <x v="2"/>
    <x v="223"/>
    <x v="49"/>
    <n v="2"/>
    <n v="2500"/>
    <n v="2012"/>
  </r>
  <r>
    <x v="4"/>
    <x v="2"/>
    <x v="188"/>
    <x v="50"/>
    <n v="2"/>
    <n v="1000"/>
    <n v="2012"/>
  </r>
  <r>
    <x v="4"/>
    <x v="2"/>
    <x v="46"/>
    <x v="50"/>
    <n v="1"/>
    <n v="2000"/>
    <n v="2012"/>
  </r>
  <r>
    <x v="4"/>
    <x v="2"/>
    <x v="191"/>
    <x v="471"/>
    <n v="1"/>
    <n v="950"/>
    <n v="2012"/>
  </r>
  <r>
    <x v="4"/>
    <x v="2"/>
    <x v="52"/>
    <x v="50"/>
    <n v="2"/>
    <n v="1000"/>
    <n v="2012"/>
  </r>
  <r>
    <x v="4"/>
    <x v="2"/>
    <x v="53"/>
    <x v="55"/>
    <n v="1"/>
    <n v="3000"/>
    <n v="2012"/>
  </r>
  <r>
    <x v="4"/>
    <x v="2"/>
    <x v="193"/>
    <x v="50"/>
    <n v="1"/>
    <n v="2000"/>
    <n v="2012"/>
  </r>
  <r>
    <x v="4"/>
    <x v="2"/>
    <x v="57"/>
    <x v="50"/>
    <n v="2"/>
    <n v="1000"/>
    <n v="2012"/>
  </r>
  <r>
    <x v="4"/>
    <x v="2"/>
    <x v="59"/>
    <x v="278"/>
    <n v="1"/>
    <n v="500"/>
    <n v="2012"/>
  </r>
  <r>
    <x v="4"/>
    <x v="2"/>
    <x v="62"/>
    <x v="24"/>
    <n v="1"/>
    <n v="1000"/>
    <n v="2012"/>
  </r>
  <r>
    <x v="4"/>
    <x v="2"/>
    <x v="64"/>
    <x v="24"/>
    <n v="1"/>
    <n v="1000"/>
    <n v="2012"/>
  </r>
  <r>
    <x v="4"/>
    <x v="2"/>
    <x v="71"/>
    <x v="0"/>
    <n v="2"/>
    <n v="1750"/>
    <n v="2012"/>
  </r>
  <r>
    <x v="4"/>
    <x v="2"/>
    <x v="74"/>
    <x v="50"/>
    <n v="1"/>
    <n v="2000"/>
    <n v="2012"/>
  </r>
  <r>
    <x v="4"/>
    <x v="2"/>
    <x v="198"/>
    <x v="266"/>
    <n v="1"/>
    <n v="800"/>
    <n v="2012"/>
  </r>
  <r>
    <x v="4"/>
    <x v="2"/>
    <x v="78"/>
    <x v="24"/>
    <n v="1"/>
    <n v="1000"/>
    <n v="2012"/>
  </r>
  <r>
    <x v="4"/>
    <x v="2"/>
    <x v="79"/>
    <x v="50"/>
    <n v="1"/>
    <n v="2000"/>
    <n v="2012"/>
  </r>
  <r>
    <x v="4"/>
    <x v="2"/>
    <x v="199"/>
    <x v="20"/>
    <n v="1"/>
    <n v="1500"/>
    <n v="2012"/>
  </r>
  <r>
    <x v="4"/>
    <x v="2"/>
    <x v="87"/>
    <x v="16"/>
    <n v="3"/>
    <n v="1500"/>
    <n v="2012"/>
  </r>
  <r>
    <x v="4"/>
    <x v="2"/>
    <x v="88"/>
    <x v="50"/>
    <n v="1"/>
    <n v="2000"/>
    <n v="2012"/>
  </r>
  <r>
    <x v="4"/>
    <x v="2"/>
    <x v="89"/>
    <x v="28"/>
    <n v="2"/>
    <n v="1150"/>
    <n v="2012"/>
  </r>
  <r>
    <x v="4"/>
    <x v="2"/>
    <x v="90"/>
    <x v="55"/>
    <n v="2"/>
    <n v="1500"/>
    <n v="2012"/>
  </r>
  <r>
    <x v="4"/>
    <x v="2"/>
    <x v="94"/>
    <x v="93"/>
    <n v="4"/>
    <n v="1625"/>
    <n v="2012"/>
  </r>
  <r>
    <x v="4"/>
    <x v="2"/>
    <x v="245"/>
    <x v="280"/>
    <n v="4"/>
    <n v="1075"/>
    <n v="2012"/>
  </r>
  <r>
    <x v="4"/>
    <x v="2"/>
    <x v="97"/>
    <x v="132"/>
    <n v="4"/>
    <n v="1375"/>
    <n v="2012"/>
  </r>
  <r>
    <x v="4"/>
    <x v="2"/>
    <x v="99"/>
    <x v="197"/>
    <n v="2"/>
    <n v="1350"/>
    <n v="2012"/>
  </r>
  <r>
    <x v="4"/>
    <x v="2"/>
    <x v="100"/>
    <x v="0"/>
    <n v="2"/>
    <n v="1750"/>
    <n v="2012"/>
  </r>
  <r>
    <x v="4"/>
    <x v="2"/>
    <x v="207"/>
    <x v="49"/>
    <n v="2"/>
    <n v="2500"/>
    <n v="2012"/>
  </r>
  <r>
    <x v="4"/>
    <x v="2"/>
    <x v="104"/>
    <x v="50"/>
    <n v="1"/>
    <n v="2000"/>
    <n v="2012"/>
  </r>
  <r>
    <x v="4"/>
    <x v="2"/>
    <x v="236"/>
    <x v="50"/>
    <n v="2"/>
    <n v="1000"/>
    <n v="2012"/>
  </r>
  <r>
    <x v="4"/>
    <x v="2"/>
    <x v="108"/>
    <x v="55"/>
    <n v="3"/>
    <n v="1000"/>
    <n v="2012"/>
  </r>
  <r>
    <x v="4"/>
    <x v="2"/>
    <x v="208"/>
    <x v="278"/>
    <n v="1"/>
    <n v="500"/>
    <n v="2012"/>
  </r>
  <r>
    <x v="4"/>
    <x v="2"/>
    <x v="209"/>
    <x v="472"/>
    <n v="2"/>
    <n v="2050"/>
    <n v="2012"/>
  </r>
  <r>
    <x v="4"/>
    <x v="2"/>
    <x v="111"/>
    <x v="60"/>
    <n v="2"/>
    <n v="2000"/>
    <n v="2012"/>
  </r>
  <r>
    <x v="4"/>
    <x v="2"/>
    <x v="237"/>
    <x v="205"/>
    <n v="6"/>
    <n v="1100"/>
    <n v="2012"/>
  </r>
  <r>
    <x v="4"/>
    <x v="2"/>
    <x v="114"/>
    <x v="50"/>
    <n v="2"/>
    <n v="1000"/>
    <n v="2012"/>
  </r>
  <r>
    <x v="4"/>
    <x v="2"/>
    <x v="117"/>
    <x v="473"/>
    <n v="3"/>
    <n v="1650"/>
    <n v="2012"/>
  </r>
  <r>
    <x v="4"/>
    <x v="2"/>
    <x v="120"/>
    <x v="1"/>
    <n v="4"/>
    <n v="1750"/>
    <n v="2012"/>
  </r>
  <r>
    <x v="4"/>
    <x v="2"/>
    <x v="256"/>
    <x v="474"/>
    <n v="4"/>
    <n v="1775"/>
    <n v="2012"/>
  </r>
  <r>
    <x v="4"/>
    <x v="2"/>
    <x v="211"/>
    <x v="107"/>
    <n v="4"/>
    <n v="1325"/>
    <n v="2012"/>
  </r>
  <r>
    <x v="4"/>
    <x v="2"/>
    <x v="123"/>
    <x v="24"/>
    <n v="1"/>
    <n v="1000"/>
    <n v="2012"/>
  </r>
  <r>
    <x v="4"/>
    <x v="2"/>
    <x v="126"/>
    <x v="55"/>
    <n v="1"/>
    <n v="3000"/>
    <n v="2012"/>
  </r>
  <r>
    <x v="4"/>
    <x v="2"/>
    <x v="127"/>
    <x v="24"/>
    <n v="1"/>
    <n v="1000"/>
    <n v="2012"/>
  </r>
  <r>
    <x v="4"/>
    <x v="2"/>
    <x v="213"/>
    <x v="475"/>
    <n v="5"/>
    <n v="1780"/>
    <n v="2012"/>
  </r>
  <r>
    <x v="4"/>
    <x v="2"/>
    <x v="129"/>
    <x v="24"/>
    <n v="1"/>
    <n v="1000"/>
    <n v="2012"/>
  </r>
  <r>
    <x v="4"/>
    <x v="2"/>
    <x v="132"/>
    <x v="37"/>
    <n v="4"/>
    <n v="2000"/>
    <n v="2012"/>
  </r>
  <r>
    <x v="4"/>
    <x v="2"/>
    <x v="134"/>
    <x v="50"/>
    <n v="1"/>
    <n v="2000"/>
    <n v="2012"/>
  </r>
  <r>
    <x v="4"/>
    <x v="2"/>
    <x v="135"/>
    <x v="288"/>
    <n v="2"/>
    <n v="1850"/>
    <n v="2012"/>
  </r>
  <r>
    <x v="4"/>
    <x v="2"/>
    <x v="136"/>
    <x v="60"/>
    <n v="2"/>
    <n v="2000"/>
    <n v="2012"/>
  </r>
  <r>
    <x v="4"/>
    <x v="2"/>
    <x v="137"/>
    <x v="393"/>
    <n v="3"/>
    <n v="2433.3333333333335"/>
    <n v="2012"/>
  </r>
  <r>
    <x v="4"/>
    <x v="2"/>
    <x v="138"/>
    <x v="0"/>
    <n v="3"/>
    <n v="1166.6666666666667"/>
    <n v="2012"/>
  </r>
  <r>
    <x v="4"/>
    <x v="2"/>
    <x v="139"/>
    <x v="1"/>
    <n v="3"/>
    <n v="2333.3333333333335"/>
    <n v="2012"/>
  </r>
  <r>
    <x v="4"/>
    <x v="2"/>
    <x v="142"/>
    <x v="15"/>
    <n v="3"/>
    <n v="2000"/>
    <n v="2012"/>
  </r>
  <r>
    <x v="4"/>
    <x v="2"/>
    <x v="178"/>
    <x v="132"/>
    <n v="3"/>
    <n v="1833.3333333333333"/>
    <n v="2012"/>
  </r>
  <r>
    <x v="4"/>
    <x v="2"/>
    <x v="246"/>
    <x v="412"/>
    <n v="1"/>
    <n v="2200"/>
    <n v="2012"/>
  </r>
  <r>
    <x v="4"/>
    <x v="2"/>
    <x v="217"/>
    <x v="60"/>
    <n v="2"/>
    <n v="2000"/>
    <n v="2012"/>
  </r>
  <r>
    <x v="4"/>
    <x v="2"/>
    <x v="144"/>
    <x v="474"/>
    <n v="5"/>
    <n v="1420"/>
    <n v="2012"/>
  </r>
  <r>
    <x v="4"/>
    <x v="2"/>
    <x v="145"/>
    <x v="53"/>
    <n v="3"/>
    <n v="7000"/>
    <n v="2012"/>
  </r>
  <r>
    <x v="4"/>
    <x v="2"/>
    <x v="146"/>
    <x v="55"/>
    <n v="1"/>
    <n v="3000"/>
    <n v="2012"/>
  </r>
  <r>
    <x v="4"/>
    <x v="2"/>
    <x v="147"/>
    <x v="273"/>
    <n v="5"/>
    <n v="1860"/>
    <n v="2012"/>
  </r>
  <r>
    <x v="4"/>
    <x v="2"/>
    <x v="149"/>
    <x v="55"/>
    <n v="2"/>
    <n v="1500"/>
    <n v="2012"/>
  </r>
  <r>
    <x v="4"/>
    <x v="2"/>
    <x v="150"/>
    <x v="20"/>
    <n v="1"/>
    <n v="1500"/>
    <n v="2012"/>
  </r>
  <r>
    <x v="4"/>
    <x v="2"/>
    <x v="151"/>
    <x v="93"/>
    <n v="3"/>
    <n v="2166.6666666666665"/>
    <n v="2012"/>
  </r>
  <r>
    <x v="4"/>
    <x v="2"/>
    <x v="152"/>
    <x v="24"/>
    <n v="1"/>
    <n v="1000"/>
    <n v="2012"/>
  </r>
  <r>
    <x v="4"/>
    <x v="2"/>
    <x v="153"/>
    <x v="192"/>
    <n v="1"/>
    <n v="600"/>
    <n v="2012"/>
  </r>
  <r>
    <x v="4"/>
    <x v="2"/>
    <x v="154"/>
    <x v="24"/>
    <n v="1"/>
    <n v="1000"/>
    <n v="2012"/>
  </r>
  <r>
    <x v="4"/>
    <x v="2"/>
    <x v="156"/>
    <x v="275"/>
    <n v="3"/>
    <n v="2100"/>
    <n v="2012"/>
  </r>
  <r>
    <x v="4"/>
    <x v="2"/>
    <x v="158"/>
    <x v="50"/>
    <n v="1"/>
    <n v="2000"/>
    <n v="2013"/>
  </r>
  <r>
    <x v="4"/>
    <x v="2"/>
    <x v="160"/>
    <x v="64"/>
    <n v="2"/>
    <n v="1250"/>
    <n v="2013"/>
  </r>
  <r>
    <x v="4"/>
    <x v="2"/>
    <x v="161"/>
    <x v="292"/>
    <n v="3"/>
    <n v="1900"/>
    <n v="2013"/>
  </r>
  <r>
    <x v="4"/>
    <x v="2"/>
    <x v="162"/>
    <x v="50"/>
    <n v="1"/>
    <n v="2000"/>
    <n v="2013"/>
  </r>
  <r>
    <x v="4"/>
    <x v="2"/>
    <x v="163"/>
    <x v="24"/>
    <n v="1"/>
    <n v="1000"/>
    <n v="2013"/>
  </r>
  <r>
    <x v="4"/>
    <x v="2"/>
    <x v="164"/>
    <x v="288"/>
    <n v="3"/>
    <n v="1233.3333333333333"/>
    <n v="2013"/>
  </r>
  <r>
    <x v="4"/>
    <x v="2"/>
    <x v="165"/>
    <x v="474"/>
    <n v="4"/>
    <n v="1775"/>
    <n v="2013"/>
  </r>
  <r>
    <x v="4"/>
    <x v="2"/>
    <x v="181"/>
    <x v="228"/>
    <n v="2"/>
    <n v="900"/>
    <n v="2013"/>
  </r>
  <r>
    <x v="4"/>
    <x v="2"/>
    <x v="166"/>
    <x v="24"/>
    <n v="1"/>
    <n v="1000"/>
    <n v="2013"/>
  </r>
  <r>
    <x v="4"/>
    <x v="2"/>
    <x v="221"/>
    <x v="16"/>
    <n v="3"/>
    <n v="1500"/>
    <n v="2013"/>
  </r>
  <r>
    <x v="4"/>
    <x v="2"/>
    <x v="257"/>
    <x v="24"/>
    <n v="1"/>
    <n v="1000"/>
    <n v="2013"/>
  </r>
  <r>
    <x v="4"/>
    <x v="3"/>
    <x v="4"/>
    <x v="50"/>
    <n v="1"/>
    <n v="2000"/>
    <n v="2011"/>
  </r>
  <r>
    <x v="4"/>
    <x v="3"/>
    <x v="11"/>
    <x v="60"/>
    <n v="1"/>
    <n v="4000"/>
    <n v="2011"/>
  </r>
  <r>
    <x v="4"/>
    <x v="3"/>
    <x v="187"/>
    <x v="50"/>
    <n v="1"/>
    <n v="2000"/>
    <n v="2012"/>
  </r>
  <r>
    <x v="4"/>
    <x v="3"/>
    <x v="44"/>
    <x v="49"/>
    <n v="1"/>
    <n v="5000"/>
    <n v="2012"/>
  </r>
  <r>
    <x v="4"/>
    <x v="3"/>
    <x v="223"/>
    <x v="20"/>
    <n v="1"/>
    <n v="1500"/>
    <n v="2012"/>
  </r>
  <r>
    <x v="4"/>
    <x v="3"/>
    <x v="189"/>
    <x v="19"/>
    <n v="1"/>
    <n v="20000"/>
    <n v="2012"/>
  </r>
  <r>
    <x v="4"/>
    <x v="3"/>
    <x v="193"/>
    <x v="49"/>
    <n v="1"/>
    <n v="5000"/>
    <n v="2012"/>
  </r>
  <r>
    <x v="4"/>
    <x v="3"/>
    <x v="194"/>
    <x v="32"/>
    <n v="2"/>
    <n v="5500"/>
    <n v="2012"/>
  </r>
  <r>
    <x v="4"/>
    <x v="3"/>
    <x v="64"/>
    <x v="20"/>
    <n v="1"/>
    <n v="1500"/>
    <n v="2012"/>
  </r>
  <r>
    <x v="4"/>
    <x v="3"/>
    <x v="66"/>
    <x v="55"/>
    <n v="1"/>
    <n v="3000"/>
    <n v="2012"/>
  </r>
  <r>
    <x v="4"/>
    <x v="3"/>
    <x v="67"/>
    <x v="4"/>
    <n v="1"/>
    <n v="15000"/>
    <n v="2012"/>
  </r>
  <r>
    <x v="4"/>
    <x v="3"/>
    <x v="68"/>
    <x v="13"/>
    <n v="1"/>
    <n v="10000"/>
    <n v="2012"/>
  </r>
  <r>
    <x v="4"/>
    <x v="3"/>
    <x v="70"/>
    <x v="49"/>
    <n v="1"/>
    <n v="5000"/>
    <n v="2012"/>
  </r>
  <r>
    <x v="4"/>
    <x v="3"/>
    <x v="72"/>
    <x v="60"/>
    <n v="1"/>
    <n v="4000"/>
    <n v="2012"/>
  </r>
  <r>
    <x v="4"/>
    <x v="3"/>
    <x v="198"/>
    <x v="49"/>
    <n v="1"/>
    <n v="5000"/>
    <n v="2012"/>
  </r>
  <r>
    <x v="4"/>
    <x v="3"/>
    <x v="175"/>
    <x v="24"/>
    <n v="1"/>
    <n v="1000"/>
    <n v="2012"/>
  </r>
  <r>
    <x v="4"/>
    <x v="3"/>
    <x v="90"/>
    <x v="55"/>
    <n v="1"/>
    <n v="3000"/>
    <n v="2012"/>
  </r>
  <r>
    <x v="4"/>
    <x v="3"/>
    <x v="92"/>
    <x v="40"/>
    <n v="1"/>
    <n v="25000"/>
    <n v="2012"/>
  </r>
  <r>
    <x v="4"/>
    <x v="3"/>
    <x v="97"/>
    <x v="476"/>
    <n v="2"/>
    <n v="3975"/>
    <n v="2012"/>
  </r>
  <r>
    <x v="4"/>
    <x v="3"/>
    <x v="98"/>
    <x v="18"/>
    <n v="1"/>
    <n v="30000"/>
    <n v="2012"/>
  </r>
  <r>
    <x v="4"/>
    <x v="3"/>
    <x v="206"/>
    <x v="0"/>
    <n v="2"/>
    <n v="1750"/>
    <n v="2012"/>
  </r>
  <r>
    <x v="4"/>
    <x v="3"/>
    <x v="104"/>
    <x v="37"/>
    <n v="1"/>
    <n v="8000"/>
    <n v="2012"/>
  </r>
  <r>
    <x v="4"/>
    <x v="3"/>
    <x v="105"/>
    <x v="55"/>
    <n v="1"/>
    <n v="3000"/>
    <n v="2012"/>
  </r>
  <r>
    <x v="4"/>
    <x v="3"/>
    <x v="108"/>
    <x v="50"/>
    <n v="1"/>
    <n v="2000"/>
    <n v="2012"/>
  </r>
  <r>
    <x v="4"/>
    <x v="3"/>
    <x v="111"/>
    <x v="20"/>
    <n v="1"/>
    <n v="1500"/>
    <n v="2012"/>
  </r>
  <r>
    <x v="4"/>
    <x v="3"/>
    <x v="237"/>
    <x v="55"/>
    <n v="1"/>
    <n v="3000"/>
    <n v="2012"/>
  </r>
  <r>
    <x v="4"/>
    <x v="3"/>
    <x v="114"/>
    <x v="13"/>
    <n v="1"/>
    <n v="10000"/>
    <n v="2012"/>
  </r>
  <r>
    <x v="4"/>
    <x v="3"/>
    <x v="126"/>
    <x v="50"/>
    <n v="1"/>
    <n v="2000"/>
    <n v="2012"/>
  </r>
  <r>
    <x v="4"/>
    <x v="3"/>
    <x v="214"/>
    <x v="50"/>
    <n v="1"/>
    <n v="2000"/>
    <n v="2012"/>
  </r>
  <r>
    <x v="4"/>
    <x v="3"/>
    <x v="215"/>
    <x v="16"/>
    <n v="1"/>
    <n v="4500"/>
    <n v="2012"/>
  </r>
  <r>
    <x v="4"/>
    <x v="3"/>
    <x v="134"/>
    <x v="64"/>
    <n v="1"/>
    <n v="2500"/>
    <n v="2012"/>
  </r>
  <r>
    <x v="4"/>
    <x v="3"/>
    <x v="177"/>
    <x v="160"/>
    <n v="2"/>
    <n v="4500"/>
    <n v="2012"/>
  </r>
  <r>
    <x v="4"/>
    <x v="3"/>
    <x v="178"/>
    <x v="20"/>
    <n v="1"/>
    <n v="1500"/>
    <n v="2012"/>
  </r>
  <r>
    <x v="4"/>
    <x v="3"/>
    <x v="150"/>
    <x v="1"/>
    <n v="1"/>
    <n v="7000"/>
    <n v="2012"/>
  </r>
  <r>
    <x v="4"/>
    <x v="3"/>
    <x v="151"/>
    <x v="64"/>
    <n v="1"/>
    <n v="2500"/>
    <n v="2012"/>
  </r>
  <r>
    <x v="4"/>
    <x v="3"/>
    <x v="152"/>
    <x v="49"/>
    <n v="1"/>
    <n v="5000"/>
    <n v="2012"/>
  </r>
  <r>
    <x v="4"/>
    <x v="3"/>
    <x v="154"/>
    <x v="24"/>
    <n v="1"/>
    <n v="1000"/>
    <n v="2012"/>
  </r>
  <r>
    <x v="4"/>
    <x v="3"/>
    <x v="156"/>
    <x v="49"/>
    <n v="1"/>
    <n v="5000"/>
    <n v="2012"/>
  </r>
  <r>
    <x v="4"/>
    <x v="3"/>
    <x v="161"/>
    <x v="55"/>
    <n v="1"/>
    <n v="3000"/>
    <n v="2013"/>
  </r>
  <r>
    <x v="4"/>
    <x v="3"/>
    <x v="219"/>
    <x v="4"/>
    <n v="1"/>
    <n v="15000"/>
    <n v="2013"/>
  </r>
  <r>
    <x v="4"/>
    <x v="3"/>
    <x v="181"/>
    <x v="16"/>
    <n v="2"/>
    <n v="2250"/>
    <n v="2013"/>
  </r>
  <r>
    <x v="4"/>
    <x v="3"/>
    <x v="167"/>
    <x v="60"/>
    <n v="1"/>
    <n v="4000"/>
    <n v="2013"/>
  </r>
  <r>
    <x v="5"/>
    <x v="0"/>
    <x v="0"/>
    <x v="8"/>
    <n v="5"/>
    <n v="3400"/>
    <n v="2011"/>
  </r>
  <r>
    <x v="5"/>
    <x v="0"/>
    <x v="1"/>
    <x v="60"/>
    <n v="1"/>
    <n v="4000"/>
    <n v="2011"/>
  </r>
  <r>
    <x v="5"/>
    <x v="0"/>
    <x v="3"/>
    <x v="6"/>
    <n v="4"/>
    <n v="3875"/>
    <n v="2011"/>
  </r>
  <r>
    <x v="5"/>
    <x v="0"/>
    <x v="4"/>
    <x v="477"/>
    <n v="11"/>
    <n v="10045.454545454546"/>
    <n v="2011"/>
  </r>
  <r>
    <x v="5"/>
    <x v="0"/>
    <x v="5"/>
    <x v="62"/>
    <n v="3"/>
    <n v="4666.666666666667"/>
    <n v="2011"/>
  </r>
  <r>
    <x v="5"/>
    <x v="0"/>
    <x v="6"/>
    <x v="166"/>
    <n v="3"/>
    <n v="17500"/>
    <n v="2011"/>
  </r>
  <r>
    <x v="5"/>
    <x v="0"/>
    <x v="7"/>
    <x v="4"/>
    <n v="1"/>
    <n v="15000"/>
    <n v="2011"/>
  </r>
  <r>
    <x v="5"/>
    <x v="0"/>
    <x v="8"/>
    <x v="74"/>
    <n v="3"/>
    <n v="4500"/>
    <n v="2011"/>
  </r>
  <r>
    <x v="5"/>
    <x v="0"/>
    <x v="9"/>
    <x v="74"/>
    <n v="4"/>
    <n v="3375"/>
    <n v="2011"/>
  </r>
  <r>
    <x v="5"/>
    <x v="0"/>
    <x v="10"/>
    <x v="405"/>
    <n v="7"/>
    <n v="3328.5714285714284"/>
    <n v="2011"/>
  </r>
  <r>
    <x v="5"/>
    <x v="0"/>
    <x v="12"/>
    <x v="37"/>
    <n v="1"/>
    <n v="8000"/>
    <n v="2011"/>
  </r>
  <r>
    <x v="5"/>
    <x v="0"/>
    <x v="182"/>
    <x v="3"/>
    <n v="1"/>
    <n v="13000"/>
    <n v="2011"/>
  </r>
  <r>
    <x v="5"/>
    <x v="0"/>
    <x v="229"/>
    <x v="36"/>
    <n v="4"/>
    <n v="4500"/>
    <n v="2011"/>
  </r>
  <r>
    <x v="5"/>
    <x v="0"/>
    <x v="244"/>
    <x v="92"/>
    <n v="1"/>
    <n v="50000"/>
    <n v="2011"/>
  </r>
  <r>
    <x v="5"/>
    <x v="0"/>
    <x v="14"/>
    <x v="9"/>
    <n v="8"/>
    <n v="3000"/>
    <n v="2012"/>
  </r>
  <r>
    <x v="5"/>
    <x v="0"/>
    <x v="16"/>
    <x v="3"/>
    <n v="4"/>
    <n v="3250"/>
    <n v="2012"/>
  </r>
  <r>
    <x v="5"/>
    <x v="0"/>
    <x v="17"/>
    <x v="37"/>
    <n v="4"/>
    <n v="2000"/>
    <n v="2012"/>
  </r>
  <r>
    <x v="5"/>
    <x v="0"/>
    <x v="18"/>
    <x v="188"/>
    <n v="7"/>
    <n v="4071.4285714285716"/>
    <n v="2012"/>
  </r>
  <r>
    <x v="5"/>
    <x v="0"/>
    <x v="20"/>
    <x v="478"/>
    <n v="9"/>
    <n v="7177.7777777777774"/>
    <n v="2012"/>
  </r>
  <r>
    <x v="5"/>
    <x v="0"/>
    <x v="22"/>
    <x v="53"/>
    <n v="4"/>
    <n v="5250"/>
    <n v="2012"/>
  </r>
  <r>
    <x v="5"/>
    <x v="0"/>
    <x v="23"/>
    <x v="104"/>
    <n v="3"/>
    <n v="14666.666666666666"/>
    <n v="2012"/>
  </r>
  <r>
    <x v="5"/>
    <x v="0"/>
    <x v="24"/>
    <x v="221"/>
    <n v="1"/>
    <n v="80000"/>
    <n v="2012"/>
  </r>
  <r>
    <x v="5"/>
    <x v="0"/>
    <x v="25"/>
    <x v="13"/>
    <n v="3"/>
    <n v="3333.3333333333335"/>
    <n v="2012"/>
  </r>
  <r>
    <x v="5"/>
    <x v="0"/>
    <x v="26"/>
    <x v="70"/>
    <n v="6"/>
    <n v="6833.333333333333"/>
    <n v="2012"/>
  </r>
  <r>
    <x v="5"/>
    <x v="0"/>
    <x v="27"/>
    <x v="9"/>
    <n v="5"/>
    <n v="4800"/>
    <n v="2012"/>
  </r>
  <r>
    <x v="5"/>
    <x v="0"/>
    <x v="230"/>
    <x v="479"/>
    <n v="12"/>
    <n v="6650"/>
    <n v="2012"/>
  </r>
  <r>
    <x v="5"/>
    <x v="0"/>
    <x v="185"/>
    <x v="422"/>
    <n v="8"/>
    <n v="3025"/>
    <n v="2012"/>
  </r>
  <r>
    <x v="5"/>
    <x v="0"/>
    <x v="30"/>
    <x v="55"/>
    <n v="1"/>
    <n v="3000"/>
    <n v="2012"/>
  </r>
  <r>
    <x v="5"/>
    <x v="0"/>
    <x v="231"/>
    <x v="74"/>
    <n v="5"/>
    <n v="2700"/>
    <n v="2012"/>
  </r>
  <r>
    <x v="5"/>
    <x v="0"/>
    <x v="32"/>
    <x v="480"/>
    <n v="7"/>
    <n v="2900"/>
    <n v="2012"/>
  </r>
  <r>
    <x v="5"/>
    <x v="0"/>
    <x v="33"/>
    <x v="481"/>
    <n v="17"/>
    <n v="5047.0588235294117"/>
    <n v="2012"/>
  </r>
  <r>
    <x v="5"/>
    <x v="0"/>
    <x v="248"/>
    <x v="78"/>
    <n v="6"/>
    <n v="3850"/>
    <n v="2012"/>
  </r>
  <r>
    <x v="5"/>
    <x v="0"/>
    <x v="232"/>
    <x v="14"/>
    <n v="4"/>
    <n v="2625"/>
    <n v="2012"/>
  </r>
  <r>
    <x v="5"/>
    <x v="0"/>
    <x v="35"/>
    <x v="30"/>
    <n v="4"/>
    <n v="8500"/>
    <n v="2012"/>
  </r>
  <r>
    <x v="5"/>
    <x v="0"/>
    <x v="227"/>
    <x v="248"/>
    <n v="6"/>
    <n v="5083.333333333333"/>
    <n v="2012"/>
  </r>
  <r>
    <x v="5"/>
    <x v="0"/>
    <x v="36"/>
    <x v="132"/>
    <n v="2"/>
    <n v="2750"/>
    <n v="2012"/>
  </r>
  <r>
    <x v="5"/>
    <x v="0"/>
    <x v="37"/>
    <x v="482"/>
    <n v="3"/>
    <n v="2900"/>
    <n v="2012"/>
  </r>
  <r>
    <x v="5"/>
    <x v="0"/>
    <x v="186"/>
    <x v="411"/>
    <n v="2"/>
    <n v="1900"/>
    <n v="2012"/>
  </r>
  <r>
    <x v="5"/>
    <x v="0"/>
    <x v="39"/>
    <x v="132"/>
    <n v="2"/>
    <n v="2750"/>
    <n v="2012"/>
  </r>
  <r>
    <x v="5"/>
    <x v="0"/>
    <x v="41"/>
    <x v="137"/>
    <n v="2"/>
    <n v="4750"/>
    <n v="2012"/>
  </r>
  <r>
    <x v="5"/>
    <x v="0"/>
    <x v="187"/>
    <x v="36"/>
    <n v="4"/>
    <n v="4500"/>
    <n v="2012"/>
  </r>
  <r>
    <x v="5"/>
    <x v="0"/>
    <x v="42"/>
    <x v="62"/>
    <n v="3"/>
    <n v="4666.666666666667"/>
    <n v="2012"/>
  </r>
  <r>
    <x v="5"/>
    <x v="0"/>
    <x v="43"/>
    <x v="40"/>
    <n v="1"/>
    <n v="25000"/>
    <n v="2012"/>
  </r>
  <r>
    <x v="5"/>
    <x v="0"/>
    <x v="44"/>
    <x v="376"/>
    <n v="8"/>
    <n v="7450"/>
    <n v="2012"/>
  </r>
  <r>
    <x v="5"/>
    <x v="0"/>
    <x v="45"/>
    <x v="483"/>
    <n v="12"/>
    <n v="4141.666666666667"/>
    <n v="2012"/>
  </r>
  <r>
    <x v="5"/>
    <x v="0"/>
    <x v="223"/>
    <x v="46"/>
    <n v="3"/>
    <n v="2833.3333333333335"/>
    <n v="2012"/>
  </r>
  <r>
    <x v="5"/>
    <x v="0"/>
    <x v="171"/>
    <x v="19"/>
    <n v="2"/>
    <n v="10000"/>
    <n v="2012"/>
  </r>
  <r>
    <x v="5"/>
    <x v="0"/>
    <x v="188"/>
    <x v="484"/>
    <n v="9"/>
    <n v="3150"/>
    <n v="2012"/>
  </r>
  <r>
    <x v="5"/>
    <x v="0"/>
    <x v="46"/>
    <x v="421"/>
    <n v="5"/>
    <n v="3440"/>
    <n v="2012"/>
  </r>
  <r>
    <x v="5"/>
    <x v="0"/>
    <x v="47"/>
    <x v="65"/>
    <n v="2"/>
    <n v="9500"/>
    <n v="2012"/>
  </r>
  <r>
    <x v="5"/>
    <x v="0"/>
    <x v="48"/>
    <x v="37"/>
    <n v="2"/>
    <n v="4000"/>
    <n v="2012"/>
  </r>
  <r>
    <x v="5"/>
    <x v="0"/>
    <x v="249"/>
    <x v="23"/>
    <n v="6"/>
    <n v="4500"/>
    <n v="2012"/>
  </r>
  <r>
    <x v="5"/>
    <x v="0"/>
    <x v="49"/>
    <x v="36"/>
    <n v="6"/>
    <n v="3000"/>
    <n v="2012"/>
  </r>
  <r>
    <x v="5"/>
    <x v="0"/>
    <x v="172"/>
    <x v="7"/>
    <n v="3"/>
    <n v="4000"/>
    <n v="2012"/>
  </r>
  <r>
    <x v="5"/>
    <x v="0"/>
    <x v="50"/>
    <x v="189"/>
    <n v="6"/>
    <n v="8250"/>
    <n v="2012"/>
  </r>
  <r>
    <x v="5"/>
    <x v="0"/>
    <x v="191"/>
    <x v="24"/>
    <n v="1"/>
    <n v="1000"/>
    <n v="2012"/>
  </r>
  <r>
    <x v="5"/>
    <x v="0"/>
    <x v="51"/>
    <x v="9"/>
    <n v="5"/>
    <n v="4800"/>
    <n v="2012"/>
  </r>
  <r>
    <x v="5"/>
    <x v="0"/>
    <x v="52"/>
    <x v="160"/>
    <n v="2"/>
    <n v="4500"/>
    <n v="2012"/>
  </r>
  <r>
    <x v="5"/>
    <x v="0"/>
    <x v="192"/>
    <x v="485"/>
    <n v="6"/>
    <n v="2466.6666666666665"/>
    <n v="2012"/>
  </r>
  <r>
    <x v="5"/>
    <x v="0"/>
    <x v="173"/>
    <x v="244"/>
    <n v="5"/>
    <n v="5100"/>
    <n v="2012"/>
  </r>
  <r>
    <x v="5"/>
    <x v="0"/>
    <x v="55"/>
    <x v="49"/>
    <n v="1"/>
    <n v="5000"/>
    <n v="2012"/>
  </r>
  <r>
    <x v="5"/>
    <x v="0"/>
    <x v="194"/>
    <x v="486"/>
    <n v="8"/>
    <n v="8581.25"/>
    <n v="2012"/>
  </r>
  <r>
    <x v="5"/>
    <x v="0"/>
    <x v="57"/>
    <x v="18"/>
    <n v="1"/>
    <n v="30000"/>
    <n v="2012"/>
  </r>
  <r>
    <x v="5"/>
    <x v="0"/>
    <x v="58"/>
    <x v="160"/>
    <n v="3"/>
    <n v="3000"/>
    <n v="2012"/>
  </r>
  <r>
    <x v="5"/>
    <x v="0"/>
    <x v="196"/>
    <x v="35"/>
    <n v="5"/>
    <n v="3200"/>
    <n v="2012"/>
  </r>
  <r>
    <x v="5"/>
    <x v="0"/>
    <x v="60"/>
    <x v="36"/>
    <n v="3"/>
    <n v="6000"/>
    <n v="2012"/>
  </r>
  <r>
    <x v="5"/>
    <x v="0"/>
    <x v="61"/>
    <x v="35"/>
    <n v="6"/>
    <n v="2666.6666666666665"/>
    <n v="2012"/>
  </r>
  <r>
    <x v="5"/>
    <x v="0"/>
    <x v="62"/>
    <x v="35"/>
    <n v="3"/>
    <n v="5333.333333333333"/>
    <n v="2012"/>
  </r>
  <r>
    <x v="5"/>
    <x v="0"/>
    <x v="63"/>
    <x v="60"/>
    <n v="1"/>
    <n v="4000"/>
    <n v="2012"/>
  </r>
  <r>
    <x v="5"/>
    <x v="0"/>
    <x v="222"/>
    <x v="4"/>
    <n v="4"/>
    <n v="3750"/>
    <n v="2012"/>
  </r>
  <r>
    <x v="5"/>
    <x v="0"/>
    <x v="67"/>
    <x v="47"/>
    <n v="6"/>
    <n v="2416.6666666666665"/>
    <n v="2012"/>
  </r>
  <r>
    <x v="5"/>
    <x v="0"/>
    <x v="68"/>
    <x v="138"/>
    <n v="8"/>
    <n v="4000"/>
    <n v="2012"/>
  </r>
  <r>
    <x v="5"/>
    <x v="0"/>
    <x v="69"/>
    <x v="89"/>
    <n v="2"/>
    <n v="3750"/>
    <n v="2012"/>
  </r>
  <r>
    <x v="5"/>
    <x v="0"/>
    <x v="250"/>
    <x v="16"/>
    <n v="2"/>
    <n v="2250"/>
    <n v="2012"/>
  </r>
  <r>
    <x v="5"/>
    <x v="0"/>
    <x v="197"/>
    <x v="18"/>
    <n v="1"/>
    <n v="30000"/>
    <n v="2012"/>
  </r>
  <r>
    <x v="5"/>
    <x v="0"/>
    <x v="71"/>
    <x v="279"/>
    <n v="2"/>
    <n v="2950"/>
    <n v="2012"/>
  </r>
  <r>
    <x v="5"/>
    <x v="0"/>
    <x v="174"/>
    <x v="50"/>
    <n v="1"/>
    <n v="2000"/>
    <n v="2012"/>
  </r>
  <r>
    <x v="5"/>
    <x v="0"/>
    <x v="73"/>
    <x v="487"/>
    <n v="5"/>
    <n v="17802.757999999998"/>
    <n v="2012"/>
  </r>
  <r>
    <x v="5"/>
    <x v="0"/>
    <x v="74"/>
    <x v="5"/>
    <n v="2"/>
    <n v="11500"/>
    <n v="2012"/>
  </r>
  <r>
    <x v="5"/>
    <x v="0"/>
    <x v="254"/>
    <x v="115"/>
    <n v="7"/>
    <n v="6642.8571428571431"/>
    <n v="2012"/>
  </r>
  <r>
    <x v="5"/>
    <x v="0"/>
    <x v="198"/>
    <x v="89"/>
    <n v="3"/>
    <n v="2500"/>
    <n v="2012"/>
  </r>
  <r>
    <x v="5"/>
    <x v="0"/>
    <x v="175"/>
    <x v="55"/>
    <n v="2"/>
    <n v="1500"/>
    <n v="2012"/>
  </r>
  <r>
    <x v="5"/>
    <x v="0"/>
    <x v="78"/>
    <x v="95"/>
    <n v="4"/>
    <n v="6500"/>
    <n v="2012"/>
  </r>
  <r>
    <x v="5"/>
    <x v="0"/>
    <x v="81"/>
    <x v="53"/>
    <n v="7"/>
    <n v="3000"/>
    <n v="2012"/>
  </r>
  <r>
    <x v="5"/>
    <x v="0"/>
    <x v="199"/>
    <x v="118"/>
    <n v="2"/>
    <n v="38500"/>
    <n v="2012"/>
  </r>
  <r>
    <x v="5"/>
    <x v="0"/>
    <x v="176"/>
    <x v="96"/>
    <n v="2"/>
    <n v="13750"/>
    <n v="2012"/>
  </r>
  <r>
    <x v="5"/>
    <x v="0"/>
    <x v="82"/>
    <x v="65"/>
    <n v="3"/>
    <n v="6333.333333333333"/>
    <n v="2012"/>
  </r>
  <r>
    <x v="5"/>
    <x v="0"/>
    <x v="200"/>
    <x v="60"/>
    <n v="1"/>
    <n v="4000"/>
    <n v="2012"/>
  </r>
  <r>
    <x v="5"/>
    <x v="0"/>
    <x v="84"/>
    <x v="258"/>
    <n v="7"/>
    <n v="3500"/>
    <n v="2012"/>
  </r>
  <r>
    <x v="5"/>
    <x v="0"/>
    <x v="202"/>
    <x v="125"/>
    <n v="8"/>
    <n v="4812.5"/>
    <n v="2012"/>
  </r>
  <r>
    <x v="5"/>
    <x v="0"/>
    <x v="85"/>
    <x v="160"/>
    <n v="2"/>
    <n v="4500"/>
    <n v="2012"/>
  </r>
  <r>
    <x v="5"/>
    <x v="0"/>
    <x v="203"/>
    <x v="49"/>
    <n v="1"/>
    <n v="5000"/>
    <n v="2012"/>
  </r>
  <r>
    <x v="5"/>
    <x v="0"/>
    <x v="87"/>
    <x v="46"/>
    <n v="3"/>
    <n v="2833.3333333333335"/>
    <n v="2012"/>
  </r>
  <r>
    <x v="5"/>
    <x v="0"/>
    <x v="204"/>
    <x v="49"/>
    <n v="1"/>
    <n v="5000"/>
    <n v="2012"/>
  </r>
  <r>
    <x v="5"/>
    <x v="0"/>
    <x v="89"/>
    <x v="47"/>
    <n v="4"/>
    <n v="3625"/>
    <n v="2012"/>
  </r>
  <r>
    <x v="5"/>
    <x v="0"/>
    <x v="90"/>
    <x v="188"/>
    <n v="4"/>
    <n v="7125"/>
    <n v="2012"/>
  </r>
  <r>
    <x v="5"/>
    <x v="0"/>
    <x v="91"/>
    <x v="32"/>
    <n v="3"/>
    <n v="3666.6666666666665"/>
    <n v="2012"/>
  </r>
  <r>
    <x v="5"/>
    <x v="0"/>
    <x v="93"/>
    <x v="488"/>
    <n v="6"/>
    <n v="4550"/>
    <n v="2012"/>
  </r>
  <r>
    <x v="5"/>
    <x v="0"/>
    <x v="94"/>
    <x v="93"/>
    <n v="2"/>
    <n v="3250"/>
    <n v="2012"/>
  </r>
  <r>
    <x v="5"/>
    <x v="0"/>
    <x v="95"/>
    <x v="13"/>
    <n v="3"/>
    <n v="3333.3333333333335"/>
    <n v="2012"/>
  </r>
  <r>
    <x v="5"/>
    <x v="0"/>
    <x v="96"/>
    <x v="8"/>
    <n v="5"/>
    <n v="3400"/>
    <n v="2012"/>
  </r>
  <r>
    <x v="5"/>
    <x v="0"/>
    <x v="97"/>
    <x v="428"/>
    <n v="7"/>
    <n v="2957.1428571428573"/>
    <n v="2012"/>
  </r>
  <r>
    <x v="5"/>
    <x v="0"/>
    <x v="99"/>
    <x v="216"/>
    <n v="7"/>
    <n v="3785.7142857142858"/>
    <n v="2012"/>
  </r>
  <r>
    <x v="5"/>
    <x v="0"/>
    <x v="235"/>
    <x v="4"/>
    <n v="2"/>
    <n v="7500"/>
    <n v="2012"/>
  </r>
  <r>
    <x v="5"/>
    <x v="0"/>
    <x v="100"/>
    <x v="489"/>
    <n v="10"/>
    <n v="3675"/>
    <n v="2012"/>
  </r>
  <r>
    <x v="5"/>
    <x v="0"/>
    <x v="101"/>
    <x v="456"/>
    <n v="4"/>
    <n v="2600"/>
    <n v="2012"/>
  </r>
  <r>
    <x v="5"/>
    <x v="0"/>
    <x v="206"/>
    <x v="24"/>
    <n v="1"/>
    <n v="1000"/>
    <n v="2012"/>
  </r>
  <r>
    <x v="5"/>
    <x v="0"/>
    <x v="103"/>
    <x v="490"/>
    <n v="9"/>
    <n v="2366.6666666666665"/>
    <n v="2012"/>
  </r>
  <r>
    <x v="5"/>
    <x v="0"/>
    <x v="104"/>
    <x v="80"/>
    <n v="7"/>
    <n v="5214.2857142857147"/>
    <n v="2012"/>
  </r>
  <r>
    <x v="5"/>
    <x v="0"/>
    <x v="105"/>
    <x v="49"/>
    <n v="1"/>
    <n v="5000"/>
    <n v="2012"/>
  </r>
  <r>
    <x v="5"/>
    <x v="0"/>
    <x v="236"/>
    <x v="68"/>
    <n v="3"/>
    <n v="3833.3333333333335"/>
    <n v="2012"/>
  </r>
  <r>
    <x v="5"/>
    <x v="0"/>
    <x v="106"/>
    <x v="137"/>
    <n v="3"/>
    <n v="3166.6666666666665"/>
    <n v="2012"/>
  </r>
  <r>
    <x v="5"/>
    <x v="0"/>
    <x v="108"/>
    <x v="37"/>
    <n v="3"/>
    <n v="2666.6666666666665"/>
    <n v="2012"/>
  </r>
  <r>
    <x v="5"/>
    <x v="0"/>
    <x v="109"/>
    <x v="7"/>
    <n v="5"/>
    <n v="2400"/>
    <n v="2012"/>
  </r>
  <r>
    <x v="5"/>
    <x v="0"/>
    <x v="111"/>
    <x v="73"/>
    <n v="4"/>
    <n v="4625"/>
    <n v="2012"/>
  </r>
  <r>
    <x v="5"/>
    <x v="0"/>
    <x v="225"/>
    <x v="43"/>
    <n v="8"/>
    <n v="4937.5"/>
    <n v="2012"/>
  </r>
  <r>
    <x v="5"/>
    <x v="0"/>
    <x v="113"/>
    <x v="50"/>
    <n v="1"/>
    <n v="2000"/>
    <n v="2012"/>
  </r>
  <r>
    <x v="5"/>
    <x v="0"/>
    <x v="237"/>
    <x v="4"/>
    <n v="5"/>
    <n v="3000"/>
    <n v="2012"/>
  </r>
  <r>
    <x v="5"/>
    <x v="0"/>
    <x v="114"/>
    <x v="483"/>
    <n v="3"/>
    <n v="16566.666666666668"/>
    <n v="2012"/>
  </r>
  <r>
    <x v="5"/>
    <x v="0"/>
    <x v="115"/>
    <x v="35"/>
    <n v="4"/>
    <n v="4000"/>
    <n v="2012"/>
  </r>
  <r>
    <x v="5"/>
    <x v="0"/>
    <x v="116"/>
    <x v="222"/>
    <n v="1"/>
    <n v="37000"/>
    <n v="2012"/>
  </r>
  <r>
    <x v="5"/>
    <x v="0"/>
    <x v="117"/>
    <x v="278"/>
    <n v="1"/>
    <n v="500"/>
    <n v="2012"/>
  </r>
  <r>
    <x v="5"/>
    <x v="0"/>
    <x v="118"/>
    <x v="3"/>
    <n v="5"/>
    <n v="2600"/>
    <n v="2012"/>
  </r>
  <r>
    <x v="5"/>
    <x v="0"/>
    <x v="119"/>
    <x v="110"/>
    <n v="7"/>
    <n v="3357.1428571428573"/>
    <n v="2012"/>
  </r>
  <r>
    <x v="5"/>
    <x v="0"/>
    <x v="120"/>
    <x v="37"/>
    <n v="2"/>
    <n v="4000"/>
    <n v="2012"/>
  </r>
  <r>
    <x v="5"/>
    <x v="0"/>
    <x v="121"/>
    <x v="181"/>
    <n v="4"/>
    <n v="3400"/>
    <n v="2012"/>
  </r>
  <r>
    <x v="5"/>
    <x v="0"/>
    <x v="122"/>
    <x v="421"/>
    <n v="5"/>
    <n v="3440"/>
    <n v="2012"/>
  </r>
  <r>
    <x v="5"/>
    <x v="0"/>
    <x v="123"/>
    <x v="3"/>
    <n v="3"/>
    <n v="4333.333333333333"/>
    <n v="2012"/>
  </r>
  <r>
    <x v="5"/>
    <x v="0"/>
    <x v="124"/>
    <x v="14"/>
    <n v="3"/>
    <n v="3500"/>
    <n v="2012"/>
  </r>
  <r>
    <x v="5"/>
    <x v="0"/>
    <x v="212"/>
    <x v="80"/>
    <n v="6"/>
    <n v="6083.333333333333"/>
    <n v="2012"/>
  </r>
  <r>
    <x v="5"/>
    <x v="0"/>
    <x v="126"/>
    <x v="15"/>
    <n v="1"/>
    <n v="6000"/>
    <n v="2012"/>
  </r>
  <r>
    <x v="5"/>
    <x v="0"/>
    <x v="127"/>
    <x v="111"/>
    <n v="6"/>
    <n v="2750"/>
    <n v="2012"/>
  </r>
  <r>
    <x v="5"/>
    <x v="0"/>
    <x v="128"/>
    <x v="491"/>
    <n v="3"/>
    <n v="22333.333333333332"/>
    <n v="2012"/>
  </r>
  <r>
    <x v="5"/>
    <x v="0"/>
    <x v="214"/>
    <x v="15"/>
    <n v="1"/>
    <n v="6000"/>
    <n v="2012"/>
  </r>
  <r>
    <x v="5"/>
    <x v="0"/>
    <x v="129"/>
    <x v="68"/>
    <n v="5"/>
    <n v="2300"/>
    <n v="2012"/>
  </r>
  <r>
    <x v="5"/>
    <x v="0"/>
    <x v="215"/>
    <x v="164"/>
    <n v="6"/>
    <n v="9750"/>
    <n v="2012"/>
  </r>
  <r>
    <x v="5"/>
    <x v="0"/>
    <x v="131"/>
    <x v="12"/>
    <n v="3"/>
    <n v="6833.333333333333"/>
    <n v="2012"/>
  </r>
  <r>
    <x v="5"/>
    <x v="0"/>
    <x v="226"/>
    <x v="20"/>
    <n v="1"/>
    <n v="1500"/>
    <n v="2012"/>
  </r>
  <r>
    <x v="5"/>
    <x v="0"/>
    <x v="216"/>
    <x v="492"/>
    <n v="3"/>
    <n v="5050"/>
    <n v="2012"/>
  </r>
  <r>
    <x v="5"/>
    <x v="0"/>
    <x v="134"/>
    <x v="258"/>
    <n v="4"/>
    <n v="6125"/>
    <n v="2012"/>
  </r>
  <r>
    <x v="5"/>
    <x v="0"/>
    <x v="177"/>
    <x v="1"/>
    <n v="1"/>
    <n v="7000"/>
    <n v="2012"/>
  </r>
  <r>
    <x v="5"/>
    <x v="0"/>
    <x v="136"/>
    <x v="9"/>
    <n v="8"/>
    <n v="3000"/>
    <n v="2012"/>
  </r>
  <r>
    <x v="5"/>
    <x v="0"/>
    <x v="241"/>
    <x v="493"/>
    <n v="1"/>
    <n v="4400"/>
    <n v="2012"/>
  </r>
  <r>
    <x v="5"/>
    <x v="0"/>
    <x v="137"/>
    <x v="17"/>
    <n v="6"/>
    <n v="3250"/>
    <n v="2012"/>
  </r>
  <r>
    <x v="5"/>
    <x v="0"/>
    <x v="138"/>
    <x v="13"/>
    <n v="3"/>
    <n v="3333.3333333333335"/>
    <n v="2012"/>
  </r>
  <r>
    <x v="5"/>
    <x v="0"/>
    <x v="139"/>
    <x v="93"/>
    <n v="2"/>
    <n v="3250"/>
    <n v="2012"/>
  </r>
  <r>
    <x v="5"/>
    <x v="0"/>
    <x v="141"/>
    <x v="138"/>
    <n v="6"/>
    <n v="5333.333333333333"/>
    <n v="2012"/>
  </r>
  <r>
    <x v="5"/>
    <x v="0"/>
    <x v="142"/>
    <x v="24"/>
    <n v="1"/>
    <n v="1000"/>
    <n v="2012"/>
  </r>
  <r>
    <x v="5"/>
    <x v="0"/>
    <x v="143"/>
    <x v="40"/>
    <n v="9"/>
    <n v="2777.7777777777778"/>
    <n v="2012"/>
  </r>
  <r>
    <x v="5"/>
    <x v="0"/>
    <x v="246"/>
    <x v="494"/>
    <n v="6"/>
    <n v="2350"/>
    <n v="2012"/>
  </r>
  <r>
    <x v="5"/>
    <x v="0"/>
    <x v="179"/>
    <x v="49"/>
    <n v="1"/>
    <n v="5000"/>
    <n v="2012"/>
  </r>
  <r>
    <x v="5"/>
    <x v="0"/>
    <x v="146"/>
    <x v="248"/>
    <n v="6"/>
    <n v="5083.333333333333"/>
    <n v="2012"/>
  </r>
  <r>
    <x v="5"/>
    <x v="0"/>
    <x v="147"/>
    <x v="480"/>
    <n v="8"/>
    <n v="2537.5"/>
    <n v="2012"/>
  </r>
  <r>
    <x v="5"/>
    <x v="0"/>
    <x v="148"/>
    <x v="36"/>
    <n v="3"/>
    <n v="6000"/>
    <n v="2012"/>
  </r>
  <r>
    <x v="5"/>
    <x v="0"/>
    <x v="149"/>
    <x v="290"/>
    <n v="4"/>
    <n v="2700"/>
    <n v="2012"/>
  </r>
  <r>
    <x v="5"/>
    <x v="0"/>
    <x v="150"/>
    <x v="326"/>
    <n v="1"/>
    <n v="3200"/>
    <n v="2012"/>
  </r>
  <r>
    <x v="5"/>
    <x v="0"/>
    <x v="151"/>
    <x v="495"/>
    <n v="7"/>
    <n v="4257.1428571428569"/>
    <n v="2012"/>
  </r>
  <r>
    <x v="5"/>
    <x v="0"/>
    <x v="152"/>
    <x v="37"/>
    <n v="1"/>
    <n v="8000"/>
    <n v="2012"/>
  </r>
  <r>
    <x v="5"/>
    <x v="0"/>
    <x v="243"/>
    <x v="178"/>
    <n v="10"/>
    <n v="6850"/>
    <n v="2012"/>
  </r>
  <r>
    <x v="5"/>
    <x v="0"/>
    <x v="155"/>
    <x v="93"/>
    <n v="3"/>
    <n v="2166.6666666666665"/>
    <n v="2012"/>
  </r>
  <r>
    <x v="5"/>
    <x v="0"/>
    <x v="156"/>
    <x v="92"/>
    <n v="2"/>
    <n v="25000"/>
    <n v="2012"/>
  </r>
  <r>
    <x v="5"/>
    <x v="0"/>
    <x v="157"/>
    <x v="203"/>
    <n v="3"/>
    <n v="4166.666666666667"/>
    <n v="2012"/>
  </r>
  <r>
    <x v="5"/>
    <x v="0"/>
    <x v="228"/>
    <x v="410"/>
    <n v="3"/>
    <n v="3400"/>
    <n v="2012"/>
  </r>
  <r>
    <x v="5"/>
    <x v="0"/>
    <x v="180"/>
    <x v="93"/>
    <n v="2"/>
    <n v="3250"/>
    <n v="2012"/>
  </r>
  <r>
    <x v="5"/>
    <x v="0"/>
    <x v="158"/>
    <x v="17"/>
    <n v="6"/>
    <n v="3250"/>
    <n v="2013"/>
  </r>
  <r>
    <x v="5"/>
    <x v="0"/>
    <x v="159"/>
    <x v="35"/>
    <n v="3"/>
    <n v="5333.333333333333"/>
    <n v="2013"/>
  </r>
  <r>
    <x v="5"/>
    <x v="0"/>
    <x v="160"/>
    <x v="496"/>
    <n v="5"/>
    <n v="2540"/>
    <n v="2013"/>
  </r>
  <r>
    <x v="5"/>
    <x v="0"/>
    <x v="161"/>
    <x v="497"/>
    <n v="6"/>
    <n v="2683.3333333333335"/>
    <n v="2013"/>
  </r>
  <r>
    <x v="5"/>
    <x v="0"/>
    <x v="162"/>
    <x v="111"/>
    <n v="5"/>
    <n v="3300"/>
    <n v="2013"/>
  </r>
  <r>
    <x v="5"/>
    <x v="0"/>
    <x v="163"/>
    <x v="251"/>
    <n v="4"/>
    <n v="2675"/>
    <n v="2013"/>
  </r>
  <r>
    <x v="5"/>
    <x v="0"/>
    <x v="164"/>
    <x v="50"/>
    <n v="1"/>
    <n v="2000"/>
    <n v="2013"/>
  </r>
  <r>
    <x v="5"/>
    <x v="0"/>
    <x v="165"/>
    <x v="278"/>
    <n v="1"/>
    <n v="500"/>
    <n v="2013"/>
  </r>
  <r>
    <x v="5"/>
    <x v="0"/>
    <x v="258"/>
    <x v="5"/>
    <n v="8"/>
    <n v="2875"/>
    <n v="2013"/>
  </r>
  <r>
    <x v="5"/>
    <x v="0"/>
    <x v="166"/>
    <x v="74"/>
    <n v="3"/>
    <n v="4500"/>
    <n v="2013"/>
  </r>
  <r>
    <x v="5"/>
    <x v="0"/>
    <x v="167"/>
    <x v="498"/>
    <n v="2"/>
    <n v="3575"/>
    <n v="2013"/>
  </r>
  <r>
    <x v="5"/>
    <x v="1"/>
    <x v="0"/>
    <x v="11"/>
    <n v="5"/>
    <n v="4500"/>
    <n v="2011"/>
  </r>
  <r>
    <x v="5"/>
    <x v="1"/>
    <x v="1"/>
    <x v="49"/>
    <n v="3"/>
    <n v="1666.6666666666667"/>
    <n v="2011"/>
  </r>
  <r>
    <x v="5"/>
    <x v="1"/>
    <x v="3"/>
    <x v="152"/>
    <n v="15"/>
    <n v="1873.3333333333333"/>
    <n v="2011"/>
  </r>
  <r>
    <x v="5"/>
    <x v="1"/>
    <x v="4"/>
    <x v="499"/>
    <n v="9"/>
    <n v="2077.7777777777778"/>
    <n v="2011"/>
  </r>
  <r>
    <x v="5"/>
    <x v="1"/>
    <x v="5"/>
    <x v="6"/>
    <n v="10"/>
    <n v="1550"/>
    <n v="2011"/>
  </r>
  <r>
    <x v="5"/>
    <x v="1"/>
    <x v="8"/>
    <x v="41"/>
    <n v="16"/>
    <n v="2500"/>
    <n v="2011"/>
  </r>
  <r>
    <x v="5"/>
    <x v="1"/>
    <x v="9"/>
    <x v="500"/>
    <n v="13"/>
    <n v="3780.7692307692309"/>
    <n v="2011"/>
  </r>
  <r>
    <x v="5"/>
    <x v="1"/>
    <x v="10"/>
    <x v="501"/>
    <n v="17"/>
    <n v="1891.1764705882354"/>
    <n v="2011"/>
  </r>
  <r>
    <x v="5"/>
    <x v="1"/>
    <x v="12"/>
    <x v="502"/>
    <n v="23"/>
    <n v="2621.7391304347825"/>
    <n v="2011"/>
  </r>
  <r>
    <x v="5"/>
    <x v="1"/>
    <x v="229"/>
    <x v="26"/>
    <n v="9"/>
    <n v="2444.4444444444443"/>
    <n v="2011"/>
  </r>
  <r>
    <x v="5"/>
    <x v="1"/>
    <x v="14"/>
    <x v="318"/>
    <n v="14"/>
    <n v="2471.4285714285716"/>
    <n v="2012"/>
  </r>
  <r>
    <x v="5"/>
    <x v="1"/>
    <x v="16"/>
    <x v="182"/>
    <n v="14"/>
    <n v="2835.7142857142858"/>
    <n v="2012"/>
  </r>
  <r>
    <x v="5"/>
    <x v="1"/>
    <x v="17"/>
    <x v="112"/>
    <n v="13"/>
    <n v="2546.1538461538462"/>
    <n v="2012"/>
  </r>
  <r>
    <x v="5"/>
    <x v="1"/>
    <x v="18"/>
    <x v="503"/>
    <n v="9"/>
    <n v="2066.6666666666665"/>
    <n v="2012"/>
  </r>
  <r>
    <x v="5"/>
    <x v="1"/>
    <x v="20"/>
    <x v="504"/>
    <n v="18"/>
    <n v="2616.6666666666665"/>
    <n v="2012"/>
  </r>
  <r>
    <x v="5"/>
    <x v="1"/>
    <x v="22"/>
    <x v="314"/>
    <n v="20"/>
    <n v="3400"/>
    <n v="2012"/>
  </r>
  <r>
    <x v="5"/>
    <x v="1"/>
    <x v="23"/>
    <x v="69"/>
    <n v="7"/>
    <n v="2471.4285714285716"/>
    <n v="2012"/>
  </r>
  <r>
    <x v="5"/>
    <x v="1"/>
    <x v="183"/>
    <x v="505"/>
    <n v="6"/>
    <n v="3316.6666666666665"/>
    <n v="2012"/>
  </r>
  <r>
    <x v="5"/>
    <x v="1"/>
    <x v="25"/>
    <x v="41"/>
    <n v="20"/>
    <n v="2000"/>
    <n v="2012"/>
  </r>
  <r>
    <x v="5"/>
    <x v="1"/>
    <x v="26"/>
    <x v="430"/>
    <n v="9"/>
    <n v="1866.6666666666667"/>
    <n v="2012"/>
  </r>
  <r>
    <x v="5"/>
    <x v="1"/>
    <x v="27"/>
    <x v="11"/>
    <n v="13"/>
    <n v="1730.7692307692307"/>
    <n v="2012"/>
  </r>
  <r>
    <x v="5"/>
    <x v="1"/>
    <x v="230"/>
    <x v="506"/>
    <n v="21"/>
    <n v="2180.9523809523807"/>
    <n v="2012"/>
  </r>
  <r>
    <x v="5"/>
    <x v="1"/>
    <x v="185"/>
    <x v="507"/>
    <n v="16"/>
    <n v="1581.25"/>
    <n v="2012"/>
  </r>
  <r>
    <x v="5"/>
    <x v="1"/>
    <x v="30"/>
    <x v="508"/>
    <n v="19"/>
    <n v="2600"/>
    <n v="2012"/>
  </r>
  <r>
    <x v="5"/>
    <x v="1"/>
    <x v="32"/>
    <x v="96"/>
    <n v="12"/>
    <n v="2291.6666666666665"/>
    <n v="2012"/>
  </r>
  <r>
    <x v="5"/>
    <x v="1"/>
    <x v="33"/>
    <x v="509"/>
    <n v="26"/>
    <n v="2353.8461538461538"/>
    <n v="2012"/>
  </r>
  <r>
    <x v="5"/>
    <x v="1"/>
    <x v="248"/>
    <x v="127"/>
    <n v="12"/>
    <n v="2675"/>
    <n v="2012"/>
  </r>
  <r>
    <x v="5"/>
    <x v="1"/>
    <x v="232"/>
    <x v="315"/>
    <n v="10"/>
    <n v="2520"/>
    <n v="2012"/>
  </r>
  <r>
    <x v="5"/>
    <x v="1"/>
    <x v="35"/>
    <x v="510"/>
    <n v="16"/>
    <n v="2506.25"/>
    <n v="2012"/>
  </r>
  <r>
    <x v="5"/>
    <x v="1"/>
    <x v="227"/>
    <x v="14"/>
    <n v="5"/>
    <n v="2100"/>
    <n v="2012"/>
  </r>
  <r>
    <x v="5"/>
    <x v="1"/>
    <x v="37"/>
    <x v="7"/>
    <n v="8"/>
    <n v="1500"/>
    <n v="2012"/>
  </r>
  <r>
    <x v="5"/>
    <x v="1"/>
    <x v="186"/>
    <x v="329"/>
    <n v="10"/>
    <n v="2370"/>
    <n v="2012"/>
  </r>
  <r>
    <x v="5"/>
    <x v="1"/>
    <x v="39"/>
    <x v="511"/>
    <n v="15"/>
    <n v="2560"/>
    <n v="2012"/>
  </r>
  <r>
    <x v="5"/>
    <x v="1"/>
    <x v="41"/>
    <x v="59"/>
    <n v="14"/>
    <n v="2464.2857142857142"/>
    <n v="2012"/>
  </r>
  <r>
    <x v="5"/>
    <x v="1"/>
    <x v="42"/>
    <x v="18"/>
    <n v="13"/>
    <n v="2307.6923076923076"/>
    <n v="2012"/>
  </r>
  <r>
    <x v="5"/>
    <x v="1"/>
    <x v="44"/>
    <x v="42"/>
    <n v="24"/>
    <n v="1591.6666666666667"/>
    <n v="2012"/>
  </r>
  <r>
    <x v="5"/>
    <x v="1"/>
    <x v="45"/>
    <x v="310"/>
    <n v="17"/>
    <n v="2170.5882352941176"/>
    <n v="2012"/>
  </r>
  <r>
    <x v="5"/>
    <x v="1"/>
    <x v="223"/>
    <x v="512"/>
    <n v="22"/>
    <n v="2700"/>
    <n v="2012"/>
  </r>
  <r>
    <x v="5"/>
    <x v="1"/>
    <x v="188"/>
    <x v="513"/>
    <n v="26"/>
    <n v="2238.4615384615386"/>
    <n v="2012"/>
  </r>
  <r>
    <x v="5"/>
    <x v="1"/>
    <x v="46"/>
    <x v="514"/>
    <n v="17"/>
    <n v="2173.5294117647059"/>
    <n v="2012"/>
  </r>
  <r>
    <x v="5"/>
    <x v="1"/>
    <x v="47"/>
    <x v="515"/>
    <n v="11"/>
    <n v="1536.3636363636363"/>
    <n v="2012"/>
  </r>
  <r>
    <x v="5"/>
    <x v="1"/>
    <x v="48"/>
    <x v="95"/>
    <n v="10"/>
    <n v="2600"/>
    <n v="2012"/>
  </r>
  <r>
    <x v="5"/>
    <x v="1"/>
    <x v="249"/>
    <x v="244"/>
    <n v="12"/>
    <n v="2125"/>
    <n v="2012"/>
  </r>
  <r>
    <x v="5"/>
    <x v="1"/>
    <x v="49"/>
    <x v="430"/>
    <n v="11"/>
    <n v="1527.2727272727273"/>
    <n v="2012"/>
  </r>
  <r>
    <x v="5"/>
    <x v="1"/>
    <x v="172"/>
    <x v="202"/>
    <n v="10"/>
    <n v="2800"/>
    <n v="2012"/>
  </r>
  <r>
    <x v="5"/>
    <x v="1"/>
    <x v="50"/>
    <x v="36"/>
    <n v="11"/>
    <n v="1636.3636363636363"/>
    <n v="2012"/>
  </r>
  <r>
    <x v="5"/>
    <x v="1"/>
    <x v="191"/>
    <x v="7"/>
    <n v="8"/>
    <n v="1500"/>
    <n v="2012"/>
  </r>
  <r>
    <x v="5"/>
    <x v="1"/>
    <x v="51"/>
    <x v="516"/>
    <n v="13"/>
    <n v="2169.2307692307691"/>
    <n v="2012"/>
  </r>
  <r>
    <x v="5"/>
    <x v="1"/>
    <x v="52"/>
    <x v="517"/>
    <n v="33"/>
    <n v="2190.909090909091"/>
    <n v="2012"/>
  </r>
  <r>
    <x v="5"/>
    <x v="1"/>
    <x v="192"/>
    <x v="518"/>
    <n v="21"/>
    <n v="2145.2380952380954"/>
    <n v="2012"/>
  </r>
  <r>
    <x v="5"/>
    <x v="1"/>
    <x v="173"/>
    <x v="2"/>
    <n v="23"/>
    <n v="2391.304347826087"/>
    <n v="2012"/>
  </r>
  <r>
    <x v="5"/>
    <x v="1"/>
    <x v="55"/>
    <x v="212"/>
    <n v="15"/>
    <n v="1933.3333333333333"/>
    <n v="2012"/>
  </r>
  <r>
    <x v="5"/>
    <x v="1"/>
    <x v="194"/>
    <x v="519"/>
    <n v="28"/>
    <n v="2453.5714285714284"/>
    <n v="2012"/>
  </r>
  <r>
    <x v="5"/>
    <x v="1"/>
    <x v="57"/>
    <x v="47"/>
    <n v="5"/>
    <n v="2900"/>
    <n v="2012"/>
  </r>
  <r>
    <x v="5"/>
    <x v="1"/>
    <x v="58"/>
    <x v="520"/>
    <n v="15"/>
    <n v="2606.6666666666665"/>
    <n v="2012"/>
  </r>
  <r>
    <x v="5"/>
    <x v="1"/>
    <x v="196"/>
    <x v="48"/>
    <n v="17"/>
    <n v="1823.5294117647059"/>
    <n v="2012"/>
  </r>
  <r>
    <x v="5"/>
    <x v="1"/>
    <x v="60"/>
    <x v="53"/>
    <n v="13"/>
    <n v="1615.3846153846155"/>
    <n v="2012"/>
  </r>
  <r>
    <x v="5"/>
    <x v="1"/>
    <x v="61"/>
    <x v="521"/>
    <n v="12"/>
    <n v="1758.3333333333333"/>
    <n v="2012"/>
  </r>
  <r>
    <x v="5"/>
    <x v="1"/>
    <x v="62"/>
    <x v="432"/>
    <n v="22"/>
    <n v="2145.4545454545455"/>
    <n v="2012"/>
  </r>
  <r>
    <x v="5"/>
    <x v="1"/>
    <x v="63"/>
    <x v="420"/>
    <n v="3"/>
    <n v="4433.333333333333"/>
    <n v="2012"/>
  </r>
  <r>
    <x v="5"/>
    <x v="1"/>
    <x v="64"/>
    <x v="522"/>
    <n v="27"/>
    <n v="2659.2592592592591"/>
    <n v="2012"/>
  </r>
  <r>
    <x v="5"/>
    <x v="1"/>
    <x v="222"/>
    <x v="523"/>
    <n v="30"/>
    <n v="2356.6666666666665"/>
    <n v="2012"/>
  </r>
  <r>
    <x v="5"/>
    <x v="1"/>
    <x v="67"/>
    <x v="524"/>
    <n v="25"/>
    <n v="2564"/>
    <n v="2012"/>
  </r>
  <r>
    <x v="5"/>
    <x v="1"/>
    <x v="68"/>
    <x v="164"/>
    <n v="27"/>
    <n v="2166.6666666666665"/>
    <n v="2012"/>
  </r>
  <r>
    <x v="5"/>
    <x v="1"/>
    <x v="69"/>
    <x v="343"/>
    <n v="6"/>
    <n v="1866.6666666666667"/>
    <n v="2012"/>
  </r>
  <r>
    <x v="5"/>
    <x v="1"/>
    <x v="250"/>
    <x v="21"/>
    <n v="15"/>
    <n v="2100"/>
    <n v="2012"/>
  </r>
  <r>
    <x v="5"/>
    <x v="1"/>
    <x v="197"/>
    <x v="78"/>
    <n v="11"/>
    <n v="2100"/>
    <n v="2012"/>
  </r>
  <r>
    <x v="5"/>
    <x v="1"/>
    <x v="71"/>
    <x v="132"/>
    <n v="2"/>
    <n v="2750"/>
    <n v="2012"/>
  </r>
  <r>
    <x v="5"/>
    <x v="1"/>
    <x v="174"/>
    <x v="226"/>
    <n v="6"/>
    <n v="2050"/>
    <n v="2012"/>
  </r>
  <r>
    <x v="5"/>
    <x v="1"/>
    <x v="73"/>
    <x v="525"/>
    <n v="20"/>
    <n v="2095"/>
    <n v="2012"/>
  </r>
  <r>
    <x v="5"/>
    <x v="1"/>
    <x v="74"/>
    <x v="16"/>
    <n v="2"/>
    <n v="2250"/>
    <n v="2012"/>
  </r>
  <r>
    <x v="5"/>
    <x v="1"/>
    <x v="254"/>
    <x v="188"/>
    <n v="12"/>
    <n v="2375"/>
    <n v="2012"/>
  </r>
  <r>
    <x v="5"/>
    <x v="1"/>
    <x v="198"/>
    <x v="526"/>
    <n v="11"/>
    <n v="1654.5454545454545"/>
    <n v="2012"/>
  </r>
  <r>
    <x v="5"/>
    <x v="1"/>
    <x v="175"/>
    <x v="527"/>
    <n v="19"/>
    <n v="2015.7894736842106"/>
    <n v="2012"/>
  </r>
  <r>
    <x v="5"/>
    <x v="1"/>
    <x v="78"/>
    <x v="528"/>
    <n v="22"/>
    <n v="2372.7272727272725"/>
    <n v="2012"/>
  </r>
  <r>
    <x v="5"/>
    <x v="1"/>
    <x v="81"/>
    <x v="30"/>
    <n v="17"/>
    <n v="2000"/>
    <n v="2012"/>
  </r>
  <r>
    <x v="5"/>
    <x v="1"/>
    <x v="199"/>
    <x v="0"/>
    <n v="1"/>
    <n v="3500"/>
    <n v="2012"/>
  </r>
  <r>
    <x v="5"/>
    <x v="1"/>
    <x v="176"/>
    <x v="49"/>
    <n v="3"/>
    <n v="1666.6666666666667"/>
    <n v="2012"/>
  </r>
  <r>
    <x v="5"/>
    <x v="1"/>
    <x v="234"/>
    <x v="529"/>
    <n v="17"/>
    <n v="2485.294117647059"/>
    <n v="2012"/>
  </r>
  <r>
    <x v="5"/>
    <x v="1"/>
    <x v="82"/>
    <x v="111"/>
    <n v="5"/>
    <n v="3300"/>
    <n v="2012"/>
  </r>
  <r>
    <x v="5"/>
    <x v="1"/>
    <x v="200"/>
    <x v="16"/>
    <n v="3"/>
    <n v="1500"/>
    <n v="2012"/>
  </r>
  <r>
    <x v="5"/>
    <x v="1"/>
    <x v="83"/>
    <x v="530"/>
    <n v="15"/>
    <n v="2336.6666666666665"/>
    <n v="2012"/>
  </r>
  <r>
    <x v="5"/>
    <x v="1"/>
    <x v="84"/>
    <x v="531"/>
    <n v="11"/>
    <n v="1300"/>
    <n v="2012"/>
  </r>
  <r>
    <x v="5"/>
    <x v="1"/>
    <x v="202"/>
    <x v="214"/>
    <n v="13"/>
    <n v="2630.7692307692309"/>
    <n v="2012"/>
  </r>
  <r>
    <x v="5"/>
    <x v="1"/>
    <x v="85"/>
    <x v="197"/>
    <n v="2"/>
    <n v="1350"/>
    <n v="2012"/>
  </r>
  <r>
    <x v="5"/>
    <x v="1"/>
    <x v="203"/>
    <x v="187"/>
    <n v="30"/>
    <n v="3023.3333333333335"/>
    <n v="2012"/>
  </r>
  <r>
    <x v="5"/>
    <x v="1"/>
    <x v="87"/>
    <x v="532"/>
    <n v="42"/>
    <n v="2161.9047619047619"/>
    <n v="2012"/>
  </r>
  <r>
    <x v="5"/>
    <x v="1"/>
    <x v="204"/>
    <x v="49"/>
    <n v="3"/>
    <n v="1666.6666666666667"/>
    <n v="2012"/>
  </r>
  <r>
    <x v="5"/>
    <x v="1"/>
    <x v="88"/>
    <x v="533"/>
    <n v="26"/>
    <n v="2361.5384615384614"/>
    <n v="2012"/>
  </r>
  <r>
    <x v="5"/>
    <x v="1"/>
    <x v="89"/>
    <x v="534"/>
    <n v="25"/>
    <n v="2332"/>
    <n v="2012"/>
  </r>
  <r>
    <x v="5"/>
    <x v="1"/>
    <x v="90"/>
    <x v="535"/>
    <n v="14"/>
    <n v="1853.5714285714287"/>
    <n v="2012"/>
  </r>
  <r>
    <x v="5"/>
    <x v="1"/>
    <x v="91"/>
    <x v="10"/>
    <n v="10"/>
    <n v="2020"/>
    <n v="2012"/>
  </r>
  <r>
    <x v="5"/>
    <x v="1"/>
    <x v="93"/>
    <x v="188"/>
    <n v="14"/>
    <n v="2035.7142857142858"/>
    <n v="2012"/>
  </r>
  <r>
    <x v="5"/>
    <x v="1"/>
    <x v="94"/>
    <x v="16"/>
    <n v="2"/>
    <n v="2250"/>
    <n v="2012"/>
  </r>
  <r>
    <x v="5"/>
    <x v="1"/>
    <x v="95"/>
    <x v="169"/>
    <n v="12"/>
    <n v="2233.3333333333335"/>
    <n v="2012"/>
  </r>
  <r>
    <x v="5"/>
    <x v="1"/>
    <x v="96"/>
    <x v="536"/>
    <n v="9"/>
    <n v="2438.8888888888887"/>
    <n v="2012"/>
  </r>
  <r>
    <x v="5"/>
    <x v="1"/>
    <x v="97"/>
    <x v="537"/>
    <n v="23"/>
    <n v="2452.1739130434785"/>
    <n v="2012"/>
  </r>
  <r>
    <x v="5"/>
    <x v="1"/>
    <x v="99"/>
    <x v="360"/>
    <n v="10"/>
    <n v="2830"/>
    <n v="2012"/>
  </r>
  <r>
    <x v="5"/>
    <x v="1"/>
    <x v="100"/>
    <x v="141"/>
    <n v="25"/>
    <n v="2180"/>
    <n v="2012"/>
  </r>
  <r>
    <x v="5"/>
    <x v="1"/>
    <x v="101"/>
    <x v="538"/>
    <n v="16"/>
    <n v="2706.25"/>
    <n v="2012"/>
  </r>
  <r>
    <x v="5"/>
    <x v="1"/>
    <x v="206"/>
    <x v="47"/>
    <n v="9"/>
    <n v="1611.1111111111111"/>
    <n v="2012"/>
  </r>
  <r>
    <x v="5"/>
    <x v="1"/>
    <x v="103"/>
    <x v="539"/>
    <n v="27"/>
    <n v="2400"/>
    <n v="2012"/>
  </r>
  <r>
    <x v="5"/>
    <x v="1"/>
    <x v="104"/>
    <x v="540"/>
    <n v="37"/>
    <n v="2227.0270270270271"/>
    <n v="2012"/>
  </r>
  <r>
    <x v="5"/>
    <x v="1"/>
    <x v="236"/>
    <x v="83"/>
    <n v="18"/>
    <n v="2305.5555555555557"/>
    <n v="2012"/>
  </r>
  <r>
    <x v="5"/>
    <x v="1"/>
    <x v="106"/>
    <x v="19"/>
    <n v="8"/>
    <n v="2500"/>
    <n v="2012"/>
  </r>
  <r>
    <x v="5"/>
    <x v="1"/>
    <x v="253"/>
    <x v="304"/>
    <n v="5"/>
    <n v="2940"/>
    <n v="2012"/>
  </r>
  <r>
    <x v="5"/>
    <x v="1"/>
    <x v="108"/>
    <x v="188"/>
    <n v="12"/>
    <n v="2375"/>
    <n v="2012"/>
  </r>
  <r>
    <x v="5"/>
    <x v="1"/>
    <x v="109"/>
    <x v="541"/>
    <n v="12"/>
    <n v="3050"/>
    <n v="2012"/>
  </r>
  <r>
    <x v="5"/>
    <x v="1"/>
    <x v="111"/>
    <x v="483"/>
    <n v="24"/>
    <n v="2070.8333333333335"/>
    <n v="2012"/>
  </r>
  <r>
    <x v="5"/>
    <x v="1"/>
    <x v="225"/>
    <x v="169"/>
    <n v="13"/>
    <n v="2061.5384615384614"/>
    <n v="2012"/>
  </r>
  <r>
    <x v="5"/>
    <x v="1"/>
    <x v="237"/>
    <x v="542"/>
    <n v="16"/>
    <n v="2450"/>
    <n v="2012"/>
  </r>
  <r>
    <x v="5"/>
    <x v="1"/>
    <x v="114"/>
    <x v="543"/>
    <n v="18"/>
    <n v="2105.5555555555557"/>
    <n v="2012"/>
  </r>
  <r>
    <x v="5"/>
    <x v="1"/>
    <x v="115"/>
    <x v="544"/>
    <n v="18"/>
    <n v="1723.5005555555554"/>
    <n v="2012"/>
  </r>
  <r>
    <x v="5"/>
    <x v="1"/>
    <x v="117"/>
    <x v="545"/>
    <n v="22"/>
    <n v="2531.818181818182"/>
    <n v="2012"/>
  </r>
  <r>
    <x v="5"/>
    <x v="1"/>
    <x v="118"/>
    <x v="546"/>
    <n v="26"/>
    <n v="2811.5384615384614"/>
    <n v="2012"/>
  </r>
  <r>
    <x v="5"/>
    <x v="1"/>
    <x v="119"/>
    <x v="73"/>
    <n v="9"/>
    <n v="2055.5555555555557"/>
    <n v="2012"/>
  </r>
  <r>
    <x v="5"/>
    <x v="1"/>
    <x v="120"/>
    <x v="46"/>
    <n v="6"/>
    <n v="1416.6666666666667"/>
    <n v="2012"/>
  </r>
  <r>
    <x v="5"/>
    <x v="1"/>
    <x v="121"/>
    <x v="333"/>
    <n v="8"/>
    <n v="3337.5"/>
    <n v="2012"/>
  </r>
  <r>
    <x v="5"/>
    <x v="1"/>
    <x v="122"/>
    <x v="547"/>
    <n v="22"/>
    <n v="1959.090909090909"/>
    <n v="2012"/>
  </r>
  <r>
    <x v="5"/>
    <x v="1"/>
    <x v="123"/>
    <x v="548"/>
    <n v="9"/>
    <n v="2377.7777777777778"/>
    <n v="2012"/>
  </r>
  <r>
    <x v="5"/>
    <x v="1"/>
    <x v="124"/>
    <x v="186"/>
    <n v="14"/>
    <n v="2114.2857142857142"/>
    <n v="2012"/>
  </r>
  <r>
    <x v="5"/>
    <x v="1"/>
    <x v="212"/>
    <x v="156"/>
    <n v="15"/>
    <n v="1966.6666666666667"/>
    <n v="2012"/>
  </r>
  <r>
    <x v="5"/>
    <x v="1"/>
    <x v="126"/>
    <x v="156"/>
    <n v="10"/>
    <n v="2950"/>
    <n v="2012"/>
  </r>
  <r>
    <x v="5"/>
    <x v="1"/>
    <x v="127"/>
    <x v="155"/>
    <n v="22"/>
    <n v="2545.4545454545455"/>
    <n v="2012"/>
  </r>
  <r>
    <x v="5"/>
    <x v="1"/>
    <x v="128"/>
    <x v="402"/>
    <n v="3"/>
    <n v="2233.3333333333335"/>
    <n v="2012"/>
  </r>
  <r>
    <x v="5"/>
    <x v="1"/>
    <x v="129"/>
    <x v="321"/>
    <n v="24"/>
    <n v="2229.1666666666665"/>
    <n v="2012"/>
  </r>
  <r>
    <x v="5"/>
    <x v="1"/>
    <x v="215"/>
    <x v="392"/>
    <n v="13"/>
    <n v="3215.3846153846152"/>
    <n v="2012"/>
  </r>
  <r>
    <x v="5"/>
    <x v="1"/>
    <x v="131"/>
    <x v="110"/>
    <n v="9"/>
    <n v="2611.1111111111113"/>
    <n v="2012"/>
  </r>
  <r>
    <x v="5"/>
    <x v="1"/>
    <x v="226"/>
    <x v="516"/>
    <n v="14"/>
    <n v="2014.2857142857142"/>
    <n v="2012"/>
  </r>
  <r>
    <x v="5"/>
    <x v="1"/>
    <x v="216"/>
    <x v="200"/>
    <n v="9"/>
    <n v="1800"/>
    <n v="2012"/>
  </r>
  <r>
    <x v="5"/>
    <x v="1"/>
    <x v="134"/>
    <x v="136"/>
    <n v="13"/>
    <n v="2046.1538461538462"/>
    <n v="2012"/>
  </r>
  <r>
    <x v="5"/>
    <x v="1"/>
    <x v="177"/>
    <x v="13"/>
    <n v="1"/>
    <n v="10000"/>
    <n v="2012"/>
  </r>
  <r>
    <x v="5"/>
    <x v="1"/>
    <x v="136"/>
    <x v="26"/>
    <n v="8"/>
    <n v="2750"/>
    <n v="2012"/>
  </r>
  <r>
    <x v="5"/>
    <x v="1"/>
    <x v="137"/>
    <x v="18"/>
    <n v="17"/>
    <n v="1764.7058823529412"/>
    <n v="2012"/>
  </r>
  <r>
    <x v="5"/>
    <x v="1"/>
    <x v="139"/>
    <x v="132"/>
    <n v="3"/>
    <n v="1833.3333333333333"/>
    <n v="2012"/>
  </r>
  <r>
    <x v="5"/>
    <x v="1"/>
    <x v="141"/>
    <x v="97"/>
    <n v="11"/>
    <n v="2509.090909090909"/>
    <n v="2012"/>
  </r>
  <r>
    <x v="5"/>
    <x v="1"/>
    <x v="142"/>
    <x v="549"/>
    <n v="15"/>
    <n v="2046.6666666666667"/>
    <n v="2012"/>
  </r>
  <r>
    <x v="5"/>
    <x v="1"/>
    <x v="143"/>
    <x v="38"/>
    <n v="19"/>
    <n v="2094.7368421052633"/>
    <n v="2012"/>
  </r>
  <r>
    <x v="5"/>
    <x v="1"/>
    <x v="178"/>
    <x v="4"/>
    <n v="1"/>
    <n v="15000"/>
    <n v="2012"/>
  </r>
  <r>
    <x v="5"/>
    <x v="1"/>
    <x v="246"/>
    <x v="550"/>
    <n v="13"/>
    <n v="2523.0769230769229"/>
    <n v="2012"/>
  </r>
  <r>
    <x v="5"/>
    <x v="1"/>
    <x v="217"/>
    <x v="264"/>
    <n v="7"/>
    <n v="2028.5714285714287"/>
    <n v="2012"/>
  </r>
  <r>
    <x v="5"/>
    <x v="1"/>
    <x v="179"/>
    <x v="19"/>
    <n v="6"/>
    <n v="3333.3333333333335"/>
    <n v="2012"/>
  </r>
  <r>
    <x v="5"/>
    <x v="1"/>
    <x v="146"/>
    <x v="528"/>
    <n v="21"/>
    <n v="2485.7142857142858"/>
    <n v="2012"/>
  </r>
  <r>
    <x v="5"/>
    <x v="1"/>
    <x v="147"/>
    <x v="130"/>
    <n v="16"/>
    <n v="2525"/>
    <n v="2012"/>
  </r>
  <r>
    <x v="5"/>
    <x v="1"/>
    <x v="148"/>
    <x v="65"/>
    <n v="4"/>
    <n v="4750"/>
    <n v="2012"/>
  </r>
  <r>
    <x v="5"/>
    <x v="1"/>
    <x v="149"/>
    <x v="188"/>
    <n v="16"/>
    <n v="1781.25"/>
    <n v="2012"/>
  </r>
  <r>
    <x v="5"/>
    <x v="1"/>
    <x v="151"/>
    <x v="551"/>
    <n v="18"/>
    <n v="2355.5555555555557"/>
    <n v="2012"/>
  </r>
  <r>
    <x v="5"/>
    <x v="1"/>
    <x v="243"/>
    <x v="5"/>
    <n v="14"/>
    <n v="1642.8571428571429"/>
    <n v="2012"/>
  </r>
  <r>
    <x v="5"/>
    <x v="1"/>
    <x v="155"/>
    <x v="552"/>
    <n v="3"/>
    <n v="916.66666666666663"/>
    <n v="2012"/>
  </r>
  <r>
    <x v="5"/>
    <x v="1"/>
    <x v="157"/>
    <x v="553"/>
    <n v="10"/>
    <n v="2840"/>
    <n v="2012"/>
  </r>
  <r>
    <x v="5"/>
    <x v="1"/>
    <x v="228"/>
    <x v="428"/>
    <n v="11"/>
    <n v="1881.8181818181818"/>
    <n v="2012"/>
  </r>
  <r>
    <x v="5"/>
    <x v="1"/>
    <x v="158"/>
    <x v="37"/>
    <n v="3"/>
    <n v="2666.6666666666665"/>
    <n v="2013"/>
  </r>
  <r>
    <x v="5"/>
    <x v="1"/>
    <x v="159"/>
    <x v="137"/>
    <n v="3"/>
    <n v="3166.6666666666665"/>
    <n v="2013"/>
  </r>
  <r>
    <x v="5"/>
    <x v="1"/>
    <x v="160"/>
    <x v="18"/>
    <n v="10"/>
    <n v="3000"/>
    <n v="2013"/>
  </r>
  <r>
    <x v="5"/>
    <x v="1"/>
    <x v="161"/>
    <x v="373"/>
    <n v="15"/>
    <n v="2146.6666666666665"/>
    <n v="2013"/>
  </r>
  <r>
    <x v="5"/>
    <x v="1"/>
    <x v="162"/>
    <x v="6"/>
    <n v="5"/>
    <n v="3100"/>
    <n v="2013"/>
  </r>
  <r>
    <x v="5"/>
    <x v="1"/>
    <x v="163"/>
    <x v="554"/>
    <n v="10"/>
    <n v="2790"/>
    <n v="2013"/>
  </r>
  <r>
    <x v="5"/>
    <x v="1"/>
    <x v="164"/>
    <x v="0"/>
    <n v="2"/>
    <n v="1750"/>
    <n v="2013"/>
  </r>
  <r>
    <x v="5"/>
    <x v="1"/>
    <x v="165"/>
    <x v="4"/>
    <n v="5"/>
    <n v="3000"/>
    <n v="2013"/>
  </r>
  <r>
    <x v="5"/>
    <x v="1"/>
    <x v="258"/>
    <x v="320"/>
    <n v="12"/>
    <n v="2116.6666666666665"/>
    <n v="2013"/>
  </r>
  <r>
    <x v="5"/>
    <x v="1"/>
    <x v="166"/>
    <x v="555"/>
    <n v="24"/>
    <n v="2741.6666666666665"/>
    <n v="2013"/>
  </r>
  <r>
    <x v="5"/>
    <x v="2"/>
    <x v="0"/>
    <x v="556"/>
    <n v="9"/>
    <n v="1900"/>
    <n v="2011"/>
  </r>
  <r>
    <x v="5"/>
    <x v="2"/>
    <x v="4"/>
    <x v="4"/>
    <n v="5"/>
    <n v="3000"/>
    <n v="2011"/>
  </r>
  <r>
    <x v="5"/>
    <x v="2"/>
    <x v="5"/>
    <x v="0"/>
    <n v="2"/>
    <n v="1750"/>
    <n v="2011"/>
  </r>
  <r>
    <x v="5"/>
    <x v="2"/>
    <x v="6"/>
    <x v="0"/>
    <n v="3"/>
    <n v="1166.6666666666667"/>
    <n v="2011"/>
  </r>
  <r>
    <x v="5"/>
    <x v="2"/>
    <x v="8"/>
    <x v="89"/>
    <n v="3"/>
    <n v="2500"/>
    <n v="2011"/>
  </r>
  <r>
    <x v="5"/>
    <x v="2"/>
    <x v="9"/>
    <x v="24"/>
    <n v="1"/>
    <n v="1000"/>
    <n v="2011"/>
  </r>
  <r>
    <x v="5"/>
    <x v="2"/>
    <x v="12"/>
    <x v="55"/>
    <n v="1"/>
    <n v="3000"/>
    <n v="2011"/>
  </r>
  <r>
    <x v="5"/>
    <x v="2"/>
    <x v="229"/>
    <x v="20"/>
    <n v="1"/>
    <n v="1500"/>
    <n v="2011"/>
  </r>
  <r>
    <x v="5"/>
    <x v="2"/>
    <x v="14"/>
    <x v="323"/>
    <n v="5"/>
    <n v="1160"/>
    <n v="2012"/>
  </r>
  <r>
    <x v="5"/>
    <x v="2"/>
    <x v="16"/>
    <x v="463"/>
    <n v="6"/>
    <n v="1650"/>
    <n v="2012"/>
  </r>
  <r>
    <x v="5"/>
    <x v="2"/>
    <x v="17"/>
    <x v="15"/>
    <n v="4"/>
    <n v="1500"/>
    <n v="2012"/>
  </r>
  <r>
    <x v="5"/>
    <x v="2"/>
    <x v="18"/>
    <x v="24"/>
    <n v="1"/>
    <n v="1000"/>
    <n v="2012"/>
  </r>
  <r>
    <x v="5"/>
    <x v="2"/>
    <x v="20"/>
    <x v="1"/>
    <n v="4"/>
    <n v="1750"/>
    <n v="2012"/>
  </r>
  <r>
    <x v="5"/>
    <x v="2"/>
    <x v="22"/>
    <x v="50"/>
    <n v="1"/>
    <n v="2000"/>
    <n v="2012"/>
  </r>
  <r>
    <x v="5"/>
    <x v="2"/>
    <x v="183"/>
    <x v="49"/>
    <n v="4"/>
    <n v="1250"/>
    <n v="2012"/>
  </r>
  <r>
    <x v="5"/>
    <x v="2"/>
    <x v="25"/>
    <x v="60"/>
    <n v="3"/>
    <n v="1333.3333333333333"/>
    <n v="2012"/>
  </r>
  <r>
    <x v="5"/>
    <x v="2"/>
    <x v="259"/>
    <x v="49"/>
    <n v="1"/>
    <n v="5000"/>
    <n v="2012"/>
  </r>
  <r>
    <x v="5"/>
    <x v="2"/>
    <x v="27"/>
    <x v="15"/>
    <n v="1"/>
    <n v="6000"/>
    <n v="2012"/>
  </r>
  <r>
    <x v="5"/>
    <x v="2"/>
    <x v="230"/>
    <x v="557"/>
    <n v="4"/>
    <n v="2075"/>
    <n v="2012"/>
  </r>
  <r>
    <x v="5"/>
    <x v="2"/>
    <x v="185"/>
    <x v="20"/>
    <n v="2"/>
    <n v="750"/>
    <n v="2012"/>
  </r>
  <r>
    <x v="5"/>
    <x v="2"/>
    <x v="30"/>
    <x v="228"/>
    <n v="2"/>
    <n v="900"/>
    <n v="2012"/>
  </r>
  <r>
    <x v="5"/>
    <x v="2"/>
    <x v="231"/>
    <x v="20"/>
    <n v="1"/>
    <n v="1500"/>
    <n v="2012"/>
  </r>
  <r>
    <x v="5"/>
    <x v="2"/>
    <x v="33"/>
    <x v="15"/>
    <n v="3"/>
    <n v="2000"/>
    <n v="2012"/>
  </r>
  <r>
    <x v="5"/>
    <x v="2"/>
    <x v="248"/>
    <x v="387"/>
    <n v="2"/>
    <n v="1400"/>
    <n v="2012"/>
  </r>
  <r>
    <x v="5"/>
    <x v="2"/>
    <x v="232"/>
    <x v="64"/>
    <n v="1"/>
    <n v="2500"/>
    <n v="2012"/>
  </r>
  <r>
    <x v="5"/>
    <x v="2"/>
    <x v="35"/>
    <x v="20"/>
    <n v="1"/>
    <n v="1500"/>
    <n v="2012"/>
  </r>
  <r>
    <x v="5"/>
    <x v="2"/>
    <x v="227"/>
    <x v="55"/>
    <n v="2"/>
    <n v="1500"/>
    <n v="2012"/>
  </r>
  <r>
    <x v="5"/>
    <x v="2"/>
    <x v="36"/>
    <x v="24"/>
    <n v="1"/>
    <n v="1000"/>
    <n v="2012"/>
  </r>
  <r>
    <x v="5"/>
    <x v="2"/>
    <x v="186"/>
    <x v="60"/>
    <n v="2"/>
    <n v="2000"/>
    <n v="2012"/>
  </r>
  <r>
    <x v="5"/>
    <x v="2"/>
    <x v="39"/>
    <x v="402"/>
    <n v="4"/>
    <n v="1675"/>
    <n v="2012"/>
  </r>
  <r>
    <x v="5"/>
    <x v="2"/>
    <x v="187"/>
    <x v="49"/>
    <n v="2"/>
    <n v="2500"/>
    <n v="2012"/>
  </r>
  <r>
    <x v="5"/>
    <x v="2"/>
    <x v="42"/>
    <x v="20"/>
    <n v="1"/>
    <n v="1500"/>
    <n v="2012"/>
  </r>
  <r>
    <x v="5"/>
    <x v="2"/>
    <x v="44"/>
    <x v="300"/>
    <n v="3"/>
    <n v="2300"/>
    <n v="2012"/>
  </r>
  <r>
    <x v="5"/>
    <x v="2"/>
    <x v="45"/>
    <x v="0"/>
    <n v="3"/>
    <n v="1166.6666666666667"/>
    <n v="2012"/>
  </r>
  <r>
    <x v="5"/>
    <x v="2"/>
    <x v="223"/>
    <x v="15"/>
    <n v="4"/>
    <n v="1500"/>
    <n v="2012"/>
  </r>
  <r>
    <x v="5"/>
    <x v="2"/>
    <x v="171"/>
    <x v="20"/>
    <n v="2"/>
    <n v="750"/>
    <n v="2012"/>
  </r>
  <r>
    <x v="5"/>
    <x v="2"/>
    <x v="188"/>
    <x v="89"/>
    <n v="4"/>
    <n v="1875"/>
    <n v="2012"/>
  </r>
  <r>
    <x v="5"/>
    <x v="2"/>
    <x v="46"/>
    <x v="28"/>
    <n v="2"/>
    <n v="1150"/>
    <n v="2012"/>
  </r>
  <r>
    <x v="5"/>
    <x v="2"/>
    <x v="48"/>
    <x v="55"/>
    <n v="2"/>
    <n v="1500"/>
    <n v="2012"/>
  </r>
  <r>
    <x v="5"/>
    <x v="2"/>
    <x v="249"/>
    <x v="50"/>
    <n v="1"/>
    <n v="2000"/>
    <n v="2012"/>
  </r>
  <r>
    <x v="5"/>
    <x v="2"/>
    <x v="49"/>
    <x v="0"/>
    <n v="3"/>
    <n v="1166.6666666666667"/>
    <n v="2012"/>
  </r>
  <r>
    <x v="5"/>
    <x v="2"/>
    <x v="172"/>
    <x v="64"/>
    <n v="1"/>
    <n v="2500"/>
    <n v="2012"/>
  </r>
  <r>
    <x v="5"/>
    <x v="2"/>
    <x v="50"/>
    <x v="196"/>
    <n v="1"/>
    <n v="1200"/>
    <n v="2012"/>
  </r>
  <r>
    <x v="5"/>
    <x v="2"/>
    <x v="51"/>
    <x v="558"/>
    <n v="2"/>
    <n v="2525"/>
    <n v="2012"/>
  </r>
  <r>
    <x v="5"/>
    <x v="2"/>
    <x v="192"/>
    <x v="24"/>
    <n v="1"/>
    <n v="1000"/>
    <n v="2012"/>
  </r>
  <r>
    <x v="5"/>
    <x v="2"/>
    <x v="173"/>
    <x v="24"/>
    <n v="1"/>
    <n v="1000"/>
    <n v="2012"/>
  </r>
  <r>
    <x v="5"/>
    <x v="2"/>
    <x v="55"/>
    <x v="559"/>
    <n v="1"/>
    <n v="930"/>
    <n v="2012"/>
  </r>
  <r>
    <x v="5"/>
    <x v="2"/>
    <x v="194"/>
    <x v="46"/>
    <n v="5"/>
    <n v="1700"/>
    <n v="2012"/>
  </r>
  <r>
    <x v="5"/>
    <x v="2"/>
    <x v="58"/>
    <x v="50"/>
    <n v="1"/>
    <n v="2000"/>
    <n v="2012"/>
  </r>
  <r>
    <x v="5"/>
    <x v="2"/>
    <x v="196"/>
    <x v="74"/>
    <n v="3"/>
    <n v="4500"/>
    <n v="2012"/>
  </r>
  <r>
    <x v="5"/>
    <x v="2"/>
    <x v="60"/>
    <x v="288"/>
    <n v="3"/>
    <n v="1233.3333333333333"/>
    <n v="2012"/>
  </r>
  <r>
    <x v="5"/>
    <x v="2"/>
    <x v="61"/>
    <x v="50"/>
    <n v="2"/>
    <n v="1000"/>
    <n v="2012"/>
  </r>
  <r>
    <x v="5"/>
    <x v="2"/>
    <x v="62"/>
    <x v="64"/>
    <n v="1"/>
    <n v="2500"/>
    <n v="2012"/>
  </r>
  <r>
    <x v="5"/>
    <x v="2"/>
    <x v="222"/>
    <x v="24"/>
    <n v="1"/>
    <n v="1000"/>
    <n v="2012"/>
  </r>
  <r>
    <x v="5"/>
    <x v="2"/>
    <x v="68"/>
    <x v="24"/>
    <n v="1"/>
    <n v="1000"/>
    <n v="2012"/>
  </r>
  <r>
    <x v="5"/>
    <x v="2"/>
    <x v="69"/>
    <x v="55"/>
    <n v="2"/>
    <n v="1500"/>
    <n v="2012"/>
  </r>
  <r>
    <x v="5"/>
    <x v="2"/>
    <x v="250"/>
    <x v="49"/>
    <n v="1"/>
    <n v="5000"/>
    <n v="2012"/>
  </r>
  <r>
    <x v="5"/>
    <x v="2"/>
    <x v="197"/>
    <x v="50"/>
    <n v="1"/>
    <n v="2000"/>
    <n v="2012"/>
  </r>
  <r>
    <x v="5"/>
    <x v="2"/>
    <x v="71"/>
    <x v="50"/>
    <n v="1"/>
    <n v="2000"/>
    <n v="2012"/>
  </r>
  <r>
    <x v="5"/>
    <x v="2"/>
    <x v="174"/>
    <x v="46"/>
    <n v="4"/>
    <n v="2125"/>
    <n v="2012"/>
  </r>
  <r>
    <x v="5"/>
    <x v="2"/>
    <x v="73"/>
    <x v="60"/>
    <n v="2"/>
    <n v="2000"/>
    <n v="2012"/>
  </r>
  <r>
    <x v="5"/>
    <x v="2"/>
    <x v="74"/>
    <x v="193"/>
    <n v="1"/>
    <n v="700"/>
    <n v="2012"/>
  </r>
  <r>
    <x v="5"/>
    <x v="2"/>
    <x v="254"/>
    <x v="560"/>
    <n v="3"/>
    <n v="1400"/>
    <n v="2012"/>
  </r>
  <r>
    <x v="5"/>
    <x v="2"/>
    <x v="198"/>
    <x v="137"/>
    <n v="3"/>
    <n v="3166.6666666666665"/>
    <n v="2012"/>
  </r>
  <r>
    <x v="5"/>
    <x v="2"/>
    <x v="175"/>
    <x v="132"/>
    <n v="3"/>
    <n v="1833.3333333333333"/>
    <n v="2012"/>
  </r>
  <r>
    <x v="5"/>
    <x v="2"/>
    <x v="78"/>
    <x v="280"/>
    <n v="3"/>
    <n v="1433.3333333333333"/>
    <n v="2012"/>
  </r>
  <r>
    <x v="5"/>
    <x v="2"/>
    <x v="81"/>
    <x v="280"/>
    <n v="4"/>
    <n v="1075"/>
    <n v="2012"/>
  </r>
  <r>
    <x v="5"/>
    <x v="2"/>
    <x v="176"/>
    <x v="24"/>
    <n v="1"/>
    <n v="1000"/>
    <n v="2012"/>
  </r>
  <r>
    <x v="5"/>
    <x v="2"/>
    <x v="234"/>
    <x v="16"/>
    <n v="3"/>
    <n v="1500"/>
    <n v="2012"/>
  </r>
  <r>
    <x v="5"/>
    <x v="2"/>
    <x v="83"/>
    <x v="20"/>
    <n v="1"/>
    <n v="1500"/>
    <n v="2012"/>
  </r>
  <r>
    <x v="5"/>
    <x v="2"/>
    <x v="202"/>
    <x v="49"/>
    <n v="2"/>
    <n v="2500"/>
    <n v="2012"/>
  </r>
  <r>
    <x v="5"/>
    <x v="2"/>
    <x v="203"/>
    <x v="64"/>
    <n v="1"/>
    <n v="2500"/>
    <n v="2012"/>
  </r>
  <r>
    <x v="5"/>
    <x v="2"/>
    <x v="87"/>
    <x v="280"/>
    <n v="2"/>
    <n v="2150"/>
    <n v="2012"/>
  </r>
  <r>
    <x v="5"/>
    <x v="2"/>
    <x v="204"/>
    <x v="55"/>
    <n v="2"/>
    <n v="1500"/>
    <n v="2012"/>
  </r>
  <r>
    <x v="5"/>
    <x v="2"/>
    <x v="88"/>
    <x v="20"/>
    <n v="1"/>
    <n v="1500"/>
    <n v="2012"/>
  </r>
  <r>
    <x v="5"/>
    <x v="2"/>
    <x v="89"/>
    <x v="64"/>
    <n v="1"/>
    <n v="2500"/>
    <n v="2012"/>
  </r>
  <r>
    <x v="5"/>
    <x v="2"/>
    <x v="90"/>
    <x v="90"/>
    <n v="4"/>
    <n v="2150"/>
    <n v="2012"/>
  </r>
  <r>
    <x v="5"/>
    <x v="2"/>
    <x v="93"/>
    <x v="94"/>
    <n v="5"/>
    <n v="1560"/>
    <n v="2012"/>
  </r>
  <r>
    <x v="5"/>
    <x v="2"/>
    <x v="94"/>
    <x v="24"/>
    <n v="1"/>
    <n v="1000"/>
    <n v="2012"/>
  </r>
  <r>
    <x v="5"/>
    <x v="2"/>
    <x v="95"/>
    <x v="55"/>
    <n v="1"/>
    <n v="3000"/>
    <n v="2012"/>
  </r>
  <r>
    <x v="5"/>
    <x v="2"/>
    <x v="96"/>
    <x v="15"/>
    <n v="3"/>
    <n v="2000"/>
    <n v="2012"/>
  </r>
  <r>
    <x v="5"/>
    <x v="2"/>
    <x v="97"/>
    <x v="13"/>
    <n v="6"/>
    <n v="1666.6666666666667"/>
    <n v="2012"/>
  </r>
  <r>
    <x v="5"/>
    <x v="2"/>
    <x v="99"/>
    <x v="60"/>
    <n v="2"/>
    <n v="2000"/>
    <n v="2012"/>
  </r>
  <r>
    <x v="5"/>
    <x v="2"/>
    <x v="100"/>
    <x v="1"/>
    <n v="5"/>
    <n v="1400"/>
    <n v="2012"/>
  </r>
  <r>
    <x v="5"/>
    <x v="2"/>
    <x v="101"/>
    <x v="259"/>
    <n v="3"/>
    <n v="1733.3333333333333"/>
    <n v="2012"/>
  </r>
  <r>
    <x v="5"/>
    <x v="2"/>
    <x v="206"/>
    <x v="245"/>
    <n v="5"/>
    <n v="1960"/>
    <n v="2012"/>
  </r>
  <r>
    <x v="5"/>
    <x v="2"/>
    <x v="103"/>
    <x v="197"/>
    <n v="2"/>
    <n v="1350"/>
    <n v="2012"/>
  </r>
  <r>
    <x v="5"/>
    <x v="2"/>
    <x v="104"/>
    <x v="37"/>
    <n v="3"/>
    <n v="2666.6666666666665"/>
    <n v="2012"/>
  </r>
  <r>
    <x v="5"/>
    <x v="2"/>
    <x v="236"/>
    <x v="16"/>
    <n v="2"/>
    <n v="2250"/>
    <n v="2012"/>
  </r>
  <r>
    <x v="5"/>
    <x v="2"/>
    <x v="106"/>
    <x v="49"/>
    <n v="3"/>
    <n v="1666.6666666666667"/>
    <n v="2012"/>
  </r>
  <r>
    <x v="5"/>
    <x v="2"/>
    <x v="108"/>
    <x v="1"/>
    <n v="3"/>
    <n v="2333.3333333333335"/>
    <n v="2012"/>
  </r>
  <r>
    <x v="5"/>
    <x v="2"/>
    <x v="109"/>
    <x v="16"/>
    <n v="3"/>
    <n v="1500"/>
    <n v="2012"/>
  </r>
  <r>
    <x v="5"/>
    <x v="2"/>
    <x v="111"/>
    <x v="93"/>
    <n v="4"/>
    <n v="1625"/>
    <n v="2012"/>
  </r>
  <r>
    <x v="5"/>
    <x v="2"/>
    <x v="225"/>
    <x v="60"/>
    <n v="2"/>
    <n v="2000"/>
    <n v="2012"/>
  </r>
  <r>
    <x v="5"/>
    <x v="2"/>
    <x v="113"/>
    <x v="20"/>
    <n v="1"/>
    <n v="1500"/>
    <n v="2012"/>
  </r>
  <r>
    <x v="5"/>
    <x v="2"/>
    <x v="237"/>
    <x v="15"/>
    <n v="4"/>
    <n v="1500"/>
    <n v="2012"/>
  </r>
  <r>
    <x v="5"/>
    <x v="2"/>
    <x v="114"/>
    <x v="251"/>
    <n v="5"/>
    <n v="2140"/>
    <n v="2012"/>
  </r>
  <r>
    <x v="5"/>
    <x v="2"/>
    <x v="115"/>
    <x v="47"/>
    <n v="7"/>
    <n v="2071.4285714285716"/>
    <n v="2012"/>
  </r>
  <r>
    <x v="5"/>
    <x v="2"/>
    <x v="117"/>
    <x v="0"/>
    <n v="2"/>
    <n v="1750"/>
    <n v="2012"/>
  </r>
  <r>
    <x v="5"/>
    <x v="2"/>
    <x v="118"/>
    <x v="561"/>
    <n v="3"/>
    <n v="1300"/>
    <n v="2012"/>
  </r>
  <r>
    <x v="5"/>
    <x v="2"/>
    <x v="119"/>
    <x v="137"/>
    <n v="5"/>
    <n v="1900"/>
    <n v="2012"/>
  </r>
  <r>
    <x v="5"/>
    <x v="2"/>
    <x v="120"/>
    <x v="15"/>
    <n v="4"/>
    <n v="1500"/>
    <n v="2012"/>
  </r>
  <r>
    <x v="5"/>
    <x v="2"/>
    <x v="121"/>
    <x v="562"/>
    <n v="4"/>
    <n v="1380"/>
    <n v="2012"/>
  </r>
  <r>
    <x v="5"/>
    <x v="2"/>
    <x v="122"/>
    <x v="183"/>
    <n v="12"/>
    <n v="2058.3333333333335"/>
    <n v="2012"/>
  </r>
  <r>
    <x v="5"/>
    <x v="2"/>
    <x v="123"/>
    <x v="49"/>
    <n v="3"/>
    <n v="1666.6666666666667"/>
    <n v="2012"/>
  </r>
  <r>
    <x v="5"/>
    <x v="2"/>
    <x v="124"/>
    <x v="111"/>
    <n v="7"/>
    <n v="2357.1428571428573"/>
    <n v="2012"/>
  </r>
  <r>
    <x v="5"/>
    <x v="2"/>
    <x v="212"/>
    <x v="4"/>
    <n v="7"/>
    <n v="2142.8571428571427"/>
    <n v="2012"/>
  </r>
  <r>
    <x v="5"/>
    <x v="2"/>
    <x v="126"/>
    <x v="137"/>
    <n v="4"/>
    <n v="2375"/>
    <n v="2012"/>
  </r>
  <r>
    <x v="5"/>
    <x v="2"/>
    <x v="127"/>
    <x v="282"/>
    <n v="2"/>
    <n v="550"/>
    <n v="2012"/>
  </r>
  <r>
    <x v="5"/>
    <x v="2"/>
    <x v="128"/>
    <x v="285"/>
    <n v="4"/>
    <n v="2300"/>
    <n v="2012"/>
  </r>
  <r>
    <x v="5"/>
    <x v="2"/>
    <x v="129"/>
    <x v="93"/>
    <n v="3"/>
    <n v="2166.6666666666665"/>
    <n v="2012"/>
  </r>
  <r>
    <x v="5"/>
    <x v="2"/>
    <x v="215"/>
    <x v="408"/>
    <n v="2"/>
    <n v="1200"/>
    <n v="2012"/>
  </r>
  <r>
    <x v="5"/>
    <x v="2"/>
    <x v="130"/>
    <x v="387"/>
    <n v="2"/>
    <n v="1400"/>
    <n v="2012"/>
  </r>
  <r>
    <x v="5"/>
    <x v="2"/>
    <x v="131"/>
    <x v="15"/>
    <n v="3"/>
    <n v="2000"/>
    <n v="2012"/>
  </r>
  <r>
    <x v="5"/>
    <x v="2"/>
    <x v="226"/>
    <x v="93"/>
    <n v="3"/>
    <n v="2166.6666666666665"/>
    <n v="2012"/>
  </r>
  <r>
    <x v="5"/>
    <x v="2"/>
    <x v="216"/>
    <x v="16"/>
    <n v="2"/>
    <n v="2250"/>
    <n v="2012"/>
  </r>
  <r>
    <x v="5"/>
    <x v="2"/>
    <x v="134"/>
    <x v="160"/>
    <n v="4"/>
    <n v="2250"/>
    <n v="2012"/>
  </r>
  <r>
    <x v="5"/>
    <x v="2"/>
    <x v="136"/>
    <x v="75"/>
    <n v="4"/>
    <n v="1700"/>
    <n v="2012"/>
  </r>
  <r>
    <x v="5"/>
    <x v="2"/>
    <x v="137"/>
    <x v="563"/>
    <n v="5"/>
    <n v="1410"/>
    <n v="2012"/>
  </r>
  <r>
    <x v="5"/>
    <x v="2"/>
    <x v="139"/>
    <x v="557"/>
    <n v="5"/>
    <n v="1660"/>
    <n v="2012"/>
  </r>
  <r>
    <x v="5"/>
    <x v="2"/>
    <x v="141"/>
    <x v="37"/>
    <n v="4"/>
    <n v="2000"/>
    <n v="2012"/>
  </r>
  <r>
    <x v="5"/>
    <x v="2"/>
    <x v="142"/>
    <x v="24"/>
    <n v="1"/>
    <n v="1000"/>
    <n v="2012"/>
  </r>
  <r>
    <x v="5"/>
    <x v="2"/>
    <x v="143"/>
    <x v="15"/>
    <n v="4"/>
    <n v="1500"/>
    <n v="2012"/>
  </r>
  <r>
    <x v="5"/>
    <x v="2"/>
    <x v="178"/>
    <x v="24"/>
    <n v="1"/>
    <n v="1000"/>
    <n v="2012"/>
  </r>
  <r>
    <x v="5"/>
    <x v="2"/>
    <x v="246"/>
    <x v="1"/>
    <n v="4"/>
    <n v="1750"/>
    <n v="2012"/>
  </r>
  <r>
    <x v="5"/>
    <x v="2"/>
    <x v="217"/>
    <x v="64"/>
    <n v="3"/>
    <n v="833.33333333333337"/>
    <n v="2012"/>
  </r>
  <r>
    <x v="5"/>
    <x v="2"/>
    <x v="179"/>
    <x v="14"/>
    <n v="5"/>
    <n v="2100"/>
    <n v="2012"/>
  </r>
  <r>
    <x v="5"/>
    <x v="2"/>
    <x v="146"/>
    <x v="227"/>
    <n v="11"/>
    <n v="1418.1818181818182"/>
    <n v="2012"/>
  </r>
  <r>
    <x v="5"/>
    <x v="2"/>
    <x v="147"/>
    <x v="393"/>
    <n v="5"/>
    <n v="1460"/>
    <n v="2012"/>
  </r>
  <r>
    <x v="5"/>
    <x v="2"/>
    <x v="148"/>
    <x v="1"/>
    <n v="5"/>
    <n v="1400"/>
    <n v="2012"/>
  </r>
  <r>
    <x v="5"/>
    <x v="2"/>
    <x v="149"/>
    <x v="287"/>
    <n v="10"/>
    <n v="1985"/>
    <n v="2012"/>
  </r>
  <r>
    <x v="5"/>
    <x v="2"/>
    <x v="151"/>
    <x v="564"/>
    <n v="6"/>
    <n v="1491.6666666666667"/>
    <n v="2012"/>
  </r>
  <r>
    <x v="5"/>
    <x v="2"/>
    <x v="243"/>
    <x v="450"/>
    <n v="10"/>
    <n v="1590"/>
    <n v="2012"/>
  </r>
  <r>
    <x v="5"/>
    <x v="2"/>
    <x v="155"/>
    <x v="0"/>
    <n v="2"/>
    <n v="1750"/>
    <n v="2012"/>
  </r>
  <r>
    <x v="5"/>
    <x v="2"/>
    <x v="157"/>
    <x v="49"/>
    <n v="3"/>
    <n v="1666.6666666666667"/>
    <n v="2012"/>
  </r>
  <r>
    <x v="5"/>
    <x v="2"/>
    <x v="228"/>
    <x v="49"/>
    <n v="2"/>
    <n v="2500"/>
    <n v="2012"/>
  </r>
  <r>
    <x v="5"/>
    <x v="2"/>
    <x v="158"/>
    <x v="565"/>
    <n v="4"/>
    <n v="2262.5"/>
    <n v="2013"/>
  </r>
  <r>
    <x v="5"/>
    <x v="2"/>
    <x v="159"/>
    <x v="132"/>
    <n v="2"/>
    <n v="2750"/>
    <n v="2013"/>
  </r>
  <r>
    <x v="5"/>
    <x v="2"/>
    <x v="160"/>
    <x v="1"/>
    <n v="3"/>
    <n v="2333.3333333333335"/>
    <n v="2013"/>
  </r>
  <r>
    <x v="5"/>
    <x v="2"/>
    <x v="161"/>
    <x v="323"/>
    <n v="3"/>
    <n v="1933.3333333333333"/>
    <n v="2013"/>
  </r>
  <r>
    <x v="5"/>
    <x v="2"/>
    <x v="162"/>
    <x v="16"/>
    <n v="3"/>
    <n v="1500"/>
    <n v="2013"/>
  </r>
  <r>
    <x v="5"/>
    <x v="2"/>
    <x v="163"/>
    <x v="408"/>
    <n v="1"/>
    <n v="2400"/>
    <n v="2013"/>
  </r>
  <r>
    <x v="5"/>
    <x v="2"/>
    <x v="165"/>
    <x v="193"/>
    <n v="1"/>
    <n v="700"/>
    <n v="2013"/>
  </r>
  <r>
    <x v="5"/>
    <x v="2"/>
    <x v="258"/>
    <x v="37"/>
    <n v="2"/>
    <n v="4000"/>
    <n v="2013"/>
  </r>
  <r>
    <x v="5"/>
    <x v="2"/>
    <x v="181"/>
    <x v="15"/>
    <n v="3"/>
    <n v="2000"/>
    <n v="2013"/>
  </r>
  <r>
    <x v="5"/>
    <x v="2"/>
    <x v="166"/>
    <x v="566"/>
    <n v="7"/>
    <n v="1578.5714285714287"/>
    <n v="2013"/>
  </r>
  <r>
    <x v="5"/>
    <x v="3"/>
    <x v="0"/>
    <x v="36"/>
    <n v="5"/>
    <n v="3600"/>
    <n v="2011"/>
  </r>
  <r>
    <x v="5"/>
    <x v="3"/>
    <x v="1"/>
    <x v="15"/>
    <n v="1"/>
    <n v="6000"/>
    <n v="2011"/>
  </r>
  <r>
    <x v="5"/>
    <x v="3"/>
    <x v="3"/>
    <x v="138"/>
    <n v="9"/>
    <n v="3555.5555555555557"/>
    <n v="2011"/>
  </r>
  <r>
    <x v="5"/>
    <x v="3"/>
    <x v="4"/>
    <x v="73"/>
    <n v="7"/>
    <n v="2642.8571428571427"/>
    <n v="2011"/>
  </r>
  <r>
    <x v="5"/>
    <x v="3"/>
    <x v="5"/>
    <x v="47"/>
    <n v="6"/>
    <n v="2416.6666666666665"/>
    <n v="2011"/>
  </r>
  <r>
    <x v="5"/>
    <x v="3"/>
    <x v="6"/>
    <x v="326"/>
    <n v="2"/>
    <n v="1600"/>
    <n v="2011"/>
  </r>
  <r>
    <x v="5"/>
    <x v="3"/>
    <x v="8"/>
    <x v="140"/>
    <n v="5"/>
    <n v="3500"/>
    <n v="2011"/>
  </r>
  <r>
    <x v="5"/>
    <x v="3"/>
    <x v="9"/>
    <x v="36"/>
    <n v="3"/>
    <n v="6000"/>
    <n v="2011"/>
  </r>
  <r>
    <x v="5"/>
    <x v="3"/>
    <x v="10"/>
    <x v="40"/>
    <n v="4"/>
    <n v="6250"/>
    <n v="2011"/>
  </r>
  <r>
    <x v="5"/>
    <x v="3"/>
    <x v="11"/>
    <x v="0"/>
    <n v="2"/>
    <n v="1750"/>
    <n v="2011"/>
  </r>
  <r>
    <x v="5"/>
    <x v="3"/>
    <x v="12"/>
    <x v="55"/>
    <n v="1"/>
    <n v="3000"/>
    <n v="2011"/>
  </r>
  <r>
    <x v="5"/>
    <x v="3"/>
    <x v="229"/>
    <x v="140"/>
    <n v="6"/>
    <n v="2916.6666666666665"/>
    <n v="2011"/>
  </r>
  <r>
    <x v="5"/>
    <x v="3"/>
    <x v="14"/>
    <x v="13"/>
    <n v="3"/>
    <n v="3333.3333333333335"/>
    <n v="2012"/>
  </r>
  <r>
    <x v="5"/>
    <x v="3"/>
    <x v="16"/>
    <x v="567"/>
    <n v="10"/>
    <n v="3720"/>
    <n v="2012"/>
  </r>
  <r>
    <x v="5"/>
    <x v="3"/>
    <x v="17"/>
    <x v="285"/>
    <n v="5"/>
    <n v="1840"/>
    <n v="2012"/>
  </r>
  <r>
    <x v="5"/>
    <x v="3"/>
    <x v="18"/>
    <x v="275"/>
    <n v="3"/>
    <n v="2100"/>
    <n v="2012"/>
  </r>
  <r>
    <x v="5"/>
    <x v="3"/>
    <x v="19"/>
    <x v="50"/>
    <n v="1"/>
    <n v="2000"/>
    <n v="2012"/>
  </r>
  <r>
    <x v="5"/>
    <x v="3"/>
    <x v="20"/>
    <x v="63"/>
    <n v="12"/>
    <n v="3125"/>
    <n v="2012"/>
  </r>
  <r>
    <x v="5"/>
    <x v="3"/>
    <x v="22"/>
    <x v="111"/>
    <n v="5"/>
    <n v="3300"/>
    <n v="2012"/>
  </r>
  <r>
    <x v="5"/>
    <x v="3"/>
    <x v="23"/>
    <x v="64"/>
    <n v="1"/>
    <n v="2500"/>
    <n v="2012"/>
  </r>
  <r>
    <x v="5"/>
    <x v="3"/>
    <x v="183"/>
    <x v="32"/>
    <n v="2"/>
    <n v="5500"/>
    <n v="2012"/>
  </r>
  <r>
    <x v="5"/>
    <x v="3"/>
    <x v="25"/>
    <x v="59"/>
    <n v="8"/>
    <n v="4312.5"/>
    <n v="2012"/>
  </r>
  <r>
    <x v="5"/>
    <x v="3"/>
    <x v="26"/>
    <x v="176"/>
    <n v="9"/>
    <n v="4577.7777777777774"/>
    <n v="2012"/>
  </r>
  <r>
    <x v="5"/>
    <x v="3"/>
    <x v="27"/>
    <x v="50"/>
    <n v="1"/>
    <n v="2000"/>
    <n v="2012"/>
  </r>
  <r>
    <x v="5"/>
    <x v="3"/>
    <x v="230"/>
    <x v="19"/>
    <n v="7"/>
    <n v="2857.1428571428573"/>
    <n v="2012"/>
  </r>
  <r>
    <x v="5"/>
    <x v="3"/>
    <x v="185"/>
    <x v="68"/>
    <n v="3"/>
    <n v="3833.3333333333335"/>
    <n v="2012"/>
  </r>
  <r>
    <x v="5"/>
    <x v="3"/>
    <x v="30"/>
    <x v="96"/>
    <n v="6"/>
    <n v="4583.333333333333"/>
    <n v="2012"/>
  </r>
  <r>
    <x v="5"/>
    <x v="3"/>
    <x v="231"/>
    <x v="55"/>
    <n v="1"/>
    <n v="3000"/>
    <n v="2012"/>
  </r>
  <r>
    <x v="5"/>
    <x v="3"/>
    <x v="32"/>
    <x v="65"/>
    <n v="3"/>
    <n v="6333.333333333333"/>
    <n v="2012"/>
  </r>
  <r>
    <x v="5"/>
    <x v="3"/>
    <x v="33"/>
    <x v="74"/>
    <n v="4"/>
    <n v="3375"/>
    <n v="2012"/>
  </r>
  <r>
    <x v="5"/>
    <x v="3"/>
    <x v="248"/>
    <x v="410"/>
    <n v="3"/>
    <n v="3400"/>
    <n v="2012"/>
  </r>
  <r>
    <x v="5"/>
    <x v="3"/>
    <x v="232"/>
    <x v="64"/>
    <n v="1"/>
    <n v="2500"/>
    <n v="2012"/>
  </r>
  <r>
    <x v="5"/>
    <x v="3"/>
    <x v="35"/>
    <x v="68"/>
    <n v="5"/>
    <n v="2300"/>
    <n v="2012"/>
  </r>
  <r>
    <x v="5"/>
    <x v="3"/>
    <x v="227"/>
    <x v="23"/>
    <n v="6"/>
    <n v="4500"/>
    <n v="2012"/>
  </r>
  <r>
    <x v="5"/>
    <x v="3"/>
    <x v="36"/>
    <x v="93"/>
    <n v="4"/>
    <n v="1625"/>
    <n v="2012"/>
  </r>
  <r>
    <x v="5"/>
    <x v="3"/>
    <x v="37"/>
    <x v="93"/>
    <n v="2"/>
    <n v="3250"/>
    <n v="2012"/>
  </r>
  <r>
    <x v="5"/>
    <x v="3"/>
    <x v="186"/>
    <x v="55"/>
    <n v="1"/>
    <n v="3000"/>
    <n v="2012"/>
  </r>
  <r>
    <x v="5"/>
    <x v="3"/>
    <x v="39"/>
    <x v="304"/>
    <n v="5"/>
    <n v="2940"/>
    <n v="2012"/>
  </r>
  <r>
    <x v="5"/>
    <x v="3"/>
    <x v="41"/>
    <x v="258"/>
    <n v="5"/>
    <n v="4900"/>
    <n v="2012"/>
  </r>
  <r>
    <x v="5"/>
    <x v="3"/>
    <x v="187"/>
    <x v="37"/>
    <n v="4"/>
    <n v="2000"/>
    <n v="2012"/>
  </r>
  <r>
    <x v="5"/>
    <x v="3"/>
    <x v="42"/>
    <x v="4"/>
    <n v="3"/>
    <n v="5000"/>
    <n v="2012"/>
  </r>
  <r>
    <x v="5"/>
    <x v="3"/>
    <x v="44"/>
    <x v="4"/>
    <n v="4"/>
    <n v="3750"/>
    <n v="2012"/>
  </r>
  <r>
    <x v="5"/>
    <x v="3"/>
    <x v="45"/>
    <x v="233"/>
    <n v="11"/>
    <n v="3227.2727272727275"/>
    <n v="2012"/>
  </r>
  <r>
    <x v="5"/>
    <x v="3"/>
    <x v="223"/>
    <x v="58"/>
    <n v="12"/>
    <n v="3000"/>
    <n v="2012"/>
  </r>
  <r>
    <x v="5"/>
    <x v="3"/>
    <x v="171"/>
    <x v="16"/>
    <n v="2"/>
    <n v="2250"/>
    <n v="2012"/>
  </r>
  <r>
    <x v="5"/>
    <x v="3"/>
    <x v="188"/>
    <x v="14"/>
    <n v="4"/>
    <n v="2625"/>
    <n v="2012"/>
  </r>
  <r>
    <x v="5"/>
    <x v="3"/>
    <x v="46"/>
    <x v="32"/>
    <n v="3"/>
    <n v="3666.6666666666665"/>
    <n v="2012"/>
  </r>
  <r>
    <x v="5"/>
    <x v="3"/>
    <x v="47"/>
    <x v="50"/>
    <n v="1"/>
    <n v="2000"/>
    <n v="2012"/>
  </r>
  <r>
    <x v="5"/>
    <x v="3"/>
    <x v="48"/>
    <x v="281"/>
    <n v="5"/>
    <n v="2280"/>
    <n v="2012"/>
  </r>
  <r>
    <x v="5"/>
    <x v="3"/>
    <x v="249"/>
    <x v="0"/>
    <n v="2"/>
    <n v="1750"/>
    <n v="2012"/>
  </r>
  <r>
    <x v="5"/>
    <x v="3"/>
    <x v="49"/>
    <x v="40"/>
    <n v="7"/>
    <n v="3571.4285714285716"/>
    <n v="2012"/>
  </r>
  <r>
    <x v="5"/>
    <x v="3"/>
    <x v="172"/>
    <x v="53"/>
    <n v="6"/>
    <n v="3500"/>
    <n v="2012"/>
  </r>
  <r>
    <x v="5"/>
    <x v="3"/>
    <x v="50"/>
    <x v="140"/>
    <n v="3"/>
    <n v="5833.333333333333"/>
    <n v="2012"/>
  </r>
  <r>
    <x v="5"/>
    <x v="3"/>
    <x v="191"/>
    <x v="49"/>
    <n v="2"/>
    <n v="2500"/>
    <n v="2012"/>
  </r>
  <r>
    <x v="5"/>
    <x v="3"/>
    <x v="51"/>
    <x v="23"/>
    <n v="8"/>
    <n v="3375"/>
    <n v="2012"/>
  </r>
  <r>
    <x v="5"/>
    <x v="3"/>
    <x v="52"/>
    <x v="14"/>
    <n v="4"/>
    <n v="2625"/>
    <n v="2012"/>
  </r>
  <r>
    <x v="5"/>
    <x v="3"/>
    <x v="192"/>
    <x v="40"/>
    <n v="8"/>
    <n v="3125"/>
    <n v="2012"/>
  </r>
  <r>
    <x v="5"/>
    <x v="3"/>
    <x v="173"/>
    <x v="568"/>
    <n v="6"/>
    <n v="3200"/>
    <n v="2012"/>
  </r>
  <r>
    <x v="5"/>
    <x v="3"/>
    <x v="55"/>
    <x v="307"/>
    <n v="5"/>
    <n v="4300"/>
    <n v="2012"/>
  </r>
  <r>
    <x v="5"/>
    <x v="3"/>
    <x v="194"/>
    <x v="35"/>
    <n v="7"/>
    <n v="2285.7142857142858"/>
    <n v="2012"/>
  </r>
  <r>
    <x v="5"/>
    <x v="3"/>
    <x v="57"/>
    <x v="20"/>
    <n v="1"/>
    <n v="1500"/>
    <n v="2012"/>
  </r>
  <r>
    <x v="5"/>
    <x v="3"/>
    <x v="58"/>
    <x v="68"/>
    <n v="3"/>
    <n v="3833.3333333333335"/>
    <n v="2012"/>
  </r>
  <r>
    <x v="5"/>
    <x v="3"/>
    <x v="196"/>
    <x v="21"/>
    <n v="10"/>
    <n v="3150"/>
    <n v="2012"/>
  </r>
  <r>
    <x v="5"/>
    <x v="3"/>
    <x v="60"/>
    <x v="23"/>
    <n v="6"/>
    <n v="4500"/>
    <n v="2012"/>
  </r>
  <r>
    <x v="5"/>
    <x v="3"/>
    <x v="61"/>
    <x v="569"/>
    <n v="5"/>
    <n v="3250"/>
    <n v="2012"/>
  </r>
  <r>
    <x v="5"/>
    <x v="3"/>
    <x v="62"/>
    <x v="122"/>
    <n v="10"/>
    <n v="4200"/>
    <n v="2012"/>
  </r>
  <r>
    <x v="5"/>
    <x v="3"/>
    <x v="63"/>
    <x v="160"/>
    <n v="2"/>
    <n v="4500"/>
    <n v="2012"/>
  </r>
  <r>
    <x v="5"/>
    <x v="3"/>
    <x v="64"/>
    <x v="68"/>
    <n v="3"/>
    <n v="3833.3333333333335"/>
    <n v="2012"/>
  </r>
  <r>
    <x v="5"/>
    <x v="3"/>
    <x v="222"/>
    <x v="19"/>
    <n v="6"/>
    <n v="3333.3333333333335"/>
    <n v="2012"/>
  </r>
  <r>
    <x v="5"/>
    <x v="3"/>
    <x v="67"/>
    <x v="244"/>
    <n v="9"/>
    <n v="2833.3333333333335"/>
    <n v="2012"/>
  </r>
  <r>
    <x v="5"/>
    <x v="3"/>
    <x v="68"/>
    <x v="41"/>
    <n v="12"/>
    <n v="3333.3333333333335"/>
    <n v="2012"/>
  </r>
  <r>
    <x v="5"/>
    <x v="3"/>
    <x v="69"/>
    <x v="397"/>
    <n v="5"/>
    <n v="8160"/>
    <n v="2012"/>
  </r>
  <r>
    <x v="5"/>
    <x v="3"/>
    <x v="250"/>
    <x v="140"/>
    <n v="6"/>
    <n v="2916.6666666666665"/>
    <n v="2012"/>
  </r>
  <r>
    <x v="5"/>
    <x v="3"/>
    <x v="197"/>
    <x v="336"/>
    <n v="9"/>
    <n v="2511.1111111111113"/>
    <n v="2012"/>
  </r>
  <r>
    <x v="5"/>
    <x v="3"/>
    <x v="71"/>
    <x v="160"/>
    <n v="2"/>
    <n v="4500"/>
    <n v="2012"/>
  </r>
  <r>
    <x v="5"/>
    <x v="3"/>
    <x v="174"/>
    <x v="137"/>
    <n v="4"/>
    <n v="2375"/>
    <n v="2012"/>
  </r>
  <r>
    <x v="5"/>
    <x v="3"/>
    <x v="73"/>
    <x v="547"/>
    <n v="13"/>
    <n v="3315.3846153846152"/>
    <n v="2012"/>
  </r>
  <r>
    <x v="5"/>
    <x v="3"/>
    <x v="254"/>
    <x v="421"/>
    <n v="7"/>
    <n v="2457.1428571428573"/>
    <n v="2012"/>
  </r>
  <r>
    <x v="5"/>
    <x v="3"/>
    <x v="198"/>
    <x v="60"/>
    <n v="2"/>
    <n v="2000"/>
    <n v="2012"/>
  </r>
  <r>
    <x v="5"/>
    <x v="3"/>
    <x v="175"/>
    <x v="429"/>
    <n v="5"/>
    <n v="2640"/>
    <n v="2012"/>
  </r>
  <r>
    <x v="5"/>
    <x v="3"/>
    <x v="78"/>
    <x v="47"/>
    <n v="4"/>
    <n v="3625"/>
    <n v="2012"/>
  </r>
  <r>
    <x v="5"/>
    <x v="3"/>
    <x v="81"/>
    <x v="570"/>
    <n v="17"/>
    <n v="2864.705882352941"/>
    <n v="2012"/>
  </r>
  <r>
    <x v="5"/>
    <x v="3"/>
    <x v="199"/>
    <x v="64"/>
    <n v="1"/>
    <n v="2500"/>
    <n v="2012"/>
  </r>
  <r>
    <x v="5"/>
    <x v="3"/>
    <x v="176"/>
    <x v="60"/>
    <n v="2"/>
    <n v="2000"/>
    <n v="2012"/>
  </r>
  <r>
    <x v="5"/>
    <x v="3"/>
    <x v="234"/>
    <x v="9"/>
    <n v="6"/>
    <n v="4000"/>
    <n v="2012"/>
  </r>
  <r>
    <x v="5"/>
    <x v="3"/>
    <x v="82"/>
    <x v="3"/>
    <n v="4"/>
    <n v="3250"/>
    <n v="2012"/>
  </r>
  <r>
    <x v="5"/>
    <x v="3"/>
    <x v="83"/>
    <x v="47"/>
    <n v="6"/>
    <n v="2416.6666666666665"/>
    <n v="2012"/>
  </r>
  <r>
    <x v="5"/>
    <x v="3"/>
    <x v="84"/>
    <x v="140"/>
    <n v="4"/>
    <n v="4375"/>
    <n v="2012"/>
  </r>
  <r>
    <x v="5"/>
    <x v="3"/>
    <x v="202"/>
    <x v="53"/>
    <n v="5"/>
    <n v="4200"/>
    <n v="2012"/>
  </r>
  <r>
    <x v="5"/>
    <x v="3"/>
    <x v="85"/>
    <x v="1"/>
    <n v="3"/>
    <n v="2333.3333333333335"/>
    <n v="2012"/>
  </r>
  <r>
    <x v="5"/>
    <x v="3"/>
    <x v="203"/>
    <x v="482"/>
    <n v="4"/>
    <n v="2175"/>
    <n v="2012"/>
  </r>
  <r>
    <x v="5"/>
    <x v="3"/>
    <x v="87"/>
    <x v="243"/>
    <n v="12"/>
    <n v="3833.3333333333335"/>
    <n v="2012"/>
  </r>
  <r>
    <x v="5"/>
    <x v="3"/>
    <x v="204"/>
    <x v="472"/>
    <n v="2"/>
    <n v="2050"/>
    <n v="2012"/>
  </r>
  <r>
    <x v="5"/>
    <x v="3"/>
    <x v="88"/>
    <x v="137"/>
    <n v="4"/>
    <n v="2375"/>
    <n v="2012"/>
  </r>
  <r>
    <x v="5"/>
    <x v="3"/>
    <x v="205"/>
    <x v="19"/>
    <n v="1"/>
    <n v="20000"/>
    <n v="2012"/>
  </r>
  <r>
    <x v="5"/>
    <x v="3"/>
    <x v="89"/>
    <x v="49"/>
    <n v="1"/>
    <n v="5000"/>
    <n v="2012"/>
  </r>
  <r>
    <x v="5"/>
    <x v="3"/>
    <x v="90"/>
    <x v="37"/>
    <n v="3"/>
    <n v="2666.6666666666665"/>
    <n v="2012"/>
  </r>
  <r>
    <x v="5"/>
    <x v="3"/>
    <x v="91"/>
    <x v="55"/>
    <n v="1"/>
    <n v="3000"/>
    <n v="2012"/>
  </r>
  <r>
    <x v="5"/>
    <x v="3"/>
    <x v="93"/>
    <x v="73"/>
    <n v="6"/>
    <n v="3083.3333333333335"/>
    <n v="2012"/>
  </r>
  <r>
    <x v="5"/>
    <x v="3"/>
    <x v="94"/>
    <x v="89"/>
    <n v="3"/>
    <n v="2500"/>
    <n v="2012"/>
  </r>
  <r>
    <x v="5"/>
    <x v="3"/>
    <x v="95"/>
    <x v="292"/>
    <n v="3"/>
    <n v="1900"/>
    <n v="2012"/>
  </r>
  <r>
    <x v="5"/>
    <x v="3"/>
    <x v="96"/>
    <x v="15"/>
    <n v="2"/>
    <n v="3000"/>
    <n v="2012"/>
  </r>
  <r>
    <x v="5"/>
    <x v="3"/>
    <x v="97"/>
    <x v="6"/>
    <n v="4"/>
    <n v="3875"/>
    <n v="2012"/>
  </r>
  <r>
    <x v="5"/>
    <x v="3"/>
    <x v="99"/>
    <x v="15"/>
    <n v="2"/>
    <n v="3000"/>
    <n v="2012"/>
  </r>
  <r>
    <x v="5"/>
    <x v="3"/>
    <x v="235"/>
    <x v="7"/>
    <n v="2"/>
    <n v="6000"/>
    <n v="2012"/>
  </r>
  <r>
    <x v="5"/>
    <x v="3"/>
    <x v="100"/>
    <x v="183"/>
    <n v="8"/>
    <n v="3087.5"/>
    <n v="2012"/>
  </r>
  <r>
    <x v="5"/>
    <x v="3"/>
    <x v="101"/>
    <x v="6"/>
    <n v="6"/>
    <n v="2583.3333333333335"/>
    <n v="2012"/>
  </r>
  <r>
    <x v="5"/>
    <x v="3"/>
    <x v="206"/>
    <x v="571"/>
    <n v="7"/>
    <n v="1871.4285714285713"/>
    <n v="2012"/>
  </r>
  <r>
    <x v="5"/>
    <x v="3"/>
    <x v="103"/>
    <x v="23"/>
    <n v="4"/>
    <n v="6750"/>
    <n v="2012"/>
  </r>
  <r>
    <x v="5"/>
    <x v="3"/>
    <x v="104"/>
    <x v="3"/>
    <n v="5"/>
    <n v="2600"/>
    <n v="2012"/>
  </r>
  <r>
    <x v="5"/>
    <x v="3"/>
    <x v="105"/>
    <x v="60"/>
    <n v="1"/>
    <n v="4000"/>
    <n v="2012"/>
  </r>
  <r>
    <x v="5"/>
    <x v="3"/>
    <x v="236"/>
    <x v="55"/>
    <n v="1"/>
    <n v="3000"/>
    <n v="2012"/>
  </r>
  <r>
    <x v="5"/>
    <x v="3"/>
    <x v="106"/>
    <x v="74"/>
    <n v="5"/>
    <n v="2700"/>
    <n v="2012"/>
  </r>
  <r>
    <x v="5"/>
    <x v="3"/>
    <x v="108"/>
    <x v="37"/>
    <n v="3"/>
    <n v="2666.6666666666665"/>
    <n v="2012"/>
  </r>
  <r>
    <x v="5"/>
    <x v="3"/>
    <x v="109"/>
    <x v="196"/>
    <n v="1"/>
    <n v="1200"/>
    <n v="2012"/>
  </r>
  <r>
    <x v="5"/>
    <x v="3"/>
    <x v="111"/>
    <x v="55"/>
    <n v="2"/>
    <n v="1500"/>
    <n v="2012"/>
  </r>
  <r>
    <x v="5"/>
    <x v="3"/>
    <x v="225"/>
    <x v="93"/>
    <n v="2"/>
    <n v="3250"/>
    <n v="2012"/>
  </r>
  <r>
    <x v="5"/>
    <x v="3"/>
    <x v="237"/>
    <x v="13"/>
    <n v="3"/>
    <n v="3333.3333333333335"/>
    <n v="2012"/>
  </r>
  <r>
    <x v="5"/>
    <x v="3"/>
    <x v="114"/>
    <x v="55"/>
    <n v="1"/>
    <n v="3000"/>
    <n v="2012"/>
  </r>
  <r>
    <x v="5"/>
    <x v="3"/>
    <x v="115"/>
    <x v="15"/>
    <n v="1"/>
    <n v="6000"/>
    <n v="2012"/>
  </r>
  <r>
    <x v="5"/>
    <x v="3"/>
    <x v="118"/>
    <x v="258"/>
    <n v="6"/>
    <n v="4083.3333333333335"/>
    <n v="2012"/>
  </r>
  <r>
    <x v="5"/>
    <x v="3"/>
    <x v="119"/>
    <x v="64"/>
    <n v="1"/>
    <n v="2500"/>
    <n v="2012"/>
  </r>
  <r>
    <x v="5"/>
    <x v="3"/>
    <x v="120"/>
    <x v="13"/>
    <n v="3"/>
    <n v="3333.3333333333335"/>
    <n v="2012"/>
  </r>
  <r>
    <x v="5"/>
    <x v="3"/>
    <x v="121"/>
    <x v="20"/>
    <n v="1"/>
    <n v="1500"/>
    <n v="2012"/>
  </r>
  <r>
    <x v="5"/>
    <x v="3"/>
    <x v="122"/>
    <x v="572"/>
    <n v="1"/>
    <n v="1300"/>
    <n v="2012"/>
  </r>
  <r>
    <x v="5"/>
    <x v="3"/>
    <x v="123"/>
    <x v="16"/>
    <n v="2"/>
    <n v="2250"/>
    <n v="2012"/>
  </r>
  <r>
    <x v="5"/>
    <x v="3"/>
    <x v="124"/>
    <x v="228"/>
    <n v="1"/>
    <n v="1800"/>
    <n v="2012"/>
  </r>
  <r>
    <x v="5"/>
    <x v="3"/>
    <x v="212"/>
    <x v="203"/>
    <n v="4"/>
    <n v="3125"/>
    <n v="2012"/>
  </r>
  <r>
    <x v="5"/>
    <x v="3"/>
    <x v="126"/>
    <x v="55"/>
    <n v="1"/>
    <n v="3000"/>
    <n v="2012"/>
  </r>
  <r>
    <x v="5"/>
    <x v="3"/>
    <x v="127"/>
    <x v="64"/>
    <n v="1"/>
    <n v="2500"/>
    <n v="2012"/>
  </r>
  <r>
    <x v="5"/>
    <x v="3"/>
    <x v="128"/>
    <x v="15"/>
    <n v="1"/>
    <n v="6000"/>
    <n v="2012"/>
  </r>
  <r>
    <x v="5"/>
    <x v="3"/>
    <x v="214"/>
    <x v="50"/>
    <n v="1"/>
    <n v="2000"/>
    <n v="2012"/>
  </r>
  <r>
    <x v="5"/>
    <x v="3"/>
    <x v="129"/>
    <x v="572"/>
    <n v="1"/>
    <n v="1300"/>
    <n v="2012"/>
  </r>
  <r>
    <x v="5"/>
    <x v="3"/>
    <x v="131"/>
    <x v="64"/>
    <n v="1"/>
    <n v="2500"/>
    <n v="2012"/>
  </r>
  <r>
    <x v="5"/>
    <x v="3"/>
    <x v="216"/>
    <x v="89"/>
    <n v="3"/>
    <n v="2500"/>
    <n v="2012"/>
  </r>
  <r>
    <x v="5"/>
    <x v="3"/>
    <x v="134"/>
    <x v="19"/>
    <n v="3"/>
    <n v="6666.666666666667"/>
    <n v="2012"/>
  </r>
  <r>
    <x v="5"/>
    <x v="3"/>
    <x v="177"/>
    <x v="15"/>
    <n v="1"/>
    <n v="6000"/>
    <n v="2012"/>
  </r>
  <r>
    <x v="5"/>
    <x v="3"/>
    <x v="136"/>
    <x v="26"/>
    <n v="4"/>
    <n v="5500"/>
    <n v="2012"/>
  </r>
  <r>
    <x v="5"/>
    <x v="3"/>
    <x v="137"/>
    <x v="62"/>
    <n v="3"/>
    <n v="4666.666666666667"/>
    <n v="2012"/>
  </r>
  <r>
    <x v="5"/>
    <x v="3"/>
    <x v="139"/>
    <x v="13"/>
    <n v="3"/>
    <n v="3333.3333333333335"/>
    <n v="2012"/>
  </r>
  <r>
    <x v="5"/>
    <x v="3"/>
    <x v="141"/>
    <x v="160"/>
    <n v="2"/>
    <n v="4500"/>
    <n v="2012"/>
  </r>
  <r>
    <x v="5"/>
    <x v="3"/>
    <x v="142"/>
    <x v="60"/>
    <n v="1"/>
    <n v="4000"/>
    <n v="2012"/>
  </r>
  <r>
    <x v="5"/>
    <x v="3"/>
    <x v="143"/>
    <x v="7"/>
    <n v="4"/>
    <n v="3000"/>
    <n v="2012"/>
  </r>
  <r>
    <x v="5"/>
    <x v="3"/>
    <x v="178"/>
    <x v="37"/>
    <n v="1"/>
    <n v="8000"/>
    <n v="2012"/>
  </r>
  <r>
    <x v="5"/>
    <x v="3"/>
    <x v="246"/>
    <x v="3"/>
    <n v="7"/>
    <n v="1857.1428571428571"/>
    <n v="2012"/>
  </r>
  <r>
    <x v="5"/>
    <x v="3"/>
    <x v="179"/>
    <x v="494"/>
    <n v="3"/>
    <n v="4700"/>
    <n v="2012"/>
  </r>
  <r>
    <x v="5"/>
    <x v="3"/>
    <x v="145"/>
    <x v="1"/>
    <n v="1"/>
    <n v="7000"/>
    <n v="2012"/>
  </r>
  <r>
    <x v="5"/>
    <x v="3"/>
    <x v="146"/>
    <x v="47"/>
    <n v="7"/>
    <n v="2071.4285714285716"/>
    <n v="2012"/>
  </r>
  <r>
    <x v="5"/>
    <x v="3"/>
    <x v="147"/>
    <x v="93"/>
    <n v="2"/>
    <n v="3250"/>
    <n v="2012"/>
  </r>
  <r>
    <x v="5"/>
    <x v="3"/>
    <x v="149"/>
    <x v="49"/>
    <n v="2"/>
    <n v="2500"/>
    <n v="2012"/>
  </r>
  <r>
    <x v="5"/>
    <x v="3"/>
    <x v="218"/>
    <x v="5"/>
    <n v="2"/>
    <n v="11500"/>
    <n v="2012"/>
  </r>
  <r>
    <x v="5"/>
    <x v="3"/>
    <x v="243"/>
    <x v="23"/>
    <n v="7"/>
    <n v="3857.1428571428573"/>
    <n v="2012"/>
  </r>
  <r>
    <x v="5"/>
    <x v="3"/>
    <x v="155"/>
    <x v="16"/>
    <n v="2"/>
    <n v="2250"/>
    <n v="2012"/>
  </r>
  <r>
    <x v="5"/>
    <x v="3"/>
    <x v="156"/>
    <x v="1"/>
    <n v="1"/>
    <n v="7000"/>
    <n v="2012"/>
  </r>
  <r>
    <x v="5"/>
    <x v="3"/>
    <x v="157"/>
    <x v="228"/>
    <n v="2"/>
    <n v="900"/>
    <n v="2012"/>
  </r>
  <r>
    <x v="5"/>
    <x v="3"/>
    <x v="180"/>
    <x v="15"/>
    <n v="1"/>
    <n v="6000"/>
    <n v="2012"/>
  </r>
  <r>
    <x v="5"/>
    <x v="3"/>
    <x v="158"/>
    <x v="259"/>
    <n v="3"/>
    <n v="1733.3333333333333"/>
    <n v="2013"/>
  </r>
  <r>
    <x v="5"/>
    <x v="3"/>
    <x v="160"/>
    <x v="60"/>
    <n v="1"/>
    <n v="4000"/>
    <n v="2013"/>
  </r>
  <r>
    <x v="5"/>
    <x v="3"/>
    <x v="161"/>
    <x v="140"/>
    <n v="4"/>
    <n v="4375"/>
    <n v="2013"/>
  </r>
  <r>
    <x v="5"/>
    <x v="3"/>
    <x v="162"/>
    <x v="60"/>
    <n v="2"/>
    <n v="2000"/>
    <n v="2013"/>
  </r>
  <r>
    <x v="5"/>
    <x v="3"/>
    <x v="164"/>
    <x v="60"/>
    <n v="1"/>
    <n v="4000"/>
    <n v="2013"/>
  </r>
  <r>
    <x v="5"/>
    <x v="3"/>
    <x v="258"/>
    <x v="573"/>
    <n v="6"/>
    <n v="4616.666666666667"/>
    <n v="2013"/>
  </r>
  <r>
    <x v="5"/>
    <x v="3"/>
    <x v="181"/>
    <x v="50"/>
    <n v="1"/>
    <n v="2000"/>
    <n v="2013"/>
  </r>
  <r>
    <x v="5"/>
    <x v="3"/>
    <x v="166"/>
    <x v="401"/>
    <n v="5"/>
    <n v="2520"/>
    <n v="2013"/>
  </r>
  <r>
    <x v="5"/>
    <x v="3"/>
    <x v="167"/>
    <x v="15"/>
    <n v="1"/>
    <n v="6000"/>
    <n v="2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4">
  <r>
    <x v="0"/>
    <s v="Продукт1"/>
    <x v="0"/>
    <n v="3500"/>
    <x v="0"/>
    <n v="1166.6666666666667"/>
    <n v="2011"/>
  </r>
  <r>
    <x v="0"/>
    <s v="Продукт1"/>
    <x v="1"/>
    <n v="7000"/>
    <x v="1"/>
    <n v="3500"/>
    <n v="2011"/>
  </r>
  <r>
    <x v="0"/>
    <s v="Продукт1"/>
    <x v="2"/>
    <n v="55000"/>
    <x v="2"/>
    <n v="5500"/>
    <n v="2011"/>
  </r>
  <r>
    <x v="0"/>
    <s v="Продукт1"/>
    <x v="3"/>
    <n v="13000"/>
    <x v="0"/>
    <n v="4333.333333333333"/>
    <n v="2011"/>
  </r>
  <r>
    <x v="0"/>
    <s v="Продукт1"/>
    <x v="4"/>
    <n v="15000"/>
    <x v="3"/>
    <n v="3000"/>
    <n v="2011"/>
  </r>
  <r>
    <x v="0"/>
    <s v="Продукт1"/>
    <x v="5"/>
    <n v="23000"/>
    <x v="4"/>
    <n v="3833.3333333333335"/>
    <n v="2011"/>
  </r>
  <r>
    <x v="0"/>
    <s v="Продукт1"/>
    <x v="6"/>
    <n v="15500"/>
    <x v="3"/>
    <n v="3100"/>
    <n v="2011"/>
  </r>
  <r>
    <x v="0"/>
    <s v="Продукт1"/>
    <x v="7"/>
    <n v="12000"/>
    <x v="4"/>
    <n v="2000"/>
    <n v="2011"/>
  </r>
  <r>
    <x v="0"/>
    <s v="Продукт1"/>
    <x v="8"/>
    <n v="17000"/>
    <x v="1"/>
    <n v="8500"/>
    <n v="2011"/>
  </r>
  <r>
    <x v="0"/>
    <s v="Продукт1"/>
    <x v="9"/>
    <n v="24000"/>
    <x v="5"/>
    <n v="6000"/>
    <n v="2011"/>
  </r>
  <r>
    <x v="0"/>
    <s v="Продукт1"/>
    <x v="10"/>
    <n v="20200"/>
    <x v="3"/>
    <n v="4040"/>
    <n v="2011"/>
  </r>
  <r>
    <x v="0"/>
    <s v="Продукт1"/>
    <x v="11"/>
    <n v="22500"/>
    <x v="3"/>
    <n v="4500"/>
    <n v="2011"/>
  </r>
  <r>
    <x v="0"/>
    <s v="Продукт1"/>
    <x v="12"/>
    <n v="20500"/>
    <x v="6"/>
    <n v="2928.5714285714284"/>
    <n v="2011"/>
  </r>
  <r>
    <x v="0"/>
    <s v="Продукт1"/>
    <x v="13"/>
    <n v="10000"/>
    <x v="7"/>
    <n v="10000"/>
    <n v="2011"/>
  </r>
  <r>
    <x v="0"/>
    <s v="Продукт1"/>
    <x v="14"/>
    <n v="10500"/>
    <x v="0"/>
    <n v="3500"/>
    <n v="2012"/>
  </r>
  <r>
    <x v="0"/>
    <s v="Продукт1"/>
    <x v="15"/>
    <n v="6000"/>
    <x v="7"/>
    <n v="6000"/>
    <n v="2012"/>
  </r>
  <r>
    <x v="0"/>
    <s v="Продукт1"/>
    <x v="16"/>
    <n v="4500"/>
    <x v="1"/>
    <n v="2250"/>
    <n v="2012"/>
  </r>
  <r>
    <x v="0"/>
    <s v="Продукт1"/>
    <x v="17"/>
    <n v="19500"/>
    <x v="3"/>
    <n v="3900"/>
    <n v="2012"/>
  </r>
  <r>
    <x v="0"/>
    <s v="Продукт1"/>
    <x v="18"/>
    <n v="19500"/>
    <x v="0"/>
    <n v="6500"/>
    <n v="2012"/>
  </r>
  <r>
    <x v="0"/>
    <s v="Продукт1"/>
    <x v="19"/>
    <n v="17000"/>
    <x v="5"/>
    <n v="4250"/>
    <n v="2012"/>
  </r>
  <r>
    <x v="0"/>
    <s v="Продукт1"/>
    <x v="20"/>
    <n v="30000"/>
    <x v="4"/>
    <n v="5000"/>
    <n v="2012"/>
  </r>
  <r>
    <x v="0"/>
    <s v="Продукт1"/>
    <x v="21"/>
    <n v="20000"/>
    <x v="4"/>
    <n v="3333.3333333333335"/>
    <n v="2012"/>
  </r>
  <r>
    <x v="0"/>
    <s v="Продукт1"/>
    <x v="22"/>
    <n v="1500"/>
    <x v="7"/>
    <n v="1500"/>
    <n v="2012"/>
  </r>
  <r>
    <x v="0"/>
    <s v="Продукт1"/>
    <x v="23"/>
    <n v="31500"/>
    <x v="8"/>
    <n v="3937.5"/>
    <n v="2012"/>
  </r>
  <r>
    <x v="0"/>
    <s v="Продукт1"/>
    <x v="24"/>
    <n v="25600"/>
    <x v="3"/>
    <n v="5120"/>
    <n v="2012"/>
  </r>
  <r>
    <x v="0"/>
    <s v="Продукт1"/>
    <x v="25"/>
    <n v="27000"/>
    <x v="3"/>
    <n v="5400"/>
    <n v="2012"/>
  </r>
  <r>
    <x v="0"/>
    <s v="Продукт1"/>
    <x v="26"/>
    <n v="1000"/>
    <x v="7"/>
    <n v="1000"/>
    <n v="2012"/>
  </r>
  <r>
    <x v="0"/>
    <s v="Продукт1"/>
    <x v="27"/>
    <n v="61800"/>
    <x v="9"/>
    <n v="4753.8461538461543"/>
    <n v="2012"/>
  </r>
  <r>
    <x v="0"/>
    <s v="Продукт1"/>
    <x v="28"/>
    <n v="15500"/>
    <x v="4"/>
    <n v="2583.3333333333335"/>
    <n v="2012"/>
  </r>
  <r>
    <x v="0"/>
    <s v="Продукт1"/>
    <x v="29"/>
    <n v="22000"/>
    <x v="4"/>
    <n v="3666.6666666666665"/>
    <n v="2012"/>
  </r>
  <r>
    <x v="0"/>
    <s v="Продукт1"/>
    <x v="30"/>
    <n v="22500"/>
    <x v="3"/>
    <n v="4500"/>
    <n v="2012"/>
  </r>
  <r>
    <x v="0"/>
    <s v="Продукт1"/>
    <x v="31"/>
    <n v="66500"/>
    <x v="3"/>
    <n v="13300"/>
    <n v="2012"/>
  </r>
  <r>
    <x v="0"/>
    <s v="Продукт1"/>
    <x v="32"/>
    <n v="2300"/>
    <x v="1"/>
    <n v="1150"/>
    <n v="2012"/>
  </r>
  <r>
    <x v="0"/>
    <s v="Продукт1"/>
    <x v="33"/>
    <n v="69500"/>
    <x v="2"/>
    <n v="6950"/>
    <n v="2012"/>
  </r>
  <r>
    <x v="0"/>
    <s v="Продукт1"/>
    <x v="34"/>
    <n v="34000"/>
    <x v="8"/>
    <n v="4250"/>
    <n v="2012"/>
  </r>
  <r>
    <x v="0"/>
    <s v="Продукт1"/>
    <x v="35"/>
    <n v="35000"/>
    <x v="5"/>
    <n v="8750"/>
    <n v="2012"/>
  </r>
  <r>
    <x v="0"/>
    <s v="Продукт1"/>
    <x v="36"/>
    <n v="22500"/>
    <x v="5"/>
    <n v="5625"/>
    <n v="2012"/>
  </r>
  <r>
    <x v="0"/>
    <s v="Продукт1"/>
    <x v="37"/>
    <n v="11000"/>
    <x v="1"/>
    <n v="5500"/>
    <n v="2012"/>
  </r>
  <r>
    <x v="0"/>
    <s v="Продукт1"/>
    <x v="38"/>
    <n v="27000"/>
    <x v="8"/>
    <n v="3375"/>
    <n v="2012"/>
  </r>
  <r>
    <x v="0"/>
    <s v="Продукт1"/>
    <x v="39"/>
    <n v="10000"/>
    <x v="7"/>
    <n v="10000"/>
    <n v="2012"/>
  </r>
  <r>
    <x v="0"/>
    <s v="Продукт1"/>
    <x v="40"/>
    <n v="7600"/>
    <x v="0"/>
    <n v="2533.3333333333335"/>
    <n v="2012"/>
  </r>
  <r>
    <x v="0"/>
    <s v="Продукт1"/>
    <x v="41"/>
    <n v="69500"/>
    <x v="10"/>
    <n v="6318.181818181818"/>
    <n v="2012"/>
  </r>
  <r>
    <x v="0"/>
    <s v="Продукт1"/>
    <x v="42"/>
    <n v="38000"/>
    <x v="6"/>
    <n v="5428.5714285714284"/>
    <n v="2012"/>
  </r>
  <r>
    <x v="0"/>
    <s v="Продукт1"/>
    <x v="43"/>
    <n v="16000"/>
    <x v="1"/>
    <n v="8000"/>
    <n v="2012"/>
  </r>
  <r>
    <x v="0"/>
    <s v="Продукт1"/>
    <x v="44"/>
    <n v="18000"/>
    <x v="0"/>
    <n v="6000"/>
    <n v="2012"/>
  </r>
  <r>
    <x v="0"/>
    <s v="Продукт1"/>
    <x v="45"/>
    <n v="8000"/>
    <x v="7"/>
    <n v="8000"/>
    <n v="2012"/>
  </r>
  <r>
    <x v="0"/>
    <s v="Продукт1"/>
    <x v="46"/>
    <n v="39800"/>
    <x v="6"/>
    <n v="5685.7142857142853"/>
    <n v="2012"/>
  </r>
  <r>
    <x v="0"/>
    <s v="Продукт1"/>
    <x v="47"/>
    <n v="6000"/>
    <x v="1"/>
    <n v="3000"/>
    <n v="2012"/>
  </r>
  <r>
    <x v="0"/>
    <s v="Продукт1"/>
    <x v="48"/>
    <n v="79000"/>
    <x v="2"/>
    <n v="7900"/>
    <n v="2012"/>
  </r>
  <r>
    <x v="0"/>
    <s v="Продукт1"/>
    <x v="49"/>
    <n v="25000"/>
    <x v="1"/>
    <n v="12500"/>
    <n v="2012"/>
  </r>
  <r>
    <x v="0"/>
    <s v="Продукт1"/>
    <x v="50"/>
    <n v="23000"/>
    <x v="3"/>
    <n v="4600"/>
    <n v="2012"/>
  </r>
  <r>
    <x v="0"/>
    <s v="Продукт1"/>
    <x v="51"/>
    <n v="40000"/>
    <x v="0"/>
    <n v="13333.333333333334"/>
    <n v="2012"/>
  </r>
  <r>
    <x v="0"/>
    <s v="Продукт1"/>
    <x v="52"/>
    <n v="8000"/>
    <x v="1"/>
    <n v="4000"/>
    <n v="2012"/>
  </r>
  <r>
    <x v="0"/>
    <s v="Продукт1"/>
    <x v="53"/>
    <n v="38200"/>
    <x v="4"/>
    <n v="6366.666666666667"/>
    <n v="2012"/>
  </r>
  <r>
    <x v="0"/>
    <s v="Продукт1"/>
    <x v="54"/>
    <n v="13000"/>
    <x v="0"/>
    <n v="4333.333333333333"/>
    <n v="2012"/>
  </r>
  <r>
    <x v="0"/>
    <s v="Продукт1"/>
    <x v="55"/>
    <n v="39500"/>
    <x v="11"/>
    <n v="4388.8888888888887"/>
    <n v="2012"/>
  </r>
  <r>
    <x v="0"/>
    <s v="Продукт1"/>
    <x v="56"/>
    <n v="25000"/>
    <x v="1"/>
    <n v="12500"/>
    <n v="2012"/>
  </r>
  <r>
    <x v="0"/>
    <s v="Продукт1"/>
    <x v="57"/>
    <n v="10000"/>
    <x v="7"/>
    <n v="10000"/>
    <n v="2012"/>
  </r>
  <r>
    <x v="0"/>
    <s v="Продукт1"/>
    <x v="58"/>
    <n v="42500"/>
    <x v="11"/>
    <n v="4722.2222222222226"/>
    <n v="2012"/>
  </r>
  <r>
    <x v="0"/>
    <s v="Продукт1"/>
    <x v="59"/>
    <n v="25450"/>
    <x v="6"/>
    <n v="3635.7142857142858"/>
    <n v="2012"/>
  </r>
  <r>
    <x v="0"/>
    <s v="Продукт1"/>
    <x v="60"/>
    <n v="22000"/>
    <x v="1"/>
    <n v="11000"/>
    <n v="2012"/>
  </r>
  <r>
    <x v="0"/>
    <s v="Продукт1"/>
    <x v="61"/>
    <n v="8500"/>
    <x v="1"/>
    <n v="4250"/>
    <n v="2012"/>
  </r>
  <r>
    <x v="0"/>
    <s v="Продукт1"/>
    <x v="62"/>
    <n v="16000"/>
    <x v="0"/>
    <n v="5333.333333333333"/>
    <n v="2012"/>
  </r>
  <r>
    <x v="0"/>
    <s v="Продукт1"/>
    <x v="63"/>
    <n v="14500"/>
    <x v="0"/>
    <n v="4833.333333333333"/>
    <n v="2012"/>
  </r>
  <r>
    <x v="0"/>
    <s v="Продукт1"/>
    <x v="64"/>
    <n v="22000"/>
    <x v="5"/>
    <n v="5500"/>
    <n v="2012"/>
  </r>
  <r>
    <x v="0"/>
    <s v="Продукт1"/>
    <x v="65"/>
    <n v="11000"/>
    <x v="1"/>
    <n v="5500"/>
    <n v="2012"/>
  </r>
  <r>
    <x v="0"/>
    <s v="Продукт1"/>
    <x v="66"/>
    <n v="38000"/>
    <x v="0"/>
    <n v="12666.666666666666"/>
    <n v="2012"/>
  </r>
  <r>
    <x v="0"/>
    <s v="Продукт1"/>
    <x v="67"/>
    <n v="31000"/>
    <x v="6"/>
    <n v="4428.5714285714284"/>
    <n v="2012"/>
  </r>
  <r>
    <x v="0"/>
    <s v="Продукт1"/>
    <x v="68"/>
    <n v="5000"/>
    <x v="1"/>
    <n v="2500"/>
    <n v="2012"/>
  </r>
  <r>
    <x v="0"/>
    <s v="Продукт1"/>
    <x v="69"/>
    <n v="2000"/>
    <x v="7"/>
    <n v="2000"/>
    <n v="2012"/>
  </r>
  <r>
    <x v="0"/>
    <s v="Продукт1"/>
    <x v="70"/>
    <n v="20000"/>
    <x v="4"/>
    <n v="3333.3333333333335"/>
    <n v="2012"/>
  </r>
  <r>
    <x v="0"/>
    <s v="Продукт1"/>
    <x v="71"/>
    <n v="82500"/>
    <x v="11"/>
    <n v="9166.6666666666661"/>
    <n v="2012"/>
  </r>
  <r>
    <x v="0"/>
    <s v="Продукт1"/>
    <x v="72"/>
    <n v="70000"/>
    <x v="4"/>
    <n v="11666.666666666666"/>
    <n v="2012"/>
  </r>
  <r>
    <x v="0"/>
    <s v="Продукт1"/>
    <x v="73"/>
    <n v="21000"/>
    <x v="5"/>
    <n v="5250"/>
    <n v="2012"/>
  </r>
  <r>
    <x v="0"/>
    <s v="Продукт1"/>
    <x v="74"/>
    <n v="19500"/>
    <x v="5"/>
    <n v="4875"/>
    <n v="2012"/>
  </r>
  <r>
    <x v="0"/>
    <s v="Продукт1"/>
    <x v="75"/>
    <n v="32500"/>
    <x v="4"/>
    <n v="5416.666666666667"/>
    <n v="2012"/>
  </r>
  <r>
    <x v="0"/>
    <s v="Продукт1"/>
    <x v="76"/>
    <n v="18000"/>
    <x v="1"/>
    <n v="9000"/>
    <n v="2012"/>
  </r>
  <r>
    <x v="0"/>
    <s v="Продукт1"/>
    <x v="77"/>
    <n v="24000"/>
    <x v="0"/>
    <n v="8000"/>
    <n v="2012"/>
  </r>
  <r>
    <x v="0"/>
    <s v="Продукт1"/>
    <x v="78"/>
    <n v="10000"/>
    <x v="7"/>
    <n v="10000"/>
    <n v="2012"/>
  </r>
  <r>
    <x v="0"/>
    <s v="Продукт1"/>
    <x v="79"/>
    <n v="13000"/>
    <x v="1"/>
    <n v="6500"/>
    <n v="2012"/>
  </r>
  <r>
    <x v="0"/>
    <s v="Продукт1"/>
    <x v="80"/>
    <n v="10000"/>
    <x v="7"/>
    <n v="10000"/>
    <n v="2012"/>
  </r>
  <r>
    <x v="0"/>
    <s v="Продукт1"/>
    <x v="81"/>
    <n v="2000"/>
    <x v="7"/>
    <n v="2000"/>
    <n v="2012"/>
  </r>
  <r>
    <x v="0"/>
    <s v="Продукт1"/>
    <x v="82"/>
    <n v="3000"/>
    <x v="7"/>
    <n v="3000"/>
    <n v="2012"/>
  </r>
  <r>
    <x v="0"/>
    <s v="Продукт1"/>
    <x v="83"/>
    <n v="35000"/>
    <x v="4"/>
    <n v="5833.333333333333"/>
    <n v="2012"/>
  </r>
  <r>
    <x v="0"/>
    <s v="Продукт1"/>
    <x v="84"/>
    <n v="5000"/>
    <x v="1"/>
    <n v="2500"/>
    <n v="2012"/>
  </r>
  <r>
    <x v="0"/>
    <s v="Продукт1"/>
    <x v="85"/>
    <n v="48000"/>
    <x v="6"/>
    <n v="6857.1428571428569"/>
    <n v="2012"/>
  </r>
  <r>
    <x v="0"/>
    <s v="Продукт1"/>
    <x v="86"/>
    <n v="52000"/>
    <x v="8"/>
    <n v="6500"/>
    <n v="2012"/>
  </r>
  <r>
    <x v="0"/>
    <s v="Продукт1"/>
    <x v="87"/>
    <n v="11000"/>
    <x v="0"/>
    <n v="3666.6666666666665"/>
    <n v="2012"/>
  </r>
  <r>
    <x v="0"/>
    <s v="Продукт1"/>
    <x v="88"/>
    <n v="36000"/>
    <x v="4"/>
    <n v="6000"/>
    <n v="2012"/>
  </r>
  <r>
    <x v="0"/>
    <s v="Продукт1"/>
    <x v="89"/>
    <n v="2000"/>
    <x v="7"/>
    <n v="2000"/>
    <n v="2012"/>
  </r>
  <r>
    <x v="0"/>
    <s v="Продукт1"/>
    <x v="90"/>
    <n v="34500"/>
    <x v="4"/>
    <n v="5750"/>
    <n v="2012"/>
  </r>
  <r>
    <x v="0"/>
    <s v="Продукт1"/>
    <x v="91"/>
    <n v="4000"/>
    <x v="1"/>
    <n v="2000"/>
    <n v="2012"/>
  </r>
  <r>
    <x v="0"/>
    <s v="Продукт1"/>
    <x v="92"/>
    <n v="60000"/>
    <x v="7"/>
    <n v="60000"/>
    <n v="2012"/>
  </r>
  <r>
    <x v="0"/>
    <s v="Продукт1"/>
    <x v="93"/>
    <n v="14000"/>
    <x v="4"/>
    <n v="2333.3333333333335"/>
    <n v="2012"/>
  </r>
  <r>
    <x v="0"/>
    <s v="Продукт1"/>
    <x v="94"/>
    <n v="37500"/>
    <x v="8"/>
    <n v="4687.5"/>
    <n v="2012"/>
  </r>
  <r>
    <x v="0"/>
    <s v="Продукт1"/>
    <x v="95"/>
    <n v="2500"/>
    <x v="7"/>
    <n v="2500"/>
    <n v="2012"/>
  </r>
  <r>
    <x v="0"/>
    <s v="Продукт1"/>
    <x v="96"/>
    <n v="21000"/>
    <x v="5"/>
    <n v="5250"/>
    <n v="2012"/>
  </r>
  <r>
    <x v="0"/>
    <s v="Продукт1"/>
    <x v="97"/>
    <n v="19000"/>
    <x v="3"/>
    <n v="3800"/>
    <n v="2012"/>
  </r>
  <r>
    <x v="0"/>
    <s v="Продукт1"/>
    <x v="98"/>
    <n v="24000"/>
    <x v="1"/>
    <n v="12000"/>
    <n v="2012"/>
  </r>
  <r>
    <x v="0"/>
    <s v="Продукт1"/>
    <x v="99"/>
    <n v="16000"/>
    <x v="3"/>
    <n v="3200"/>
    <n v="2012"/>
  </r>
  <r>
    <x v="0"/>
    <s v="Продукт1"/>
    <x v="100"/>
    <n v="13000"/>
    <x v="5"/>
    <n v="3250"/>
    <n v="2012"/>
  </r>
  <r>
    <x v="0"/>
    <s v="Продукт1"/>
    <x v="101"/>
    <n v="47000"/>
    <x v="3"/>
    <n v="9400"/>
    <n v="2012"/>
  </r>
  <r>
    <x v="0"/>
    <s v="Продукт1"/>
    <x v="102"/>
    <n v="19000"/>
    <x v="3"/>
    <n v="3800"/>
    <n v="2012"/>
  </r>
  <r>
    <x v="0"/>
    <s v="Продукт1"/>
    <x v="103"/>
    <n v="76000"/>
    <x v="4"/>
    <n v="12666.666666666666"/>
    <n v="2012"/>
  </r>
  <r>
    <x v="0"/>
    <s v="Продукт1"/>
    <x v="104"/>
    <n v="13000"/>
    <x v="5"/>
    <n v="3250"/>
    <n v="2012"/>
  </r>
  <r>
    <x v="0"/>
    <s v="Продукт1"/>
    <x v="105"/>
    <n v="20000"/>
    <x v="1"/>
    <n v="10000"/>
    <n v="2012"/>
  </r>
  <r>
    <x v="0"/>
    <s v="Продукт1"/>
    <x v="106"/>
    <n v="10000"/>
    <x v="7"/>
    <n v="10000"/>
    <n v="2012"/>
  </r>
  <r>
    <x v="0"/>
    <s v="Продукт1"/>
    <x v="107"/>
    <n v="12000"/>
    <x v="5"/>
    <n v="3000"/>
    <n v="2012"/>
  </r>
  <r>
    <x v="0"/>
    <s v="Продукт1"/>
    <x v="108"/>
    <n v="17000"/>
    <x v="0"/>
    <n v="5666.666666666667"/>
    <n v="2012"/>
  </r>
  <r>
    <x v="0"/>
    <s v="Продукт1"/>
    <x v="109"/>
    <n v="11500"/>
    <x v="1"/>
    <n v="5750"/>
    <n v="2012"/>
  </r>
  <r>
    <x v="0"/>
    <s v="Продукт1"/>
    <x v="110"/>
    <n v="17300"/>
    <x v="0"/>
    <n v="5766.666666666667"/>
    <n v="2012"/>
  </r>
  <r>
    <x v="0"/>
    <s v="Продукт1"/>
    <x v="111"/>
    <n v="41000"/>
    <x v="0"/>
    <n v="13666.666666666666"/>
    <n v="2012"/>
  </r>
  <r>
    <x v="0"/>
    <s v="Продукт1"/>
    <x v="112"/>
    <n v="55390"/>
    <x v="4"/>
    <n v="9231.6666666666661"/>
    <n v="2012"/>
  </r>
  <r>
    <x v="0"/>
    <s v="Продукт1"/>
    <x v="113"/>
    <n v="50700"/>
    <x v="10"/>
    <n v="4609.090909090909"/>
    <n v="2012"/>
  </r>
  <r>
    <x v="0"/>
    <s v="Продукт1"/>
    <x v="114"/>
    <n v="18500"/>
    <x v="4"/>
    <n v="3083.3333333333335"/>
    <n v="2012"/>
  </r>
  <r>
    <x v="0"/>
    <s v="Продукт1"/>
    <x v="115"/>
    <n v="40000"/>
    <x v="5"/>
    <n v="10000"/>
    <n v="2012"/>
  </r>
  <r>
    <x v="0"/>
    <s v="Продукт1"/>
    <x v="116"/>
    <n v="39500"/>
    <x v="6"/>
    <n v="5642.8571428571431"/>
    <n v="2012"/>
  </r>
  <r>
    <x v="0"/>
    <s v="Продукт1"/>
    <x v="117"/>
    <n v="13500"/>
    <x v="0"/>
    <n v="4500"/>
    <n v="2012"/>
  </r>
  <r>
    <x v="0"/>
    <s v="Продукт1"/>
    <x v="118"/>
    <n v="22000"/>
    <x v="1"/>
    <n v="11000"/>
    <n v="2012"/>
  </r>
  <r>
    <x v="0"/>
    <s v="Продукт1"/>
    <x v="119"/>
    <n v="12000"/>
    <x v="0"/>
    <n v="4000"/>
    <n v="2012"/>
  </r>
  <r>
    <x v="0"/>
    <s v="Продукт1"/>
    <x v="120"/>
    <n v="2500"/>
    <x v="1"/>
    <n v="1250"/>
    <n v="2012"/>
  </r>
  <r>
    <x v="0"/>
    <s v="Продукт1"/>
    <x v="121"/>
    <n v="6800"/>
    <x v="5"/>
    <n v="1700"/>
    <n v="2012"/>
  </r>
  <r>
    <x v="0"/>
    <s v="Продукт1"/>
    <x v="122"/>
    <n v="53560"/>
    <x v="11"/>
    <n v="5951.1111111111113"/>
    <n v="2012"/>
  </r>
  <r>
    <x v="0"/>
    <s v="Продукт1"/>
    <x v="123"/>
    <n v="8000"/>
    <x v="0"/>
    <n v="2666.6666666666665"/>
    <n v="2012"/>
  </r>
  <r>
    <x v="0"/>
    <s v="Продукт1"/>
    <x v="124"/>
    <n v="13650"/>
    <x v="3"/>
    <n v="2730"/>
    <n v="2012"/>
  </r>
  <r>
    <x v="0"/>
    <s v="Продукт1"/>
    <x v="125"/>
    <n v="23100"/>
    <x v="4"/>
    <n v="3850"/>
    <n v="2012"/>
  </r>
  <r>
    <x v="0"/>
    <s v="Продукт1"/>
    <x v="126"/>
    <n v="56300"/>
    <x v="10"/>
    <n v="5118.181818181818"/>
    <n v="2012"/>
  </r>
  <r>
    <x v="0"/>
    <s v="Продукт1"/>
    <x v="127"/>
    <n v="13000"/>
    <x v="1"/>
    <n v="6500"/>
    <n v="2012"/>
  </r>
  <r>
    <x v="0"/>
    <s v="Продукт1"/>
    <x v="128"/>
    <n v="23000"/>
    <x v="5"/>
    <n v="5750"/>
    <n v="2012"/>
  </r>
  <r>
    <x v="0"/>
    <s v="Продукт1"/>
    <x v="129"/>
    <n v="36500"/>
    <x v="5"/>
    <n v="9125"/>
    <n v="2012"/>
  </r>
  <r>
    <x v="0"/>
    <s v="Продукт1"/>
    <x v="130"/>
    <n v="2000"/>
    <x v="7"/>
    <n v="2000"/>
    <n v="2012"/>
  </r>
  <r>
    <x v="0"/>
    <s v="Продукт1"/>
    <x v="131"/>
    <n v="41000"/>
    <x v="3"/>
    <n v="8200"/>
    <n v="2012"/>
  </r>
  <r>
    <x v="0"/>
    <s v="Продукт1"/>
    <x v="132"/>
    <n v="18000"/>
    <x v="3"/>
    <n v="3600"/>
    <n v="2012"/>
  </r>
  <r>
    <x v="0"/>
    <s v="Продукт1"/>
    <x v="133"/>
    <n v="7000"/>
    <x v="7"/>
    <n v="7000"/>
    <n v="2012"/>
  </r>
  <r>
    <x v="0"/>
    <s v="Продукт1"/>
    <x v="134"/>
    <n v="7000"/>
    <x v="0"/>
    <n v="2333.3333333333335"/>
    <n v="2012"/>
  </r>
  <r>
    <x v="0"/>
    <s v="Продукт1"/>
    <x v="135"/>
    <n v="15000"/>
    <x v="1"/>
    <n v="7500"/>
    <n v="2012"/>
  </r>
  <r>
    <x v="0"/>
    <s v="Продукт1"/>
    <x v="136"/>
    <n v="20500"/>
    <x v="3"/>
    <n v="4100"/>
    <n v="2012"/>
  </r>
  <r>
    <x v="0"/>
    <s v="Продукт1"/>
    <x v="137"/>
    <n v="54000"/>
    <x v="6"/>
    <n v="7714.2857142857147"/>
    <n v="2012"/>
  </r>
  <r>
    <x v="0"/>
    <s v="Продукт1"/>
    <x v="138"/>
    <n v="33000"/>
    <x v="6"/>
    <n v="4714.2857142857147"/>
    <n v="2012"/>
  </r>
  <r>
    <x v="0"/>
    <s v="Продукт1"/>
    <x v="139"/>
    <n v="14000"/>
    <x v="1"/>
    <n v="7000"/>
    <n v="2012"/>
  </r>
  <r>
    <x v="0"/>
    <s v="Продукт1"/>
    <x v="140"/>
    <n v="10500"/>
    <x v="1"/>
    <n v="5250"/>
    <n v="2012"/>
  </r>
  <r>
    <x v="0"/>
    <s v="Продукт1"/>
    <x v="141"/>
    <n v="31500"/>
    <x v="5"/>
    <n v="7875"/>
    <n v="2012"/>
  </r>
  <r>
    <x v="0"/>
    <s v="Продукт1"/>
    <x v="142"/>
    <n v="35000"/>
    <x v="0"/>
    <n v="11666.666666666666"/>
    <n v="2012"/>
  </r>
  <r>
    <x v="0"/>
    <s v="Продукт1"/>
    <x v="143"/>
    <n v="41500"/>
    <x v="4"/>
    <n v="6916.666666666667"/>
    <n v="2012"/>
  </r>
  <r>
    <x v="0"/>
    <s v="Продукт1"/>
    <x v="144"/>
    <n v="6000"/>
    <x v="7"/>
    <n v="6000"/>
    <n v="2012"/>
  </r>
  <r>
    <x v="0"/>
    <s v="Продукт1"/>
    <x v="145"/>
    <n v="39000"/>
    <x v="6"/>
    <n v="5571.4285714285716"/>
    <n v="2012"/>
  </r>
  <r>
    <x v="0"/>
    <s v="Продукт1"/>
    <x v="146"/>
    <n v="4000"/>
    <x v="1"/>
    <n v="2000"/>
    <n v="2012"/>
  </r>
  <r>
    <x v="0"/>
    <s v="Продукт1"/>
    <x v="147"/>
    <n v="76500"/>
    <x v="6"/>
    <n v="10928.571428571429"/>
    <n v="2012"/>
  </r>
  <r>
    <x v="0"/>
    <s v="Продукт1"/>
    <x v="148"/>
    <n v="92600"/>
    <x v="4"/>
    <n v="15433.333333333334"/>
    <n v="2012"/>
  </r>
  <r>
    <x v="0"/>
    <s v="Продукт1"/>
    <x v="149"/>
    <n v="15000"/>
    <x v="5"/>
    <n v="3750"/>
    <n v="2012"/>
  </r>
  <r>
    <x v="0"/>
    <s v="Продукт1"/>
    <x v="150"/>
    <n v="39500"/>
    <x v="8"/>
    <n v="4937.5"/>
    <n v="2012"/>
  </r>
  <r>
    <x v="0"/>
    <s v="Продукт1"/>
    <x v="151"/>
    <n v="59000"/>
    <x v="8"/>
    <n v="7375"/>
    <n v="2012"/>
  </r>
  <r>
    <x v="0"/>
    <s v="Продукт1"/>
    <x v="152"/>
    <n v="5000"/>
    <x v="7"/>
    <n v="5000"/>
    <n v="2012"/>
  </r>
  <r>
    <x v="0"/>
    <s v="Продукт1"/>
    <x v="153"/>
    <n v="4000"/>
    <x v="7"/>
    <n v="4000"/>
    <n v="2012"/>
  </r>
  <r>
    <x v="0"/>
    <s v="Продукт1"/>
    <x v="154"/>
    <n v="14500"/>
    <x v="5"/>
    <n v="3625"/>
    <n v="2012"/>
  </r>
  <r>
    <x v="0"/>
    <s v="Продукт1"/>
    <x v="155"/>
    <n v="5000"/>
    <x v="7"/>
    <n v="5000"/>
    <n v="2012"/>
  </r>
  <r>
    <x v="0"/>
    <s v="Продукт1"/>
    <x v="156"/>
    <n v="65500"/>
    <x v="5"/>
    <n v="16375"/>
    <n v="2012"/>
  </r>
  <r>
    <x v="0"/>
    <s v="Продукт1"/>
    <x v="157"/>
    <n v="13000"/>
    <x v="1"/>
    <n v="6500"/>
    <n v="2012"/>
  </r>
  <r>
    <x v="0"/>
    <s v="Продукт1"/>
    <x v="158"/>
    <n v="17000"/>
    <x v="3"/>
    <n v="3400"/>
    <n v="2013"/>
  </r>
  <r>
    <x v="0"/>
    <s v="Продукт1"/>
    <x v="159"/>
    <n v="5000"/>
    <x v="1"/>
    <n v="2500"/>
    <n v="2013"/>
  </r>
  <r>
    <x v="0"/>
    <s v="Продукт1"/>
    <x v="160"/>
    <n v="7500"/>
    <x v="0"/>
    <n v="2500"/>
    <n v="2013"/>
  </r>
  <r>
    <x v="0"/>
    <s v="Продукт1"/>
    <x v="161"/>
    <n v="33000"/>
    <x v="0"/>
    <n v="11000"/>
    <n v="2013"/>
  </r>
  <r>
    <x v="0"/>
    <s v="Продукт1"/>
    <x v="162"/>
    <n v="24000"/>
    <x v="0"/>
    <n v="8000"/>
    <n v="2013"/>
  </r>
  <r>
    <x v="0"/>
    <s v="Продукт1"/>
    <x v="163"/>
    <n v="5000"/>
    <x v="7"/>
    <n v="5000"/>
    <n v="2013"/>
  </r>
  <r>
    <x v="0"/>
    <s v="Продукт1"/>
    <x v="164"/>
    <n v="8600"/>
    <x v="1"/>
    <n v="4300"/>
    <n v="2013"/>
  </r>
  <r>
    <x v="0"/>
    <s v="Продукт1"/>
    <x v="165"/>
    <n v="35000"/>
    <x v="1"/>
    <n v="17500"/>
    <n v="2013"/>
  </r>
  <r>
    <x v="0"/>
    <s v="Продукт1"/>
    <x v="166"/>
    <n v="20000"/>
    <x v="1"/>
    <n v="10000"/>
    <n v="2013"/>
  </r>
  <r>
    <x v="0"/>
    <s v="Продукт1"/>
    <x v="167"/>
    <n v="39500"/>
    <x v="4"/>
    <n v="6583.333333333333"/>
    <n v="2013"/>
  </r>
  <r>
    <x v="0"/>
    <s v="Продукт1"/>
    <x v="168"/>
    <n v="11000"/>
    <x v="1"/>
    <n v="5500"/>
    <n v="2013"/>
  </r>
  <r>
    <x v="0"/>
    <s v="Продукт2"/>
    <x v="0"/>
    <n v="40500"/>
    <x v="10"/>
    <n v="3681.818181818182"/>
    <n v="2011"/>
  </r>
  <r>
    <x v="0"/>
    <s v="Продукт2"/>
    <x v="1"/>
    <n v="11000"/>
    <x v="0"/>
    <n v="3666.6666666666665"/>
    <n v="2011"/>
  </r>
  <r>
    <x v="0"/>
    <s v="Продукт2"/>
    <x v="2"/>
    <n v="50000"/>
    <x v="12"/>
    <n v="2631.5789473684213"/>
    <n v="2011"/>
  </r>
  <r>
    <x v="0"/>
    <s v="Продукт2"/>
    <x v="3"/>
    <n v="6500"/>
    <x v="0"/>
    <n v="2166.6666666666665"/>
    <n v="2011"/>
  </r>
  <r>
    <x v="0"/>
    <s v="Продукт2"/>
    <x v="4"/>
    <n v="7800"/>
    <x v="6"/>
    <n v="1114.2857142857142"/>
    <n v="2011"/>
  </r>
  <r>
    <x v="0"/>
    <s v="Продукт2"/>
    <x v="5"/>
    <n v="14000"/>
    <x v="6"/>
    <n v="2000"/>
    <n v="2011"/>
  </r>
  <r>
    <x v="0"/>
    <s v="Продукт2"/>
    <x v="6"/>
    <n v="41500"/>
    <x v="10"/>
    <n v="3772.7272727272725"/>
    <n v="2011"/>
  </r>
  <r>
    <x v="0"/>
    <s v="Продукт2"/>
    <x v="7"/>
    <n v="26000"/>
    <x v="10"/>
    <n v="2363.6363636363635"/>
    <n v="2011"/>
  </r>
  <r>
    <x v="0"/>
    <s v="Продукт2"/>
    <x v="8"/>
    <n v="27500"/>
    <x v="11"/>
    <n v="3055.5555555555557"/>
    <n v="2011"/>
  </r>
  <r>
    <x v="0"/>
    <s v="Продукт2"/>
    <x v="9"/>
    <n v="18500"/>
    <x v="11"/>
    <n v="2055.5555555555557"/>
    <n v="2011"/>
  </r>
  <r>
    <x v="0"/>
    <s v="Продукт2"/>
    <x v="10"/>
    <n v="27600"/>
    <x v="13"/>
    <n v="2300"/>
    <n v="2011"/>
  </r>
  <r>
    <x v="0"/>
    <s v="Продукт2"/>
    <x v="11"/>
    <n v="45730"/>
    <x v="14"/>
    <n v="2177.6190476190477"/>
    <n v="2011"/>
  </r>
  <r>
    <x v="0"/>
    <s v="Продукт2"/>
    <x v="12"/>
    <n v="34950"/>
    <x v="10"/>
    <n v="3177.2727272727275"/>
    <n v="2011"/>
  </r>
  <r>
    <x v="0"/>
    <s v="Продукт2"/>
    <x v="13"/>
    <n v="5000"/>
    <x v="1"/>
    <n v="2500"/>
    <n v="2011"/>
  </r>
  <r>
    <x v="0"/>
    <s v="Продукт2"/>
    <x v="169"/>
    <n v="49000"/>
    <x v="8"/>
    <n v="6125"/>
    <n v="2011"/>
  </r>
  <r>
    <x v="0"/>
    <s v="Продукт2"/>
    <x v="14"/>
    <n v="20400"/>
    <x v="15"/>
    <n v="1457.1428571428571"/>
    <n v="2012"/>
  </r>
  <r>
    <x v="0"/>
    <s v="Продукт2"/>
    <x v="15"/>
    <n v="6500"/>
    <x v="0"/>
    <n v="2166.6666666666665"/>
    <n v="2012"/>
  </r>
  <r>
    <x v="0"/>
    <s v="Продукт2"/>
    <x v="16"/>
    <n v="12000"/>
    <x v="6"/>
    <n v="1714.2857142857142"/>
    <n v="2012"/>
  </r>
  <r>
    <x v="0"/>
    <s v="Продукт2"/>
    <x v="17"/>
    <n v="54000"/>
    <x v="16"/>
    <n v="2454.5454545454545"/>
    <n v="2012"/>
  </r>
  <r>
    <x v="0"/>
    <s v="Продукт2"/>
    <x v="18"/>
    <n v="62000"/>
    <x v="17"/>
    <n v="4133.333333333333"/>
    <n v="2012"/>
  </r>
  <r>
    <x v="0"/>
    <s v="Продукт2"/>
    <x v="19"/>
    <n v="20800"/>
    <x v="8"/>
    <n v="2600"/>
    <n v="2012"/>
  </r>
  <r>
    <x v="0"/>
    <s v="Продукт2"/>
    <x v="20"/>
    <n v="11500"/>
    <x v="6"/>
    <n v="1642.8571428571429"/>
    <n v="2012"/>
  </r>
  <r>
    <x v="0"/>
    <s v="Продукт2"/>
    <x v="21"/>
    <n v="44000"/>
    <x v="2"/>
    <n v="4400"/>
    <n v="2012"/>
  </r>
  <r>
    <x v="0"/>
    <s v="Продукт2"/>
    <x v="22"/>
    <n v="26000"/>
    <x v="3"/>
    <n v="5200"/>
    <n v="2012"/>
  </r>
  <r>
    <x v="0"/>
    <s v="Продукт2"/>
    <x v="23"/>
    <n v="38950"/>
    <x v="18"/>
    <n v="2291.1764705882351"/>
    <n v="2012"/>
  </r>
  <r>
    <x v="0"/>
    <s v="Продукт2"/>
    <x v="24"/>
    <n v="124100"/>
    <x v="19"/>
    <n v="4432.1428571428569"/>
    <n v="2012"/>
  </r>
  <r>
    <x v="0"/>
    <s v="Продукт2"/>
    <x v="25"/>
    <n v="5000"/>
    <x v="7"/>
    <n v="5000"/>
    <n v="2012"/>
  </r>
  <r>
    <x v="0"/>
    <s v="Продукт2"/>
    <x v="26"/>
    <n v="5300"/>
    <x v="0"/>
    <n v="1766.6666666666667"/>
    <n v="2012"/>
  </r>
  <r>
    <x v="0"/>
    <s v="Продукт2"/>
    <x v="27"/>
    <n v="84000"/>
    <x v="20"/>
    <n v="3360"/>
    <n v="2012"/>
  </r>
  <r>
    <x v="0"/>
    <s v="Продукт2"/>
    <x v="28"/>
    <n v="72800"/>
    <x v="16"/>
    <n v="3309.090909090909"/>
    <n v="2012"/>
  </r>
  <r>
    <x v="0"/>
    <s v="Продукт2"/>
    <x v="29"/>
    <n v="49000"/>
    <x v="10"/>
    <n v="4454.545454545455"/>
    <n v="2012"/>
  </r>
  <r>
    <x v="0"/>
    <s v="Продукт2"/>
    <x v="30"/>
    <n v="23500"/>
    <x v="6"/>
    <n v="3357.1428571428573"/>
    <n v="2012"/>
  </r>
  <r>
    <x v="0"/>
    <s v="Продукт2"/>
    <x v="31"/>
    <n v="16500"/>
    <x v="3"/>
    <n v="3300"/>
    <n v="2012"/>
  </r>
  <r>
    <x v="0"/>
    <s v="Продукт2"/>
    <x v="32"/>
    <n v="14000"/>
    <x v="4"/>
    <n v="2333.3333333333335"/>
    <n v="2012"/>
  </r>
  <r>
    <x v="0"/>
    <s v="Продукт2"/>
    <x v="33"/>
    <n v="33100"/>
    <x v="13"/>
    <n v="2758.3333333333335"/>
    <n v="2012"/>
  </r>
  <r>
    <x v="0"/>
    <s v="Продукт2"/>
    <x v="34"/>
    <n v="45200"/>
    <x v="15"/>
    <n v="3228.5714285714284"/>
    <n v="2012"/>
  </r>
  <r>
    <x v="0"/>
    <s v="Продукт2"/>
    <x v="170"/>
    <n v="31000"/>
    <x v="5"/>
    <n v="7750"/>
    <n v="2012"/>
  </r>
  <r>
    <x v="0"/>
    <s v="Продукт2"/>
    <x v="35"/>
    <n v="103600"/>
    <x v="21"/>
    <n v="3453.3333333333335"/>
    <n v="2012"/>
  </r>
  <r>
    <x v="0"/>
    <s v="Продукт2"/>
    <x v="36"/>
    <n v="16000"/>
    <x v="0"/>
    <n v="5333.333333333333"/>
    <n v="2012"/>
  </r>
  <r>
    <x v="0"/>
    <s v="Продукт2"/>
    <x v="37"/>
    <n v="46500"/>
    <x v="10"/>
    <n v="4227.272727272727"/>
    <n v="2012"/>
  </r>
  <r>
    <x v="0"/>
    <s v="Продукт2"/>
    <x v="38"/>
    <n v="77200"/>
    <x v="22"/>
    <n v="2969.2307692307691"/>
    <n v="2012"/>
  </r>
  <r>
    <x v="0"/>
    <s v="Продукт2"/>
    <x v="40"/>
    <n v="33000"/>
    <x v="8"/>
    <n v="4125"/>
    <n v="2012"/>
  </r>
  <r>
    <x v="0"/>
    <s v="Продукт2"/>
    <x v="41"/>
    <n v="105000"/>
    <x v="16"/>
    <n v="4772.727272727273"/>
    <n v="2012"/>
  </r>
  <r>
    <x v="0"/>
    <s v="Продукт2"/>
    <x v="42"/>
    <n v="77000"/>
    <x v="18"/>
    <n v="4529.411764705882"/>
    <n v="2012"/>
  </r>
  <r>
    <x v="0"/>
    <s v="Продукт2"/>
    <x v="43"/>
    <n v="14000"/>
    <x v="5"/>
    <n v="3500"/>
    <n v="2012"/>
  </r>
  <r>
    <x v="0"/>
    <s v="Продукт2"/>
    <x v="44"/>
    <n v="57500"/>
    <x v="18"/>
    <n v="3382.3529411764707"/>
    <n v="2012"/>
  </r>
  <r>
    <x v="0"/>
    <s v="Продукт2"/>
    <x v="45"/>
    <n v="63000"/>
    <x v="10"/>
    <n v="5727.272727272727"/>
    <n v="2012"/>
  </r>
  <r>
    <x v="0"/>
    <s v="Продукт2"/>
    <x v="171"/>
    <n v="132500"/>
    <x v="23"/>
    <n v="4274.1935483870966"/>
    <n v="2012"/>
  </r>
  <r>
    <x v="0"/>
    <s v="Продукт2"/>
    <x v="46"/>
    <n v="42000"/>
    <x v="13"/>
    <n v="3500"/>
    <n v="2012"/>
  </r>
  <r>
    <x v="0"/>
    <s v="Продукт2"/>
    <x v="47"/>
    <n v="7000"/>
    <x v="0"/>
    <n v="2333.3333333333335"/>
    <n v="2012"/>
  </r>
  <r>
    <x v="0"/>
    <s v="Продукт2"/>
    <x v="48"/>
    <n v="52100"/>
    <x v="24"/>
    <n v="3256.25"/>
    <n v="2012"/>
  </r>
  <r>
    <x v="0"/>
    <s v="Продукт2"/>
    <x v="49"/>
    <n v="128900"/>
    <x v="19"/>
    <n v="4603.5714285714284"/>
    <n v="2012"/>
  </r>
  <r>
    <x v="0"/>
    <s v="Продукт2"/>
    <x v="172"/>
    <n v="38500"/>
    <x v="8"/>
    <n v="4812.5"/>
    <n v="2012"/>
  </r>
  <r>
    <x v="0"/>
    <s v="Продукт2"/>
    <x v="50"/>
    <n v="58400"/>
    <x v="24"/>
    <n v="3650"/>
    <n v="2012"/>
  </r>
  <r>
    <x v="0"/>
    <s v="Продукт2"/>
    <x v="51"/>
    <n v="32100"/>
    <x v="8"/>
    <n v="4012.5"/>
    <n v="2012"/>
  </r>
  <r>
    <x v="0"/>
    <s v="Продукт2"/>
    <x v="52"/>
    <n v="20500"/>
    <x v="5"/>
    <n v="5125"/>
    <n v="2012"/>
  </r>
  <r>
    <x v="0"/>
    <s v="Продукт2"/>
    <x v="53"/>
    <n v="14000"/>
    <x v="5"/>
    <n v="3500"/>
    <n v="2012"/>
  </r>
  <r>
    <x v="0"/>
    <s v="Продукт2"/>
    <x v="54"/>
    <n v="19000"/>
    <x v="11"/>
    <n v="2111.1111111111113"/>
    <n v="2012"/>
  </r>
  <r>
    <x v="0"/>
    <s v="Продукт2"/>
    <x v="173"/>
    <n v="39500"/>
    <x v="11"/>
    <n v="4388.8888888888887"/>
    <n v="2012"/>
  </r>
  <r>
    <x v="0"/>
    <s v="Продукт2"/>
    <x v="55"/>
    <n v="107100"/>
    <x v="25"/>
    <n v="3693.1034482758619"/>
    <n v="2012"/>
  </r>
  <r>
    <x v="0"/>
    <s v="Продукт2"/>
    <x v="56"/>
    <n v="23000"/>
    <x v="0"/>
    <n v="7666.666666666667"/>
    <n v="2012"/>
  </r>
  <r>
    <x v="0"/>
    <s v="Продукт2"/>
    <x v="57"/>
    <n v="15000"/>
    <x v="3"/>
    <n v="3000"/>
    <n v="2012"/>
  </r>
  <r>
    <x v="0"/>
    <s v="Продукт2"/>
    <x v="58"/>
    <n v="106500"/>
    <x v="21"/>
    <n v="3550"/>
    <n v="2012"/>
  </r>
  <r>
    <x v="0"/>
    <s v="Продукт2"/>
    <x v="59"/>
    <n v="40400"/>
    <x v="9"/>
    <n v="3107.6923076923076"/>
    <n v="2012"/>
  </r>
  <r>
    <x v="0"/>
    <s v="Продукт2"/>
    <x v="60"/>
    <n v="46500"/>
    <x v="9"/>
    <n v="3576.9230769230771"/>
    <n v="2012"/>
  </r>
  <r>
    <x v="0"/>
    <s v="Продукт2"/>
    <x v="61"/>
    <n v="43500"/>
    <x v="9"/>
    <n v="3346.1538461538462"/>
    <n v="2012"/>
  </r>
  <r>
    <x v="0"/>
    <s v="Продукт2"/>
    <x v="62"/>
    <n v="5500"/>
    <x v="0"/>
    <n v="1833.3333333333333"/>
    <n v="2012"/>
  </r>
  <r>
    <x v="0"/>
    <s v="Продукт2"/>
    <x v="63"/>
    <n v="44000"/>
    <x v="9"/>
    <n v="3384.6153846153848"/>
    <n v="2012"/>
  </r>
  <r>
    <x v="0"/>
    <s v="Продукт2"/>
    <x v="64"/>
    <n v="34000"/>
    <x v="2"/>
    <n v="3400"/>
    <n v="2012"/>
  </r>
  <r>
    <x v="0"/>
    <s v="Продукт2"/>
    <x v="65"/>
    <n v="36500"/>
    <x v="10"/>
    <n v="3318.181818181818"/>
    <n v="2012"/>
  </r>
  <r>
    <x v="0"/>
    <s v="Продукт2"/>
    <x v="66"/>
    <n v="6500"/>
    <x v="0"/>
    <n v="2166.6666666666665"/>
    <n v="2012"/>
  </r>
  <r>
    <x v="0"/>
    <s v="Продукт2"/>
    <x v="67"/>
    <n v="44500"/>
    <x v="13"/>
    <n v="3708.3333333333335"/>
    <n v="2012"/>
  </r>
  <r>
    <x v="0"/>
    <s v="Продукт2"/>
    <x v="68"/>
    <n v="32600"/>
    <x v="13"/>
    <n v="2716.6666666666665"/>
    <n v="2012"/>
  </r>
  <r>
    <x v="0"/>
    <s v="Продукт2"/>
    <x v="69"/>
    <n v="23100"/>
    <x v="10"/>
    <n v="2100"/>
    <n v="2012"/>
  </r>
  <r>
    <x v="0"/>
    <s v="Продукт2"/>
    <x v="70"/>
    <n v="23500"/>
    <x v="8"/>
    <n v="2937.5"/>
    <n v="2012"/>
  </r>
  <r>
    <x v="0"/>
    <s v="Продукт2"/>
    <x v="71"/>
    <n v="36200"/>
    <x v="13"/>
    <n v="3016.6666666666665"/>
    <n v="2012"/>
  </r>
  <r>
    <x v="0"/>
    <s v="Продукт2"/>
    <x v="174"/>
    <n v="15500"/>
    <x v="5"/>
    <n v="3875"/>
    <n v="2012"/>
  </r>
  <r>
    <x v="0"/>
    <s v="Продукт2"/>
    <x v="73"/>
    <n v="26600"/>
    <x v="11"/>
    <n v="2955.5555555555557"/>
    <n v="2012"/>
  </r>
  <r>
    <x v="0"/>
    <s v="Продукт2"/>
    <x v="74"/>
    <n v="9500"/>
    <x v="3"/>
    <n v="1900"/>
    <n v="2012"/>
  </r>
  <r>
    <x v="0"/>
    <s v="Продукт2"/>
    <x v="75"/>
    <n v="32000"/>
    <x v="9"/>
    <n v="2461.5384615384614"/>
    <n v="2012"/>
  </r>
  <r>
    <x v="0"/>
    <s v="Продукт2"/>
    <x v="76"/>
    <n v="31000"/>
    <x v="6"/>
    <n v="4428.5714285714284"/>
    <n v="2012"/>
  </r>
  <r>
    <x v="0"/>
    <s v="Продукт2"/>
    <x v="175"/>
    <n v="20100"/>
    <x v="3"/>
    <n v="4020"/>
    <n v="2012"/>
  </r>
  <r>
    <x v="0"/>
    <s v="Продукт2"/>
    <x v="78"/>
    <n v="17500"/>
    <x v="3"/>
    <n v="3500"/>
    <n v="2012"/>
  </r>
  <r>
    <x v="0"/>
    <s v="Продукт2"/>
    <x v="79"/>
    <n v="21000"/>
    <x v="11"/>
    <n v="2333.3333333333335"/>
    <n v="2012"/>
  </r>
  <r>
    <x v="0"/>
    <s v="Продукт2"/>
    <x v="81"/>
    <n v="13000"/>
    <x v="4"/>
    <n v="2166.6666666666665"/>
    <n v="2012"/>
  </r>
  <r>
    <x v="0"/>
    <s v="Продукт2"/>
    <x v="176"/>
    <n v="18000"/>
    <x v="5"/>
    <n v="4500"/>
    <n v="2012"/>
  </r>
  <r>
    <x v="0"/>
    <s v="Продукт2"/>
    <x v="82"/>
    <n v="54500"/>
    <x v="13"/>
    <n v="4541.666666666667"/>
    <n v="2012"/>
  </r>
  <r>
    <x v="0"/>
    <s v="Продукт2"/>
    <x v="83"/>
    <n v="72200"/>
    <x v="16"/>
    <n v="3281.818181818182"/>
    <n v="2012"/>
  </r>
  <r>
    <x v="0"/>
    <s v="Продукт2"/>
    <x v="84"/>
    <n v="15100"/>
    <x v="4"/>
    <n v="2516.6666666666665"/>
    <n v="2012"/>
  </r>
  <r>
    <x v="0"/>
    <s v="Продукт2"/>
    <x v="85"/>
    <n v="45500"/>
    <x v="10"/>
    <n v="4136.363636363636"/>
    <n v="2012"/>
  </r>
  <r>
    <x v="0"/>
    <s v="Продукт2"/>
    <x v="86"/>
    <n v="40200"/>
    <x v="11"/>
    <n v="4466.666666666667"/>
    <n v="2012"/>
  </r>
  <r>
    <x v="0"/>
    <s v="Продукт2"/>
    <x v="87"/>
    <n v="75900"/>
    <x v="26"/>
    <n v="4216.666666666667"/>
    <n v="2012"/>
  </r>
  <r>
    <x v="0"/>
    <s v="Продукт2"/>
    <x v="88"/>
    <n v="73500"/>
    <x v="24"/>
    <n v="4593.75"/>
    <n v="2012"/>
  </r>
  <r>
    <x v="0"/>
    <s v="Продукт2"/>
    <x v="89"/>
    <n v="87000"/>
    <x v="27"/>
    <n v="4350"/>
    <n v="2012"/>
  </r>
  <r>
    <x v="0"/>
    <s v="Продукт2"/>
    <x v="90"/>
    <n v="35600"/>
    <x v="10"/>
    <n v="3236.3636363636365"/>
    <n v="2012"/>
  </r>
  <r>
    <x v="0"/>
    <s v="Продукт2"/>
    <x v="91"/>
    <n v="17000"/>
    <x v="0"/>
    <n v="5666.666666666667"/>
    <n v="2012"/>
  </r>
  <r>
    <x v="0"/>
    <s v="Продукт2"/>
    <x v="93"/>
    <n v="45000"/>
    <x v="15"/>
    <n v="3214.2857142857142"/>
    <n v="2012"/>
  </r>
  <r>
    <x v="0"/>
    <s v="Продукт2"/>
    <x v="94"/>
    <n v="69500"/>
    <x v="28"/>
    <n v="2895.8333333333335"/>
    <n v="2012"/>
  </r>
  <r>
    <x v="0"/>
    <s v="Продукт2"/>
    <x v="95"/>
    <n v="4000"/>
    <x v="1"/>
    <n v="2000"/>
    <n v="2012"/>
  </r>
  <r>
    <x v="0"/>
    <s v="Продукт2"/>
    <x v="96"/>
    <n v="72950"/>
    <x v="16"/>
    <n v="3315.909090909091"/>
    <n v="2012"/>
  </r>
  <r>
    <x v="0"/>
    <s v="Продукт2"/>
    <x v="97"/>
    <n v="28100"/>
    <x v="10"/>
    <n v="2554.5454545454545"/>
    <n v="2012"/>
  </r>
  <r>
    <x v="0"/>
    <s v="Продукт2"/>
    <x v="98"/>
    <n v="15000"/>
    <x v="3"/>
    <n v="3000"/>
    <n v="2012"/>
  </r>
  <r>
    <x v="0"/>
    <s v="Продукт2"/>
    <x v="99"/>
    <n v="32100"/>
    <x v="10"/>
    <n v="2918.181818181818"/>
    <n v="2012"/>
  </r>
  <r>
    <x v="0"/>
    <s v="Продукт2"/>
    <x v="100"/>
    <n v="18000"/>
    <x v="8"/>
    <n v="2250"/>
    <n v="2012"/>
  </r>
  <r>
    <x v="0"/>
    <s v="Продукт2"/>
    <x v="101"/>
    <n v="64400"/>
    <x v="9"/>
    <n v="4953.8461538461543"/>
    <n v="2012"/>
  </r>
  <r>
    <x v="0"/>
    <s v="Продукт2"/>
    <x v="102"/>
    <n v="45500"/>
    <x v="15"/>
    <n v="3250"/>
    <n v="2012"/>
  </r>
  <r>
    <x v="0"/>
    <s v="Продукт2"/>
    <x v="103"/>
    <n v="18000"/>
    <x v="4"/>
    <n v="3000"/>
    <n v="2012"/>
  </r>
  <r>
    <x v="0"/>
    <s v="Продукт2"/>
    <x v="104"/>
    <n v="60500"/>
    <x v="26"/>
    <n v="3361.1111111111113"/>
    <n v="2012"/>
  </r>
  <r>
    <x v="0"/>
    <s v="Продукт2"/>
    <x v="105"/>
    <n v="56000"/>
    <x v="18"/>
    <n v="3294.1176470588234"/>
    <n v="2012"/>
  </r>
  <r>
    <x v="0"/>
    <s v="Продукт2"/>
    <x v="106"/>
    <n v="29500"/>
    <x v="2"/>
    <n v="2950"/>
    <n v="2012"/>
  </r>
  <r>
    <x v="0"/>
    <s v="Продукт2"/>
    <x v="107"/>
    <n v="82300"/>
    <x v="29"/>
    <n v="3578.2608695652175"/>
    <n v="2012"/>
  </r>
  <r>
    <x v="0"/>
    <s v="Продукт2"/>
    <x v="108"/>
    <n v="33600"/>
    <x v="11"/>
    <n v="3733.3333333333335"/>
    <n v="2012"/>
  </r>
  <r>
    <x v="0"/>
    <s v="Продукт2"/>
    <x v="109"/>
    <n v="67300"/>
    <x v="9"/>
    <n v="5176.9230769230771"/>
    <n v="2012"/>
  </r>
  <r>
    <x v="0"/>
    <s v="Продукт2"/>
    <x v="110"/>
    <n v="9000"/>
    <x v="0"/>
    <n v="3000"/>
    <n v="2012"/>
  </r>
  <r>
    <x v="0"/>
    <s v="Продукт2"/>
    <x v="111"/>
    <n v="41390"/>
    <x v="29"/>
    <n v="1799.5652173913043"/>
    <n v="2012"/>
  </r>
  <r>
    <x v="0"/>
    <s v="Продукт2"/>
    <x v="112"/>
    <n v="31500"/>
    <x v="10"/>
    <n v="2863.6363636363635"/>
    <n v="2012"/>
  </r>
  <r>
    <x v="0"/>
    <s v="Продукт2"/>
    <x v="113"/>
    <n v="66700"/>
    <x v="29"/>
    <n v="2900"/>
    <n v="2012"/>
  </r>
  <r>
    <x v="0"/>
    <s v="Продукт2"/>
    <x v="114"/>
    <n v="79000"/>
    <x v="16"/>
    <n v="3590.909090909091"/>
    <n v="2012"/>
  </r>
  <r>
    <x v="0"/>
    <s v="Продукт2"/>
    <x v="115"/>
    <n v="81200"/>
    <x v="12"/>
    <n v="4273.6842105263158"/>
    <n v="2012"/>
  </r>
  <r>
    <x v="0"/>
    <s v="Продукт2"/>
    <x v="116"/>
    <n v="35000"/>
    <x v="2"/>
    <n v="3500"/>
    <n v="2012"/>
  </r>
  <r>
    <x v="0"/>
    <s v="Продукт2"/>
    <x v="117"/>
    <n v="35000"/>
    <x v="4"/>
    <n v="5833.333333333333"/>
    <n v="2012"/>
  </r>
  <r>
    <x v="0"/>
    <s v="Продукт2"/>
    <x v="118"/>
    <n v="4000"/>
    <x v="1"/>
    <n v="2000"/>
    <n v="2012"/>
  </r>
  <r>
    <x v="0"/>
    <s v="Продукт2"/>
    <x v="119"/>
    <n v="34500"/>
    <x v="13"/>
    <n v="2875"/>
    <n v="2012"/>
  </r>
  <r>
    <x v="0"/>
    <s v="Продукт2"/>
    <x v="120"/>
    <n v="58500"/>
    <x v="17"/>
    <n v="3900"/>
    <n v="2012"/>
  </r>
  <r>
    <x v="0"/>
    <s v="Продукт2"/>
    <x v="121"/>
    <n v="39000"/>
    <x v="9"/>
    <n v="3000"/>
    <n v="2012"/>
  </r>
  <r>
    <x v="0"/>
    <s v="Продукт2"/>
    <x v="122"/>
    <n v="27500"/>
    <x v="11"/>
    <n v="3055.5555555555557"/>
    <n v="2012"/>
  </r>
  <r>
    <x v="0"/>
    <s v="Продукт2"/>
    <x v="123"/>
    <n v="42000"/>
    <x v="2"/>
    <n v="4200"/>
    <n v="2012"/>
  </r>
  <r>
    <x v="0"/>
    <s v="Продукт2"/>
    <x v="124"/>
    <n v="89150"/>
    <x v="20"/>
    <n v="3566"/>
    <n v="2012"/>
  </r>
  <r>
    <x v="0"/>
    <s v="Продукт2"/>
    <x v="125"/>
    <n v="52500"/>
    <x v="9"/>
    <n v="4038.4615384615386"/>
    <n v="2012"/>
  </r>
  <r>
    <x v="0"/>
    <s v="Продукт2"/>
    <x v="126"/>
    <n v="99700"/>
    <x v="29"/>
    <n v="4334.782608695652"/>
    <n v="2012"/>
  </r>
  <r>
    <x v="0"/>
    <s v="Продукт2"/>
    <x v="127"/>
    <n v="14500"/>
    <x v="5"/>
    <n v="3625"/>
    <n v="2012"/>
  </r>
  <r>
    <x v="0"/>
    <s v="Продукт2"/>
    <x v="128"/>
    <n v="77000"/>
    <x v="13"/>
    <n v="6416.666666666667"/>
    <n v="2012"/>
  </r>
  <r>
    <x v="0"/>
    <s v="Продукт2"/>
    <x v="129"/>
    <n v="10000"/>
    <x v="5"/>
    <n v="2500"/>
    <n v="2012"/>
  </r>
  <r>
    <x v="0"/>
    <s v="Продукт2"/>
    <x v="130"/>
    <n v="19000"/>
    <x v="6"/>
    <n v="2714.2857142857142"/>
    <n v="2012"/>
  </r>
  <r>
    <x v="0"/>
    <s v="Продукт2"/>
    <x v="131"/>
    <n v="8500"/>
    <x v="5"/>
    <n v="2125"/>
    <n v="2012"/>
  </r>
  <r>
    <x v="0"/>
    <s v="Продукт2"/>
    <x v="132"/>
    <n v="61100"/>
    <x v="26"/>
    <n v="3394.4444444444443"/>
    <n v="2012"/>
  </r>
  <r>
    <x v="0"/>
    <s v="Продукт2"/>
    <x v="133"/>
    <n v="26800"/>
    <x v="10"/>
    <n v="2436.3636363636365"/>
    <n v="2012"/>
  </r>
  <r>
    <x v="0"/>
    <s v="Продукт2"/>
    <x v="134"/>
    <n v="65500"/>
    <x v="16"/>
    <n v="2977.2727272727275"/>
    <n v="2012"/>
  </r>
  <r>
    <x v="0"/>
    <s v="Продукт2"/>
    <x v="135"/>
    <n v="3000"/>
    <x v="0"/>
    <n v="1000"/>
    <n v="2012"/>
  </r>
  <r>
    <x v="0"/>
    <s v="Продукт2"/>
    <x v="177"/>
    <n v="14000"/>
    <x v="3"/>
    <n v="2800"/>
    <n v="2012"/>
  </r>
  <r>
    <x v="0"/>
    <s v="Продукт2"/>
    <x v="136"/>
    <n v="79000"/>
    <x v="18"/>
    <n v="4647.0588235294117"/>
    <n v="2012"/>
  </r>
  <r>
    <x v="0"/>
    <s v="Продукт2"/>
    <x v="137"/>
    <n v="61500"/>
    <x v="26"/>
    <n v="3416.6666666666665"/>
    <n v="2012"/>
  </r>
  <r>
    <x v="0"/>
    <s v="Продукт2"/>
    <x v="138"/>
    <n v="51800"/>
    <x v="15"/>
    <n v="3700"/>
    <n v="2012"/>
  </r>
  <r>
    <x v="0"/>
    <s v="Продукт2"/>
    <x v="139"/>
    <n v="22500"/>
    <x v="3"/>
    <n v="4500"/>
    <n v="2012"/>
  </r>
  <r>
    <x v="0"/>
    <s v="Продукт2"/>
    <x v="140"/>
    <n v="108080"/>
    <x v="29"/>
    <n v="4699.130434782609"/>
    <n v="2012"/>
  </r>
  <r>
    <x v="0"/>
    <s v="Продукт2"/>
    <x v="141"/>
    <n v="46600"/>
    <x v="11"/>
    <n v="5177.7777777777774"/>
    <n v="2012"/>
  </r>
  <r>
    <x v="0"/>
    <s v="Продукт2"/>
    <x v="142"/>
    <n v="85200"/>
    <x v="18"/>
    <n v="5011.7647058823532"/>
    <n v="2012"/>
  </r>
  <r>
    <x v="0"/>
    <s v="Продукт2"/>
    <x v="143"/>
    <n v="35600"/>
    <x v="9"/>
    <n v="2738.4615384615386"/>
    <n v="2012"/>
  </r>
  <r>
    <x v="0"/>
    <s v="Продукт2"/>
    <x v="178"/>
    <n v="3000"/>
    <x v="7"/>
    <n v="3000"/>
    <n v="2012"/>
  </r>
  <r>
    <x v="0"/>
    <s v="Продукт2"/>
    <x v="144"/>
    <n v="7600"/>
    <x v="5"/>
    <n v="1900"/>
    <n v="2012"/>
  </r>
  <r>
    <x v="0"/>
    <s v="Продукт2"/>
    <x v="179"/>
    <n v="74500"/>
    <x v="15"/>
    <n v="5321.4285714285716"/>
    <n v="2012"/>
  </r>
  <r>
    <x v="0"/>
    <s v="Продукт2"/>
    <x v="145"/>
    <n v="41200"/>
    <x v="15"/>
    <n v="2942.8571428571427"/>
    <n v="2012"/>
  </r>
  <r>
    <x v="0"/>
    <s v="Продукт2"/>
    <x v="146"/>
    <n v="96900"/>
    <x v="20"/>
    <n v="3876"/>
    <n v="2012"/>
  </r>
  <r>
    <x v="0"/>
    <s v="Продукт2"/>
    <x v="147"/>
    <n v="31000"/>
    <x v="8"/>
    <n v="3875"/>
    <n v="2012"/>
  </r>
  <r>
    <x v="0"/>
    <s v="Продукт2"/>
    <x v="148"/>
    <n v="68500"/>
    <x v="27"/>
    <n v="3425"/>
    <n v="2012"/>
  </r>
  <r>
    <x v="0"/>
    <s v="Продукт2"/>
    <x v="149"/>
    <n v="27500"/>
    <x v="8"/>
    <n v="3437.5"/>
    <n v="2012"/>
  </r>
  <r>
    <x v="0"/>
    <s v="Продукт2"/>
    <x v="150"/>
    <n v="90500"/>
    <x v="29"/>
    <n v="3934.782608695652"/>
    <n v="2012"/>
  </r>
  <r>
    <x v="0"/>
    <s v="Продукт2"/>
    <x v="151"/>
    <n v="43000"/>
    <x v="13"/>
    <n v="3583.3333333333335"/>
    <n v="2012"/>
  </r>
  <r>
    <x v="0"/>
    <s v="Продукт2"/>
    <x v="152"/>
    <n v="13600"/>
    <x v="11"/>
    <n v="1511.1111111111111"/>
    <n v="2012"/>
  </r>
  <r>
    <x v="0"/>
    <s v="Продукт2"/>
    <x v="153"/>
    <n v="32500"/>
    <x v="15"/>
    <n v="2321.4285714285716"/>
    <n v="2012"/>
  </r>
  <r>
    <x v="0"/>
    <s v="Продукт2"/>
    <x v="154"/>
    <n v="39700"/>
    <x v="10"/>
    <n v="3609.090909090909"/>
    <n v="2012"/>
  </r>
  <r>
    <x v="0"/>
    <s v="Продукт2"/>
    <x v="155"/>
    <n v="24700"/>
    <x v="10"/>
    <n v="2245.4545454545455"/>
    <n v="2012"/>
  </r>
  <r>
    <x v="0"/>
    <s v="Продукт2"/>
    <x v="156"/>
    <n v="58700"/>
    <x v="20"/>
    <n v="2348"/>
    <n v="2012"/>
  </r>
  <r>
    <x v="0"/>
    <s v="Продукт2"/>
    <x v="157"/>
    <n v="52600"/>
    <x v="10"/>
    <n v="4781.818181818182"/>
    <n v="2012"/>
  </r>
  <r>
    <x v="0"/>
    <s v="Продукт2"/>
    <x v="180"/>
    <n v="8000"/>
    <x v="7"/>
    <n v="8000"/>
    <n v="2012"/>
  </r>
  <r>
    <x v="0"/>
    <s v="Продукт2"/>
    <x v="158"/>
    <n v="29600"/>
    <x v="2"/>
    <n v="2960"/>
    <n v="2013"/>
  </r>
  <r>
    <x v="0"/>
    <s v="Продукт2"/>
    <x v="159"/>
    <n v="35600"/>
    <x v="14"/>
    <n v="1695.2380952380952"/>
    <n v="2013"/>
  </r>
  <r>
    <x v="0"/>
    <s v="Продукт2"/>
    <x v="160"/>
    <n v="90700"/>
    <x v="30"/>
    <n v="2834.375"/>
    <n v="2013"/>
  </r>
  <r>
    <x v="0"/>
    <s v="Продукт2"/>
    <x v="161"/>
    <n v="19500"/>
    <x v="4"/>
    <n v="3250"/>
    <n v="2013"/>
  </r>
  <r>
    <x v="0"/>
    <s v="Продукт2"/>
    <x v="162"/>
    <n v="48000"/>
    <x v="10"/>
    <n v="4363.636363636364"/>
    <n v="2013"/>
  </r>
  <r>
    <x v="0"/>
    <s v="Продукт2"/>
    <x v="163"/>
    <n v="34000"/>
    <x v="11"/>
    <n v="3777.7777777777778"/>
    <n v="2013"/>
  </r>
  <r>
    <x v="0"/>
    <s v="Продукт2"/>
    <x v="164"/>
    <n v="28500"/>
    <x v="6"/>
    <n v="4071.4285714285716"/>
    <n v="2013"/>
  </r>
  <r>
    <x v="0"/>
    <s v="Продукт2"/>
    <x v="165"/>
    <n v="49500"/>
    <x v="13"/>
    <n v="4125"/>
    <n v="2013"/>
  </r>
  <r>
    <x v="0"/>
    <s v="Продукт2"/>
    <x v="181"/>
    <n v="17000"/>
    <x v="6"/>
    <n v="2428.5714285714284"/>
    <n v="2013"/>
  </r>
  <r>
    <x v="0"/>
    <s v="Продукт2"/>
    <x v="166"/>
    <n v="4500"/>
    <x v="0"/>
    <n v="1500"/>
    <n v="2013"/>
  </r>
  <r>
    <x v="0"/>
    <s v="Продукт2"/>
    <x v="167"/>
    <n v="29900"/>
    <x v="2"/>
    <n v="2990"/>
    <n v="2013"/>
  </r>
  <r>
    <x v="0"/>
    <s v="Продукт2"/>
    <x v="168"/>
    <n v="97500"/>
    <x v="12"/>
    <n v="5131.5789473684208"/>
    <n v="2013"/>
  </r>
  <r>
    <x v="0"/>
    <s v="Продукт3"/>
    <x v="10"/>
    <n v="3000"/>
    <x v="1"/>
    <n v="1500"/>
    <n v="2011"/>
  </r>
  <r>
    <x v="0"/>
    <s v="Продукт3"/>
    <x v="11"/>
    <n v="1000"/>
    <x v="7"/>
    <n v="1000"/>
    <n v="2011"/>
  </r>
  <r>
    <x v="0"/>
    <s v="Продукт3"/>
    <x v="12"/>
    <n v="3000"/>
    <x v="1"/>
    <n v="1500"/>
    <n v="2011"/>
  </r>
  <r>
    <x v="0"/>
    <s v="Продукт3"/>
    <x v="13"/>
    <n v="1000"/>
    <x v="7"/>
    <n v="1000"/>
    <n v="2011"/>
  </r>
  <r>
    <x v="0"/>
    <s v="Продукт3"/>
    <x v="14"/>
    <n v="2000"/>
    <x v="7"/>
    <n v="2000"/>
    <n v="2012"/>
  </r>
  <r>
    <x v="0"/>
    <s v="Продукт3"/>
    <x v="18"/>
    <n v="3000"/>
    <x v="1"/>
    <n v="1500"/>
    <n v="2012"/>
  </r>
  <r>
    <x v="0"/>
    <s v="Продукт3"/>
    <x v="21"/>
    <n v="3000"/>
    <x v="1"/>
    <n v="1500"/>
    <n v="2012"/>
  </r>
  <r>
    <x v="0"/>
    <s v="Продукт3"/>
    <x v="25"/>
    <n v="3000"/>
    <x v="1"/>
    <n v="1500"/>
    <n v="2012"/>
  </r>
  <r>
    <x v="0"/>
    <s v="Продукт3"/>
    <x v="27"/>
    <n v="1500"/>
    <x v="7"/>
    <n v="1500"/>
    <n v="2012"/>
  </r>
  <r>
    <x v="0"/>
    <s v="Продукт3"/>
    <x v="28"/>
    <n v="600"/>
    <x v="7"/>
    <n v="600"/>
    <n v="2012"/>
  </r>
  <r>
    <x v="0"/>
    <s v="Продукт3"/>
    <x v="29"/>
    <n v="1000"/>
    <x v="7"/>
    <n v="1000"/>
    <n v="2012"/>
  </r>
  <r>
    <x v="0"/>
    <s v="Продукт3"/>
    <x v="30"/>
    <n v="2000"/>
    <x v="7"/>
    <n v="2000"/>
    <n v="2012"/>
  </r>
  <r>
    <x v="0"/>
    <s v="Продукт3"/>
    <x v="32"/>
    <n v="1000"/>
    <x v="7"/>
    <n v="1000"/>
    <n v="2012"/>
  </r>
  <r>
    <x v="0"/>
    <s v="Продукт3"/>
    <x v="42"/>
    <n v="3500"/>
    <x v="1"/>
    <n v="1750"/>
    <n v="2012"/>
  </r>
  <r>
    <x v="0"/>
    <s v="Продукт3"/>
    <x v="63"/>
    <n v="1500"/>
    <x v="7"/>
    <n v="1500"/>
    <n v="2012"/>
  </r>
  <r>
    <x v="0"/>
    <s v="Продукт3"/>
    <x v="68"/>
    <n v="2000"/>
    <x v="7"/>
    <n v="2000"/>
    <n v="2012"/>
  </r>
  <r>
    <x v="0"/>
    <s v="Продукт3"/>
    <x v="73"/>
    <n v="700"/>
    <x v="7"/>
    <n v="700"/>
    <n v="2012"/>
  </r>
  <r>
    <x v="0"/>
    <s v="Продукт3"/>
    <x v="176"/>
    <n v="1000"/>
    <x v="7"/>
    <n v="1000"/>
    <n v="2012"/>
  </r>
  <r>
    <x v="0"/>
    <s v="Продукт3"/>
    <x v="83"/>
    <n v="3000"/>
    <x v="7"/>
    <n v="3000"/>
    <n v="2012"/>
  </r>
  <r>
    <x v="0"/>
    <s v="Продукт3"/>
    <x v="89"/>
    <n v="2000"/>
    <x v="7"/>
    <n v="2000"/>
    <n v="2012"/>
  </r>
  <r>
    <x v="0"/>
    <s v="Продукт3"/>
    <x v="90"/>
    <n v="2000"/>
    <x v="7"/>
    <n v="2000"/>
    <n v="2012"/>
  </r>
  <r>
    <x v="0"/>
    <s v="Продукт3"/>
    <x v="96"/>
    <n v="2000"/>
    <x v="7"/>
    <n v="2000"/>
    <n v="2012"/>
  </r>
  <r>
    <x v="0"/>
    <s v="Продукт3"/>
    <x v="97"/>
    <n v="1500"/>
    <x v="7"/>
    <n v="1500"/>
    <n v="2012"/>
  </r>
  <r>
    <x v="0"/>
    <s v="Продукт3"/>
    <x v="98"/>
    <n v="900"/>
    <x v="7"/>
    <n v="900"/>
    <n v="2012"/>
  </r>
  <r>
    <x v="0"/>
    <s v="Продукт3"/>
    <x v="99"/>
    <n v="2000"/>
    <x v="7"/>
    <n v="2000"/>
    <n v="2012"/>
  </r>
  <r>
    <x v="0"/>
    <s v="Продукт3"/>
    <x v="102"/>
    <n v="1000"/>
    <x v="7"/>
    <n v="1000"/>
    <n v="2012"/>
  </r>
  <r>
    <x v="0"/>
    <s v="Продукт3"/>
    <x v="103"/>
    <n v="1250"/>
    <x v="7"/>
    <n v="1250"/>
    <n v="2012"/>
  </r>
  <r>
    <x v="0"/>
    <s v="Продукт3"/>
    <x v="105"/>
    <n v="1000"/>
    <x v="7"/>
    <n v="1000"/>
    <n v="2012"/>
  </r>
  <r>
    <x v="0"/>
    <s v="Продукт3"/>
    <x v="106"/>
    <n v="1200"/>
    <x v="7"/>
    <n v="1200"/>
    <n v="2012"/>
  </r>
  <r>
    <x v="0"/>
    <s v="Продукт3"/>
    <x v="109"/>
    <n v="2700"/>
    <x v="7"/>
    <n v="2700"/>
    <n v="2012"/>
  </r>
  <r>
    <x v="0"/>
    <s v="Продукт3"/>
    <x v="113"/>
    <n v="1500"/>
    <x v="7"/>
    <n v="1500"/>
    <n v="2012"/>
  </r>
  <r>
    <x v="0"/>
    <s v="Продукт3"/>
    <x v="115"/>
    <n v="1500"/>
    <x v="7"/>
    <n v="1500"/>
    <n v="2012"/>
  </r>
  <r>
    <x v="0"/>
    <s v="Продукт3"/>
    <x v="119"/>
    <n v="5000"/>
    <x v="1"/>
    <n v="2500"/>
    <n v="2012"/>
  </r>
  <r>
    <x v="0"/>
    <s v="Продукт3"/>
    <x v="123"/>
    <n v="3000"/>
    <x v="1"/>
    <n v="1500"/>
    <n v="2012"/>
  </r>
  <r>
    <x v="0"/>
    <s v="Продукт3"/>
    <x v="125"/>
    <n v="2000"/>
    <x v="7"/>
    <n v="2000"/>
    <n v="2012"/>
  </r>
  <r>
    <x v="0"/>
    <s v="Продукт3"/>
    <x v="126"/>
    <n v="1000"/>
    <x v="7"/>
    <n v="1000"/>
    <n v="2012"/>
  </r>
  <r>
    <x v="0"/>
    <s v="Продукт3"/>
    <x v="132"/>
    <n v="2000"/>
    <x v="7"/>
    <n v="2000"/>
    <n v="2012"/>
  </r>
  <r>
    <x v="0"/>
    <s v="Продукт3"/>
    <x v="142"/>
    <n v="1500"/>
    <x v="7"/>
    <n v="1500"/>
    <n v="2012"/>
  </r>
  <r>
    <x v="0"/>
    <s v="Продукт3"/>
    <x v="160"/>
    <n v="1500"/>
    <x v="7"/>
    <n v="1500"/>
    <n v="2013"/>
  </r>
  <r>
    <x v="0"/>
    <s v="Продукт3"/>
    <x v="167"/>
    <n v="1500"/>
    <x v="7"/>
    <n v="1500"/>
    <n v="2013"/>
  </r>
  <r>
    <x v="0"/>
    <s v="Продукт4"/>
    <x v="2"/>
    <n v="5000"/>
    <x v="1"/>
    <n v="2500"/>
    <n v="2011"/>
  </r>
  <r>
    <x v="0"/>
    <s v="Продукт4"/>
    <x v="3"/>
    <n v="2000"/>
    <x v="7"/>
    <n v="2000"/>
    <n v="2011"/>
  </r>
  <r>
    <x v="0"/>
    <s v="Продукт4"/>
    <x v="10"/>
    <n v="2000"/>
    <x v="7"/>
    <n v="2000"/>
    <n v="2011"/>
  </r>
  <r>
    <x v="0"/>
    <s v="Продукт4"/>
    <x v="11"/>
    <n v="2000"/>
    <x v="7"/>
    <n v="2000"/>
    <n v="2011"/>
  </r>
  <r>
    <x v="0"/>
    <s v="Продукт4"/>
    <x v="16"/>
    <n v="2000"/>
    <x v="7"/>
    <n v="2000"/>
    <n v="2012"/>
  </r>
  <r>
    <x v="0"/>
    <s v="Продукт4"/>
    <x v="17"/>
    <n v="6000"/>
    <x v="1"/>
    <n v="3000"/>
    <n v="2012"/>
  </r>
  <r>
    <x v="0"/>
    <s v="Продукт4"/>
    <x v="22"/>
    <n v="1000"/>
    <x v="7"/>
    <n v="1000"/>
    <n v="2012"/>
  </r>
  <r>
    <x v="0"/>
    <s v="Продукт4"/>
    <x v="27"/>
    <n v="7000"/>
    <x v="1"/>
    <n v="3500"/>
    <n v="2012"/>
  </r>
  <r>
    <x v="0"/>
    <s v="Продукт4"/>
    <x v="30"/>
    <n v="2000"/>
    <x v="7"/>
    <n v="2000"/>
    <n v="2012"/>
  </r>
  <r>
    <x v="0"/>
    <s v="Продукт4"/>
    <x v="31"/>
    <n v="3000"/>
    <x v="7"/>
    <n v="3000"/>
    <n v="2012"/>
  </r>
  <r>
    <x v="0"/>
    <s v="Продукт4"/>
    <x v="38"/>
    <n v="7000"/>
    <x v="1"/>
    <n v="3500"/>
    <n v="2012"/>
  </r>
  <r>
    <x v="0"/>
    <s v="Продукт4"/>
    <x v="40"/>
    <n v="5000"/>
    <x v="7"/>
    <n v="5000"/>
    <n v="2012"/>
  </r>
  <r>
    <x v="0"/>
    <s v="Продукт4"/>
    <x v="44"/>
    <n v="5000"/>
    <x v="7"/>
    <n v="5000"/>
    <n v="2012"/>
  </r>
  <r>
    <x v="0"/>
    <s v="Продукт4"/>
    <x v="45"/>
    <n v="2000"/>
    <x v="7"/>
    <n v="2000"/>
    <n v="2012"/>
  </r>
  <r>
    <x v="0"/>
    <s v="Продукт4"/>
    <x v="52"/>
    <n v="2000"/>
    <x v="7"/>
    <n v="2000"/>
    <n v="2012"/>
  </r>
  <r>
    <x v="0"/>
    <s v="Продукт4"/>
    <x v="54"/>
    <n v="15000"/>
    <x v="7"/>
    <n v="15000"/>
    <n v="2012"/>
  </r>
  <r>
    <x v="0"/>
    <s v="Продукт4"/>
    <x v="56"/>
    <n v="5000"/>
    <x v="7"/>
    <n v="5000"/>
    <n v="2012"/>
  </r>
  <r>
    <x v="0"/>
    <s v="Продукт4"/>
    <x v="62"/>
    <n v="20000"/>
    <x v="7"/>
    <n v="20000"/>
    <n v="2012"/>
  </r>
  <r>
    <x v="0"/>
    <s v="Продукт4"/>
    <x v="64"/>
    <n v="2000"/>
    <x v="7"/>
    <n v="2000"/>
    <n v="2012"/>
  </r>
  <r>
    <x v="0"/>
    <s v="Продукт4"/>
    <x v="68"/>
    <n v="30000"/>
    <x v="7"/>
    <n v="30000"/>
    <n v="2012"/>
  </r>
  <r>
    <x v="0"/>
    <s v="Продукт4"/>
    <x v="71"/>
    <n v="15000"/>
    <x v="7"/>
    <n v="15000"/>
    <n v="2012"/>
  </r>
  <r>
    <x v="0"/>
    <s v="Продукт4"/>
    <x v="73"/>
    <n v="4500"/>
    <x v="1"/>
    <n v="2250"/>
    <n v="2012"/>
  </r>
  <r>
    <x v="0"/>
    <s v="Продукт4"/>
    <x v="75"/>
    <n v="5000"/>
    <x v="7"/>
    <n v="5000"/>
    <n v="2012"/>
  </r>
  <r>
    <x v="0"/>
    <s v="Продукт4"/>
    <x v="175"/>
    <n v="2000"/>
    <x v="7"/>
    <n v="2000"/>
    <n v="2012"/>
  </r>
  <r>
    <x v="0"/>
    <s v="Продукт4"/>
    <x v="81"/>
    <n v="1000"/>
    <x v="7"/>
    <n v="1000"/>
    <n v="2012"/>
  </r>
  <r>
    <x v="0"/>
    <s v="Продукт4"/>
    <x v="83"/>
    <n v="2000"/>
    <x v="7"/>
    <n v="2000"/>
    <n v="2012"/>
  </r>
  <r>
    <x v="0"/>
    <s v="Продукт4"/>
    <x v="88"/>
    <n v="1500"/>
    <x v="7"/>
    <n v="1500"/>
    <n v="2012"/>
  </r>
  <r>
    <x v="0"/>
    <s v="Продукт4"/>
    <x v="96"/>
    <n v="2000"/>
    <x v="7"/>
    <n v="2000"/>
    <n v="2012"/>
  </r>
  <r>
    <x v="0"/>
    <s v="Продукт4"/>
    <x v="105"/>
    <n v="2000"/>
    <x v="7"/>
    <n v="2000"/>
    <n v="2012"/>
  </r>
  <r>
    <x v="0"/>
    <s v="Продукт4"/>
    <x v="107"/>
    <n v="1500"/>
    <x v="7"/>
    <n v="1500"/>
    <n v="2012"/>
  </r>
  <r>
    <x v="0"/>
    <s v="Продукт4"/>
    <x v="109"/>
    <n v="3000"/>
    <x v="7"/>
    <n v="3000"/>
    <n v="2012"/>
  </r>
  <r>
    <x v="0"/>
    <s v="Продукт4"/>
    <x v="115"/>
    <n v="3000"/>
    <x v="7"/>
    <n v="3000"/>
    <n v="2012"/>
  </r>
  <r>
    <x v="0"/>
    <s v="Продукт4"/>
    <x v="126"/>
    <n v="10000"/>
    <x v="7"/>
    <n v="10000"/>
    <n v="2012"/>
  </r>
  <r>
    <x v="0"/>
    <s v="Продукт4"/>
    <x v="128"/>
    <n v="10000"/>
    <x v="1"/>
    <n v="5000"/>
    <n v="2012"/>
  </r>
  <r>
    <x v="0"/>
    <s v="Продукт4"/>
    <x v="129"/>
    <n v="15000"/>
    <x v="7"/>
    <n v="15000"/>
    <n v="2012"/>
  </r>
  <r>
    <x v="0"/>
    <s v="Продукт4"/>
    <x v="132"/>
    <n v="3000"/>
    <x v="7"/>
    <n v="3000"/>
    <n v="2012"/>
  </r>
  <r>
    <x v="0"/>
    <s v="Продукт4"/>
    <x v="156"/>
    <n v="1000"/>
    <x v="7"/>
    <n v="1000"/>
    <n v="2012"/>
  </r>
  <r>
    <x v="0"/>
    <s v="Продукт4"/>
    <x v="157"/>
    <n v="5600"/>
    <x v="1"/>
    <n v="2800"/>
    <n v="2012"/>
  </r>
  <r>
    <x v="0"/>
    <s v="Продукт4"/>
    <x v="158"/>
    <n v="3000"/>
    <x v="7"/>
    <n v="3000"/>
    <n v="2013"/>
  </r>
  <r>
    <x v="1"/>
    <s v="Продукт1"/>
    <x v="0"/>
    <n v="4500"/>
    <x v="1"/>
    <n v="2250"/>
    <n v="2011"/>
  </r>
  <r>
    <x v="1"/>
    <s v="Продукт1"/>
    <x v="2"/>
    <n v="29400"/>
    <x v="3"/>
    <n v="5880"/>
    <n v="2011"/>
  </r>
  <r>
    <x v="1"/>
    <s v="Продукт1"/>
    <x v="3"/>
    <n v="13000"/>
    <x v="3"/>
    <n v="2600"/>
    <n v="2011"/>
  </r>
  <r>
    <x v="1"/>
    <s v="Продукт1"/>
    <x v="4"/>
    <n v="5000"/>
    <x v="7"/>
    <n v="5000"/>
    <n v="2011"/>
  </r>
  <r>
    <x v="1"/>
    <s v="Продукт1"/>
    <x v="6"/>
    <n v="16200"/>
    <x v="5"/>
    <n v="4050"/>
    <n v="2011"/>
  </r>
  <r>
    <x v="1"/>
    <s v="Продукт1"/>
    <x v="8"/>
    <n v="29900"/>
    <x v="8"/>
    <n v="3737.5"/>
    <n v="2011"/>
  </r>
  <r>
    <x v="1"/>
    <s v="Продукт1"/>
    <x v="9"/>
    <n v="9500"/>
    <x v="0"/>
    <n v="3166.6666666666665"/>
    <n v="2011"/>
  </r>
  <r>
    <x v="1"/>
    <s v="Продукт1"/>
    <x v="10"/>
    <n v="18250"/>
    <x v="3"/>
    <n v="3650"/>
    <n v="2011"/>
  </r>
  <r>
    <x v="1"/>
    <s v="Продукт1"/>
    <x v="11"/>
    <n v="5000"/>
    <x v="7"/>
    <n v="5000"/>
    <n v="2011"/>
  </r>
  <r>
    <x v="1"/>
    <s v="Продукт1"/>
    <x v="182"/>
    <n v="28000"/>
    <x v="5"/>
    <n v="7000"/>
    <n v="2011"/>
  </r>
  <r>
    <x v="1"/>
    <s v="Продукт1"/>
    <x v="14"/>
    <n v="13500"/>
    <x v="5"/>
    <n v="3375"/>
    <n v="2012"/>
  </r>
  <r>
    <x v="1"/>
    <s v="Продукт1"/>
    <x v="16"/>
    <n v="14500"/>
    <x v="5"/>
    <n v="3625"/>
    <n v="2012"/>
  </r>
  <r>
    <x v="1"/>
    <s v="Продукт1"/>
    <x v="17"/>
    <n v="3000"/>
    <x v="1"/>
    <n v="1500"/>
    <n v="2012"/>
  </r>
  <r>
    <x v="1"/>
    <s v="Продукт1"/>
    <x v="18"/>
    <n v="12500"/>
    <x v="5"/>
    <n v="3125"/>
    <n v="2012"/>
  </r>
  <r>
    <x v="1"/>
    <s v="Продукт1"/>
    <x v="19"/>
    <n v="4000"/>
    <x v="7"/>
    <n v="4000"/>
    <n v="2012"/>
  </r>
  <r>
    <x v="1"/>
    <s v="Продукт1"/>
    <x v="20"/>
    <n v="22000"/>
    <x v="6"/>
    <n v="3142.8571428571427"/>
    <n v="2012"/>
  </r>
  <r>
    <x v="1"/>
    <s v="Продукт1"/>
    <x v="21"/>
    <n v="12000"/>
    <x v="0"/>
    <n v="4000"/>
    <n v="2012"/>
  </r>
  <r>
    <x v="1"/>
    <s v="Продукт1"/>
    <x v="22"/>
    <n v="6000"/>
    <x v="1"/>
    <n v="3000"/>
    <n v="2012"/>
  </r>
  <r>
    <x v="1"/>
    <s v="Продукт1"/>
    <x v="23"/>
    <n v="10500"/>
    <x v="0"/>
    <n v="3500"/>
    <n v="2012"/>
  </r>
  <r>
    <x v="1"/>
    <s v="Продукт1"/>
    <x v="183"/>
    <n v="1000"/>
    <x v="7"/>
    <n v="1000"/>
    <n v="2012"/>
  </r>
  <r>
    <x v="1"/>
    <s v="Продукт1"/>
    <x v="25"/>
    <n v="35000"/>
    <x v="6"/>
    <n v="5000"/>
    <n v="2012"/>
  </r>
  <r>
    <x v="1"/>
    <s v="Продукт1"/>
    <x v="26"/>
    <n v="7500"/>
    <x v="0"/>
    <n v="2500"/>
    <n v="2012"/>
  </r>
  <r>
    <x v="1"/>
    <s v="Продукт1"/>
    <x v="184"/>
    <n v="6500"/>
    <x v="1"/>
    <n v="3250"/>
    <n v="2012"/>
  </r>
  <r>
    <x v="1"/>
    <s v="Продукт1"/>
    <x v="27"/>
    <n v="6200"/>
    <x v="0"/>
    <n v="2066.6666666666665"/>
    <n v="2012"/>
  </r>
  <r>
    <x v="1"/>
    <s v="Продукт1"/>
    <x v="28"/>
    <n v="5000"/>
    <x v="1"/>
    <n v="2500"/>
    <n v="2012"/>
  </r>
  <r>
    <x v="1"/>
    <s v="Продукт1"/>
    <x v="185"/>
    <n v="10000"/>
    <x v="0"/>
    <n v="3333.3333333333335"/>
    <n v="2012"/>
  </r>
  <r>
    <x v="1"/>
    <s v="Продукт1"/>
    <x v="30"/>
    <n v="7500"/>
    <x v="1"/>
    <n v="3750"/>
    <n v="2012"/>
  </r>
  <r>
    <x v="1"/>
    <s v="Продукт1"/>
    <x v="31"/>
    <n v="7500"/>
    <x v="0"/>
    <n v="2500"/>
    <n v="2012"/>
  </r>
  <r>
    <x v="1"/>
    <s v="Продукт1"/>
    <x v="32"/>
    <n v="17500"/>
    <x v="0"/>
    <n v="5833.333333333333"/>
    <n v="2012"/>
  </r>
  <r>
    <x v="1"/>
    <s v="Продукт1"/>
    <x v="33"/>
    <n v="7500"/>
    <x v="5"/>
    <n v="1875"/>
    <n v="2012"/>
  </r>
  <r>
    <x v="1"/>
    <s v="Продукт1"/>
    <x v="34"/>
    <n v="6600"/>
    <x v="0"/>
    <n v="2200"/>
    <n v="2012"/>
  </r>
  <r>
    <x v="1"/>
    <s v="Продукт1"/>
    <x v="170"/>
    <n v="9000"/>
    <x v="0"/>
    <n v="3000"/>
    <n v="2012"/>
  </r>
  <r>
    <x v="1"/>
    <s v="Продукт1"/>
    <x v="35"/>
    <n v="11800"/>
    <x v="3"/>
    <n v="2360"/>
    <n v="2012"/>
  </r>
  <r>
    <x v="1"/>
    <s v="Продукт1"/>
    <x v="36"/>
    <n v="29250"/>
    <x v="5"/>
    <n v="7312.5"/>
    <n v="2012"/>
  </r>
  <r>
    <x v="1"/>
    <s v="Продукт1"/>
    <x v="37"/>
    <n v="4500"/>
    <x v="1"/>
    <n v="2250"/>
    <n v="2012"/>
  </r>
  <r>
    <x v="1"/>
    <s v="Продукт1"/>
    <x v="186"/>
    <n v="9000"/>
    <x v="7"/>
    <n v="9000"/>
    <n v="2012"/>
  </r>
  <r>
    <x v="1"/>
    <s v="Продукт1"/>
    <x v="38"/>
    <n v="17000"/>
    <x v="0"/>
    <n v="5666.666666666667"/>
    <n v="2012"/>
  </r>
  <r>
    <x v="1"/>
    <s v="Продукт1"/>
    <x v="39"/>
    <n v="14900"/>
    <x v="5"/>
    <n v="3725"/>
    <n v="2012"/>
  </r>
  <r>
    <x v="1"/>
    <s v="Продукт1"/>
    <x v="41"/>
    <n v="41700"/>
    <x v="11"/>
    <n v="4633.333333333333"/>
    <n v="2012"/>
  </r>
  <r>
    <x v="1"/>
    <s v="Продукт1"/>
    <x v="187"/>
    <n v="4000"/>
    <x v="7"/>
    <n v="4000"/>
    <n v="2012"/>
  </r>
  <r>
    <x v="1"/>
    <s v="Продукт1"/>
    <x v="42"/>
    <n v="59200"/>
    <x v="10"/>
    <n v="5381.818181818182"/>
    <n v="2012"/>
  </r>
  <r>
    <x v="1"/>
    <s v="Продукт1"/>
    <x v="43"/>
    <n v="17000"/>
    <x v="1"/>
    <n v="8500"/>
    <n v="2012"/>
  </r>
  <r>
    <x v="1"/>
    <s v="Продукт1"/>
    <x v="45"/>
    <n v="5000"/>
    <x v="7"/>
    <n v="5000"/>
    <n v="2012"/>
  </r>
  <r>
    <x v="1"/>
    <s v="Продукт1"/>
    <x v="171"/>
    <n v="3000"/>
    <x v="7"/>
    <n v="3000"/>
    <n v="2012"/>
  </r>
  <r>
    <x v="1"/>
    <s v="Продукт1"/>
    <x v="188"/>
    <n v="13500"/>
    <x v="5"/>
    <n v="3375"/>
    <n v="2012"/>
  </r>
  <r>
    <x v="1"/>
    <s v="Продукт1"/>
    <x v="46"/>
    <n v="16000"/>
    <x v="5"/>
    <n v="4000"/>
    <n v="2012"/>
  </r>
  <r>
    <x v="1"/>
    <s v="Продукт1"/>
    <x v="47"/>
    <n v="1750"/>
    <x v="7"/>
    <n v="1750"/>
    <n v="2012"/>
  </r>
  <r>
    <x v="1"/>
    <s v="Продукт1"/>
    <x v="189"/>
    <n v="42000"/>
    <x v="4"/>
    <n v="7000"/>
    <n v="2012"/>
  </r>
  <r>
    <x v="1"/>
    <s v="Продукт1"/>
    <x v="48"/>
    <n v="15500"/>
    <x v="0"/>
    <n v="5166.666666666667"/>
    <n v="2012"/>
  </r>
  <r>
    <x v="1"/>
    <s v="Продукт1"/>
    <x v="49"/>
    <n v="29000"/>
    <x v="0"/>
    <n v="9666.6666666666661"/>
    <n v="2012"/>
  </r>
  <r>
    <x v="1"/>
    <s v="Продукт1"/>
    <x v="172"/>
    <n v="5000"/>
    <x v="1"/>
    <n v="2500"/>
    <n v="2012"/>
  </r>
  <r>
    <x v="1"/>
    <s v="Продукт1"/>
    <x v="190"/>
    <n v="2500"/>
    <x v="7"/>
    <n v="2500"/>
    <n v="2012"/>
  </r>
  <r>
    <x v="1"/>
    <s v="Продукт1"/>
    <x v="191"/>
    <n v="8000"/>
    <x v="1"/>
    <n v="4000"/>
    <n v="2012"/>
  </r>
  <r>
    <x v="1"/>
    <s v="Продукт1"/>
    <x v="51"/>
    <n v="9000"/>
    <x v="1"/>
    <n v="4500"/>
    <n v="2012"/>
  </r>
  <r>
    <x v="1"/>
    <s v="Продукт1"/>
    <x v="52"/>
    <n v="3000"/>
    <x v="7"/>
    <n v="3000"/>
    <n v="2012"/>
  </r>
  <r>
    <x v="1"/>
    <s v="Продукт1"/>
    <x v="53"/>
    <n v="4500"/>
    <x v="1"/>
    <n v="2250"/>
    <n v="2012"/>
  </r>
  <r>
    <x v="1"/>
    <s v="Продукт1"/>
    <x v="192"/>
    <n v="15000"/>
    <x v="7"/>
    <n v="15000"/>
    <n v="2012"/>
  </r>
  <r>
    <x v="1"/>
    <s v="Продукт1"/>
    <x v="54"/>
    <n v="12000"/>
    <x v="1"/>
    <n v="6000"/>
    <n v="2012"/>
  </r>
  <r>
    <x v="1"/>
    <s v="Продукт1"/>
    <x v="173"/>
    <n v="6000"/>
    <x v="1"/>
    <n v="3000"/>
    <n v="2012"/>
  </r>
  <r>
    <x v="1"/>
    <s v="Продукт1"/>
    <x v="193"/>
    <n v="8000"/>
    <x v="0"/>
    <n v="2666.6666666666665"/>
    <n v="2012"/>
  </r>
  <r>
    <x v="1"/>
    <s v="Продукт1"/>
    <x v="56"/>
    <n v="50850"/>
    <x v="1"/>
    <n v="25425"/>
    <n v="2012"/>
  </r>
  <r>
    <x v="1"/>
    <s v="Продукт1"/>
    <x v="194"/>
    <n v="10500"/>
    <x v="5"/>
    <n v="2625"/>
    <n v="2012"/>
  </r>
  <r>
    <x v="1"/>
    <s v="Продукт1"/>
    <x v="57"/>
    <n v="43000"/>
    <x v="6"/>
    <n v="6142.8571428571431"/>
    <n v="2012"/>
  </r>
  <r>
    <x v="1"/>
    <s v="Продукт1"/>
    <x v="195"/>
    <n v="20000"/>
    <x v="7"/>
    <n v="20000"/>
    <n v="2012"/>
  </r>
  <r>
    <x v="1"/>
    <s v="Продукт1"/>
    <x v="58"/>
    <n v="8000"/>
    <x v="1"/>
    <n v="4000"/>
    <n v="2012"/>
  </r>
  <r>
    <x v="1"/>
    <s v="Продукт1"/>
    <x v="196"/>
    <n v="9000"/>
    <x v="1"/>
    <n v="4500"/>
    <n v="2012"/>
  </r>
  <r>
    <x v="1"/>
    <s v="Продукт1"/>
    <x v="60"/>
    <n v="17500"/>
    <x v="3"/>
    <n v="3500"/>
    <n v="2012"/>
  </r>
  <r>
    <x v="1"/>
    <s v="Продукт1"/>
    <x v="61"/>
    <n v="16500"/>
    <x v="5"/>
    <n v="4125"/>
    <n v="2012"/>
  </r>
  <r>
    <x v="1"/>
    <s v="Продукт1"/>
    <x v="62"/>
    <n v="7000"/>
    <x v="0"/>
    <n v="2333.3333333333335"/>
    <n v="2012"/>
  </r>
  <r>
    <x v="1"/>
    <s v="Продукт1"/>
    <x v="63"/>
    <n v="18000"/>
    <x v="3"/>
    <n v="3600"/>
    <n v="2012"/>
  </r>
  <r>
    <x v="1"/>
    <s v="Продукт1"/>
    <x v="64"/>
    <n v="20000"/>
    <x v="7"/>
    <n v="20000"/>
    <n v="2012"/>
  </r>
  <r>
    <x v="1"/>
    <s v="Продукт1"/>
    <x v="65"/>
    <n v="2000"/>
    <x v="1"/>
    <n v="1000"/>
    <n v="2012"/>
  </r>
  <r>
    <x v="1"/>
    <s v="Продукт1"/>
    <x v="66"/>
    <n v="1500"/>
    <x v="7"/>
    <n v="1500"/>
    <n v="2012"/>
  </r>
  <r>
    <x v="1"/>
    <s v="Продукт1"/>
    <x v="68"/>
    <n v="13000"/>
    <x v="5"/>
    <n v="3250"/>
    <n v="2012"/>
  </r>
  <r>
    <x v="1"/>
    <s v="Продукт1"/>
    <x v="69"/>
    <n v="2500"/>
    <x v="7"/>
    <n v="2500"/>
    <n v="2012"/>
  </r>
  <r>
    <x v="1"/>
    <s v="Продукт1"/>
    <x v="70"/>
    <n v="7000"/>
    <x v="1"/>
    <n v="3500"/>
    <n v="2012"/>
  </r>
  <r>
    <x v="1"/>
    <s v="Продукт1"/>
    <x v="197"/>
    <n v="2500"/>
    <x v="7"/>
    <n v="2500"/>
    <n v="2012"/>
  </r>
  <r>
    <x v="1"/>
    <s v="Продукт1"/>
    <x v="71"/>
    <n v="9500"/>
    <x v="0"/>
    <n v="3166.6666666666665"/>
    <n v="2012"/>
  </r>
  <r>
    <x v="1"/>
    <s v="Продукт1"/>
    <x v="174"/>
    <n v="10000"/>
    <x v="1"/>
    <n v="5000"/>
    <n v="2012"/>
  </r>
  <r>
    <x v="1"/>
    <s v="Продукт1"/>
    <x v="72"/>
    <n v="34200"/>
    <x v="11"/>
    <n v="3800"/>
    <n v="2012"/>
  </r>
  <r>
    <x v="1"/>
    <s v="Продукт1"/>
    <x v="73"/>
    <n v="4000"/>
    <x v="1"/>
    <n v="2000"/>
    <n v="2012"/>
  </r>
  <r>
    <x v="1"/>
    <s v="Продукт1"/>
    <x v="74"/>
    <n v="16000"/>
    <x v="5"/>
    <n v="4000"/>
    <n v="2012"/>
  </r>
  <r>
    <x v="1"/>
    <s v="Продукт1"/>
    <x v="75"/>
    <n v="16500"/>
    <x v="5"/>
    <n v="4125"/>
    <n v="2012"/>
  </r>
  <r>
    <x v="1"/>
    <s v="Продукт1"/>
    <x v="198"/>
    <n v="3000"/>
    <x v="7"/>
    <n v="3000"/>
    <n v="2012"/>
  </r>
  <r>
    <x v="1"/>
    <s v="Продукт1"/>
    <x v="76"/>
    <n v="25000"/>
    <x v="3"/>
    <n v="5000"/>
    <n v="2012"/>
  </r>
  <r>
    <x v="1"/>
    <s v="Продукт1"/>
    <x v="175"/>
    <n v="5000"/>
    <x v="7"/>
    <n v="5000"/>
    <n v="2012"/>
  </r>
  <r>
    <x v="1"/>
    <s v="Продукт1"/>
    <x v="77"/>
    <n v="4700"/>
    <x v="0"/>
    <n v="1566.6666666666667"/>
    <n v="2012"/>
  </r>
  <r>
    <x v="1"/>
    <s v="Продукт1"/>
    <x v="79"/>
    <n v="26500"/>
    <x v="4"/>
    <n v="4416.666666666667"/>
    <n v="2012"/>
  </r>
  <r>
    <x v="1"/>
    <s v="Продукт1"/>
    <x v="199"/>
    <n v="21000"/>
    <x v="1"/>
    <n v="10500"/>
    <n v="2012"/>
  </r>
  <r>
    <x v="1"/>
    <s v="Продукт1"/>
    <x v="176"/>
    <n v="11000"/>
    <x v="0"/>
    <n v="3666.6666666666665"/>
    <n v="2012"/>
  </r>
  <r>
    <x v="1"/>
    <s v="Продукт1"/>
    <x v="82"/>
    <n v="12500"/>
    <x v="0"/>
    <n v="4166.666666666667"/>
    <n v="2012"/>
  </r>
  <r>
    <x v="1"/>
    <s v="Продукт1"/>
    <x v="200"/>
    <n v="20000"/>
    <x v="1"/>
    <n v="10000"/>
    <n v="2012"/>
  </r>
  <r>
    <x v="1"/>
    <s v="Продукт1"/>
    <x v="83"/>
    <n v="27000"/>
    <x v="1"/>
    <n v="13500"/>
    <n v="2012"/>
  </r>
  <r>
    <x v="1"/>
    <s v="Продукт1"/>
    <x v="201"/>
    <n v="17000"/>
    <x v="4"/>
    <n v="2833.3333333333335"/>
    <n v="2012"/>
  </r>
  <r>
    <x v="1"/>
    <s v="Продукт1"/>
    <x v="84"/>
    <n v="2500"/>
    <x v="7"/>
    <n v="2500"/>
    <n v="2012"/>
  </r>
  <r>
    <x v="1"/>
    <s v="Продукт1"/>
    <x v="202"/>
    <n v="1500"/>
    <x v="7"/>
    <n v="1500"/>
    <n v="2012"/>
  </r>
  <r>
    <x v="1"/>
    <s v="Продукт1"/>
    <x v="85"/>
    <n v="14500"/>
    <x v="5"/>
    <n v="3625"/>
    <n v="2012"/>
  </r>
  <r>
    <x v="1"/>
    <s v="Продукт1"/>
    <x v="203"/>
    <n v="6500"/>
    <x v="0"/>
    <n v="2166.6666666666665"/>
    <n v="2012"/>
  </r>
  <r>
    <x v="1"/>
    <s v="Продукт1"/>
    <x v="86"/>
    <n v="14000"/>
    <x v="5"/>
    <n v="3500"/>
    <n v="2012"/>
  </r>
  <r>
    <x v="1"/>
    <s v="Продукт1"/>
    <x v="87"/>
    <n v="5000"/>
    <x v="1"/>
    <n v="2500"/>
    <n v="2012"/>
  </r>
  <r>
    <x v="1"/>
    <s v="Продукт1"/>
    <x v="204"/>
    <n v="2000"/>
    <x v="7"/>
    <n v="2000"/>
    <n v="2012"/>
  </r>
  <r>
    <x v="1"/>
    <s v="Продукт1"/>
    <x v="205"/>
    <n v="23400"/>
    <x v="8"/>
    <n v="2925"/>
    <n v="2012"/>
  </r>
  <r>
    <x v="1"/>
    <s v="Продукт1"/>
    <x v="90"/>
    <n v="47000"/>
    <x v="11"/>
    <n v="5222.2222222222226"/>
    <n v="2012"/>
  </r>
  <r>
    <x v="1"/>
    <s v="Продукт1"/>
    <x v="91"/>
    <n v="10000"/>
    <x v="7"/>
    <n v="10000"/>
    <n v="2012"/>
  </r>
  <r>
    <x v="1"/>
    <s v="Продукт1"/>
    <x v="93"/>
    <n v="4500"/>
    <x v="1"/>
    <n v="2250"/>
    <n v="2012"/>
  </r>
  <r>
    <x v="1"/>
    <s v="Продукт1"/>
    <x v="94"/>
    <n v="5000"/>
    <x v="7"/>
    <n v="5000"/>
    <n v="2012"/>
  </r>
  <r>
    <x v="1"/>
    <s v="Продукт1"/>
    <x v="95"/>
    <n v="8000"/>
    <x v="0"/>
    <n v="2666.6666666666665"/>
    <n v="2012"/>
  </r>
  <r>
    <x v="1"/>
    <s v="Продукт1"/>
    <x v="96"/>
    <n v="1500"/>
    <x v="7"/>
    <n v="1500"/>
    <n v="2012"/>
  </r>
  <r>
    <x v="1"/>
    <s v="Продукт1"/>
    <x v="97"/>
    <n v="24000"/>
    <x v="4"/>
    <n v="4000"/>
    <n v="2012"/>
  </r>
  <r>
    <x v="1"/>
    <s v="Продукт1"/>
    <x v="99"/>
    <n v="4700"/>
    <x v="1"/>
    <n v="2350"/>
    <n v="2012"/>
  </r>
  <r>
    <x v="1"/>
    <s v="Продукт1"/>
    <x v="100"/>
    <n v="29100"/>
    <x v="8"/>
    <n v="3637.5"/>
    <n v="2012"/>
  </r>
  <r>
    <x v="1"/>
    <s v="Продукт1"/>
    <x v="101"/>
    <n v="3000"/>
    <x v="7"/>
    <n v="3000"/>
    <n v="2012"/>
  </r>
  <r>
    <x v="1"/>
    <s v="Продукт1"/>
    <x v="206"/>
    <n v="12000"/>
    <x v="7"/>
    <n v="12000"/>
    <n v="2012"/>
  </r>
  <r>
    <x v="1"/>
    <s v="Продукт1"/>
    <x v="102"/>
    <n v="6500"/>
    <x v="0"/>
    <n v="2166.6666666666665"/>
    <n v="2012"/>
  </r>
  <r>
    <x v="1"/>
    <s v="Продукт1"/>
    <x v="207"/>
    <n v="12000"/>
    <x v="3"/>
    <n v="2400"/>
    <n v="2012"/>
  </r>
  <r>
    <x v="1"/>
    <s v="Продукт1"/>
    <x v="104"/>
    <n v="8000"/>
    <x v="1"/>
    <n v="4000"/>
    <n v="2012"/>
  </r>
  <r>
    <x v="1"/>
    <s v="Продукт1"/>
    <x v="105"/>
    <n v="21000"/>
    <x v="3"/>
    <n v="4200"/>
    <n v="2012"/>
  </r>
  <r>
    <x v="1"/>
    <s v="Продукт1"/>
    <x v="106"/>
    <n v="2900"/>
    <x v="1"/>
    <n v="1450"/>
    <n v="2012"/>
  </r>
  <r>
    <x v="1"/>
    <s v="Продукт1"/>
    <x v="107"/>
    <n v="10100"/>
    <x v="5"/>
    <n v="2525"/>
    <n v="2012"/>
  </r>
  <r>
    <x v="1"/>
    <s v="Продукт1"/>
    <x v="108"/>
    <n v="18000"/>
    <x v="5"/>
    <n v="4500"/>
    <n v="2012"/>
  </r>
  <r>
    <x v="1"/>
    <s v="Продукт1"/>
    <x v="208"/>
    <n v="7000"/>
    <x v="1"/>
    <n v="3500"/>
    <n v="2012"/>
  </r>
  <r>
    <x v="1"/>
    <s v="Продукт1"/>
    <x v="209"/>
    <n v="11500"/>
    <x v="5"/>
    <n v="2875"/>
    <n v="2012"/>
  </r>
  <r>
    <x v="1"/>
    <s v="Продукт1"/>
    <x v="111"/>
    <n v="16000"/>
    <x v="3"/>
    <n v="3200"/>
    <n v="2012"/>
  </r>
  <r>
    <x v="1"/>
    <s v="Продукт1"/>
    <x v="112"/>
    <n v="2500"/>
    <x v="7"/>
    <n v="2500"/>
    <n v="2012"/>
  </r>
  <r>
    <x v="1"/>
    <s v="Продукт1"/>
    <x v="113"/>
    <n v="8000"/>
    <x v="0"/>
    <n v="2666.6666666666665"/>
    <n v="2012"/>
  </r>
  <r>
    <x v="1"/>
    <s v="Продукт1"/>
    <x v="114"/>
    <n v="44000"/>
    <x v="3"/>
    <n v="8800"/>
    <n v="2012"/>
  </r>
  <r>
    <x v="1"/>
    <s v="Продукт1"/>
    <x v="116"/>
    <n v="15000"/>
    <x v="0"/>
    <n v="5000"/>
    <n v="2012"/>
  </r>
  <r>
    <x v="1"/>
    <s v="Продукт1"/>
    <x v="117"/>
    <n v="11000"/>
    <x v="5"/>
    <n v="2750"/>
    <n v="2012"/>
  </r>
  <r>
    <x v="1"/>
    <s v="Продукт1"/>
    <x v="210"/>
    <n v="2000"/>
    <x v="7"/>
    <n v="2000"/>
    <n v="2012"/>
  </r>
  <r>
    <x v="1"/>
    <s v="Продукт1"/>
    <x v="118"/>
    <n v="80000"/>
    <x v="3"/>
    <n v="16000"/>
    <n v="2012"/>
  </r>
  <r>
    <x v="1"/>
    <s v="Продукт1"/>
    <x v="119"/>
    <n v="2700"/>
    <x v="1"/>
    <n v="1350"/>
    <n v="2012"/>
  </r>
  <r>
    <x v="1"/>
    <s v="Продукт1"/>
    <x v="120"/>
    <n v="22500"/>
    <x v="8"/>
    <n v="2812.5"/>
    <n v="2012"/>
  </r>
  <r>
    <x v="1"/>
    <s v="Продукт1"/>
    <x v="121"/>
    <n v="35000"/>
    <x v="3"/>
    <n v="7000"/>
    <n v="2012"/>
  </r>
  <r>
    <x v="1"/>
    <s v="Продукт1"/>
    <x v="211"/>
    <n v="10000"/>
    <x v="3"/>
    <n v="2000"/>
    <n v="2012"/>
  </r>
  <r>
    <x v="1"/>
    <s v="Продукт1"/>
    <x v="122"/>
    <n v="25000"/>
    <x v="7"/>
    <n v="25000"/>
    <n v="2012"/>
  </r>
  <r>
    <x v="1"/>
    <s v="Продукт1"/>
    <x v="123"/>
    <n v="37000"/>
    <x v="11"/>
    <n v="4111.1111111111113"/>
    <n v="2012"/>
  </r>
  <r>
    <x v="1"/>
    <s v="Продукт1"/>
    <x v="124"/>
    <n v="18000"/>
    <x v="1"/>
    <n v="9000"/>
    <n v="2012"/>
  </r>
  <r>
    <x v="1"/>
    <s v="Продукт1"/>
    <x v="125"/>
    <n v="8500"/>
    <x v="0"/>
    <n v="2833.3333333333335"/>
    <n v="2012"/>
  </r>
  <r>
    <x v="1"/>
    <s v="Продукт1"/>
    <x v="212"/>
    <n v="2000"/>
    <x v="7"/>
    <n v="2000"/>
    <n v="2012"/>
  </r>
  <r>
    <x v="1"/>
    <s v="Продукт1"/>
    <x v="126"/>
    <n v="8000"/>
    <x v="1"/>
    <n v="4000"/>
    <n v="2012"/>
  </r>
  <r>
    <x v="1"/>
    <s v="Продукт1"/>
    <x v="213"/>
    <n v="50200"/>
    <x v="6"/>
    <n v="7171.4285714285716"/>
    <n v="2012"/>
  </r>
  <r>
    <x v="1"/>
    <s v="Продукт1"/>
    <x v="214"/>
    <n v="29500"/>
    <x v="3"/>
    <n v="5900"/>
    <n v="2012"/>
  </r>
  <r>
    <x v="1"/>
    <s v="Продукт1"/>
    <x v="129"/>
    <n v="5000"/>
    <x v="0"/>
    <n v="1666.6666666666667"/>
    <n v="2012"/>
  </r>
  <r>
    <x v="1"/>
    <s v="Продукт1"/>
    <x v="215"/>
    <n v="27000"/>
    <x v="3"/>
    <n v="5400"/>
    <n v="2012"/>
  </r>
  <r>
    <x v="1"/>
    <s v="Продукт1"/>
    <x v="130"/>
    <n v="12000"/>
    <x v="5"/>
    <n v="3000"/>
    <n v="2012"/>
  </r>
  <r>
    <x v="1"/>
    <s v="Продукт1"/>
    <x v="131"/>
    <n v="9700"/>
    <x v="4"/>
    <n v="1616.6666666666667"/>
    <n v="2012"/>
  </r>
  <r>
    <x v="1"/>
    <s v="Продукт1"/>
    <x v="132"/>
    <n v="3000"/>
    <x v="7"/>
    <n v="3000"/>
    <n v="2012"/>
  </r>
  <r>
    <x v="1"/>
    <s v="Продукт1"/>
    <x v="216"/>
    <n v="49500"/>
    <x v="2"/>
    <n v="4950"/>
    <n v="2012"/>
  </r>
  <r>
    <x v="1"/>
    <s v="Продукт1"/>
    <x v="133"/>
    <n v="19000"/>
    <x v="0"/>
    <n v="6333.333333333333"/>
    <n v="2012"/>
  </r>
  <r>
    <x v="1"/>
    <s v="Продукт1"/>
    <x v="134"/>
    <n v="5000"/>
    <x v="7"/>
    <n v="5000"/>
    <n v="2012"/>
  </r>
  <r>
    <x v="1"/>
    <s v="Продукт1"/>
    <x v="135"/>
    <n v="22500"/>
    <x v="3"/>
    <n v="4500"/>
    <n v="2012"/>
  </r>
  <r>
    <x v="1"/>
    <s v="Продукт1"/>
    <x v="177"/>
    <n v="8000"/>
    <x v="1"/>
    <n v="4000"/>
    <n v="2012"/>
  </r>
  <r>
    <x v="1"/>
    <s v="Продукт1"/>
    <x v="136"/>
    <n v="14400"/>
    <x v="3"/>
    <n v="2880"/>
    <n v="2012"/>
  </r>
  <r>
    <x v="1"/>
    <s v="Продукт1"/>
    <x v="137"/>
    <n v="12300"/>
    <x v="4"/>
    <n v="2050"/>
    <n v="2012"/>
  </r>
  <r>
    <x v="1"/>
    <s v="Продукт1"/>
    <x v="138"/>
    <n v="7000"/>
    <x v="0"/>
    <n v="2333.3333333333335"/>
    <n v="2012"/>
  </r>
  <r>
    <x v="1"/>
    <s v="Продукт1"/>
    <x v="140"/>
    <n v="36000"/>
    <x v="3"/>
    <n v="7200"/>
    <n v="2012"/>
  </r>
  <r>
    <x v="1"/>
    <s v="Продукт1"/>
    <x v="141"/>
    <n v="15000"/>
    <x v="7"/>
    <n v="15000"/>
    <n v="2012"/>
  </r>
  <r>
    <x v="1"/>
    <s v="Продукт1"/>
    <x v="142"/>
    <n v="15600"/>
    <x v="3"/>
    <n v="3120"/>
    <n v="2012"/>
  </r>
  <r>
    <x v="1"/>
    <s v="Продукт1"/>
    <x v="143"/>
    <n v="1800"/>
    <x v="7"/>
    <n v="1800"/>
    <n v="2012"/>
  </r>
  <r>
    <x v="1"/>
    <s v="Продукт1"/>
    <x v="178"/>
    <n v="15500"/>
    <x v="5"/>
    <n v="3875"/>
    <n v="2012"/>
  </r>
  <r>
    <x v="1"/>
    <s v="Продукт1"/>
    <x v="217"/>
    <n v="4000"/>
    <x v="7"/>
    <n v="4000"/>
    <n v="2012"/>
  </r>
  <r>
    <x v="1"/>
    <s v="Продукт1"/>
    <x v="144"/>
    <n v="8000"/>
    <x v="0"/>
    <n v="2666.6666666666665"/>
    <n v="2012"/>
  </r>
  <r>
    <x v="1"/>
    <s v="Продукт1"/>
    <x v="179"/>
    <n v="1500"/>
    <x v="7"/>
    <n v="1500"/>
    <n v="2012"/>
  </r>
  <r>
    <x v="1"/>
    <s v="Продукт1"/>
    <x v="145"/>
    <n v="15950"/>
    <x v="8"/>
    <n v="1993.75"/>
    <n v="2012"/>
  </r>
  <r>
    <x v="1"/>
    <s v="Продукт1"/>
    <x v="146"/>
    <n v="35200"/>
    <x v="4"/>
    <n v="5866.666666666667"/>
    <n v="2012"/>
  </r>
  <r>
    <x v="1"/>
    <s v="Продукт1"/>
    <x v="147"/>
    <n v="7200"/>
    <x v="0"/>
    <n v="2400"/>
    <n v="2012"/>
  </r>
  <r>
    <x v="1"/>
    <s v="Продукт1"/>
    <x v="218"/>
    <n v="12300"/>
    <x v="0"/>
    <n v="4100"/>
    <n v="2012"/>
  </r>
  <r>
    <x v="1"/>
    <s v="Продукт1"/>
    <x v="150"/>
    <n v="5000"/>
    <x v="0"/>
    <n v="1666.6666666666667"/>
    <n v="2012"/>
  </r>
  <r>
    <x v="1"/>
    <s v="Продукт1"/>
    <x v="151"/>
    <n v="4510"/>
    <x v="1"/>
    <n v="2255"/>
    <n v="2012"/>
  </r>
  <r>
    <x v="1"/>
    <s v="Продукт1"/>
    <x v="152"/>
    <n v="11000"/>
    <x v="5"/>
    <n v="2750"/>
    <n v="2012"/>
  </r>
  <r>
    <x v="1"/>
    <s v="Продукт1"/>
    <x v="154"/>
    <n v="10000"/>
    <x v="1"/>
    <n v="5000"/>
    <n v="2012"/>
  </r>
  <r>
    <x v="1"/>
    <s v="Продукт1"/>
    <x v="155"/>
    <n v="24000"/>
    <x v="8"/>
    <n v="3000"/>
    <n v="2012"/>
  </r>
  <r>
    <x v="1"/>
    <s v="Продукт1"/>
    <x v="156"/>
    <n v="35500"/>
    <x v="8"/>
    <n v="4437.5"/>
    <n v="2012"/>
  </r>
  <r>
    <x v="1"/>
    <s v="Продукт1"/>
    <x v="158"/>
    <n v="1500"/>
    <x v="7"/>
    <n v="1500"/>
    <n v="2013"/>
  </r>
  <r>
    <x v="1"/>
    <s v="Продукт1"/>
    <x v="159"/>
    <n v="15100"/>
    <x v="3"/>
    <n v="3020"/>
    <n v="2013"/>
  </r>
  <r>
    <x v="1"/>
    <s v="Продукт1"/>
    <x v="161"/>
    <n v="38600"/>
    <x v="6"/>
    <n v="5514.2857142857147"/>
    <n v="2013"/>
  </r>
  <r>
    <x v="1"/>
    <s v="Продукт1"/>
    <x v="162"/>
    <n v="9000"/>
    <x v="0"/>
    <n v="3000"/>
    <n v="2013"/>
  </r>
  <r>
    <x v="1"/>
    <s v="Продукт1"/>
    <x v="163"/>
    <n v="7000"/>
    <x v="7"/>
    <n v="7000"/>
    <n v="2013"/>
  </r>
  <r>
    <x v="1"/>
    <s v="Продукт1"/>
    <x v="164"/>
    <n v="6500"/>
    <x v="0"/>
    <n v="2166.6666666666665"/>
    <n v="2013"/>
  </r>
  <r>
    <x v="1"/>
    <s v="Продукт1"/>
    <x v="219"/>
    <n v="5950"/>
    <x v="0"/>
    <n v="1983.3333333333333"/>
    <n v="2013"/>
  </r>
  <r>
    <x v="1"/>
    <s v="Продукт1"/>
    <x v="181"/>
    <n v="6000"/>
    <x v="1"/>
    <n v="3000"/>
    <n v="2013"/>
  </r>
  <r>
    <x v="1"/>
    <s v="Продукт1"/>
    <x v="220"/>
    <n v="1500"/>
    <x v="7"/>
    <n v="1500"/>
    <n v="2013"/>
  </r>
  <r>
    <x v="1"/>
    <s v="Продукт1"/>
    <x v="166"/>
    <n v="3000"/>
    <x v="7"/>
    <n v="3000"/>
    <n v="2013"/>
  </r>
  <r>
    <x v="1"/>
    <s v="Продукт1"/>
    <x v="167"/>
    <n v="19500"/>
    <x v="4"/>
    <n v="3250"/>
    <n v="2013"/>
  </r>
  <r>
    <x v="1"/>
    <s v="Продукт1"/>
    <x v="168"/>
    <n v="4500"/>
    <x v="1"/>
    <n v="2250"/>
    <n v="2013"/>
  </r>
  <r>
    <x v="1"/>
    <s v="Продукт1"/>
    <x v="221"/>
    <n v="7000"/>
    <x v="0"/>
    <n v="2333.3333333333335"/>
    <n v="2013"/>
  </r>
  <r>
    <x v="1"/>
    <s v="Продукт2"/>
    <x v="0"/>
    <n v="10500"/>
    <x v="0"/>
    <n v="3500"/>
    <n v="2011"/>
  </r>
  <r>
    <x v="1"/>
    <s v="Продукт2"/>
    <x v="2"/>
    <n v="14500"/>
    <x v="3"/>
    <n v="2900"/>
    <n v="2011"/>
  </r>
  <r>
    <x v="1"/>
    <s v="Продукт2"/>
    <x v="3"/>
    <n v="5500"/>
    <x v="5"/>
    <n v="1375"/>
    <n v="2011"/>
  </r>
  <r>
    <x v="1"/>
    <s v="Продукт2"/>
    <x v="4"/>
    <n v="84600"/>
    <x v="12"/>
    <n v="4452.6315789473683"/>
    <n v="2011"/>
  </r>
  <r>
    <x v="1"/>
    <s v="Продукт2"/>
    <x v="6"/>
    <n v="21000"/>
    <x v="5"/>
    <n v="5250"/>
    <n v="2011"/>
  </r>
  <r>
    <x v="1"/>
    <s v="Продукт2"/>
    <x v="7"/>
    <n v="6000"/>
    <x v="7"/>
    <n v="6000"/>
    <n v="2011"/>
  </r>
  <r>
    <x v="1"/>
    <s v="Продукт2"/>
    <x v="8"/>
    <n v="6000"/>
    <x v="1"/>
    <n v="3000"/>
    <n v="2011"/>
  </r>
  <r>
    <x v="1"/>
    <s v="Продукт2"/>
    <x v="9"/>
    <n v="15400"/>
    <x v="8"/>
    <n v="1925"/>
    <n v="2011"/>
  </r>
  <r>
    <x v="1"/>
    <s v="Продукт2"/>
    <x v="10"/>
    <n v="10500"/>
    <x v="5"/>
    <n v="2625"/>
    <n v="2011"/>
  </r>
  <r>
    <x v="1"/>
    <s v="Продукт2"/>
    <x v="11"/>
    <n v="38500"/>
    <x v="17"/>
    <n v="2566.6666666666665"/>
    <n v="2011"/>
  </r>
  <r>
    <x v="1"/>
    <s v="Продукт2"/>
    <x v="182"/>
    <n v="10500"/>
    <x v="0"/>
    <n v="3500"/>
    <n v="2011"/>
  </r>
  <r>
    <x v="1"/>
    <s v="Продукт2"/>
    <x v="14"/>
    <n v="29000"/>
    <x v="2"/>
    <n v="2900"/>
    <n v="2012"/>
  </r>
  <r>
    <x v="1"/>
    <s v="Продукт2"/>
    <x v="16"/>
    <n v="8100"/>
    <x v="3"/>
    <n v="1620"/>
    <n v="2012"/>
  </r>
  <r>
    <x v="1"/>
    <s v="Продукт2"/>
    <x v="17"/>
    <n v="2000"/>
    <x v="7"/>
    <n v="2000"/>
    <n v="2012"/>
  </r>
  <r>
    <x v="1"/>
    <s v="Продукт2"/>
    <x v="18"/>
    <n v="9750"/>
    <x v="3"/>
    <n v="1950"/>
    <n v="2012"/>
  </r>
  <r>
    <x v="1"/>
    <s v="Продукт2"/>
    <x v="20"/>
    <n v="9000"/>
    <x v="3"/>
    <n v="1800"/>
    <n v="2012"/>
  </r>
  <r>
    <x v="1"/>
    <s v="Продукт2"/>
    <x v="21"/>
    <n v="20000"/>
    <x v="3"/>
    <n v="4000"/>
    <n v="2012"/>
  </r>
  <r>
    <x v="1"/>
    <s v="Продукт2"/>
    <x v="23"/>
    <n v="24950"/>
    <x v="6"/>
    <n v="3564.2857142857142"/>
    <n v="2012"/>
  </r>
  <r>
    <x v="1"/>
    <s v="Продукт2"/>
    <x v="183"/>
    <n v="2500"/>
    <x v="7"/>
    <n v="2500"/>
    <n v="2012"/>
  </r>
  <r>
    <x v="1"/>
    <s v="Продукт2"/>
    <x v="25"/>
    <n v="45000"/>
    <x v="9"/>
    <n v="3461.5384615384614"/>
    <n v="2012"/>
  </r>
  <r>
    <x v="1"/>
    <s v="Продукт2"/>
    <x v="26"/>
    <n v="8000"/>
    <x v="5"/>
    <n v="2000"/>
    <n v="2012"/>
  </r>
  <r>
    <x v="1"/>
    <s v="Продукт2"/>
    <x v="184"/>
    <n v="3600"/>
    <x v="1"/>
    <n v="1800"/>
    <n v="2012"/>
  </r>
  <r>
    <x v="1"/>
    <s v="Продукт2"/>
    <x v="27"/>
    <n v="20500"/>
    <x v="8"/>
    <n v="2562.5"/>
    <n v="2012"/>
  </r>
  <r>
    <x v="1"/>
    <s v="Продукт2"/>
    <x v="28"/>
    <n v="3000"/>
    <x v="0"/>
    <n v="1000"/>
    <n v="2012"/>
  </r>
  <r>
    <x v="1"/>
    <s v="Продукт2"/>
    <x v="185"/>
    <n v="5000"/>
    <x v="0"/>
    <n v="1666.6666666666667"/>
    <n v="2012"/>
  </r>
  <r>
    <x v="1"/>
    <s v="Продукт2"/>
    <x v="29"/>
    <n v="4000"/>
    <x v="1"/>
    <n v="2000"/>
    <n v="2012"/>
  </r>
  <r>
    <x v="1"/>
    <s v="Продукт2"/>
    <x v="30"/>
    <n v="43700"/>
    <x v="17"/>
    <n v="2913.3333333333335"/>
    <n v="2012"/>
  </r>
  <r>
    <x v="1"/>
    <s v="Продукт2"/>
    <x v="31"/>
    <n v="6600"/>
    <x v="0"/>
    <n v="2200"/>
    <n v="2012"/>
  </r>
  <r>
    <x v="1"/>
    <s v="Продукт2"/>
    <x v="32"/>
    <n v="46000"/>
    <x v="13"/>
    <n v="3833.3333333333335"/>
    <n v="2012"/>
  </r>
  <r>
    <x v="1"/>
    <s v="Продукт2"/>
    <x v="33"/>
    <n v="25500"/>
    <x v="6"/>
    <n v="3642.8571428571427"/>
    <n v="2012"/>
  </r>
  <r>
    <x v="1"/>
    <s v="Продукт2"/>
    <x v="34"/>
    <n v="5000"/>
    <x v="0"/>
    <n v="1666.6666666666667"/>
    <n v="2012"/>
  </r>
  <r>
    <x v="1"/>
    <s v="Продукт2"/>
    <x v="170"/>
    <n v="19500"/>
    <x v="5"/>
    <n v="4875"/>
    <n v="2012"/>
  </r>
  <r>
    <x v="1"/>
    <s v="Продукт2"/>
    <x v="35"/>
    <n v="41000"/>
    <x v="10"/>
    <n v="3727.2727272727275"/>
    <n v="2012"/>
  </r>
  <r>
    <x v="1"/>
    <s v="Продукт2"/>
    <x v="36"/>
    <n v="10000"/>
    <x v="1"/>
    <n v="5000"/>
    <n v="2012"/>
  </r>
  <r>
    <x v="1"/>
    <s v="Продукт2"/>
    <x v="37"/>
    <n v="13500"/>
    <x v="3"/>
    <n v="2700"/>
    <n v="2012"/>
  </r>
  <r>
    <x v="1"/>
    <s v="Продукт2"/>
    <x v="38"/>
    <n v="25000"/>
    <x v="5"/>
    <n v="6250"/>
    <n v="2012"/>
  </r>
  <r>
    <x v="1"/>
    <s v="Продукт2"/>
    <x v="39"/>
    <n v="9800"/>
    <x v="0"/>
    <n v="3266.6666666666665"/>
    <n v="2012"/>
  </r>
  <r>
    <x v="1"/>
    <s v="Продукт2"/>
    <x v="41"/>
    <n v="29500"/>
    <x v="8"/>
    <n v="3687.5"/>
    <n v="2012"/>
  </r>
  <r>
    <x v="1"/>
    <s v="Продукт2"/>
    <x v="42"/>
    <n v="34400"/>
    <x v="2"/>
    <n v="3440"/>
    <n v="2012"/>
  </r>
  <r>
    <x v="1"/>
    <s v="Продукт2"/>
    <x v="44"/>
    <n v="48050"/>
    <x v="13"/>
    <n v="4004.1666666666665"/>
    <n v="2012"/>
  </r>
  <r>
    <x v="1"/>
    <s v="Продукт2"/>
    <x v="171"/>
    <n v="30500"/>
    <x v="6"/>
    <n v="4357.1428571428569"/>
    <n v="2012"/>
  </r>
  <r>
    <x v="1"/>
    <s v="Продукт2"/>
    <x v="46"/>
    <n v="39000"/>
    <x v="15"/>
    <n v="2785.7142857142858"/>
    <n v="2012"/>
  </r>
  <r>
    <x v="1"/>
    <s v="Продукт2"/>
    <x v="47"/>
    <n v="33500"/>
    <x v="6"/>
    <n v="4785.7142857142853"/>
    <n v="2012"/>
  </r>
  <r>
    <x v="1"/>
    <s v="Продукт2"/>
    <x v="189"/>
    <n v="34500"/>
    <x v="4"/>
    <n v="5750"/>
    <n v="2012"/>
  </r>
  <r>
    <x v="1"/>
    <s v="Продукт2"/>
    <x v="48"/>
    <n v="28500"/>
    <x v="4"/>
    <n v="4750"/>
    <n v="2012"/>
  </r>
  <r>
    <x v="1"/>
    <s v="Продукт2"/>
    <x v="49"/>
    <n v="5000"/>
    <x v="1"/>
    <n v="2500"/>
    <n v="2012"/>
  </r>
  <r>
    <x v="1"/>
    <s v="Продукт2"/>
    <x v="190"/>
    <n v="47950"/>
    <x v="8"/>
    <n v="5993.75"/>
    <n v="2012"/>
  </r>
  <r>
    <x v="1"/>
    <s v="Продукт2"/>
    <x v="191"/>
    <n v="18500"/>
    <x v="4"/>
    <n v="3083.3333333333335"/>
    <n v="2012"/>
  </r>
  <r>
    <x v="1"/>
    <s v="Продукт2"/>
    <x v="51"/>
    <n v="6500"/>
    <x v="0"/>
    <n v="2166.6666666666665"/>
    <n v="2012"/>
  </r>
  <r>
    <x v="1"/>
    <s v="Продукт2"/>
    <x v="52"/>
    <n v="10700"/>
    <x v="6"/>
    <n v="1528.5714285714287"/>
    <n v="2012"/>
  </r>
  <r>
    <x v="1"/>
    <s v="Продукт2"/>
    <x v="53"/>
    <n v="21000"/>
    <x v="4"/>
    <n v="3500"/>
    <n v="2012"/>
  </r>
  <r>
    <x v="1"/>
    <s v="Продукт2"/>
    <x v="192"/>
    <n v="1000"/>
    <x v="1"/>
    <n v="500"/>
    <n v="2012"/>
  </r>
  <r>
    <x v="1"/>
    <s v="Продукт2"/>
    <x v="54"/>
    <n v="14500"/>
    <x v="4"/>
    <n v="2416.6666666666665"/>
    <n v="2012"/>
  </r>
  <r>
    <x v="1"/>
    <s v="Продукт2"/>
    <x v="193"/>
    <n v="2000"/>
    <x v="7"/>
    <n v="2000"/>
    <n v="2012"/>
  </r>
  <r>
    <x v="1"/>
    <s v="Продукт2"/>
    <x v="56"/>
    <n v="26000"/>
    <x v="4"/>
    <n v="4333.333333333333"/>
    <n v="2012"/>
  </r>
  <r>
    <x v="1"/>
    <s v="Продукт2"/>
    <x v="194"/>
    <n v="12500"/>
    <x v="6"/>
    <n v="1785.7142857142858"/>
    <n v="2012"/>
  </r>
  <r>
    <x v="1"/>
    <s v="Продукт2"/>
    <x v="57"/>
    <n v="32400"/>
    <x v="10"/>
    <n v="2945.4545454545455"/>
    <n v="2012"/>
  </r>
  <r>
    <x v="1"/>
    <s v="Продукт2"/>
    <x v="58"/>
    <n v="20500"/>
    <x v="2"/>
    <n v="2050"/>
    <n v="2012"/>
  </r>
  <r>
    <x v="1"/>
    <s v="Продукт2"/>
    <x v="196"/>
    <n v="13000"/>
    <x v="5"/>
    <n v="3250"/>
    <n v="2012"/>
  </r>
  <r>
    <x v="1"/>
    <s v="Продукт2"/>
    <x v="59"/>
    <n v="3300"/>
    <x v="1"/>
    <n v="1650"/>
    <n v="2012"/>
  </r>
  <r>
    <x v="1"/>
    <s v="Продукт2"/>
    <x v="60"/>
    <n v="55500"/>
    <x v="9"/>
    <n v="4269.2307692307695"/>
    <n v="2012"/>
  </r>
  <r>
    <x v="1"/>
    <s v="Продукт2"/>
    <x v="61"/>
    <n v="30100"/>
    <x v="11"/>
    <n v="3344.4444444444443"/>
    <n v="2012"/>
  </r>
  <r>
    <x v="1"/>
    <s v="Продукт2"/>
    <x v="62"/>
    <n v="1000"/>
    <x v="1"/>
    <n v="500"/>
    <n v="2012"/>
  </r>
  <r>
    <x v="1"/>
    <s v="Продукт2"/>
    <x v="63"/>
    <n v="4700"/>
    <x v="5"/>
    <n v="1175"/>
    <n v="2012"/>
  </r>
  <r>
    <x v="1"/>
    <s v="Продукт2"/>
    <x v="65"/>
    <n v="7000"/>
    <x v="0"/>
    <n v="2333.3333333333335"/>
    <n v="2012"/>
  </r>
  <r>
    <x v="1"/>
    <s v="Продукт2"/>
    <x v="222"/>
    <n v="12000"/>
    <x v="1"/>
    <n v="6000"/>
    <n v="2012"/>
  </r>
  <r>
    <x v="1"/>
    <s v="Продукт2"/>
    <x v="66"/>
    <n v="8000"/>
    <x v="7"/>
    <n v="8000"/>
    <n v="2012"/>
  </r>
  <r>
    <x v="1"/>
    <s v="Продукт2"/>
    <x v="68"/>
    <n v="23000"/>
    <x v="8"/>
    <n v="2875"/>
    <n v="2012"/>
  </r>
  <r>
    <x v="1"/>
    <s v="Продукт2"/>
    <x v="69"/>
    <n v="5000"/>
    <x v="7"/>
    <n v="5000"/>
    <n v="2012"/>
  </r>
  <r>
    <x v="1"/>
    <s v="Продукт2"/>
    <x v="70"/>
    <n v="3000"/>
    <x v="7"/>
    <n v="3000"/>
    <n v="2012"/>
  </r>
  <r>
    <x v="1"/>
    <s v="Продукт2"/>
    <x v="71"/>
    <n v="7800"/>
    <x v="5"/>
    <n v="1950"/>
    <n v="2012"/>
  </r>
  <r>
    <x v="1"/>
    <s v="Продукт2"/>
    <x v="174"/>
    <n v="13500"/>
    <x v="0"/>
    <n v="4500"/>
    <n v="2012"/>
  </r>
  <r>
    <x v="1"/>
    <s v="Продукт2"/>
    <x v="72"/>
    <n v="22000"/>
    <x v="3"/>
    <n v="4400"/>
    <n v="2012"/>
  </r>
  <r>
    <x v="1"/>
    <s v="Продукт2"/>
    <x v="73"/>
    <n v="4000"/>
    <x v="1"/>
    <n v="2000"/>
    <n v="2012"/>
  </r>
  <r>
    <x v="1"/>
    <s v="Продукт2"/>
    <x v="74"/>
    <n v="7200"/>
    <x v="5"/>
    <n v="1800"/>
    <n v="2012"/>
  </r>
  <r>
    <x v="1"/>
    <s v="Продукт2"/>
    <x v="75"/>
    <n v="1500"/>
    <x v="7"/>
    <n v="1500"/>
    <n v="2012"/>
  </r>
  <r>
    <x v="1"/>
    <s v="Продукт2"/>
    <x v="76"/>
    <n v="15000"/>
    <x v="6"/>
    <n v="2142.8571428571427"/>
    <n v="2012"/>
  </r>
  <r>
    <x v="1"/>
    <s v="Продукт2"/>
    <x v="77"/>
    <n v="63500"/>
    <x v="8"/>
    <n v="7937.5"/>
    <n v="2012"/>
  </r>
  <r>
    <x v="1"/>
    <s v="Продукт2"/>
    <x v="78"/>
    <n v="15000"/>
    <x v="7"/>
    <n v="15000"/>
    <n v="2012"/>
  </r>
  <r>
    <x v="1"/>
    <s v="Продукт2"/>
    <x v="79"/>
    <n v="4000"/>
    <x v="1"/>
    <n v="2000"/>
    <n v="2012"/>
  </r>
  <r>
    <x v="1"/>
    <s v="Продукт2"/>
    <x v="199"/>
    <n v="17500"/>
    <x v="8"/>
    <n v="2187.5"/>
    <n v="2012"/>
  </r>
  <r>
    <x v="1"/>
    <s v="Продукт2"/>
    <x v="82"/>
    <n v="19500"/>
    <x v="8"/>
    <n v="2437.5"/>
    <n v="2012"/>
  </r>
  <r>
    <x v="1"/>
    <s v="Продукт2"/>
    <x v="200"/>
    <n v="28500"/>
    <x v="6"/>
    <n v="4071.4285714285716"/>
    <n v="2012"/>
  </r>
  <r>
    <x v="1"/>
    <s v="Продукт2"/>
    <x v="201"/>
    <n v="31500"/>
    <x v="4"/>
    <n v="5250"/>
    <n v="2012"/>
  </r>
  <r>
    <x v="1"/>
    <s v="Продукт2"/>
    <x v="84"/>
    <n v="4000"/>
    <x v="0"/>
    <n v="1333.3333333333333"/>
    <n v="2012"/>
  </r>
  <r>
    <x v="1"/>
    <s v="Продукт2"/>
    <x v="202"/>
    <n v="1500"/>
    <x v="7"/>
    <n v="1500"/>
    <n v="2012"/>
  </r>
  <r>
    <x v="1"/>
    <s v="Продукт2"/>
    <x v="85"/>
    <n v="25000"/>
    <x v="3"/>
    <n v="5000"/>
    <n v="2012"/>
  </r>
  <r>
    <x v="1"/>
    <s v="Продукт2"/>
    <x v="203"/>
    <n v="8000"/>
    <x v="1"/>
    <n v="4000"/>
    <n v="2012"/>
  </r>
  <r>
    <x v="1"/>
    <s v="Продукт2"/>
    <x v="87"/>
    <n v="17500"/>
    <x v="3"/>
    <n v="3500"/>
    <n v="2012"/>
  </r>
  <r>
    <x v="1"/>
    <s v="Продукт2"/>
    <x v="204"/>
    <n v="25000"/>
    <x v="8"/>
    <n v="3125"/>
    <n v="2012"/>
  </r>
  <r>
    <x v="1"/>
    <s v="Продукт2"/>
    <x v="205"/>
    <n v="16000"/>
    <x v="6"/>
    <n v="2285.7142857142858"/>
    <n v="2012"/>
  </r>
  <r>
    <x v="1"/>
    <s v="Продукт2"/>
    <x v="89"/>
    <n v="3850"/>
    <x v="1"/>
    <n v="1925"/>
    <n v="2012"/>
  </r>
  <r>
    <x v="1"/>
    <s v="Продукт2"/>
    <x v="90"/>
    <n v="15000"/>
    <x v="0"/>
    <n v="5000"/>
    <n v="2012"/>
  </r>
  <r>
    <x v="1"/>
    <s v="Продукт2"/>
    <x v="94"/>
    <n v="1000"/>
    <x v="7"/>
    <n v="1000"/>
    <n v="2012"/>
  </r>
  <r>
    <x v="1"/>
    <s v="Продукт2"/>
    <x v="95"/>
    <n v="4000"/>
    <x v="7"/>
    <n v="4000"/>
    <n v="2012"/>
  </r>
  <r>
    <x v="1"/>
    <s v="Продукт2"/>
    <x v="97"/>
    <n v="45500"/>
    <x v="9"/>
    <n v="3500"/>
    <n v="2012"/>
  </r>
  <r>
    <x v="1"/>
    <s v="Продукт2"/>
    <x v="99"/>
    <n v="4000"/>
    <x v="1"/>
    <n v="2000"/>
    <n v="2012"/>
  </r>
  <r>
    <x v="1"/>
    <s v="Продукт2"/>
    <x v="100"/>
    <n v="32000"/>
    <x v="10"/>
    <n v="2909.090909090909"/>
    <n v="2012"/>
  </r>
  <r>
    <x v="1"/>
    <s v="Продукт2"/>
    <x v="101"/>
    <n v="24500"/>
    <x v="4"/>
    <n v="4083.3333333333335"/>
    <n v="2012"/>
  </r>
  <r>
    <x v="1"/>
    <s v="Продукт2"/>
    <x v="102"/>
    <n v="30500"/>
    <x v="10"/>
    <n v="2772.7272727272725"/>
    <n v="2012"/>
  </r>
  <r>
    <x v="1"/>
    <s v="Продукт2"/>
    <x v="207"/>
    <n v="5200"/>
    <x v="5"/>
    <n v="1300"/>
    <n v="2012"/>
  </r>
  <r>
    <x v="1"/>
    <s v="Продукт2"/>
    <x v="104"/>
    <n v="6000"/>
    <x v="1"/>
    <n v="3000"/>
    <n v="2012"/>
  </r>
  <r>
    <x v="1"/>
    <s v="Продукт2"/>
    <x v="105"/>
    <n v="10000"/>
    <x v="3"/>
    <n v="2000"/>
    <n v="2012"/>
  </r>
  <r>
    <x v="1"/>
    <s v="Продукт2"/>
    <x v="106"/>
    <n v="14000"/>
    <x v="4"/>
    <n v="2333.3333333333335"/>
    <n v="2012"/>
  </r>
  <r>
    <x v="1"/>
    <s v="Продукт2"/>
    <x v="107"/>
    <n v="600"/>
    <x v="7"/>
    <n v="600"/>
    <n v="2012"/>
  </r>
  <r>
    <x v="1"/>
    <s v="Продукт2"/>
    <x v="108"/>
    <n v="1000"/>
    <x v="7"/>
    <n v="1000"/>
    <n v="2012"/>
  </r>
  <r>
    <x v="1"/>
    <s v="Продукт2"/>
    <x v="208"/>
    <n v="20000"/>
    <x v="3"/>
    <n v="4000"/>
    <n v="2012"/>
  </r>
  <r>
    <x v="1"/>
    <s v="Продукт2"/>
    <x v="209"/>
    <n v="20000"/>
    <x v="3"/>
    <n v="4000"/>
    <n v="2012"/>
  </r>
  <r>
    <x v="1"/>
    <s v="Продукт2"/>
    <x v="111"/>
    <n v="12500"/>
    <x v="5"/>
    <n v="3125"/>
    <n v="2012"/>
  </r>
  <r>
    <x v="1"/>
    <s v="Продукт2"/>
    <x v="112"/>
    <n v="22000"/>
    <x v="6"/>
    <n v="3142.8571428571427"/>
    <n v="2012"/>
  </r>
  <r>
    <x v="1"/>
    <s v="Продукт2"/>
    <x v="113"/>
    <n v="19300"/>
    <x v="4"/>
    <n v="3216.6666666666665"/>
    <n v="2012"/>
  </r>
  <r>
    <x v="1"/>
    <s v="Продукт2"/>
    <x v="114"/>
    <n v="11000"/>
    <x v="0"/>
    <n v="3666.6666666666665"/>
    <n v="2012"/>
  </r>
  <r>
    <x v="1"/>
    <s v="Продукт2"/>
    <x v="116"/>
    <n v="25500"/>
    <x v="6"/>
    <n v="3642.8571428571427"/>
    <n v="2012"/>
  </r>
  <r>
    <x v="1"/>
    <s v="Продукт2"/>
    <x v="117"/>
    <n v="22000"/>
    <x v="6"/>
    <n v="3142.8571428571427"/>
    <n v="2012"/>
  </r>
  <r>
    <x v="1"/>
    <s v="Продукт2"/>
    <x v="118"/>
    <n v="12500"/>
    <x v="3"/>
    <n v="2500"/>
    <n v="2012"/>
  </r>
  <r>
    <x v="1"/>
    <s v="Продукт2"/>
    <x v="119"/>
    <n v="8000"/>
    <x v="1"/>
    <n v="4000"/>
    <n v="2012"/>
  </r>
  <r>
    <x v="1"/>
    <s v="Продукт2"/>
    <x v="211"/>
    <n v="51500"/>
    <x v="13"/>
    <n v="4291.666666666667"/>
    <n v="2012"/>
  </r>
  <r>
    <x v="1"/>
    <s v="Продукт2"/>
    <x v="123"/>
    <n v="8000"/>
    <x v="1"/>
    <n v="4000"/>
    <n v="2012"/>
  </r>
  <r>
    <x v="1"/>
    <s v="Продукт2"/>
    <x v="124"/>
    <n v="3750"/>
    <x v="1"/>
    <n v="1875"/>
    <n v="2012"/>
  </r>
  <r>
    <x v="1"/>
    <s v="Продукт2"/>
    <x v="125"/>
    <n v="10000"/>
    <x v="0"/>
    <n v="3333.3333333333335"/>
    <n v="2012"/>
  </r>
  <r>
    <x v="1"/>
    <s v="Продукт2"/>
    <x v="212"/>
    <n v="1000"/>
    <x v="7"/>
    <n v="1000"/>
    <n v="2012"/>
  </r>
  <r>
    <x v="1"/>
    <s v="Продукт2"/>
    <x v="126"/>
    <n v="27000"/>
    <x v="5"/>
    <n v="6750"/>
    <n v="2012"/>
  </r>
  <r>
    <x v="1"/>
    <s v="Продукт2"/>
    <x v="213"/>
    <n v="5500"/>
    <x v="5"/>
    <n v="1375"/>
    <n v="2012"/>
  </r>
  <r>
    <x v="1"/>
    <s v="Продукт2"/>
    <x v="214"/>
    <n v="19000"/>
    <x v="6"/>
    <n v="2714.2857142857142"/>
    <n v="2012"/>
  </r>
  <r>
    <x v="1"/>
    <s v="Продукт2"/>
    <x v="129"/>
    <n v="24500"/>
    <x v="11"/>
    <n v="2722.2222222222222"/>
    <n v="2012"/>
  </r>
  <r>
    <x v="1"/>
    <s v="Продукт2"/>
    <x v="215"/>
    <n v="15000"/>
    <x v="0"/>
    <n v="5000"/>
    <n v="2012"/>
  </r>
  <r>
    <x v="1"/>
    <s v="Продукт2"/>
    <x v="131"/>
    <n v="5000"/>
    <x v="7"/>
    <n v="5000"/>
    <n v="2012"/>
  </r>
  <r>
    <x v="1"/>
    <s v="Продукт2"/>
    <x v="132"/>
    <n v="2000"/>
    <x v="7"/>
    <n v="2000"/>
    <n v="2012"/>
  </r>
  <r>
    <x v="1"/>
    <s v="Продукт2"/>
    <x v="216"/>
    <n v="10000"/>
    <x v="5"/>
    <n v="2500"/>
    <n v="2012"/>
  </r>
  <r>
    <x v="1"/>
    <s v="Продукт2"/>
    <x v="133"/>
    <n v="3000"/>
    <x v="7"/>
    <n v="3000"/>
    <n v="2012"/>
  </r>
  <r>
    <x v="1"/>
    <s v="Продукт2"/>
    <x v="134"/>
    <n v="15500"/>
    <x v="3"/>
    <n v="3100"/>
    <n v="2012"/>
  </r>
  <r>
    <x v="1"/>
    <s v="Продукт2"/>
    <x v="135"/>
    <n v="5000"/>
    <x v="7"/>
    <n v="5000"/>
    <n v="2012"/>
  </r>
  <r>
    <x v="1"/>
    <s v="Продукт2"/>
    <x v="177"/>
    <n v="3000"/>
    <x v="7"/>
    <n v="3000"/>
    <n v="2012"/>
  </r>
  <r>
    <x v="1"/>
    <s v="Продукт2"/>
    <x v="136"/>
    <n v="16600"/>
    <x v="6"/>
    <n v="2371.4285714285716"/>
    <n v="2012"/>
  </r>
  <r>
    <x v="1"/>
    <s v="Продукт2"/>
    <x v="137"/>
    <n v="26000"/>
    <x v="3"/>
    <n v="5200"/>
    <n v="2012"/>
  </r>
  <r>
    <x v="1"/>
    <s v="Продукт2"/>
    <x v="138"/>
    <n v="4500"/>
    <x v="1"/>
    <n v="2250"/>
    <n v="2012"/>
  </r>
  <r>
    <x v="1"/>
    <s v="Продукт2"/>
    <x v="140"/>
    <n v="14200"/>
    <x v="4"/>
    <n v="2366.6666666666665"/>
    <n v="2012"/>
  </r>
  <r>
    <x v="1"/>
    <s v="Продукт2"/>
    <x v="142"/>
    <n v="48800"/>
    <x v="2"/>
    <n v="4880"/>
    <n v="2012"/>
  </r>
  <r>
    <x v="1"/>
    <s v="Продукт2"/>
    <x v="143"/>
    <n v="15000"/>
    <x v="0"/>
    <n v="5000"/>
    <n v="2012"/>
  </r>
  <r>
    <x v="1"/>
    <s v="Продукт2"/>
    <x v="178"/>
    <n v="7000"/>
    <x v="1"/>
    <n v="3500"/>
    <n v="2012"/>
  </r>
  <r>
    <x v="1"/>
    <s v="Продукт2"/>
    <x v="217"/>
    <n v="32100"/>
    <x v="3"/>
    <n v="6420"/>
    <n v="2012"/>
  </r>
  <r>
    <x v="1"/>
    <s v="Продукт2"/>
    <x v="144"/>
    <n v="18000"/>
    <x v="1"/>
    <n v="9000"/>
    <n v="2012"/>
  </r>
  <r>
    <x v="1"/>
    <s v="Продукт2"/>
    <x v="145"/>
    <n v="1000"/>
    <x v="7"/>
    <n v="1000"/>
    <n v="2012"/>
  </r>
  <r>
    <x v="1"/>
    <s v="Продукт2"/>
    <x v="146"/>
    <n v="28000"/>
    <x v="8"/>
    <n v="3500"/>
    <n v="2012"/>
  </r>
  <r>
    <x v="1"/>
    <s v="Продукт2"/>
    <x v="147"/>
    <n v="9000"/>
    <x v="5"/>
    <n v="2250"/>
    <n v="2012"/>
  </r>
  <r>
    <x v="1"/>
    <s v="Продукт2"/>
    <x v="148"/>
    <n v="5000"/>
    <x v="7"/>
    <n v="5000"/>
    <n v="2012"/>
  </r>
  <r>
    <x v="1"/>
    <s v="Продукт2"/>
    <x v="149"/>
    <n v="800"/>
    <x v="7"/>
    <n v="800"/>
    <n v="2012"/>
  </r>
  <r>
    <x v="1"/>
    <s v="Продукт2"/>
    <x v="218"/>
    <n v="4000"/>
    <x v="0"/>
    <n v="1333.3333333333333"/>
    <n v="2012"/>
  </r>
  <r>
    <x v="1"/>
    <s v="Продукт2"/>
    <x v="150"/>
    <n v="9500"/>
    <x v="0"/>
    <n v="3166.6666666666665"/>
    <n v="2012"/>
  </r>
  <r>
    <x v="1"/>
    <s v="Продукт2"/>
    <x v="151"/>
    <n v="13000"/>
    <x v="0"/>
    <n v="4333.333333333333"/>
    <n v="2012"/>
  </r>
  <r>
    <x v="1"/>
    <s v="Продукт2"/>
    <x v="152"/>
    <n v="21000"/>
    <x v="3"/>
    <n v="4200"/>
    <n v="2012"/>
  </r>
  <r>
    <x v="1"/>
    <s v="Продукт2"/>
    <x v="154"/>
    <n v="59500"/>
    <x v="8"/>
    <n v="7437.5"/>
    <n v="2012"/>
  </r>
  <r>
    <x v="1"/>
    <s v="Продукт2"/>
    <x v="155"/>
    <n v="35000"/>
    <x v="8"/>
    <n v="4375"/>
    <n v="2012"/>
  </r>
  <r>
    <x v="1"/>
    <s v="Продукт2"/>
    <x v="156"/>
    <n v="45300"/>
    <x v="6"/>
    <n v="6471.4285714285716"/>
    <n v="2012"/>
  </r>
  <r>
    <x v="1"/>
    <s v="Продукт2"/>
    <x v="157"/>
    <n v="6000"/>
    <x v="7"/>
    <n v="6000"/>
    <n v="2012"/>
  </r>
  <r>
    <x v="1"/>
    <s v="Продукт2"/>
    <x v="159"/>
    <n v="11600"/>
    <x v="3"/>
    <n v="2320"/>
    <n v="2013"/>
  </r>
  <r>
    <x v="1"/>
    <s v="Продукт2"/>
    <x v="161"/>
    <n v="31200"/>
    <x v="8"/>
    <n v="3900"/>
    <n v="2013"/>
  </r>
  <r>
    <x v="1"/>
    <s v="Продукт2"/>
    <x v="163"/>
    <n v="4000"/>
    <x v="7"/>
    <n v="4000"/>
    <n v="2013"/>
  </r>
  <r>
    <x v="1"/>
    <s v="Продукт2"/>
    <x v="164"/>
    <n v="10700"/>
    <x v="4"/>
    <n v="1783.3333333333333"/>
    <n v="2013"/>
  </r>
  <r>
    <x v="1"/>
    <s v="Продукт2"/>
    <x v="219"/>
    <n v="8000"/>
    <x v="0"/>
    <n v="2666.6666666666665"/>
    <n v="2013"/>
  </r>
  <r>
    <x v="1"/>
    <s v="Продукт2"/>
    <x v="181"/>
    <n v="3000"/>
    <x v="7"/>
    <n v="3000"/>
    <n v="2013"/>
  </r>
  <r>
    <x v="1"/>
    <s v="Продукт2"/>
    <x v="166"/>
    <n v="1500"/>
    <x v="7"/>
    <n v="1500"/>
    <n v="2013"/>
  </r>
  <r>
    <x v="1"/>
    <s v="Продукт2"/>
    <x v="167"/>
    <n v="12500"/>
    <x v="3"/>
    <n v="2500"/>
    <n v="2013"/>
  </r>
  <r>
    <x v="1"/>
    <s v="Продукт2"/>
    <x v="168"/>
    <n v="17400"/>
    <x v="6"/>
    <n v="2485.7142857142858"/>
    <n v="2013"/>
  </r>
  <r>
    <x v="1"/>
    <s v="Продукт2"/>
    <x v="221"/>
    <n v="7700"/>
    <x v="5"/>
    <n v="1925"/>
    <n v="2013"/>
  </r>
  <r>
    <x v="1"/>
    <s v="Продукт3"/>
    <x v="2"/>
    <n v="2000"/>
    <x v="7"/>
    <n v="2000"/>
    <n v="2011"/>
  </r>
  <r>
    <x v="1"/>
    <s v="Продукт3"/>
    <x v="4"/>
    <n v="2500"/>
    <x v="7"/>
    <n v="2500"/>
    <n v="2011"/>
  </r>
  <r>
    <x v="1"/>
    <s v="Продукт3"/>
    <x v="6"/>
    <n v="600"/>
    <x v="7"/>
    <n v="600"/>
    <n v="2011"/>
  </r>
  <r>
    <x v="1"/>
    <s v="Продукт3"/>
    <x v="7"/>
    <n v="2000"/>
    <x v="7"/>
    <n v="2000"/>
    <n v="2011"/>
  </r>
  <r>
    <x v="1"/>
    <s v="Продукт3"/>
    <x v="8"/>
    <n v="6000"/>
    <x v="5"/>
    <n v="1500"/>
    <n v="2011"/>
  </r>
  <r>
    <x v="1"/>
    <s v="Продукт3"/>
    <x v="9"/>
    <n v="9300"/>
    <x v="4"/>
    <n v="1550"/>
    <n v="2011"/>
  </r>
  <r>
    <x v="1"/>
    <s v="Продукт3"/>
    <x v="10"/>
    <n v="1500"/>
    <x v="7"/>
    <n v="1500"/>
    <n v="2011"/>
  </r>
  <r>
    <x v="1"/>
    <s v="Продукт3"/>
    <x v="11"/>
    <n v="14500"/>
    <x v="5"/>
    <n v="3625"/>
    <n v="2011"/>
  </r>
  <r>
    <x v="1"/>
    <s v="Продукт3"/>
    <x v="14"/>
    <n v="1000"/>
    <x v="7"/>
    <n v="1000"/>
    <n v="2012"/>
  </r>
  <r>
    <x v="1"/>
    <s v="Продукт3"/>
    <x v="16"/>
    <n v="3000"/>
    <x v="7"/>
    <n v="3000"/>
    <n v="2012"/>
  </r>
  <r>
    <x v="1"/>
    <s v="Продукт3"/>
    <x v="17"/>
    <n v="2000"/>
    <x v="7"/>
    <n v="2000"/>
    <n v="2012"/>
  </r>
  <r>
    <x v="1"/>
    <s v="Продукт3"/>
    <x v="18"/>
    <n v="5000"/>
    <x v="5"/>
    <n v="1250"/>
    <n v="2012"/>
  </r>
  <r>
    <x v="1"/>
    <s v="Продукт3"/>
    <x v="19"/>
    <n v="2000"/>
    <x v="7"/>
    <n v="2000"/>
    <n v="2012"/>
  </r>
  <r>
    <x v="1"/>
    <s v="Продукт3"/>
    <x v="20"/>
    <n v="3000"/>
    <x v="0"/>
    <n v="1000"/>
    <n v="2012"/>
  </r>
  <r>
    <x v="1"/>
    <s v="Продукт3"/>
    <x v="21"/>
    <n v="7400"/>
    <x v="5"/>
    <n v="1850"/>
    <n v="2012"/>
  </r>
  <r>
    <x v="1"/>
    <s v="Продукт3"/>
    <x v="22"/>
    <n v="6000"/>
    <x v="7"/>
    <n v="6000"/>
    <n v="2012"/>
  </r>
  <r>
    <x v="1"/>
    <s v="Продукт3"/>
    <x v="23"/>
    <n v="2000"/>
    <x v="7"/>
    <n v="2000"/>
    <n v="2012"/>
  </r>
  <r>
    <x v="1"/>
    <s v="Продукт3"/>
    <x v="183"/>
    <n v="1500"/>
    <x v="7"/>
    <n v="1500"/>
    <n v="2012"/>
  </r>
  <r>
    <x v="1"/>
    <s v="Продукт3"/>
    <x v="25"/>
    <n v="5000"/>
    <x v="0"/>
    <n v="1666.6666666666667"/>
    <n v="2012"/>
  </r>
  <r>
    <x v="1"/>
    <s v="Продукт3"/>
    <x v="26"/>
    <n v="6300"/>
    <x v="5"/>
    <n v="1575"/>
    <n v="2012"/>
  </r>
  <r>
    <x v="1"/>
    <s v="Продукт3"/>
    <x v="184"/>
    <n v="8250"/>
    <x v="5"/>
    <n v="2062.5"/>
    <n v="2012"/>
  </r>
  <r>
    <x v="1"/>
    <s v="Продукт3"/>
    <x v="27"/>
    <n v="4500"/>
    <x v="0"/>
    <n v="1500"/>
    <n v="2012"/>
  </r>
  <r>
    <x v="1"/>
    <s v="Продукт3"/>
    <x v="28"/>
    <n v="5000"/>
    <x v="7"/>
    <n v="5000"/>
    <n v="2012"/>
  </r>
  <r>
    <x v="1"/>
    <s v="Продукт3"/>
    <x v="185"/>
    <n v="6200"/>
    <x v="3"/>
    <n v="1240"/>
    <n v="2012"/>
  </r>
  <r>
    <x v="1"/>
    <s v="Продукт3"/>
    <x v="30"/>
    <n v="3500"/>
    <x v="1"/>
    <n v="1750"/>
    <n v="2012"/>
  </r>
  <r>
    <x v="1"/>
    <s v="Продукт3"/>
    <x v="31"/>
    <n v="35500"/>
    <x v="5"/>
    <n v="8875"/>
    <n v="2012"/>
  </r>
  <r>
    <x v="1"/>
    <s v="Продукт3"/>
    <x v="32"/>
    <n v="4500"/>
    <x v="0"/>
    <n v="1500"/>
    <n v="2012"/>
  </r>
  <r>
    <x v="1"/>
    <s v="Продукт3"/>
    <x v="33"/>
    <n v="3300"/>
    <x v="1"/>
    <n v="1650"/>
    <n v="2012"/>
  </r>
  <r>
    <x v="1"/>
    <s v="Продукт3"/>
    <x v="34"/>
    <n v="1000"/>
    <x v="7"/>
    <n v="1000"/>
    <n v="2012"/>
  </r>
  <r>
    <x v="1"/>
    <s v="Продукт3"/>
    <x v="35"/>
    <n v="1000"/>
    <x v="7"/>
    <n v="1000"/>
    <n v="2012"/>
  </r>
  <r>
    <x v="1"/>
    <s v="Продукт3"/>
    <x v="37"/>
    <n v="2100"/>
    <x v="7"/>
    <n v="2100"/>
    <n v="2012"/>
  </r>
  <r>
    <x v="1"/>
    <s v="Продукт3"/>
    <x v="41"/>
    <n v="3000"/>
    <x v="1"/>
    <n v="1500"/>
    <n v="2012"/>
  </r>
  <r>
    <x v="1"/>
    <s v="Продукт3"/>
    <x v="187"/>
    <n v="2000"/>
    <x v="7"/>
    <n v="2000"/>
    <n v="2012"/>
  </r>
  <r>
    <x v="1"/>
    <s v="Продукт3"/>
    <x v="42"/>
    <n v="500"/>
    <x v="7"/>
    <n v="500"/>
    <n v="2012"/>
  </r>
  <r>
    <x v="1"/>
    <s v="Продукт3"/>
    <x v="43"/>
    <n v="5000"/>
    <x v="1"/>
    <n v="2500"/>
    <n v="2012"/>
  </r>
  <r>
    <x v="1"/>
    <s v="Продукт3"/>
    <x v="44"/>
    <n v="1000"/>
    <x v="7"/>
    <n v="1000"/>
    <n v="2012"/>
  </r>
  <r>
    <x v="1"/>
    <s v="Продукт3"/>
    <x v="45"/>
    <n v="6500"/>
    <x v="0"/>
    <n v="2166.6666666666665"/>
    <n v="2012"/>
  </r>
  <r>
    <x v="1"/>
    <s v="Продукт3"/>
    <x v="223"/>
    <n v="1000"/>
    <x v="7"/>
    <n v="1000"/>
    <n v="2012"/>
  </r>
  <r>
    <x v="1"/>
    <s v="Продукт3"/>
    <x v="188"/>
    <n v="5900"/>
    <x v="0"/>
    <n v="1966.6666666666667"/>
    <n v="2012"/>
  </r>
  <r>
    <x v="1"/>
    <s v="Продукт3"/>
    <x v="46"/>
    <n v="3000"/>
    <x v="7"/>
    <n v="3000"/>
    <n v="2012"/>
  </r>
  <r>
    <x v="1"/>
    <s v="Продукт3"/>
    <x v="49"/>
    <n v="6000"/>
    <x v="1"/>
    <n v="3000"/>
    <n v="2012"/>
  </r>
  <r>
    <x v="1"/>
    <s v="Продукт3"/>
    <x v="172"/>
    <n v="1000"/>
    <x v="7"/>
    <n v="1000"/>
    <n v="2012"/>
  </r>
  <r>
    <x v="1"/>
    <s v="Продукт3"/>
    <x v="190"/>
    <n v="4000"/>
    <x v="1"/>
    <n v="2000"/>
    <n v="2012"/>
  </r>
  <r>
    <x v="1"/>
    <s v="Продукт3"/>
    <x v="191"/>
    <n v="3500"/>
    <x v="1"/>
    <n v="1750"/>
    <n v="2012"/>
  </r>
  <r>
    <x v="1"/>
    <s v="Продукт3"/>
    <x v="51"/>
    <n v="4000"/>
    <x v="1"/>
    <n v="2000"/>
    <n v="2012"/>
  </r>
  <r>
    <x v="1"/>
    <s v="Продукт3"/>
    <x v="53"/>
    <n v="4000"/>
    <x v="1"/>
    <n v="2000"/>
    <n v="2012"/>
  </r>
  <r>
    <x v="1"/>
    <s v="Продукт3"/>
    <x v="192"/>
    <n v="900"/>
    <x v="7"/>
    <n v="900"/>
    <n v="2012"/>
  </r>
  <r>
    <x v="1"/>
    <s v="Продукт3"/>
    <x v="54"/>
    <n v="4000"/>
    <x v="0"/>
    <n v="1333.3333333333333"/>
    <n v="2012"/>
  </r>
  <r>
    <x v="1"/>
    <s v="Продукт3"/>
    <x v="173"/>
    <n v="1500"/>
    <x v="7"/>
    <n v="1500"/>
    <n v="2012"/>
  </r>
  <r>
    <x v="1"/>
    <s v="Продукт3"/>
    <x v="193"/>
    <n v="4000"/>
    <x v="1"/>
    <n v="2000"/>
    <n v="2012"/>
  </r>
  <r>
    <x v="1"/>
    <s v="Продукт3"/>
    <x v="56"/>
    <n v="5000"/>
    <x v="7"/>
    <n v="5000"/>
    <n v="2012"/>
  </r>
  <r>
    <x v="1"/>
    <s v="Продукт3"/>
    <x v="57"/>
    <n v="6500"/>
    <x v="5"/>
    <n v="1625"/>
    <n v="2012"/>
  </r>
  <r>
    <x v="1"/>
    <s v="Продукт3"/>
    <x v="196"/>
    <n v="2000"/>
    <x v="7"/>
    <n v="2000"/>
    <n v="2012"/>
  </r>
  <r>
    <x v="1"/>
    <s v="Продукт3"/>
    <x v="59"/>
    <n v="2000"/>
    <x v="7"/>
    <n v="2000"/>
    <n v="2012"/>
  </r>
  <r>
    <x v="1"/>
    <s v="Продукт3"/>
    <x v="60"/>
    <n v="2700"/>
    <x v="0"/>
    <n v="900"/>
    <n v="2012"/>
  </r>
  <r>
    <x v="1"/>
    <s v="Продукт3"/>
    <x v="61"/>
    <n v="8000"/>
    <x v="0"/>
    <n v="2666.6666666666665"/>
    <n v="2012"/>
  </r>
  <r>
    <x v="1"/>
    <s v="Продукт3"/>
    <x v="62"/>
    <n v="4700"/>
    <x v="0"/>
    <n v="1566.6666666666667"/>
    <n v="2012"/>
  </r>
  <r>
    <x v="1"/>
    <s v="Продукт3"/>
    <x v="63"/>
    <n v="5000"/>
    <x v="0"/>
    <n v="1666.6666666666667"/>
    <n v="2012"/>
  </r>
  <r>
    <x v="1"/>
    <s v="Продукт3"/>
    <x v="64"/>
    <n v="6000"/>
    <x v="7"/>
    <n v="6000"/>
    <n v="2012"/>
  </r>
  <r>
    <x v="1"/>
    <s v="Продукт3"/>
    <x v="65"/>
    <n v="1500"/>
    <x v="1"/>
    <n v="750"/>
    <n v="2012"/>
  </r>
  <r>
    <x v="1"/>
    <s v="Продукт3"/>
    <x v="66"/>
    <n v="2700"/>
    <x v="1"/>
    <n v="1350"/>
    <n v="2012"/>
  </r>
  <r>
    <x v="1"/>
    <s v="Продукт3"/>
    <x v="69"/>
    <n v="5900"/>
    <x v="4"/>
    <n v="983.33333333333337"/>
    <n v="2012"/>
  </r>
  <r>
    <x v="1"/>
    <s v="Продукт3"/>
    <x v="70"/>
    <n v="3500"/>
    <x v="0"/>
    <n v="1166.6666666666667"/>
    <n v="2012"/>
  </r>
  <r>
    <x v="1"/>
    <s v="Продукт3"/>
    <x v="197"/>
    <n v="8500"/>
    <x v="5"/>
    <n v="2125"/>
    <n v="2012"/>
  </r>
  <r>
    <x v="1"/>
    <s v="Продукт3"/>
    <x v="71"/>
    <n v="3000"/>
    <x v="1"/>
    <n v="1500"/>
    <n v="2012"/>
  </r>
  <r>
    <x v="1"/>
    <s v="Продукт3"/>
    <x v="72"/>
    <n v="3500"/>
    <x v="1"/>
    <n v="1750"/>
    <n v="2012"/>
  </r>
  <r>
    <x v="1"/>
    <s v="Продукт3"/>
    <x v="224"/>
    <n v="1000"/>
    <x v="7"/>
    <n v="1000"/>
    <n v="2012"/>
  </r>
  <r>
    <x v="1"/>
    <s v="Продукт3"/>
    <x v="73"/>
    <n v="4300"/>
    <x v="5"/>
    <n v="1075"/>
    <n v="2012"/>
  </r>
  <r>
    <x v="1"/>
    <s v="Продукт3"/>
    <x v="74"/>
    <n v="2000"/>
    <x v="7"/>
    <n v="2000"/>
    <n v="2012"/>
  </r>
  <r>
    <x v="1"/>
    <s v="Продукт3"/>
    <x v="75"/>
    <n v="500"/>
    <x v="7"/>
    <n v="500"/>
    <n v="2012"/>
  </r>
  <r>
    <x v="1"/>
    <s v="Продукт3"/>
    <x v="76"/>
    <n v="2000"/>
    <x v="7"/>
    <n v="2000"/>
    <n v="2012"/>
  </r>
  <r>
    <x v="1"/>
    <s v="Продукт3"/>
    <x v="77"/>
    <n v="4500"/>
    <x v="0"/>
    <n v="1500"/>
    <n v="2012"/>
  </r>
  <r>
    <x v="1"/>
    <s v="Продукт3"/>
    <x v="79"/>
    <n v="11400"/>
    <x v="3"/>
    <n v="2280"/>
    <n v="2012"/>
  </r>
  <r>
    <x v="1"/>
    <s v="Продукт3"/>
    <x v="199"/>
    <n v="2000"/>
    <x v="1"/>
    <n v="1000"/>
    <n v="2012"/>
  </r>
  <r>
    <x v="1"/>
    <s v="Продукт3"/>
    <x v="82"/>
    <n v="9000"/>
    <x v="0"/>
    <n v="3000"/>
    <n v="2012"/>
  </r>
  <r>
    <x v="1"/>
    <s v="Продукт3"/>
    <x v="200"/>
    <n v="1000"/>
    <x v="7"/>
    <n v="1000"/>
    <n v="2012"/>
  </r>
  <r>
    <x v="1"/>
    <s v="Продукт3"/>
    <x v="201"/>
    <n v="2700"/>
    <x v="0"/>
    <n v="900"/>
    <n v="2012"/>
  </r>
  <r>
    <x v="1"/>
    <s v="Продукт3"/>
    <x v="84"/>
    <n v="1500"/>
    <x v="7"/>
    <n v="1500"/>
    <n v="2012"/>
  </r>
  <r>
    <x v="1"/>
    <s v="Продукт3"/>
    <x v="202"/>
    <n v="1500"/>
    <x v="7"/>
    <n v="1500"/>
    <n v="2012"/>
  </r>
  <r>
    <x v="1"/>
    <s v="Продукт3"/>
    <x v="85"/>
    <n v="4500"/>
    <x v="1"/>
    <n v="2250"/>
    <n v="2012"/>
  </r>
  <r>
    <x v="1"/>
    <s v="Продукт3"/>
    <x v="86"/>
    <n v="6000"/>
    <x v="5"/>
    <n v="1500"/>
    <n v="2012"/>
  </r>
  <r>
    <x v="1"/>
    <s v="Продукт3"/>
    <x v="87"/>
    <n v="1500"/>
    <x v="7"/>
    <n v="1500"/>
    <n v="2012"/>
  </r>
  <r>
    <x v="1"/>
    <s v="Продукт3"/>
    <x v="204"/>
    <n v="1000"/>
    <x v="7"/>
    <n v="1000"/>
    <n v="2012"/>
  </r>
  <r>
    <x v="1"/>
    <s v="Продукт3"/>
    <x v="88"/>
    <n v="1100"/>
    <x v="7"/>
    <n v="1100"/>
    <n v="2012"/>
  </r>
  <r>
    <x v="1"/>
    <s v="Продукт3"/>
    <x v="205"/>
    <n v="3100"/>
    <x v="1"/>
    <n v="1550"/>
    <n v="2012"/>
  </r>
  <r>
    <x v="1"/>
    <s v="Продукт3"/>
    <x v="90"/>
    <n v="7500"/>
    <x v="0"/>
    <n v="2500"/>
    <n v="2012"/>
  </r>
  <r>
    <x v="1"/>
    <s v="Продукт3"/>
    <x v="93"/>
    <n v="5000"/>
    <x v="3"/>
    <n v="1000"/>
    <n v="2012"/>
  </r>
  <r>
    <x v="1"/>
    <s v="Продукт3"/>
    <x v="95"/>
    <n v="8800"/>
    <x v="4"/>
    <n v="1466.6666666666667"/>
    <n v="2012"/>
  </r>
  <r>
    <x v="1"/>
    <s v="Продукт3"/>
    <x v="96"/>
    <n v="7700"/>
    <x v="5"/>
    <n v="1925"/>
    <n v="2012"/>
  </r>
  <r>
    <x v="1"/>
    <s v="Продукт3"/>
    <x v="97"/>
    <n v="13500"/>
    <x v="6"/>
    <n v="1928.5714285714287"/>
    <n v="2012"/>
  </r>
  <r>
    <x v="1"/>
    <s v="Продукт3"/>
    <x v="99"/>
    <n v="10000"/>
    <x v="4"/>
    <n v="1666.6666666666667"/>
    <n v="2012"/>
  </r>
  <r>
    <x v="1"/>
    <s v="Продукт3"/>
    <x v="100"/>
    <n v="14000"/>
    <x v="8"/>
    <n v="1750"/>
    <n v="2012"/>
  </r>
  <r>
    <x v="1"/>
    <s v="Продукт3"/>
    <x v="101"/>
    <n v="17500"/>
    <x v="8"/>
    <n v="2187.5"/>
    <n v="2012"/>
  </r>
  <r>
    <x v="1"/>
    <s v="Продукт3"/>
    <x v="102"/>
    <n v="5500"/>
    <x v="0"/>
    <n v="1833.3333333333333"/>
    <n v="2012"/>
  </r>
  <r>
    <x v="1"/>
    <s v="Продукт3"/>
    <x v="207"/>
    <n v="7500"/>
    <x v="0"/>
    <n v="2500"/>
    <n v="2012"/>
  </r>
  <r>
    <x v="1"/>
    <s v="Продукт3"/>
    <x v="104"/>
    <n v="5000"/>
    <x v="1"/>
    <n v="2500"/>
    <n v="2012"/>
  </r>
  <r>
    <x v="1"/>
    <s v="Продукт3"/>
    <x v="105"/>
    <n v="9200"/>
    <x v="3"/>
    <n v="1840"/>
    <n v="2012"/>
  </r>
  <r>
    <x v="1"/>
    <s v="Продукт3"/>
    <x v="106"/>
    <n v="3500"/>
    <x v="1"/>
    <n v="1750"/>
    <n v="2012"/>
  </r>
  <r>
    <x v="1"/>
    <s v="Продукт3"/>
    <x v="107"/>
    <n v="3500"/>
    <x v="1"/>
    <n v="1750"/>
    <n v="2012"/>
  </r>
  <r>
    <x v="1"/>
    <s v="Продукт3"/>
    <x v="108"/>
    <n v="3950"/>
    <x v="0"/>
    <n v="1316.6666666666667"/>
    <n v="2012"/>
  </r>
  <r>
    <x v="1"/>
    <s v="Продукт3"/>
    <x v="208"/>
    <n v="19500"/>
    <x v="8"/>
    <n v="2437.5"/>
    <n v="2012"/>
  </r>
  <r>
    <x v="1"/>
    <s v="Продукт3"/>
    <x v="209"/>
    <n v="19850"/>
    <x v="11"/>
    <n v="2205.5555555555557"/>
    <n v="2012"/>
  </r>
  <r>
    <x v="1"/>
    <s v="Продукт3"/>
    <x v="111"/>
    <n v="8000"/>
    <x v="0"/>
    <n v="2666.6666666666665"/>
    <n v="2012"/>
  </r>
  <r>
    <x v="1"/>
    <s v="Продукт3"/>
    <x v="112"/>
    <n v="14500"/>
    <x v="5"/>
    <n v="3625"/>
    <n v="2012"/>
  </r>
  <r>
    <x v="1"/>
    <s v="Продукт3"/>
    <x v="225"/>
    <n v="2100"/>
    <x v="7"/>
    <n v="2100"/>
    <n v="2012"/>
  </r>
  <r>
    <x v="1"/>
    <s v="Продукт3"/>
    <x v="114"/>
    <n v="1000"/>
    <x v="7"/>
    <n v="1000"/>
    <n v="2012"/>
  </r>
  <r>
    <x v="1"/>
    <s v="Продукт3"/>
    <x v="116"/>
    <n v="3700"/>
    <x v="0"/>
    <n v="1233.3333333333333"/>
    <n v="2012"/>
  </r>
  <r>
    <x v="1"/>
    <s v="Продукт3"/>
    <x v="117"/>
    <n v="6000"/>
    <x v="5"/>
    <n v="1500"/>
    <n v="2012"/>
  </r>
  <r>
    <x v="1"/>
    <s v="Продукт3"/>
    <x v="210"/>
    <n v="3000"/>
    <x v="7"/>
    <n v="3000"/>
    <n v="2012"/>
  </r>
  <r>
    <x v="1"/>
    <s v="Продукт3"/>
    <x v="118"/>
    <n v="5500"/>
    <x v="0"/>
    <n v="1833.3333333333333"/>
    <n v="2012"/>
  </r>
  <r>
    <x v="1"/>
    <s v="Продукт3"/>
    <x v="119"/>
    <n v="3500"/>
    <x v="1"/>
    <n v="1750"/>
    <n v="2012"/>
  </r>
  <r>
    <x v="1"/>
    <s v="Продукт3"/>
    <x v="120"/>
    <n v="6200"/>
    <x v="5"/>
    <n v="1550"/>
    <n v="2012"/>
  </r>
  <r>
    <x v="1"/>
    <s v="Продукт3"/>
    <x v="121"/>
    <n v="2500"/>
    <x v="7"/>
    <n v="2500"/>
    <n v="2012"/>
  </r>
  <r>
    <x v="1"/>
    <s v="Продукт3"/>
    <x v="211"/>
    <n v="5100"/>
    <x v="5"/>
    <n v="1275"/>
    <n v="2012"/>
  </r>
  <r>
    <x v="1"/>
    <s v="Продукт3"/>
    <x v="123"/>
    <n v="1200"/>
    <x v="7"/>
    <n v="1200"/>
    <n v="2012"/>
  </r>
  <r>
    <x v="1"/>
    <s v="Продукт3"/>
    <x v="124"/>
    <n v="1000"/>
    <x v="7"/>
    <n v="1000"/>
    <n v="2012"/>
  </r>
  <r>
    <x v="1"/>
    <s v="Продукт3"/>
    <x v="125"/>
    <n v="10800"/>
    <x v="5"/>
    <n v="2700"/>
    <n v="2012"/>
  </r>
  <r>
    <x v="1"/>
    <s v="Продукт3"/>
    <x v="212"/>
    <n v="1000"/>
    <x v="7"/>
    <n v="1000"/>
    <n v="2012"/>
  </r>
  <r>
    <x v="1"/>
    <s v="Продукт3"/>
    <x v="126"/>
    <n v="1500"/>
    <x v="7"/>
    <n v="1500"/>
    <n v="2012"/>
  </r>
  <r>
    <x v="1"/>
    <s v="Продукт3"/>
    <x v="213"/>
    <n v="8200"/>
    <x v="5"/>
    <n v="2050"/>
    <n v="2012"/>
  </r>
  <r>
    <x v="1"/>
    <s v="Продукт3"/>
    <x v="129"/>
    <n v="2000"/>
    <x v="7"/>
    <n v="2000"/>
    <n v="2012"/>
  </r>
  <r>
    <x v="1"/>
    <s v="Продукт3"/>
    <x v="215"/>
    <n v="5700"/>
    <x v="0"/>
    <n v="1900"/>
    <n v="2012"/>
  </r>
  <r>
    <x v="1"/>
    <s v="Продукт3"/>
    <x v="130"/>
    <n v="5500"/>
    <x v="0"/>
    <n v="1833.3333333333333"/>
    <n v="2012"/>
  </r>
  <r>
    <x v="1"/>
    <s v="Продукт3"/>
    <x v="131"/>
    <n v="9500"/>
    <x v="3"/>
    <n v="1900"/>
    <n v="2012"/>
  </r>
  <r>
    <x v="1"/>
    <s v="Продукт3"/>
    <x v="226"/>
    <n v="1000"/>
    <x v="7"/>
    <n v="1000"/>
    <n v="2012"/>
  </r>
  <r>
    <x v="1"/>
    <s v="Продукт3"/>
    <x v="132"/>
    <n v="3300"/>
    <x v="1"/>
    <n v="1650"/>
    <n v="2012"/>
  </r>
  <r>
    <x v="1"/>
    <s v="Продукт3"/>
    <x v="216"/>
    <n v="9500"/>
    <x v="3"/>
    <n v="1900"/>
    <n v="2012"/>
  </r>
  <r>
    <x v="1"/>
    <s v="Продукт3"/>
    <x v="133"/>
    <n v="4500"/>
    <x v="0"/>
    <n v="1500"/>
    <n v="2012"/>
  </r>
  <r>
    <x v="1"/>
    <s v="Продукт3"/>
    <x v="134"/>
    <n v="7000"/>
    <x v="1"/>
    <n v="3500"/>
    <n v="2012"/>
  </r>
  <r>
    <x v="1"/>
    <s v="Продукт3"/>
    <x v="135"/>
    <n v="10500"/>
    <x v="6"/>
    <n v="1500"/>
    <n v="2012"/>
  </r>
  <r>
    <x v="1"/>
    <s v="Продукт3"/>
    <x v="136"/>
    <n v="8000"/>
    <x v="5"/>
    <n v="2000"/>
    <n v="2012"/>
  </r>
  <r>
    <x v="1"/>
    <s v="Продукт3"/>
    <x v="137"/>
    <n v="6600"/>
    <x v="3"/>
    <n v="1320"/>
    <n v="2012"/>
  </r>
  <r>
    <x v="1"/>
    <s v="Продукт3"/>
    <x v="138"/>
    <n v="2500"/>
    <x v="1"/>
    <n v="1250"/>
    <n v="2012"/>
  </r>
  <r>
    <x v="1"/>
    <s v="Продукт3"/>
    <x v="140"/>
    <n v="5650"/>
    <x v="0"/>
    <n v="1883.3333333333333"/>
    <n v="2012"/>
  </r>
  <r>
    <x v="1"/>
    <s v="Продукт3"/>
    <x v="142"/>
    <n v="9350"/>
    <x v="4"/>
    <n v="1558.3333333333333"/>
    <n v="2012"/>
  </r>
  <r>
    <x v="1"/>
    <s v="Продукт3"/>
    <x v="178"/>
    <n v="7800"/>
    <x v="4"/>
    <n v="1300"/>
    <n v="2012"/>
  </r>
  <r>
    <x v="1"/>
    <s v="Продукт3"/>
    <x v="217"/>
    <n v="4500"/>
    <x v="1"/>
    <n v="2250"/>
    <n v="2012"/>
  </r>
  <r>
    <x v="1"/>
    <s v="Продукт3"/>
    <x v="144"/>
    <n v="6000"/>
    <x v="0"/>
    <n v="2000"/>
    <n v="2012"/>
  </r>
  <r>
    <x v="1"/>
    <s v="Продукт3"/>
    <x v="179"/>
    <n v="6550"/>
    <x v="5"/>
    <n v="1637.5"/>
    <n v="2012"/>
  </r>
  <r>
    <x v="1"/>
    <s v="Продукт3"/>
    <x v="145"/>
    <n v="10000"/>
    <x v="6"/>
    <n v="1428.5714285714287"/>
    <n v="2012"/>
  </r>
  <r>
    <x v="1"/>
    <s v="Продукт3"/>
    <x v="146"/>
    <n v="17400"/>
    <x v="6"/>
    <n v="2485.7142857142858"/>
    <n v="2012"/>
  </r>
  <r>
    <x v="1"/>
    <s v="Продукт3"/>
    <x v="147"/>
    <n v="6500"/>
    <x v="0"/>
    <n v="2166.6666666666665"/>
    <n v="2012"/>
  </r>
  <r>
    <x v="1"/>
    <s v="Продукт3"/>
    <x v="218"/>
    <n v="18000"/>
    <x v="11"/>
    <n v="2000"/>
    <n v="2012"/>
  </r>
  <r>
    <x v="1"/>
    <s v="Продукт3"/>
    <x v="150"/>
    <n v="18100"/>
    <x v="8"/>
    <n v="2262.5"/>
    <n v="2012"/>
  </r>
  <r>
    <x v="1"/>
    <s v="Продукт3"/>
    <x v="151"/>
    <n v="4900"/>
    <x v="5"/>
    <n v="1225"/>
    <n v="2012"/>
  </r>
  <r>
    <x v="1"/>
    <s v="Продукт3"/>
    <x v="152"/>
    <n v="4000"/>
    <x v="5"/>
    <n v="1000"/>
    <n v="2012"/>
  </r>
  <r>
    <x v="1"/>
    <s v="Продукт3"/>
    <x v="154"/>
    <n v="11600"/>
    <x v="6"/>
    <n v="1657.1428571428571"/>
    <n v="2012"/>
  </r>
  <r>
    <x v="1"/>
    <s v="Продукт3"/>
    <x v="155"/>
    <n v="12900"/>
    <x v="4"/>
    <n v="2150"/>
    <n v="2012"/>
  </r>
  <r>
    <x v="1"/>
    <s v="Продукт3"/>
    <x v="156"/>
    <n v="17300"/>
    <x v="11"/>
    <n v="1922.2222222222222"/>
    <n v="2012"/>
  </r>
  <r>
    <x v="1"/>
    <s v="Продукт3"/>
    <x v="157"/>
    <n v="19500"/>
    <x v="1"/>
    <n v="9750"/>
    <n v="2012"/>
  </r>
  <r>
    <x v="1"/>
    <s v="Продукт3"/>
    <x v="158"/>
    <n v="2500"/>
    <x v="7"/>
    <n v="2500"/>
    <n v="2013"/>
  </r>
  <r>
    <x v="1"/>
    <s v="Продукт3"/>
    <x v="159"/>
    <n v="4050"/>
    <x v="1"/>
    <n v="2025"/>
    <n v="2013"/>
  </r>
  <r>
    <x v="1"/>
    <s v="Продукт3"/>
    <x v="161"/>
    <n v="6900"/>
    <x v="3"/>
    <n v="1380"/>
    <n v="2013"/>
  </r>
  <r>
    <x v="1"/>
    <s v="Продукт3"/>
    <x v="162"/>
    <n v="1700"/>
    <x v="7"/>
    <n v="1700"/>
    <n v="2013"/>
  </r>
  <r>
    <x v="1"/>
    <s v="Продукт3"/>
    <x v="163"/>
    <n v="4000"/>
    <x v="1"/>
    <n v="2000"/>
    <n v="2013"/>
  </r>
  <r>
    <x v="1"/>
    <s v="Продукт3"/>
    <x v="164"/>
    <n v="8860"/>
    <x v="5"/>
    <n v="2215"/>
    <n v="2013"/>
  </r>
  <r>
    <x v="1"/>
    <s v="Продукт3"/>
    <x v="219"/>
    <n v="5530"/>
    <x v="0"/>
    <n v="1843.3333333333333"/>
    <n v="2013"/>
  </r>
  <r>
    <x v="1"/>
    <s v="Продукт3"/>
    <x v="181"/>
    <n v="8800"/>
    <x v="3"/>
    <n v="1760"/>
    <n v="2013"/>
  </r>
  <r>
    <x v="1"/>
    <s v="Продукт3"/>
    <x v="166"/>
    <n v="3000"/>
    <x v="7"/>
    <n v="3000"/>
    <n v="2013"/>
  </r>
  <r>
    <x v="1"/>
    <s v="Продукт3"/>
    <x v="167"/>
    <n v="6000"/>
    <x v="5"/>
    <n v="1500"/>
    <n v="2013"/>
  </r>
  <r>
    <x v="1"/>
    <s v="Продукт3"/>
    <x v="168"/>
    <n v="6500"/>
    <x v="0"/>
    <n v="2166.6666666666665"/>
    <n v="2013"/>
  </r>
  <r>
    <x v="1"/>
    <s v="Продукт3"/>
    <x v="221"/>
    <n v="3000"/>
    <x v="7"/>
    <n v="3000"/>
    <n v="2013"/>
  </r>
  <r>
    <x v="1"/>
    <s v="Продукт4"/>
    <x v="3"/>
    <n v="8000"/>
    <x v="7"/>
    <n v="8000"/>
    <n v="2011"/>
  </r>
  <r>
    <x v="1"/>
    <s v="Продукт4"/>
    <x v="4"/>
    <n v="1000"/>
    <x v="7"/>
    <n v="1000"/>
    <n v="2011"/>
  </r>
  <r>
    <x v="1"/>
    <s v="Продукт4"/>
    <x v="6"/>
    <n v="6000"/>
    <x v="1"/>
    <n v="3000"/>
    <n v="2011"/>
  </r>
  <r>
    <x v="1"/>
    <s v="Продукт4"/>
    <x v="7"/>
    <n v="3000"/>
    <x v="7"/>
    <n v="3000"/>
    <n v="2011"/>
  </r>
  <r>
    <x v="1"/>
    <s v="Продукт4"/>
    <x v="8"/>
    <n v="13000"/>
    <x v="1"/>
    <n v="6500"/>
    <n v="2011"/>
  </r>
  <r>
    <x v="1"/>
    <s v="Продукт4"/>
    <x v="14"/>
    <n v="8100"/>
    <x v="5"/>
    <n v="2025"/>
    <n v="2012"/>
  </r>
  <r>
    <x v="1"/>
    <s v="Продукт4"/>
    <x v="16"/>
    <n v="1500"/>
    <x v="7"/>
    <n v="1500"/>
    <n v="2012"/>
  </r>
  <r>
    <x v="1"/>
    <s v="Продукт4"/>
    <x v="21"/>
    <n v="1000"/>
    <x v="7"/>
    <n v="1000"/>
    <n v="2012"/>
  </r>
  <r>
    <x v="1"/>
    <s v="Продукт4"/>
    <x v="22"/>
    <n v="6000"/>
    <x v="7"/>
    <n v="6000"/>
    <n v="2012"/>
  </r>
  <r>
    <x v="1"/>
    <s v="Продукт4"/>
    <x v="26"/>
    <n v="8000"/>
    <x v="1"/>
    <n v="4000"/>
    <n v="2012"/>
  </r>
  <r>
    <x v="1"/>
    <s v="Продукт4"/>
    <x v="27"/>
    <n v="5000"/>
    <x v="7"/>
    <n v="5000"/>
    <n v="2012"/>
  </r>
  <r>
    <x v="1"/>
    <s v="Продукт4"/>
    <x v="185"/>
    <n v="1000"/>
    <x v="7"/>
    <n v="1000"/>
    <n v="2012"/>
  </r>
  <r>
    <x v="1"/>
    <s v="Продукт4"/>
    <x v="31"/>
    <n v="9500"/>
    <x v="5"/>
    <n v="2375"/>
    <n v="2012"/>
  </r>
  <r>
    <x v="1"/>
    <s v="Продукт4"/>
    <x v="32"/>
    <n v="2000"/>
    <x v="7"/>
    <n v="2000"/>
    <n v="2012"/>
  </r>
  <r>
    <x v="1"/>
    <s v="Продукт4"/>
    <x v="33"/>
    <n v="10000"/>
    <x v="7"/>
    <n v="10000"/>
    <n v="2012"/>
  </r>
  <r>
    <x v="1"/>
    <s v="Продукт4"/>
    <x v="35"/>
    <n v="3300"/>
    <x v="1"/>
    <n v="1650"/>
    <n v="2012"/>
  </r>
  <r>
    <x v="1"/>
    <s v="Продукт4"/>
    <x v="227"/>
    <n v="10000"/>
    <x v="7"/>
    <n v="10000"/>
    <n v="2012"/>
  </r>
  <r>
    <x v="1"/>
    <s v="Продукт4"/>
    <x v="39"/>
    <n v="10000"/>
    <x v="1"/>
    <n v="5000"/>
    <n v="2012"/>
  </r>
  <r>
    <x v="1"/>
    <s v="Продукт4"/>
    <x v="41"/>
    <n v="11500"/>
    <x v="1"/>
    <n v="5750"/>
    <n v="2012"/>
  </r>
  <r>
    <x v="1"/>
    <s v="Продукт4"/>
    <x v="223"/>
    <n v="3000"/>
    <x v="7"/>
    <n v="3000"/>
    <n v="2012"/>
  </r>
  <r>
    <x v="1"/>
    <s v="Продукт4"/>
    <x v="171"/>
    <n v="3000"/>
    <x v="7"/>
    <n v="3000"/>
    <n v="2012"/>
  </r>
  <r>
    <x v="1"/>
    <s v="Продукт4"/>
    <x v="189"/>
    <n v="25000"/>
    <x v="5"/>
    <n v="6250"/>
    <n v="2012"/>
  </r>
  <r>
    <x v="1"/>
    <s v="Продукт4"/>
    <x v="49"/>
    <n v="6000"/>
    <x v="1"/>
    <n v="3000"/>
    <n v="2012"/>
  </r>
  <r>
    <x v="1"/>
    <s v="Продукт4"/>
    <x v="190"/>
    <n v="3500"/>
    <x v="7"/>
    <n v="3500"/>
    <n v="2012"/>
  </r>
  <r>
    <x v="1"/>
    <s v="Продукт4"/>
    <x v="191"/>
    <n v="6000"/>
    <x v="1"/>
    <n v="3000"/>
    <n v="2012"/>
  </r>
  <r>
    <x v="1"/>
    <s v="Продукт4"/>
    <x v="52"/>
    <n v="3000"/>
    <x v="7"/>
    <n v="3000"/>
    <n v="2012"/>
  </r>
  <r>
    <x v="1"/>
    <s v="Продукт4"/>
    <x v="54"/>
    <n v="16000"/>
    <x v="1"/>
    <n v="8000"/>
    <n v="2012"/>
  </r>
  <r>
    <x v="1"/>
    <s v="Продукт4"/>
    <x v="56"/>
    <n v="20000"/>
    <x v="7"/>
    <n v="20000"/>
    <n v="2012"/>
  </r>
  <r>
    <x v="1"/>
    <s v="Продукт4"/>
    <x v="194"/>
    <n v="1500"/>
    <x v="7"/>
    <n v="1500"/>
    <n v="2012"/>
  </r>
  <r>
    <x v="1"/>
    <s v="Продукт4"/>
    <x v="57"/>
    <n v="2000"/>
    <x v="7"/>
    <n v="2000"/>
    <n v="2012"/>
  </r>
  <r>
    <x v="1"/>
    <s v="Продукт4"/>
    <x v="58"/>
    <n v="1000"/>
    <x v="7"/>
    <n v="1000"/>
    <n v="2012"/>
  </r>
  <r>
    <x v="1"/>
    <s v="Продукт4"/>
    <x v="60"/>
    <n v="1000"/>
    <x v="7"/>
    <n v="1000"/>
    <n v="2012"/>
  </r>
  <r>
    <x v="1"/>
    <s v="Продукт4"/>
    <x v="61"/>
    <n v="2000"/>
    <x v="7"/>
    <n v="2000"/>
    <n v="2012"/>
  </r>
  <r>
    <x v="1"/>
    <s v="Продукт4"/>
    <x v="62"/>
    <n v="4500"/>
    <x v="7"/>
    <n v="4500"/>
    <n v="2012"/>
  </r>
  <r>
    <x v="1"/>
    <s v="Продукт4"/>
    <x v="65"/>
    <n v="8000"/>
    <x v="1"/>
    <n v="4000"/>
    <n v="2012"/>
  </r>
  <r>
    <x v="1"/>
    <s v="Продукт4"/>
    <x v="197"/>
    <n v="4500"/>
    <x v="1"/>
    <n v="2250"/>
    <n v="2012"/>
  </r>
  <r>
    <x v="1"/>
    <s v="Продукт4"/>
    <x v="72"/>
    <n v="1000"/>
    <x v="7"/>
    <n v="1000"/>
    <n v="2012"/>
  </r>
  <r>
    <x v="1"/>
    <s v="Продукт4"/>
    <x v="73"/>
    <n v="12500"/>
    <x v="1"/>
    <n v="6250"/>
    <n v="2012"/>
  </r>
  <r>
    <x v="1"/>
    <s v="Продукт4"/>
    <x v="74"/>
    <n v="3000"/>
    <x v="7"/>
    <n v="3000"/>
    <n v="2012"/>
  </r>
  <r>
    <x v="1"/>
    <s v="Продукт4"/>
    <x v="75"/>
    <n v="17000"/>
    <x v="5"/>
    <n v="4250"/>
    <n v="2012"/>
  </r>
  <r>
    <x v="1"/>
    <s v="Продукт4"/>
    <x v="175"/>
    <n v="25000"/>
    <x v="0"/>
    <n v="8333.3333333333339"/>
    <n v="2012"/>
  </r>
  <r>
    <x v="1"/>
    <s v="Продукт4"/>
    <x v="77"/>
    <n v="4000"/>
    <x v="7"/>
    <n v="4000"/>
    <n v="2012"/>
  </r>
  <r>
    <x v="1"/>
    <s v="Продукт4"/>
    <x v="79"/>
    <n v="10000"/>
    <x v="7"/>
    <n v="10000"/>
    <n v="2012"/>
  </r>
  <r>
    <x v="1"/>
    <s v="Продукт4"/>
    <x v="82"/>
    <n v="1500"/>
    <x v="7"/>
    <n v="1500"/>
    <n v="2012"/>
  </r>
  <r>
    <x v="1"/>
    <s v="Продукт4"/>
    <x v="200"/>
    <n v="4500"/>
    <x v="1"/>
    <n v="2250"/>
    <n v="2012"/>
  </r>
  <r>
    <x v="1"/>
    <s v="Продукт4"/>
    <x v="201"/>
    <n v="1500"/>
    <x v="7"/>
    <n v="1500"/>
    <n v="2012"/>
  </r>
  <r>
    <x v="1"/>
    <s v="Продукт4"/>
    <x v="85"/>
    <n v="8000"/>
    <x v="1"/>
    <n v="4000"/>
    <n v="2012"/>
  </r>
  <r>
    <x v="1"/>
    <s v="Продукт4"/>
    <x v="203"/>
    <n v="5000"/>
    <x v="7"/>
    <n v="5000"/>
    <n v="2012"/>
  </r>
  <r>
    <x v="1"/>
    <s v="Продукт4"/>
    <x v="86"/>
    <n v="8000"/>
    <x v="1"/>
    <n v="4000"/>
    <n v="2012"/>
  </r>
  <r>
    <x v="1"/>
    <s v="Продукт4"/>
    <x v="87"/>
    <n v="6000"/>
    <x v="7"/>
    <n v="6000"/>
    <n v="2012"/>
  </r>
  <r>
    <x v="1"/>
    <s v="Продукт4"/>
    <x v="204"/>
    <n v="2000"/>
    <x v="7"/>
    <n v="2000"/>
    <n v="2012"/>
  </r>
  <r>
    <x v="1"/>
    <s v="Продукт4"/>
    <x v="205"/>
    <n v="7500"/>
    <x v="0"/>
    <n v="2500"/>
    <n v="2012"/>
  </r>
  <r>
    <x v="1"/>
    <s v="Продукт4"/>
    <x v="90"/>
    <n v="17500"/>
    <x v="1"/>
    <n v="8750"/>
    <n v="2012"/>
  </r>
  <r>
    <x v="1"/>
    <s v="Продукт4"/>
    <x v="93"/>
    <n v="2000"/>
    <x v="7"/>
    <n v="2000"/>
    <n v="2012"/>
  </r>
  <r>
    <x v="1"/>
    <s v="Продукт4"/>
    <x v="95"/>
    <n v="12000"/>
    <x v="0"/>
    <n v="4000"/>
    <n v="2012"/>
  </r>
  <r>
    <x v="1"/>
    <s v="Продукт4"/>
    <x v="97"/>
    <n v="11000"/>
    <x v="1"/>
    <n v="5500"/>
    <n v="2012"/>
  </r>
  <r>
    <x v="1"/>
    <s v="Продукт4"/>
    <x v="99"/>
    <n v="1000"/>
    <x v="7"/>
    <n v="1000"/>
    <n v="2012"/>
  </r>
  <r>
    <x v="1"/>
    <s v="Продукт4"/>
    <x v="100"/>
    <n v="3000"/>
    <x v="1"/>
    <n v="1500"/>
    <n v="2012"/>
  </r>
  <r>
    <x v="1"/>
    <s v="Продукт4"/>
    <x v="101"/>
    <n v="2000"/>
    <x v="7"/>
    <n v="2000"/>
    <n v="2012"/>
  </r>
  <r>
    <x v="1"/>
    <s v="Продукт4"/>
    <x v="105"/>
    <n v="26000"/>
    <x v="0"/>
    <n v="8666.6666666666661"/>
    <n v="2012"/>
  </r>
  <r>
    <x v="1"/>
    <s v="Продукт4"/>
    <x v="106"/>
    <n v="6000"/>
    <x v="1"/>
    <n v="3000"/>
    <n v="2012"/>
  </r>
  <r>
    <x v="1"/>
    <s v="Продукт4"/>
    <x v="107"/>
    <n v="5000"/>
    <x v="7"/>
    <n v="5000"/>
    <n v="2012"/>
  </r>
  <r>
    <x v="1"/>
    <s v="Продукт4"/>
    <x v="208"/>
    <n v="2000"/>
    <x v="7"/>
    <n v="2000"/>
    <n v="2012"/>
  </r>
  <r>
    <x v="1"/>
    <s v="Продукт4"/>
    <x v="209"/>
    <n v="2000"/>
    <x v="7"/>
    <n v="2000"/>
    <n v="2012"/>
  </r>
  <r>
    <x v="1"/>
    <s v="Продукт4"/>
    <x v="111"/>
    <n v="2500"/>
    <x v="7"/>
    <n v="2500"/>
    <n v="2012"/>
  </r>
  <r>
    <x v="1"/>
    <s v="Продукт4"/>
    <x v="112"/>
    <n v="2000"/>
    <x v="7"/>
    <n v="2000"/>
    <n v="2012"/>
  </r>
  <r>
    <x v="1"/>
    <s v="Продукт4"/>
    <x v="114"/>
    <n v="2300"/>
    <x v="7"/>
    <n v="2300"/>
    <n v="2012"/>
  </r>
  <r>
    <x v="1"/>
    <s v="Продукт4"/>
    <x v="120"/>
    <n v="2000"/>
    <x v="7"/>
    <n v="2000"/>
    <n v="2012"/>
  </r>
  <r>
    <x v="1"/>
    <s v="Продукт4"/>
    <x v="121"/>
    <n v="4000"/>
    <x v="7"/>
    <n v="4000"/>
    <n v="2012"/>
  </r>
  <r>
    <x v="1"/>
    <s v="Продукт4"/>
    <x v="124"/>
    <n v="600"/>
    <x v="7"/>
    <n v="600"/>
    <n v="2012"/>
  </r>
  <r>
    <x v="1"/>
    <s v="Продукт4"/>
    <x v="213"/>
    <n v="900"/>
    <x v="7"/>
    <n v="900"/>
    <n v="2012"/>
  </r>
  <r>
    <x v="1"/>
    <s v="Продукт4"/>
    <x v="216"/>
    <n v="2000"/>
    <x v="7"/>
    <n v="2000"/>
    <n v="2012"/>
  </r>
  <r>
    <x v="1"/>
    <s v="Продукт4"/>
    <x v="177"/>
    <n v="600"/>
    <x v="7"/>
    <n v="600"/>
    <n v="2012"/>
  </r>
  <r>
    <x v="1"/>
    <s v="Продукт4"/>
    <x v="137"/>
    <n v="2500"/>
    <x v="7"/>
    <n v="2500"/>
    <n v="2012"/>
  </r>
  <r>
    <x v="1"/>
    <s v="Продукт4"/>
    <x v="179"/>
    <n v="2000"/>
    <x v="7"/>
    <n v="2000"/>
    <n v="2012"/>
  </r>
  <r>
    <x v="1"/>
    <s v="Продукт4"/>
    <x v="147"/>
    <n v="1500"/>
    <x v="7"/>
    <n v="1500"/>
    <n v="2012"/>
  </r>
  <r>
    <x v="1"/>
    <s v="Продукт4"/>
    <x v="152"/>
    <n v="30000"/>
    <x v="7"/>
    <n v="30000"/>
    <n v="2012"/>
  </r>
  <r>
    <x v="1"/>
    <s v="Продукт4"/>
    <x v="155"/>
    <n v="26000"/>
    <x v="0"/>
    <n v="8666.6666666666661"/>
    <n v="2012"/>
  </r>
  <r>
    <x v="1"/>
    <s v="Продукт4"/>
    <x v="156"/>
    <n v="2000"/>
    <x v="7"/>
    <n v="2000"/>
    <n v="2012"/>
  </r>
  <r>
    <x v="1"/>
    <s v="Продукт4"/>
    <x v="228"/>
    <n v="50000"/>
    <x v="7"/>
    <n v="50000"/>
    <n v="2012"/>
  </r>
  <r>
    <x v="1"/>
    <s v="Продукт4"/>
    <x v="162"/>
    <n v="2000"/>
    <x v="7"/>
    <n v="2000"/>
    <n v="2013"/>
  </r>
  <r>
    <x v="1"/>
    <s v="Продукт4"/>
    <x v="219"/>
    <n v="3000"/>
    <x v="7"/>
    <n v="3000"/>
    <n v="2013"/>
  </r>
  <r>
    <x v="1"/>
    <s v="Продукт4"/>
    <x v="181"/>
    <n v="1200"/>
    <x v="7"/>
    <n v="1200"/>
    <n v="2013"/>
  </r>
  <r>
    <x v="1"/>
    <s v="Продукт4"/>
    <x v="221"/>
    <n v="6000"/>
    <x v="7"/>
    <n v="6000"/>
    <n v="2013"/>
  </r>
  <r>
    <x v="2"/>
    <s v="Продукт1"/>
    <x v="0"/>
    <n v="26000"/>
    <x v="5"/>
    <n v="6500"/>
    <n v="2011"/>
  </r>
  <r>
    <x v="2"/>
    <s v="Продукт1"/>
    <x v="1"/>
    <n v="2000"/>
    <x v="7"/>
    <n v="2000"/>
    <n v="2011"/>
  </r>
  <r>
    <x v="2"/>
    <s v="Продукт1"/>
    <x v="2"/>
    <n v="14700"/>
    <x v="4"/>
    <n v="2450"/>
    <n v="2011"/>
  </r>
  <r>
    <x v="2"/>
    <s v="Продукт1"/>
    <x v="3"/>
    <n v="29200"/>
    <x v="13"/>
    <n v="2433.3333333333335"/>
    <n v="2011"/>
  </r>
  <r>
    <x v="2"/>
    <s v="Продукт1"/>
    <x v="4"/>
    <n v="50000"/>
    <x v="10"/>
    <n v="4545.454545454545"/>
    <n v="2011"/>
  </r>
  <r>
    <x v="2"/>
    <s v="Продукт1"/>
    <x v="5"/>
    <n v="37000"/>
    <x v="8"/>
    <n v="4625"/>
    <n v="2011"/>
  </r>
  <r>
    <x v="2"/>
    <s v="Продукт1"/>
    <x v="6"/>
    <n v="5000"/>
    <x v="1"/>
    <n v="2500"/>
    <n v="2011"/>
  </r>
  <r>
    <x v="2"/>
    <s v="Продукт1"/>
    <x v="7"/>
    <n v="5000"/>
    <x v="7"/>
    <n v="5000"/>
    <n v="2011"/>
  </r>
  <r>
    <x v="2"/>
    <s v="Продукт1"/>
    <x v="8"/>
    <n v="32700"/>
    <x v="13"/>
    <n v="2725"/>
    <n v="2011"/>
  </r>
  <r>
    <x v="2"/>
    <s v="Продукт1"/>
    <x v="9"/>
    <n v="13000"/>
    <x v="5"/>
    <n v="3250"/>
    <n v="2011"/>
  </r>
  <r>
    <x v="2"/>
    <s v="Продукт1"/>
    <x v="10"/>
    <n v="16500"/>
    <x v="4"/>
    <n v="2750"/>
    <n v="2011"/>
  </r>
  <r>
    <x v="2"/>
    <s v="Продукт1"/>
    <x v="11"/>
    <n v="15000"/>
    <x v="0"/>
    <n v="5000"/>
    <n v="2011"/>
  </r>
  <r>
    <x v="2"/>
    <s v="Продукт1"/>
    <x v="12"/>
    <n v="12300"/>
    <x v="4"/>
    <n v="2050"/>
    <n v="2011"/>
  </r>
  <r>
    <x v="2"/>
    <s v="Продукт1"/>
    <x v="182"/>
    <n v="5000"/>
    <x v="7"/>
    <n v="5000"/>
    <n v="2011"/>
  </r>
  <r>
    <x v="2"/>
    <s v="Продукт1"/>
    <x v="229"/>
    <n v="23000"/>
    <x v="3"/>
    <n v="4600"/>
    <n v="2011"/>
  </r>
  <r>
    <x v="2"/>
    <s v="Продукт1"/>
    <x v="169"/>
    <n v="8000"/>
    <x v="0"/>
    <n v="2666.6666666666665"/>
    <n v="2011"/>
  </r>
  <r>
    <x v="2"/>
    <s v="Продукт1"/>
    <x v="14"/>
    <n v="37500"/>
    <x v="9"/>
    <n v="2884.6153846153848"/>
    <n v="2012"/>
  </r>
  <r>
    <x v="2"/>
    <s v="Продукт1"/>
    <x v="15"/>
    <n v="7000"/>
    <x v="1"/>
    <n v="3500"/>
    <n v="2012"/>
  </r>
  <r>
    <x v="2"/>
    <s v="Продукт1"/>
    <x v="16"/>
    <n v="12500"/>
    <x v="5"/>
    <n v="3125"/>
    <n v="2012"/>
  </r>
  <r>
    <x v="2"/>
    <s v="Продукт1"/>
    <x v="17"/>
    <n v="14000"/>
    <x v="3"/>
    <n v="2800"/>
    <n v="2012"/>
  </r>
  <r>
    <x v="2"/>
    <s v="Продукт1"/>
    <x v="18"/>
    <n v="21500"/>
    <x v="3"/>
    <n v="4300"/>
    <n v="2012"/>
  </r>
  <r>
    <x v="2"/>
    <s v="Продукт1"/>
    <x v="19"/>
    <n v="9500"/>
    <x v="5"/>
    <n v="2375"/>
    <n v="2012"/>
  </r>
  <r>
    <x v="2"/>
    <s v="Продукт1"/>
    <x v="20"/>
    <n v="11950"/>
    <x v="3"/>
    <n v="2390"/>
    <n v="2012"/>
  </r>
  <r>
    <x v="2"/>
    <s v="Продукт1"/>
    <x v="21"/>
    <n v="24000"/>
    <x v="3"/>
    <n v="4800"/>
    <n v="2012"/>
  </r>
  <r>
    <x v="2"/>
    <s v="Продукт1"/>
    <x v="22"/>
    <n v="3000"/>
    <x v="7"/>
    <n v="3000"/>
    <n v="2012"/>
  </r>
  <r>
    <x v="2"/>
    <s v="Продукт1"/>
    <x v="23"/>
    <n v="21000"/>
    <x v="8"/>
    <n v="2625"/>
    <n v="2012"/>
  </r>
  <r>
    <x v="2"/>
    <s v="Продукт1"/>
    <x v="183"/>
    <n v="23500"/>
    <x v="4"/>
    <n v="3916.6666666666665"/>
    <n v="2012"/>
  </r>
  <r>
    <x v="2"/>
    <s v="Продукт1"/>
    <x v="24"/>
    <n v="16000"/>
    <x v="4"/>
    <n v="2666.6666666666665"/>
    <n v="2012"/>
  </r>
  <r>
    <x v="2"/>
    <s v="Продукт1"/>
    <x v="25"/>
    <n v="17000"/>
    <x v="5"/>
    <n v="4250"/>
    <n v="2012"/>
  </r>
  <r>
    <x v="2"/>
    <s v="Продукт1"/>
    <x v="26"/>
    <n v="56000"/>
    <x v="2"/>
    <n v="5600"/>
    <n v="2012"/>
  </r>
  <r>
    <x v="2"/>
    <s v="Продукт1"/>
    <x v="184"/>
    <n v="8500"/>
    <x v="5"/>
    <n v="2125"/>
    <n v="2012"/>
  </r>
  <r>
    <x v="2"/>
    <s v="Продукт1"/>
    <x v="27"/>
    <n v="10500"/>
    <x v="3"/>
    <n v="2100"/>
    <n v="2012"/>
  </r>
  <r>
    <x v="2"/>
    <s v="Продукт1"/>
    <x v="230"/>
    <n v="5500"/>
    <x v="1"/>
    <n v="2750"/>
    <n v="2012"/>
  </r>
  <r>
    <x v="2"/>
    <s v="Продукт1"/>
    <x v="28"/>
    <n v="5000"/>
    <x v="1"/>
    <n v="2500"/>
    <n v="2012"/>
  </r>
  <r>
    <x v="2"/>
    <s v="Продукт1"/>
    <x v="185"/>
    <n v="23200"/>
    <x v="6"/>
    <n v="3314.2857142857142"/>
    <n v="2012"/>
  </r>
  <r>
    <x v="2"/>
    <s v="Продукт1"/>
    <x v="29"/>
    <n v="15000"/>
    <x v="0"/>
    <n v="5000"/>
    <n v="2012"/>
  </r>
  <r>
    <x v="2"/>
    <s v="Продукт1"/>
    <x v="30"/>
    <n v="36900"/>
    <x v="2"/>
    <n v="3690"/>
    <n v="2012"/>
  </r>
  <r>
    <x v="2"/>
    <s v="Продукт1"/>
    <x v="31"/>
    <n v="8500"/>
    <x v="5"/>
    <n v="2125"/>
    <n v="2012"/>
  </r>
  <r>
    <x v="2"/>
    <s v="Продукт1"/>
    <x v="231"/>
    <n v="16000"/>
    <x v="4"/>
    <n v="2666.6666666666665"/>
    <n v="2012"/>
  </r>
  <r>
    <x v="2"/>
    <s v="Продукт1"/>
    <x v="32"/>
    <n v="26500"/>
    <x v="8"/>
    <n v="3312.5"/>
    <n v="2012"/>
  </r>
  <r>
    <x v="2"/>
    <s v="Продукт1"/>
    <x v="33"/>
    <n v="12800"/>
    <x v="0"/>
    <n v="4266.666666666667"/>
    <n v="2012"/>
  </r>
  <r>
    <x v="2"/>
    <s v="Продукт1"/>
    <x v="34"/>
    <n v="19500"/>
    <x v="5"/>
    <n v="4875"/>
    <n v="2012"/>
  </r>
  <r>
    <x v="2"/>
    <s v="Продукт1"/>
    <x v="170"/>
    <n v="2000"/>
    <x v="7"/>
    <n v="2000"/>
    <n v="2012"/>
  </r>
  <r>
    <x v="2"/>
    <s v="Продукт1"/>
    <x v="232"/>
    <n v="23500"/>
    <x v="2"/>
    <n v="2350"/>
    <n v="2012"/>
  </r>
  <r>
    <x v="2"/>
    <s v="Продукт1"/>
    <x v="35"/>
    <n v="1200"/>
    <x v="7"/>
    <n v="1200"/>
    <n v="2012"/>
  </r>
  <r>
    <x v="2"/>
    <s v="Продукт1"/>
    <x v="227"/>
    <n v="70500"/>
    <x v="13"/>
    <n v="5875"/>
    <n v="2012"/>
  </r>
  <r>
    <x v="2"/>
    <s v="Продукт1"/>
    <x v="37"/>
    <n v="9000"/>
    <x v="5"/>
    <n v="2250"/>
    <n v="2012"/>
  </r>
  <r>
    <x v="2"/>
    <s v="Продукт1"/>
    <x v="38"/>
    <n v="28000"/>
    <x v="4"/>
    <n v="4666.666666666667"/>
    <n v="2012"/>
  </r>
  <r>
    <x v="2"/>
    <s v="Продукт1"/>
    <x v="39"/>
    <n v="24400"/>
    <x v="8"/>
    <n v="3050"/>
    <n v="2012"/>
  </r>
  <r>
    <x v="2"/>
    <s v="Продукт1"/>
    <x v="41"/>
    <n v="42500"/>
    <x v="10"/>
    <n v="3863.6363636363635"/>
    <n v="2012"/>
  </r>
  <r>
    <x v="2"/>
    <s v="Продукт1"/>
    <x v="187"/>
    <n v="21500"/>
    <x v="3"/>
    <n v="4300"/>
    <n v="2012"/>
  </r>
  <r>
    <x v="2"/>
    <s v="Продукт1"/>
    <x v="42"/>
    <n v="68000"/>
    <x v="24"/>
    <n v="4250"/>
    <n v="2012"/>
  </r>
  <r>
    <x v="2"/>
    <s v="Продукт1"/>
    <x v="43"/>
    <n v="1000"/>
    <x v="7"/>
    <n v="1000"/>
    <n v="2012"/>
  </r>
  <r>
    <x v="2"/>
    <s v="Продукт1"/>
    <x v="44"/>
    <n v="18500"/>
    <x v="3"/>
    <n v="3700"/>
    <n v="2012"/>
  </r>
  <r>
    <x v="2"/>
    <s v="Продукт1"/>
    <x v="45"/>
    <n v="17000"/>
    <x v="3"/>
    <n v="3400"/>
    <n v="2012"/>
  </r>
  <r>
    <x v="2"/>
    <s v="Продукт1"/>
    <x v="223"/>
    <n v="10000"/>
    <x v="7"/>
    <n v="10000"/>
    <n v="2012"/>
  </r>
  <r>
    <x v="2"/>
    <s v="Продукт1"/>
    <x v="188"/>
    <n v="41500"/>
    <x v="6"/>
    <n v="5928.5714285714284"/>
    <n v="2012"/>
  </r>
  <r>
    <x v="2"/>
    <s v="Продукт1"/>
    <x v="46"/>
    <n v="59500"/>
    <x v="9"/>
    <n v="4576.9230769230771"/>
    <n v="2012"/>
  </r>
  <r>
    <x v="2"/>
    <s v="Продукт1"/>
    <x v="47"/>
    <n v="7500"/>
    <x v="1"/>
    <n v="3750"/>
    <n v="2012"/>
  </r>
  <r>
    <x v="2"/>
    <s v="Продукт1"/>
    <x v="189"/>
    <n v="18000"/>
    <x v="0"/>
    <n v="6000"/>
    <n v="2012"/>
  </r>
  <r>
    <x v="2"/>
    <s v="Продукт1"/>
    <x v="48"/>
    <n v="8500"/>
    <x v="0"/>
    <n v="2833.3333333333335"/>
    <n v="2012"/>
  </r>
  <r>
    <x v="2"/>
    <s v="Продукт1"/>
    <x v="49"/>
    <n v="25200"/>
    <x v="8"/>
    <n v="3150"/>
    <n v="2012"/>
  </r>
  <r>
    <x v="2"/>
    <s v="Продукт1"/>
    <x v="172"/>
    <n v="21500"/>
    <x v="6"/>
    <n v="3071.4285714285716"/>
    <n v="2012"/>
  </r>
  <r>
    <x v="2"/>
    <s v="Продукт1"/>
    <x v="50"/>
    <n v="47500"/>
    <x v="13"/>
    <n v="3958.3333333333335"/>
    <n v="2012"/>
  </r>
  <r>
    <x v="2"/>
    <s v="Продукт1"/>
    <x v="191"/>
    <n v="4000"/>
    <x v="0"/>
    <n v="1333.3333333333333"/>
    <n v="2012"/>
  </r>
  <r>
    <x v="2"/>
    <s v="Продукт1"/>
    <x v="51"/>
    <n v="23350"/>
    <x v="6"/>
    <n v="3335.7142857142858"/>
    <n v="2012"/>
  </r>
  <r>
    <x v="2"/>
    <s v="Продукт1"/>
    <x v="52"/>
    <n v="17000"/>
    <x v="4"/>
    <n v="2833.3333333333335"/>
    <n v="2012"/>
  </r>
  <r>
    <x v="2"/>
    <s v="Продукт1"/>
    <x v="53"/>
    <n v="20500"/>
    <x v="6"/>
    <n v="2928.5714285714284"/>
    <n v="2012"/>
  </r>
  <r>
    <x v="2"/>
    <s v="Продукт1"/>
    <x v="192"/>
    <n v="7000"/>
    <x v="7"/>
    <n v="7000"/>
    <n v="2012"/>
  </r>
  <r>
    <x v="2"/>
    <s v="Продукт1"/>
    <x v="54"/>
    <n v="52500"/>
    <x v="9"/>
    <n v="4038.4615384615386"/>
    <n v="2012"/>
  </r>
  <r>
    <x v="2"/>
    <s v="Продукт1"/>
    <x v="173"/>
    <n v="23500"/>
    <x v="3"/>
    <n v="4700"/>
    <n v="2012"/>
  </r>
  <r>
    <x v="2"/>
    <s v="Продукт1"/>
    <x v="55"/>
    <n v="37000"/>
    <x v="8"/>
    <n v="4625"/>
    <n v="2012"/>
  </r>
  <r>
    <x v="2"/>
    <s v="Продукт1"/>
    <x v="56"/>
    <n v="7000"/>
    <x v="1"/>
    <n v="3500"/>
    <n v="2012"/>
  </r>
  <r>
    <x v="2"/>
    <s v="Продукт1"/>
    <x v="194"/>
    <n v="34600"/>
    <x v="2"/>
    <n v="3460"/>
    <n v="2012"/>
  </r>
  <r>
    <x v="2"/>
    <s v="Продукт1"/>
    <x v="57"/>
    <n v="30500"/>
    <x v="8"/>
    <n v="3812.5"/>
    <n v="2012"/>
  </r>
  <r>
    <x v="2"/>
    <s v="Продукт1"/>
    <x v="58"/>
    <n v="18500"/>
    <x v="5"/>
    <n v="4625"/>
    <n v="2012"/>
  </r>
  <r>
    <x v="2"/>
    <s v="Продукт1"/>
    <x v="196"/>
    <n v="19000"/>
    <x v="0"/>
    <n v="6333.333333333333"/>
    <n v="2012"/>
  </r>
  <r>
    <x v="2"/>
    <s v="Продукт1"/>
    <x v="60"/>
    <n v="19000"/>
    <x v="6"/>
    <n v="2714.2857142857142"/>
    <n v="2012"/>
  </r>
  <r>
    <x v="2"/>
    <s v="Продукт1"/>
    <x v="61"/>
    <n v="36500"/>
    <x v="11"/>
    <n v="4055.5555555555557"/>
    <n v="2012"/>
  </r>
  <r>
    <x v="2"/>
    <s v="Продукт1"/>
    <x v="233"/>
    <n v="3000"/>
    <x v="7"/>
    <n v="3000"/>
    <n v="2012"/>
  </r>
  <r>
    <x v="2"/>
    <s v="Продукт1"/>
    <x v="62"/>
    <n v="5000"/>
    <x v="1"/>
    <n v="2500"/>
    <n v="2012"/>
  </r>
  <r>
    <x v="2"/>
    <s v="Продукт1"/>
    <x v="63"/>
    <n v="22000"/>
    <x v="6"/>
    <n v="3142.8571428571427"/>
    <n v="2012"/>
  </r>
  <r>
    <x v="2"/>
    <s v="Продукт1"/>
    <x v="64"/>
    <n v="18500"/>
    <x v="6"/>
    <n v="2642.8571428571427"/>
    <n v="2012"/>
  </r>
  <r>
    <x v="2"/>
    <s v="Продукт1"/>
    <x v="65"/>
    <n v="1800"/>
    <x v="7"/>
    <n v="1800"/>
    <n v="2012"/>
  </r>
  <r>
    <x v="2"/>
    <s v="Продукт1"/>
    <x v="222"/>
    <n v="10500"/>
    <x v="3"/>
    <n v="2100"/>
    <n v="2012"/>
  </r>
  <r>
    <x v="2"/>
    <s v="Продукт1"/>
    <x v="66"/>
    <n v="19000"/>
    <x v="0"/>
    <n v="6333.333333333333"/>
    <n v="2012"/>
  </r>
  <r>
    <x v="2"/>
    <s v="Продукт1"/>
    <x v="67"/>
    <n v="24000"/>
    <x v="6"/>
    <n v="3428.5714285714284"/>
    <n v="2012"/>
  </r>
  <r>
    <x v="2"/>
    <s v="Продукт1"/>
    <x v="68"/>
    <n v="52000"/>
    <x v="10"/>
    <n v="4727.272727272727"/>
    <n v="2012"/>
  </r>
  <r>
    <x v="2"/>
    <s v="Продукт1"/>
    <x v="70"/>
    <n v="15000"/>
    <x v="1"/>
    <n v="7500"/>
    <n v="2012"/>
  </r>
  <r>
    <x v="2"/>
    <s v="Продукт1"/>
    <x v="197"/>
    <n v="14000"/>
    <x v="0"/>
    <n v="4666.666666666667"/>
    <n v="2012"/>
  </r>
  <r>
    <x v="2"/>
    <s v="Продукт1"/>
    <x v="71"/>
    <n v="23500"/>
    <x v="8"/>
    <n v="2937.5"/>
    <n v="2012"/>
  </r>
  <r>
    <x v="2"/>
    <s v="Продукт1"/>
    <x v="174"/>
    <n v="33300"/>
    <x v="11"/>
    <n v="3700"/>
    <n v="2012"/>
  </r>
  <r>
    <x v="2"/>
    <s v="Продукт1"/>
    <x v="73"/>
    <n v="27000"/>
    <x v="11"/>
    <n v="3000"/>
    <n v="2012"/>
  </r>
  <r>
    <x v="2"/>
    <s v="Продукт1"/>
    <x v="74"/>
    <n v="18000"/>
    <x v="5"/>
    <n v="4500"/>
    <n v="2012"/>
  </r>
  <r>
    <x v="2"/>
    <s v="Продукт1"/>
    <x v="75"/>
    <n v="7500"/>
    <x v="0"/>
    <n v="2500"/>
    <n v="2012"/>
  </r>
  <r>
    <x v="2"/>
    <s v="Продукт1"/>
    <x v="175"/>
    <n v="27500"/>
    <x v="2"/>
    <n v="2750"/>
    <n v="2012"/>
  </r>
  <r>
    <x v="2"/>
    <s v="Продукт1"/>
    <x v="77"/>
    <n v="5000"/>
    <x v="7"/>
    <n v="5000"/>
    <n v="2012"/>
  </r>
  <r>
    <x v="2"/>
    <s v="Продукт1"/>
    <x v="78"/>
    <n v="6000"/>
    <x v="1"/>
    <n v="3000"/>
    <n v="2012"/>
  </r>
  <r>
    <x v="2"/>
    <s v="Продукт1"/>
    <x v="79"/>
    <n v="25500"/>
    <x v="6"/>
    <n v="3642.8571428571427"/>
    <n v="2012"/>
  </r>
  <r>
    <x v="2"/>
    <s v="Продукт1"/>
    <x v="80"/>
    <n v="6500"/>
    <x v="0"/>
    <n v="2166.6666666666665"/>
    <n v="2012"/>
  </r>
  <r>
    <x v="2"/>
    <s v="Продукт1"/>
    <x v="199"/>
    <n v="7500"/>
    <x v="5"/>
    <n v="1875"/>
    <n v="2012"/>
  </r>
  <r>
    <x v="2"/>
    <s v="Продукт1"/>
    <x v="176"/>
    <n v="4000"/>
    <x v="1"/>
    <n v="2000"/>
    <n v="2012"/>
  </r>
  <r>
    <x v="2"/>
    <s v="Продукт1"/>
    <x v="234"/>
    <n v="1500"/>
    <x v="7"/>
    <n v="1500"/>
    <n v="2012"/>
  </r>
  <r>
    <x v="2"/>
    <s v="Продукт1"/>
    <x v="82"/>
    <n v="25400"/>
    <x v="3"/>
    <n v="5080"/>
    <n v="2012"/>
  </r>
  <r>
    <x v="2"/>
    <s v="Продукт1"/>
    <x v="200"/>
    <n v="5200"/>
    <x v="1"/>
    <n v="2600"/>
    <n v="2012"/>
  </r>
  <r>
    <x v="2"/>
    <s v="Продукт1"/>
    <x v="83"/>
    <n v="37500"/>
    <x v="2"/>
    <n v="3750"/>
    <n v="2012"/>
  </r>
  <r>
    <x v="2"/>
    <s v="Продукт1"/>
    <x v="201"/>
    <n v="3500"/>
    <x v="7"/>
    <n v="3500"/>
    <n v="2012"/>
  </r>
  <r>
    <x v="2"/>
    <s v="Продукт1"/>
    <x v="84"/>
    <n v="53500"/>
    <x v="2"/>
    <n v="5350"/>
    <n v="2012"/>
  </r>
  <r>
    <x v="2"/>
    <s v="Продукт1"/>
    <x v="202"/>
    <n v="5000"/>
    <x v="7"/>
    <n v="5000"/>
    <n v="2012"/>
  </r>
  <r>
    <x v="2"/>
    <s v="Продукт1"/>
    <x v="85"/>
    <n v="59500"/>
    <x v="13"/>
    <n v="4958.333333333333"/>
    <n v="2012"/>
  </r>
  <r>
    <x v="2"/>
    <s v="Продукт1"/>
    <x v="203"/>
    <n v="1000"/>
    <x v="7"/>
    <n v="1000"/>
    <n v="2012"/>
  </r>
  <r>
    <x v="2"/>
    <s v="Продукт1"/>
    <x v="86"/>
    <n v="18000"/>
    <x v="5"/>
    <n v="4500"/>
    <n v="2012"/>
  </r>
  <r>
    <x v="2"/>
    <s v="Продукт1"/>
    <x v="87"/>
    <n v="18000"/>
    <x v="5"/>
    <n v="4500"/>
    <n v="2012"/>
  </r>
  <r>
    <x v="2"/>
    <s v="Продукт1"/>
    <x v="204"/>
    <n v="12000"/>
    <x v="5"/>
    <n v="3000"/>
    <n v="2012"/>
  </r>
  <r>
    <x v="2"/>
    <s v="Продукт1"/>
    <x v="88"/>
    <n v="34500"/>
    <x v="6"/>
    <n v="4928.5714285714284"/>
    <n v="2012"/>
  </r>
  <r>
    <x v="2"/>
    <s v="Продукт1"/>
    <x v="205"/>
    <n v="14000"/>
    <x v="1"/>
    <n v="7000"/>
    <n v="2012"/>
  </r>
  <r>
    <x v="2"/>
    <s v="Продукт1"/>
    <x v="89"/>
    <n v="62700"/>
    <x v="24"/>
    <n v="3918.75"/>
    <n v="2012"/>
  </r>
  <r>
    <x v="2"/>
    <s v="Продукт1"/>
    <x v="90"/>
    <n v="47000"/>
    <x v="11"/>
    <n v="5222.2222222222226"/>
    <n v="2012"/>
  </r>
  <r>
    <x v="2"/>
    <s v="Продукт1"/>
    <x v="93"/>
    <n v="15000"/>
    <x v="5"/>
    <n v="3750"/>
    <n v="2012"/>
  </r>
  <r>
    <x v="2"/>
    <s v="Продукт1"/>
    <x v="94"/>
    <n v="5800"/>
    <x v="1"/>
    <n v="2900"/>
    <n v="2012"/>
  </r>
  <r>
    <x v="2"/>
    <s v="Продукт1"/>
    <x v="95"/>
    <n v="43000"/>
    <x v="6"/>
    <n v="6142.8571428571431"/>
    <n v="2012"/>
  </r>
  <r>
    <x v="2"/>
    <s v="Продукт1"/>
    <x v="96"/>
    <n v="11700"/>
    <x v="0"/>
    <n v="3900"/>
    <n v="2012"/>
  </r>
  <r>
    <x v="2"/>
    <s v="Продукт1"/>
    <x v="97"/>
    <n v="36300"/>
    <x v="8"/>
    <n v="4537.5"/>
    <n v="2012"/>
  </r>
  <r>
    <x v="2"/>
    <s v="Продукт1"/>
    <x v="98"/>
    <n v="5000"/>
    <x v="7"/>
    <n v="5000"/>
    <n v="2012"/>
  </r>
  <r>
    <x v="2"/>
    <s v="Продукт1"/>
    <x v="99"/>
    <n v="19500"/>
    <x v="3"/>
    <n v="3900"/>
    <n v="2012"/>
  </r>
  <r>
    <x v="2"/>
    <s v="Продукт1"/>
    <x v="235"/>
    <n v="6800"/>
    <x v="1"/>
    <n v="3400"/>
    <n v="2012"/>
  </r>
  <r>
    <x v="2"/>
    <s v="Продукт1"/>
    <x v="100"/>
    <n v="28000"/>
    <x v="4"/>
    <n v="4666.666666666667"/>
    <n v="2012"/>
  </r>
  <r>
    <x v="2"/>
    <s v="Продукт1"/>
    <x v="101"/>
    <n v="48000"/>
    <x v="11"/>
    <n v="5333.333333333333"/>
    <n v="2012"/>
  </r>
  <r>
    <x v="2"/>
    <s v="Продукт1"/>
    <x v="206"/>
    <n v="3200"/>
    <x v="0"/>
    <n v="1066.6666666666667"/>
    <n v="2012"/>
  </r>
  <r>
    <x v="2"/>
    <s v="Продукт1"/>
    <x v="103"/>
    <n v="40300"/>
    <x v="13"/>
    <n v="3358.3333333333335"/>
    <n v="2012"/>
  </r>
  <r>
    <x v="2"/>
    <s v="Продукт1"/>
    <x v="207"/>
    <n v="5000"/>
    <x v="7"/>
    <n v="5000"/>
    <n v="2012"/>
  </r>
  <r>
    <x v="2"/>
    <s v="Продукт1"/>
    <x v="104"/>
    <n v="30000"/>
    <x v="4"/>
    <n v="5000"/>
    <n v="2012"/>
  </r>
  <r>
    <x v="2"/>
    <s v="Продукт1"/>
    <x v="236"/>
    <n v="37500"/>
    <x v="11"/>
    <n v="4166.666666666667"/>
    <n v="2012"/>
  </r>
  <r>
    <x v="2"/>
    <s v="Продукт1"/>
    <x v="106"/>
    <n v="5500"/>
    <x v="0"/>
    <n v="1833.3333333333333"/>
    <n v="2012"/>
  </r>
  <r>
    <x v="2"/>
    <s v="Продукт1"/>
    <x v="107"/>
    <n v="10000"/>
    <x v="1"/>
    <n v="5000"/>
    <n v="2012"/>
  </r>
  <r>
    <x v="2"/>
    <s v="Продукт1"/>
    <x v="108"/>
    <n v="28000"/>
    <x v="6"/>
    <n v="4000"/>
    <n v="2012"/>
  </r>
  <r>
    <x v="2"/>
    <s v="Продукт1"/>
    <x v="208"/>
    <n v="15000"/>
    <x v="7"/>
    <n v="15000"/>
    <n v="2012"/>
  </r>
  <r>
    <x v="2"/>
    <s v="Продукт1"/>
    <x v="109"/>
    <n v="22500"/>
    <x v="4"/>
    <n v="3750"/>
    <n v="2012"/>
  </r>
  <r>
    <x v="2"/>
    <s v="Продукт1"/>
    <x v="209"/>
    <n v="28500"/>
    <x v="11"/>
    <n v="3166.6666666666665"/>
    <n v="2012"/>
  </r>
  <r>
    <x v="2"/>
    <s v="Продукт1"/>
    <x v="110"/>
    <n v="5000"/>
    <x v="7"/>
    <n v="5000"/>
    <n v="2012"/>
  </r>
  <r>
    <x v="2"/>
    <s v="Продукт1"/>
    <x v="111"/>
    <n v="28000"/>
    <x v="6"/>
    <n v="4000"/>
    <n v="2012"/>
  </r>
  <r>
    <x v="2"/>
    <s v="Продукт1"/>
    <x v="112"/>
    <n v="30800"/>
    <x v="3"/>
    <n v="6160"/>
    <n v="2012"/>
  </r>
  <r>
    <x v="2"/>
    <s v="Продукт1"/>
    <x v="225"/>
    <n v="19500"/>
    <x v="5"/>
    <n v="4875"/>
    <n v="2012"/>
  </r>
  <r>
    <x v="2"/>
    <s v="Продукт1"/>
    <x v="113"/>
    <n v="49000"/>
    <x v="2"/>
    <n v="4900"/>
    <n v="2012"/>
  </r>
  <r>
    <x v="2"/>
    <s v="Продукт1"/>
    <x v="237"/>
    <n v="2000"/>
    <x v="7"/>
    <n v="2000"/>
    <n v="2012"/>
  </r>
  <r>
    <x v="2"/>
    <s v="Продукт1"/>
    <x v="114"/>
    <n v="23700"/>
    <x v="4"/>
    <n v="3950"/>
    <n v="2012"/>
  </r>
  <r>
    <x v="2"/>
    <s v="Продукт1"/>
    <x v="115"/>
    <n v="37000"/>
    <x v="2"/>
    <n v="3700"/>
    <n v="2012"/>
  </r>
  <r>
    <x v="2"/>
    <s v="Продукт1"/>
    <x v="117"/>
    <n v="36000"/>
    <x v="8"/>
    <n v="4500"/>
    <n v="2012"/>
  </r>
  <r>
    <x v="2"/>
    <s v="Продукт1"/>
    <x v="238"/>
    <n v="20500"/>
    <x v="6"/>
    <n v="2928.5714285714284"/>
    <n v="2012"/>
  </r>
  <r>
    <x v="2"/>
    <s v="Продукт1"/>
    <x v="119"/>
    <n v="13000"/>
    <x v="0"/>
    <n v="4333.333333333333"/>
    <n v="2012"/>
  </r>
  <r>
    <x v="2"/>
    <s v="Продукт1"/>
    <x v="120"/>
    <n v="31000"/>
    <x v="6"/>
    <n v="4428.5714285714284"/>
    <n v="2012"/>
  </r>
  <r>
    <x v="2"/>
    <s v="Продукт1"/>
    <x v="121"/>
    <n v="15100"/>
    <x v="5"/>
    <n v="3775"/>
    <n v="2012"/>
  </r>
  <r>
    <x v="2"/>
    <s v="Продукт1"/>
    <x v="211"/>
    <n v="19500"/>
    <x v="0"/>
    <n v="6500"/>
    <n v="2012"/>
  </r>
  <r>
    <x v="2"/>
    <s v="Продукт1"/>
    <x v="122"/>
    <n v="51500"/>
    <x v="2"/>
    <n v="5150"/>
    <n v="2012"/>
  </r>
  <r>
    <x v="2"/>
    <s v="Продукт1"/>
    <x v="123"/>
    <n v="20500"/>
    <x v="8"/>
    <n v="2562.5"/>
    <n v="2012"/>
  </r>
  <r>
    <x v="2"/>
    <s v="Продукт1"/>
    <x v="239"/>
    <n v="3500"/>
    <x v="1"/>
    <n v="1750"/>
    <n v="2012"/>
  </r>
  <r>
    <x v="2"/>
    <s v="Продукт1"/>
    <x v="124"/>
    <n v="10000"/>
    <x v="4"/>
    <n v="1666.6666666666667"/>
    <n v="2012"/>
  </r>
  <r>
    <x v="2"/>
    <s v="Продукт1"/>
    <x v="125"/>
    <n v="46500"/>
    <x v="2"/>
    <n v="4650"/>
    <n v="2012"/>
  </r>
  <r>
    <x v="2"/>
    <s v="Продукт1"/>
    <x v="212"/>
    <n v="31500"/>
    <x v="5"/>
    <n v="7875"/>
    <n v="2012"/>
  </r>
  <r>
    <x v="2"/>
    <s v="Продукт1"/>
    <x v="126"/>
    <n v="31000"/>
    <x v="8"/>
    <n v="3875"/>
    <n v="2012"/>
  </r>
  <r>
    <x v="2"/>
    <s v="Продукт1"/>
    <x v="127"/>
    <n v="37000"/>
    <x v="11"/>
    <n v="4111.1111111111113"/>
    <n v="2012"/>
  </r>
  <r>
    <x v="2"/>
    <s v="Продукт1"/>
    <x v="213"/>
    <n v="13500"/>
    <x v="0"/>
    <n v="4500"/>
    <n v="2012"/>
  </r>
  <r>
    <x v="2"/>
    <s v="Продукт1"/>
    <x v="128"/>
    <n v="29500"/>
    <x v="8"/>
    <n v="3687.5"/>
    <n v="2012"/>
  </r>
  <r>
    <x v="2"/>
    <s v="Продукт1"/>
    <x v="214"/>
    <n v="3000"/>
    <x v="7"/>
    <n v="3000"/>
    <n v="2012"/>
  </r>
  <r>
    <x v="2"/>
    <s v="Продукт1"/>
    <x v="129"/>
    <n v="71700"/>
    <x v="15"/>
    <n v="5121.4285714285716"/>
    <n v="2012"/>
  </r>
  <r>
    <x v="2"/>
    <s v="Продукт1"/>
    <x v="240"/>
    <n v="15000"/>
    <x v="7"/>
    <n v="15000"/>
    <n v="2012"/>
  </r>
  <r>
    <x v="2"/>
    <s v="Продукт1"/>
    <x v="130"/>
    <n v="3000"/>
    <x v="7"/>
    <n v="3000"/>
    <n v="2012"/>
  </r>
  <r>
    <x v="2"/>
    <s v="Продукт1"/>
    <x v="131"/>
    <n v="21000"/>
    <x v="3"/>
    <n v="4200"/>
    <n v="2012"/>
  </r>
  <r>
    <x v="2"/>
    <s v="Продукт1"/>
    <x v="226"/>
    <n v="1000"/>
    <x v="7"/>
    <n v="1000"/>
    <n v="2012"/>
  </r>
  <r>
    <x v="2"/>
    <s v="Продукт1"/>
    <x v="132"/>
    <n v="8000"/>
    <x v="0"/>
    <n v="2666.6666666666665"/>
    <n v="2012"/>
  </r>
  <r>
    <x v="2"/>
    <s v="Продукт1"/>
    <x v="216"/>
    <n v="60700"/>
    <x v="2"/>
    <n v="6070"/>
    <n v="2012"/>
  </r>
  <r>
    <x v="2"/>
    <s v="Продукт1"/>
    <x v="134"/>
    <n v="59900"/>
    <x v="18"/>
    <n v="3523.5294117647059"/>
    <n v="2012"/>
  </r>
  <r>
    <x v="2"/>
    <s v="Продукт1"/>
    <x v="135"/>
    <n v="15000"/>
    <x v="4"/>
    <n v="2500"/>
    <n v="2012"/>
  </r>
  <r>
    <x v="2"/>
    <s v="Продукт1"/>
    <x v="177"/>
    <n v="9000"/>
    <x v="1"/>
    <n v="4500"/>
    <n v="2012"/>
  </r>
  <r>
    <x v="2"/>
    <s v="Продукт1"/>
    <x v="136"/>
    <n v="37000"/>
    <x v="6"/>
    <n v="5285.7142857142853"/>
    <n v="2012"/>
  </r>
  <r>
    <x v="2"/>
    <s v="Продукт1"/>
    <x v="241"/>
    <n v="11000"/>
    <x v="3"/>
    <n v="2200"/>
    <n v="2012"/>
  </r>
  <r>
    <x v="2"/>
    <s v="Продукт1"/>
    <x v="137"/>
    <n v="36900"/>
    <x v="6"/>
    <n v="5271.4285714285716"/>
    <n v="2012"/>
  </r>
  <r>
    <x v="2"/>
    <s v="Продукт1"/>
    <x v="138"/>
    <n v="7000"/>
    <x v="0"/>
    <n v="2333.3333333333335"/>
    <n v="2012"/>
  </r>
  <r>
    <x v="2"/>
    <s v="Продукт1"/>
    <x v="139"/>
    <n v="29000"/>
    <x v="5"/>
    <n v="7250"/>
    <n v="2012"/>
  </r>
  <r>
    <x v="2"/>
    <s v="Продукт1"/>
    <x v="140"/>
    <n v="18000"/>
    <x v="0"/>
    <n v="6000"/>
    <n v="2012"/>
  </r>
  <r>
    <x v="2"/>
    <s v="Продукт1"/>
    <x v="141"/>
    <n v="26700"/>
    <x v="2"/>
    <n v="2670"/>
    <n v="2012"/>
  </r>
  <r>
    <x v="2"/>
    <s v="Продукт1"/>
    <x v="142"/>
    <n v="9500"/>
    <x v="5"/>
    <n v="2375"/>
    <n v="2012"/>
  </r>
  <r>
    <x v="2"/>
    <s v="Продукт1"/>
    <x v="143"/>
    <n v="103700"/>
    <x v="15"/>
    <n v="7407.1428571428569"/>
    <n v="2012"/>
  </r>
  <r>
    <x v="2"/>
    <s v="Продукт1"/>
    <x v="178"/>
    <n v="5000"/>
    <x v="7"/>
    <n v="5000"/>
    <n v="2012"/>
  </r>
  <r>
    <x v="2"/>
    <s v="Продукт1"/>
    <x v="217"/>
    <n v="31000"/>
    <x v="8"/>
    <n v="3875"/>
    <n v="2012"/>
  </r>
  <r>
    <x v="2"/>
    <s v="Продукт1"/>
    <x v="242"/>
    <n v="6600"/>
    <x v="0"/>
    <n v="2200"/>
    <n v="2012"/>
  </r>
  <r>
    <x v="2"/>
    <s v="Продукт1"/>
    <x v="179"/>
    <n v="55800"/>
    <x v="15"/>
    <n v="3985.7142857142858"/>
    <n v="2012"/>
  </r>
  <r>
    <x v="2"/>
    <s v="Продукт1"/>
    <x v="145"/>
    <n v="22600"/>
    <x v="4"/>
    <n v="3766.6666666666665"/>
    <n v="2012"/>
  </r>
  <r>
    <x v="2"/>
    <s v="Продукт1"/>
    <x v="146"/>
    <n v="37500"/>
    <x v="8"/>
    <n v="4687.5"/>
    <n v="2012"/>
  </r>
  <r>
    <x v="2"/>
    <s v="Продукт1"/>
    <x v="147"/>
    <n v="34100"/>
    <x v="8"/>
    <n v="4262.5"/>
    <n v="2012"/>
  </r>
  <r>
    <x v="2"/>
    <s v="Продукт1"/>
    <x v="148"/>
    <n v="27500"/>
    <x v="3"/>
    <n v="5500"/>
    <n v="2012"/>
  </r>
  <r>
    <x v="2"/>
    <s v="Продукт1"/>
    <x v="149"/>
    <n v="44500"/>
    <x v="2"/>
    <n v="4450"/>
    <n v="2012"/>
  </r>
  <r>
    <x v="2"/>
    <s v="Продукт1"/>
    <x v="218"/>
    <n v="11000"/>
    <x v="0"/>
    <n v="3666.6666666666665"/>
    <n v="2012"/>
  </r>
  <r>
    <x v="2"/>
    <s v="Продукт1"/>
    <x v="150"/>
    <n v="24400"/>
    <x v="4"/>
    <n v="4066.6666666666665"/>
    <n v="2012"/>
  </r>
  <r>
    <x v="2"/>
    <s v="Продукт1"/>
    <x v="151"/>
    <n v="22900"/>
    <x v="4"/>
    <n v="3816.6666666666665"/>
    <n v="2012"/>
  </r>
  <r>
    <x v="2"/>
    <s v="Продукт1"/>
    <x v="152"/>
    <n v="7000"/>
    <x v="7"/>
    <n v="7000"/>
    <n v="2012"/>
  </r>
  <r>
    <x v="2"/>
    <s v="Продукт1"/>
    <x v="243"/>
    <n v="82500"/>
    <x v="8"/>
    <n v="10312.5"/>
    <n v="2012"/>
  </r>
  <r>
    <x v="2"/>
    <s v="Продукт1"/>
    <x v="153"/>
    <n v="15000"/>
    <x v="1"/>
    <n v="7500"/>
    <n v="2012"/>
  </r>
  <r>
    <x v="2"/>
    <s v="Продукт1"/>
    <x v="154"/>
    <n v="3000"/>
    <x v="7"/>
    <n v="3000"/>
    <n v="2012"/>
  </r>
  <r>
    <x v="2"/>
    <s v="Продукт1"/>
    <x v="155"/>
    <n v="3500"/>
    <x v="0"/>
    <n v="1166.6666666666667"/>
    <n v="2012"/>
  </r>
  <r>
    <x v="2"/>
    <s v="Продукт1"/>
    <x v="156"/>
    <n v="5000"/>
    <x v="1"/>
    <n v="2500"/>
    <n v="2012"/>
  </r>
  <r>
    <x v="2"/>
    <s v="Продукт1"/>
    <x v="157"/>
    <n v="40500"/>
    <x v="11"/>
    <n v="4500"/>
    <n v="2012"/>
  </r>
  <r>
    <x v="2"/>
    <s v="Продукт1"/>
    <x v="228"/>
    <n v="800"/>
    <x v="7"/>
    <n v="800"/>
    <n v="2012"/>
  </r>
  <r>
    <x v="2"/>
    <s v="Продукт1"/>
    <x v="180"/>
    <n v="7000"/>
    <x v="7"/>
    <n v="7000"/>
    <n v="2012"/>
  </r>
  <r>
    <x v="2"/>
    <s v="Продукт1"/>
    <x v="158"/>
    <n v="7500"/>
    <x v="1"/>
    <n v="3750"/>
    <n v="2013"/>
  </r>
  <r>
    <x v="2"/>
    <s v="Продукт1"/>
    <x v="159"/>
    <n v="36000"/>
    <x v="3"/>
    <n v="7200"/>
    <n v="2013"/>
  </r>
  <r>
    <x v="2"/>
    <s v="Продукт1"/>
    <x v="160"/>
    <n v="25000"/>
    <x v="0"/>
    <n v="8333.3333333333339"/>
    <n v="2013"/>
  </r>
  <r>
    <x v="2"/>
    <s v="Продукт1"/>
    <x v="161"/>
    <n v="14000"/>
    <x v="0"/>
    <n v="4666.666666666667"/>
    <n v="2013"/>
  </r>
  <r>
    <x v="2"/>
    <s v="Продукт1"/>
    <x v="162"/>
    <n v="23000"/>
    <x v="3"/>
    <n v="4600"/>
    <n v="2013"/>
  </r>
  <r>
    <x v="2"/>
    <s v="Продукт1"/>
    <x v="163"/>
    <n v="10500"/>
    <x v="5"/>
    <n v="2625"/>
    <n v="2013"/>
  </r>
  <r>
    <x v="2"/>
    <s v="Продукт1"/>
    <x v="164"/>
    <n v="8000"/>
    <x v="0"/>
    <n v="2666.6666666666665"/>
    <n v="2013"/>
  </r>
  <r>
    <x v="2"/>
    <s v="Продукт1"/>
    <x v="219"/>
    <n v="52500"/>
    <x v="2"/>
    <n v="5250"/>
    <n v="2013"/>
  </r>
  <r>
    <x v="2"/>
    <s v="Продукт1"/>
    <x v="165"/>
    <n v="18000"/>
    <x v="5"/>
    <n v="4500"/>
    <n v="2013"/>
  </r>
  <r>
    <x v="2"/>
    <s v="Продукт1"/>
    <x v="181"/>
    <n v="25100"/>
    <x v="11"/>
    <n v="2788.8888888888887"/>
    <n v="2013"/>
  </r>
  <r>
    <x v="2"/>
    <s v="Продукт1"/>
    <x v="166"/>
    <n v="9000"/>
    <x v="1"/>
    <n v="4500"/>
    <n v="2013"/>
  </r>
  <r>
    <x v="2"/>
    <s v="Продукт1"/>
    <x v="167"/>
    <n v="14000"/>
    <x v="5"/>
    <n v="3500"/>
    <n v="2013"/>
  </r>
  <r>
    <x v="2"/>
    <s v="Продукт1"/>
    <x v="221"/>
    <n v="4000"/>
    <x v="1"/>
    <n v="2000"/>
    <n v="2013"/>
  </r>
  <r>
    <x v="2"/>
    <s v="Продукт2"/>
    <x v="1"/>
    <n v="14000"/>
    <x v="7"/>
    <n v="14000"/>
    <n v="2011"/>
  </r>
  <r>
    <x v="2"/>
    <s v="Продукт2"/>
    <x v="2"/>
    <n v="1000"/>
    <x v="7"/>
    <n v="1000"/>
    <n v="2011"/>
  </r>
  <r>
    <x v="2"/>
    <s v="Продукт2"/>
    <x v="3"/>
    <n v="23000"/>
    <x v="11"/>
    <n v="2555.5555555555557"/>
    <n v="2011"/>
  </r>
  <r>
    <x v="2"/>
    <s v="Продукт2"/>
    <x v="4"/>
    <n v="1000"/>
    <x v="7"/>
    <n v="1000"/>
    <n v="2011"/>
  </r>
  <r>
    <x v="2"/>
    <s v="Продукт2"/>
    <x v="5"/>
    <n v="87500"/>
    <x v="12"/>
    <n v="4605.2631578947367"/>
    <n v="2011"/>
  </r>
  <r>
    <x v="2"/>
    <s v="Продукт2"/>
    <x v="8"/>
    <n v="110000"/>
    <x v="16"/>
    <n v="5000"/>
    <n v="2011"/>
  </r>
  <r>
    <x v="2"/>
    <s v="Продукт2"/>
    <x v="9"/>
    <n v="22000"/>
    <x v="5"/>
    <n v="5500"/>
    <n v="2011"/>
  </r>
  <r>
    <x v="2"/>
    <s v="Продукт2"/>
    <x v="10"/>
    <n v="11600"/>
    <x v="3"/>
    <n v="2320"/>
    <n v="2011"/>
  </r>
  <r>
    <x v="2"/>
    <s v="Продукт2"/>
    <x v="11"/>
    <n v="2500"/>
    <x v="1"/>
    <n v="1250"/>
    <n v="2011"/>
  </r>
  <r>
    <x v="2"/>
    <s v="Продукт2"/>
    <x v="12"/>
    <n v="19000"/>
    <x v="2"/>
    <n v="1900"/>
    <n v="2011"/>
  </r>
  <r>
    <x v="2"/>
    <s v="Продукт2"/>
    <x v="182"/>
    <n v="4000"/>
    <x v="1"/>
    <n v="2000"/>
    <n v="2011"/>
  </r>
  <r>
    <x v="2"/>
    <s v="Продукт2"/>
    <x v="229"/>
    <n v="95600"/>
    <x v="14"/>
    <n v="4552.3809523809523"/>
    <n v="2011"/>
  </r>
  <r>
    <x v="2"/>
    <s v="Продукт2"/>
    <x v="244"/>
    <n v="2000"/>
    <x v="7"/>
    <n v="2000"/>
    <n v="2011"/>
  </r>
  <r>
    <x v="2"/>
    <s v="Продукт2"/>
    <x v="169"/>
    <n v="2000"/>
    <x v="1"/>
    <n v="1000"/>
    <n v="2011"/>
  </r>
  <r>
    <x v="2"/>
    <s v="Продукт2"/>
    <x v="14"/>
    <n v="14000"/>
    <x v="3"/>
    <n v="2800"/>
    <n v="2012"/>
  </r>
  <r>
    <x v="2"/>
    <s v="Продукт2"/>
    <x v="17"/>
    <n v="11200"/>
    <x v="3"/>
    <n v="2240"/>
    <n v="2012"/>
  </r>
  <r>
    <x v="2"/>
    <s v="Продукт2"/>
    <x v="18"/>
    <n v="35500"/>
    <x v="10"/>
    <n v="3227.2727272727275"/>
    <n v="2012"/>
  </r>
  <r>
    <x v="2"/>
    <s v="Продукт2"/>
    <x v="19"/>
    <n v="8000"/>
    <x v="5"/>
    <n v="2000"/>
    <n v="2012"/>
  </r>
  <r>
    <x v="2"/>
    <s v="Продукт2"/>
    <x v="20"/>
    <n v="15000"/>
    <x v="0"/>
    <n v="5000"/>
    <n v="2012"/>
  </r>
  <r>
    <x v="2"/>
    <s v="Продукт2"/>
    <x v="21"/>
    <n v="3500"/>
    <x v="1"/>
    <n v="1750"/>
    <n v="2012"/>
  </r>
  <r>
    <x v="2"/>
    <s v="Продукт2"/>
    <x v="22"/>
    <n v="3000"/>
    <x v="7"/>
    <n v="3000"/>
    <n v="2012"/>
  </r>
  <r>
    <x v="2"/>
    <s v="Продукт2"/>
    <x v="23"/>
    <n v="1000"/>
    <x v="7"/>
    <n v="1000"/>
    <n v="2012"/>
  </r>
  <r>
    <x v="2"/>
    <s v="Продукт2"/>
    <x v="183"/>
    <n v="19500"/>
    <x v="5"/>
    <n v="4875"/>
    <n v="2012"/>
  </r>
  <r>
    <x v="2"/>
    <s v="Продукт2"/>
    <x v="24"/>
    <n v="17000"/>
    <x v="3"/>
    <n v="3400"/>
    <n v="2012"/>
  </r>
  <r>
    <x v="2"/>
    <s v="Продукт2"/>
    <x v="25"/>
    <n v="6000"/>
    <x v="0"/>
    <n v="2000"/>
    <n v="2012"/>
  </r>
  <r>
    <x v="2"/>
    <s v="Продукт2"/>
    <x v="26"/>
    <n v="62241.53"/>
    <x v="26"/>
    <n v="3457.8627777777779"/>
    <n v="2012"/>
  </r>
  <r>
    <x v="2"/>
    <s v="Продукт2"/>
    <x v="27"/>
    <n v="12500"/>
    <x v="5"/>
    <n v="3125"/>
    <n v="2012"/>
  </r>
  <r>
    <x v="2"/>
    <s v="Продукт2"/>
    <x v="28"/>
    <n v="10000"/>
    <x v="7"/>
    <n v="10000"/>
    <n v="2012"/>
  </r>
  <r>
    <x v="2"/>
    <s v="Продукт2"/>
    <x v="185"/>
    <n v="14500"/>
    <x v="1"/>
    <n v="7250"/>
    <n v="2012"/>
  </r>
  <r>
    <x v="2"/>
    <s v="Продукт2"/>
    <x v="29"/>
    <n v="4000"/>
    <x v="1"/>
    <n v="2000"/>
    <n v="2012"/>
  </r>
  <r>
    <x v="2"/>
    <s v="Продукт2"/>
    <x v="30"/>
    <n v="36500"/>
    <x v="10"/>
    <n v="3318.181818181818"/>
    <n v="2012"/>
  </r>
  <r>
    <x v="2"/>
    <s v="Продукт2"/>
    <x v="31"/>
    <n v="3000"/>
    <x v="7"/>
    <n v="3000"/>
    <n v="2012"/>
  </r>
  <r>
    <x v="2"/>
    <s v="Продукт2"/>
    <x v="32"/>
    <n v="71663.94"/>
    <x v="28"/>
    <n v="2985.9974999999999"/>
    <n v="2012"/>
  </r>
  <r>
    <x v="2"/>
    <s v="Продукт2"/>
    <x v="33"/>
    <n v="18000"/>
    <x v="0"/>
    <n v="6000"/>
    <n v="2012"/>
  </r>
  <r>
    <x v="2"/>
    <s v="Продукт2"/>
    <x v="34"/>
    <n v="6000"/>
    <x v="1"/>
    <n v="3000"/>
    <n v="2012"/>
  </r>
  <r>
    <x v="2"/>
    <s v="Продукт2"/>
    <x v="232"/>
    <n v="8000"/>
    <x v="7"/>
    <n v="8000"/>
    <n v="2012"/>
  </r>
  <r>
    <x v="2"/>
    <s v="Продукт2"/>
    <x v="35"/>
    <n v="20800"/>
    <x v="4"/>
    <n v="3466.6666666666665"/>
    <n v="2012"/>
  </r>
  <r>
    <x v="2"/>
    <s v="Продукт2"/>
    <x v="227"/>
    <n v="73400"/>
    <x v="13"/>
    <n v="6116.666666666667"/>
    <n v="2012"/>
  </r>
  <r>
    <x v="2"/>
    <s v="Продукт2"/>
    <x v="37"/>
    <n v="6500"/>
    <x v="1"/>
    <n v="3250"/>
    <n v="2012"/>
  </r>
  <r>
    <x v="2"/>
    <s v="Продукт2"/>
    <x v="38"/>
    <n v="20500"/>
    <x v="11"/>
    <n v="2277.7777777777778"/>
    <n v="2012"/>
  </r>
  <r>
    <x v="2"/>
    <s v="Продукт2"/>
    <x v="39"/>
    <n v="52000"/>
    <x v="13"/>
    <n v="4333.333333333333"/>
    <n v="2012"/>
  </r>
  <r>
    <x v="2"/>
    <s v="Продукт2"/>
    <x v="41"/>
    <n v="40500"/>
    <x v="9"/>
    <n v="3115.3846153846152"/>
    <n v="2012"/>
  </r>
  <r>
    <x v="2"/>
    <s v="Продукт2"/>
    <x v="187"/>
    <n v="17000"/>
    <x v="6"/>
    <n v="2428.5714285714284"/>
    <n v="2012"/>
  </r>
  <r>
    <x v="2"/>
    <s v="Продукт2"/>
    <x v="42"/>
    <n v="36500"/>
    <x v="9"/>
    <n v="2807.6923076923076"/>
    <n v="2012"/>
  </r>
  <r>
    <x v="2"/>
    <s v="Продукт2"/>
    <x v="43"/>
    <n v="10000"/>
    <x v="7"/>
    <n v="10000"/>
    <n v="2012"/>
  </r>
  <r>
    <x v="2"/>
    <s v="Продукт2"/>
    <x v="44"/>
    <n v="78500"/>
    <x v="8"/>
    <n v="9812.5"/>
    <n v="2012"/>
  </r>
  <r>
    <x v="2"/>
    <s v="Продукт2"/>
    <x v="45"/>
    <n v="9500"/>
    <x v="5"/>
    <n v="2375"/>
    <n v="2012"/>
  </r>
  <r>
    <x v="2"/>
    <s v="Продукт2"/>
    <x v="223"/>
    <n v="2570.64"/>
    <x v="1"/>
    <n v="1285.32"/>
    <n v="2012"/>
  </r>
  <r>
    <x v="2"/>
    <s v="Продукт2"/>
    <x v="188"/>
    <n v="41300"/>
    <x v="24"/>
    <n v="2581.25"/>
    <n v="2012"/>
  </r>
  <r>
    <x v="2"/>
    <s v="Продукт2"/>
    <x v="46"/>
    <n v="55754.17"/>
    <x v="27"/>
    <n v="2787.7084999999997"/>
    <n v="2012"/>
  </r>
  <r>
    <x v="2"/>
    <s v="Продукт2"/>
    <x v="47"/>
    <n v="20250"/>
    <x v="8"/>
    <n v="2531.25"/>
    <n v="2012"/>
  </r>
  <r>
    <x v="2"/>
    <s v="Продукт2"/>
    <x v="189"/>
    <n v="12500"/>
    <x v="4"/>
    <n v="2083.3333333333335"/>
    <n v="2012"/>
  </r>
  <r>
    <x v="2"/>
    <s v="Продукт2"/>
    <x v="48"/>
    <n v="7000"/>
    <x v="0"/>
    <n v="2333.3333333333335"/>
    <n v="2012"/>
  </r>
  <r>
    <x v="2"/>
    <s v="Продукт2"/>
    <x v="49"/>
    <n v="19500"/>
    <x v="4"/>
    <n v="3250"/>
    <n v="2012"/>
  </r>
  <r>
    <x v="2"/>
    <s v="Продукт2"/>
    <x v="172"/>
    <n v="6000"/>
    <x v="1"/>
    <n v="3000"/>
    <n v="2012"/>
  </r>
  <r>
    <x v="2"/>
    <s v="Продукт2"/>
    <x v="50"/>
    <n v="40500"/>
    <x v="8"/>
    <n v="5062.5"/>
    <n v="2012"/>
  </r>
  <r>
    <x v="2"/>
    <s v="Продукт2"/>
    <x v="51"/>
    <n v="26750"/>
    <x v="4"/>
    <n v="4458.333333333333"/>
    <n v="2012"/>
  </r>
  <r>
    <x v="2"/>
    <s v="Продукт2"/>
    <x v="52"/>
    <n v="32500"/>
    <x v="3"/>
    <n v="6500"/>
    <n v="2012"/>
  </r>
  <r>
    <x v="2"/>
    <s v="Продукт2"/>
    <x v="53"/>
    <n v="27000"/>
    <x v="10"/>
    <n v="2454.5454545454545"/>
    <n v="2012"/>
  </r>
  <r>
    <x v="2"/>
    <s v="Продукт2"/>
    <x v="192"/>
    <n v="5000"/>
    <x v="7"/>
    <n v="5000"/>
    <n v="2012"/>
  </r>
  <r>
    <x v="2"/>
    <s v="Продукт2"/>
    <x v="54"/>
    <n v="34803.32"/>
    <x v="15"/>
    <n v="2485.9514285714286"/>
    <n v="2012"/>
  </r>
  <r>
    <x v="2"/>
    <s v="Продукт2"/>
    <x v="173"/>
    <n v="23500"/>
    <x v="4"/>
    <n v="3916.6666666666665"/>
    <n v="2012"/>
  </r>
  <r>
    <x v="2"/>
    <s v="Продукт2"/>
    <x v="55"/>
    <n v="92700"/>
    <x v="31"/>
    <n v="3433.3333333333335"/>
    <n v="2012"/>
  </r>
  <r>
    <x v="2"/>
    <s v="Продукт2"/>
    <x v="56"/>
    <n v="5000"/>
    <x v="7"/>
    <n v="5000"/>
    <n v="2012"/>
  </r>
  <r>
    <x v="2"/>
    <s v="Продукт2"/>
    <x v="194"/>
    <n v="151400"/>
    <x v="32"/>
    <n v="3785"/>
    <n v="2012"/>
  </r>
  <r>
    <x v="2"/>
    <s v="Продукт2"/>
    <x v="57"/>
    <n v="18000"/>
    <x v="6"/>
    <n v="2571.4285714285716"/>
    <n v="2012"/>
  </r>
  <r>
    <x v="2"/>
    <s v="Продукт2"/>
    <x v="58"/>
    <n v="3000"/>
    <x v="0"/>
    <n v="1000"/>
    <n v="2012"/>
  </r>
  <r>
    <x v="2"/>
    <s v="Продукт2"/>
    <x v="196"/>
    <n v="5500"/>
    <x v="0"/>
    <n v="1833.3333333333333"/>
    <n v="2012"/>
  </r>
  <r>
    <x v="2"/>
    <s v="Продукт2"/>
    <x v="61"/>
    <n v="51200"/>
    <x v="24"/>
    <n v="3200"/>
    <n v="2012"/>
  </r>
  <r>
    <x v="2"/>
    <s v="Продукт2"/>
    <x v="62"/>
    <n v="20500"/>
    <x v="4"/>
    <n v="3416.6666666666665"/>
    <n v="2012"/>
  </r>
  <r>
    <x v="2"/>
    <s v="Продукт2"/>
    <x v="64"/>
    <n v="14000"/>
    <x v="0"/>
    <n v="4666.666666666667"/>
    <n v="2012"/>
  </r>
  <r>
    <x v="2"/>
    <s v="Продукт2"/>
    <x v="222"/>
    <n v="13271.83"/>
    <x v="8"/>
    <n v="1658.97875"/>
    <n v="2012"/>
  </r>
  <r>
    <x v="2"/>
    <s v="Продукт2"/>
    <x v="67"/>
    <n v="29000"/>
    <x v="11"/>
    <n v="3222.2222222222222"/>
    <n v="2012"/>
  </r>
  <r>
    <x v="2"/>
    <s v="Продукт2"/>
    <x v="68"/>
    <n v="44793.11"/>
    <x v="24"/>
    <n v="2799.569375"/>
    <n v="2012"/>
  </r>
  <r>
    <x v="2"/>
    <s v="Продукт2"/>
    <x v="70"/>
    <n v="16727.330000000002"/>
    <x v="8"/>
    <n v="2090.9162500000002"/>
    <n v="2012"/>
  </r>
  <r>
    <x v="2"/>
    <s v="Продукт2"/>
    <x v="197"/>
    <n v="6000"/>
    <x v="1"/>
    <n v="3000"/>
    <n v="2012"/>
  </r>
  <r>
    <x v="2"/>
    <s v="Продукт2"/>
    <x v="71"/>
    <n v="13000"/>
    <x v="3"/>
    <n v="2600"/>
    <n v="2012"/>
  </r>
  <r>
    <x v="2"/>
    <s v="Продукт2"/>
    <x v="174"/>
    <n v="28300"/>
    <x v="2"/>
    <n v="2830"/>
    <n v="2012"/>
  </r>
  <r>
    <x v="2"/>
    <s v="Продукт2"/>
    <x v="73"/>
    <n v="22000"/>
    <x v="4"/>
    <n v="3666.6666666666665"/>
    <n v="2012"/>
  </r>
  <r>
    <x v="2"/>
    <s v="Продукт2"/>
    <x v="74"/>
    <n v="32000"/>
    <x v="6"/>
    <n v="4571.4285714285716"/>
    <n v="2012"/>
  </r>
  <r>
    <x v="2"/>
    <s v="Продукт2"/>
    <x v="75"/>
    <n v="14789.95"/>
    <x v="4"/>
    <n v="2464.9916666666668"/>
    <n v="2012"/>
  </r>
  <r>
    <x v="2"/>
    <s v="Продукт2"/>
    <x v="198"/>
    <n v="3500"/>
    <x v="1"/>
    <n v="1750"/>
    <n v="2012"/>
  </r>
  <r>
    <x v="2"/>
    <s v="Продукт2"/>
    <x v="175"/>
    <n v="17900"/>
    <x v="2"/>
    <n v="1790"/>
    <n v="2012"/>
  </r>
  <r>
    <x v="2"/>
    <s v="Продукт2"/>
    <x v="77"/>
    <n v="3000"/>
    <x v="7"/>
    <n v="3000"/>
    <n v="2012"/>
  </r>
  <r>
    <x v="2"/>
    <s v="Продукт2"/>
    <x v="78"/>
    <n v="47500"/>
    <x v="11"/>
    <n v="5277.7777777777774"/>
    <n v="2012"/>
  </r>
  <r>
    <x v="2"/>
    <s v="Продукт2"/>
    <x v="79"/>
    <n v="5000"/>
    <x v="7"/>
    <n v="5000"/>
    <n v="2012"/>
  </r>
  <r>
    <x v="2"/>
    <s v="Продукт2"/>
    <x v="80"/>
    <n v="35000"/>
    <x v="8"/>
    <n v="4375"/>
    <n v="2012"/>
  </r>
  <r>
    <x v="2"/>
    <s v="Продукт2"/>
    <x v="199"/>
    <n v="9068.59"/>
    <x v="3"/>
    <n v="1813.7180000000001"/>
    <n v="2012"/>
  </r>
  <r>
    <x v="2"/>
    <s v="Продукт2"/>
    <x v="176"/>
    <n v="4000"/>
    <x v="7"/>
    <n v="4000"/>
    <n v="2012"/>
  </r>
  <r>
    <x v="2"/>
    <s v="Продукт2"/>
    <x v="82"/>
    <n v="45000"/>
    <x v="6"/>
    <n v="6428.5714285714284"/>
    <n v="2012"/>
  </r>
  <r>
    <x v="2"/>
    <s v="Продукт2"/>
    <x v="83"/>
    <n v="32000"/>
    <x v="8"/>
    <n v="4000"/>
    <n v="2012"/>
  </r>
  <r>
    <x v="2"/>
    <s v="Продукт2"/>
    <x v="84"/>
    <n v="53100"/>
    <x v="15"/>
    <n v="3792.8571428571427"/>
    <n v="2012"/>
  </r>
  <r>
    <x v="2"/>
    <s v="Продукт2"/>
    <x v="202"/>
    <n v="10000"/>
    <x v="5"/>
    <n v="2500"/>
    <n v="2012"/>
  </r>
  <r>
    <x v="2"/>
    <s v="Продукт2"/>
    <x v="85"/>
    <n v="53418.48"/>
    <x v="9"/>
    <n v="4109.1138461538467"/>
    <n v="2012"/>
  </r>
  <r>
    <x v="2"/>
    <s v="Продукт2"/>
    <x v="203"/>
    <n v="2000"/>
    <x v="7"/>
    <n v="2000"/>
    <n v="2012"/>
  </r>
  <r>
    <x v="2"/>
    <s v="Продукт2"/>
    <x v="86"/>
    <n v="3000"/>
    <x v="1"/>
    <n v="1500"/>
    <n v="2012"/>
  </r>
  <r>
    <x v="2"/>
    <s v="Продукт2"/>
    <x v="87"/>
    <n v="17500"/>
    <x v="5"/>
    <n v="4375"/>
    <n v="2012"/>
  </r>
  <r>
    <x v="2"/>
    <s v="Продукт2"/>
    <x v="204"/>
    <n v="1500"/>
    <x v="7"/>
    <n v="1500"/>
    <n v="2012"/>
  </r>
  <r>
    <x v="2"/>
    <s v="Продукт2"/>
    <x v="88"/>
    <n v="12000"/>
    <x v="0"/>
    <n v="4000"/>
    <n v="2012"/>
  </r>
  <r>
    <x v="2"/>
    <s v="Продукт2"/>
    <x v="89"/>
    <n v="69700"/>
    <x v="18"/>
    <n v="4100"/>
    <n v="2012"/>
  </r>
  <r>
    <x v="2"/>
    <s v="Продукт2"/>
    <x v="90"/>
    <n v="28000"/>
    <x v="2"/>
    <n v="2800"/>
    <n v="2012"/>
  </r>
  <r>
    <x v="2"/>
    <s v="Продукт2"/>
    <x v="95"/>
    <n v="19000"/>
    <x v="8"/>
    <n v="2375"/>
    <n v="2012"/>
  </r>
  <r>
    <x v="2"/>
    <s v="Продукт2"/>
    <x v="245"/>
    <n v="3000"/>
    <x v="7"/>
    <n v="3000"/>
    <n v="2012"/>
  </r>
  <r>
    <x v="2"/>
    <s v="Продукт2"/>
    <x v="96"/>
    <n v="23000"/>
    <x v="3"/>
    <n v="4600"/>
    <n v="2012"/>
  </r>
  <r>
    <x v="2"/>
    <s v="Продукт2"/>
    <x v="97"/>
    <n v="19500"/>
    <x v="3"/>
    <n v="3900"/>
    <n v="2012"/>
  </r>
  <r>
    <x v="2"/>
    <s v="Продукт2"/>
    <x v="98"/>
    <n v="9000"/>
    <x v="0"/>
    <n v="3000"/>
    <n v="2012"/>
  </r>
  <r>
    <x v="2"/>
    <s v="Продукт2"/>
    <x v="99"/>
    <n v="74500"/>
    <x v="17"/>
    <n v="4966.666666666667"/>
    <n v="2012"/>
  </r>
  <r>
    <x v="2"/>
    <s v="Продукт2"/>
    <x v="235"/>
    <n v="48000"/>
    <x v="3"/>
    <n v="9600"/>
    <n v="2012"/>
  </r>
  <r>
    <x v="2"/>
    <s v="Продукт2"/>
    <x v="100"/>
    <n v="8000"/>
    <x v="3"/>
    <n v="1600"/>
    <n v="2012"/>
  </r>
  <r>
    <x v="2"/>
    <s v="Продукт2"/>
    <x v="101"/>
    <n v="30000"/>
    <x v="8"/>
    <n v="3750"/>
    <n v="2012"/>
  </r>
  <r>
    <x v="2"/>
    <s v="Продукт2"/>
    <x v="103"/>
    <n v="11200"/>
    <x v="0"/>
    <n v="3733.3333333333335"/>
    <n v="2012"/>
  </r>
  <r>
    <x v="2"/>
    <s v="Продукт2"/>
    <x v="207"/>
    <n v="5000"/>
    <x v="7"/>
    <n v="5000"/>
    <n v="2012"/>
  </r>
  <r>
    <x v="2"/>
    <s v="Продукт2"/>
    <x v="104"/>
    <n v="109500"/>
    <x v="26"/>
    <n v="6083.333333333333"/>
    <n v="2012"/>
  </r>
  <r>
    <x v="2"/>
    <s v="Продукт2"/>
    <x v="236"/>
    <n v="29500"/>
    <x v="10"/>
    <n v="2681.818181818182"/>
    <n v="2012"/>
  </r>
  <r>
    <x v="2"/>
    <s v="Продукт2"/>
    <x v="106"/>
    <n v="18000"/>
    <x v="4"/>
    <n v="3000"/>
    <n v="2012"/>
  </r>
  <r>
    <x v="2"/>
    <s v="Продукт2"/>
    <x v="107"/>
    <n v="4000"/>
    <x v="1"/>
    <n v="2000"/>
    <n v="2012"/>
  </r>
  <r>
    <x v="2"/>
    <s v="Продукт2"/>
    <x v="108"/>
    <n v="41000"/>
    <x v="10"/>
    <n v="3727.2727272727275"/>
    <n v="2012"/>
  </r>
  <r>
    <x v="2"/>
    <s v="Продукт2"/>
    <x v="208"/>
    <n v="4000"/>
    <x v="0"/>
    <n v="1333.3333333333333"/>
    <n v="2012"/>
  </r>
  <r>
    <x v="2"/>
    <s v="Продукт2"/>
    <x v="109"/>
    <n v="55000"/>
    <x v="24"/>
    <n v="3437.5"/>
    <n v="2012"/>
  </r>
  <r>
    <x v="2"/>
    <s v="Продукт2"/>
    <x v="209"/>
    <n v="19000"/>
    <x v="8"/>
    <n v="2375"/>
    <n v="2012"/>
  </r>
  <r>
    <x v="2"/>
    <s v="Продукт2"/>
    <x v="110"/>
    <n v="3500"/>
    <x v="1"/>
    <n v="1750"/>
    <n v="2012"/>
  </r>
  <r>
    <x v="2"/>
    <s v="Продукт2"/>
    <x v="111"/>
    <n v="59500"/>
    <x v="24"/>
    <n v="3718.75"/>
    <n v="2012"/>
  </r>
  <r>
    <x v="2"/>
    <s v="Продукт2"/>
    <x v="112"/>
    <n v="24500"/>
    <x v="6"/>
    <n v="3500"/>
    <n v="2012"/>
  </r>
  <r>
    <x v="2"/>
    <s v="Продукт2"/>
    <x v="113"/>
    <n v="46577.24"/>
    <x v="2"/>
    <n v="4657.7240000000002"/>
    <n v="2012"/>
  </r>
  <r>
    <x v="2"/>
    <s v="Продукт2"/>
    <x v="237"/>
    <n v="20000"/>
    <x v="4"/>
    <n v="3333.3333333333335"/>
    <n v="2012"/>
  </r>
  <r>
    <x v="2"/>
    <s v="Продукт2"/>
    <x v="114"/>
    <n v="3400"/>
    <x v="0"/>
    <n v="1133.3333333333333"/>
    <n v="2012"/>
  </r>
  <r>
    <x v="2"/>
    <s v="Продукт2"/>
    <x v="115"/>
    <n v="8200"/>
    <x v="6"/>
    <n v="1171.4285714285713"/>
    <n v="2012"/>
  </r>
  <r>
    <x v="2"/>
    <s v="Продукт2"/>
    <x v="117"/>
    <n v="69800"/>
    <x v="20"/>
    <n v="2792"/>
    <n v="2012"/>
  </r>
  <r>
    <x v="2"/>
    <s v="Продукт2"/>
    <x v="238"/>
    <n v="41000"/>
    <x v="9"/>
    <n v="3153.8461538461538"/>
    <n v="2012"/>
  </r>
  <r>
    <x v="2"/>
    <s v="Продукт2"/>
    <x v="119"/>
    <n v="10000"/>
    <x v="1"/>
    <n v="5000"/>
    <n v="2012"/>
  </r>
  <r>
    <x v="2"/>
    <s v="Продукт2"/>
    <x v="120"/>
    <n v="35000"/>
    <x v="8"/>
    <n v="4375"/>
    <n v="2012"/>
  </r>
  <r>
    <x v="2"/>
    <s v="Продукт2"/>
    <x v="121"/>
    <n v="21000"/>
    <x v="2"/>
    <n v="2100"/>
    <n v="2012"/>
  </r>
  <r>
    <x v="2"/>
    <s v="Продукт2"/>
    <x v="211"/>
    <n v="2000"/>
    <x v="7"/>
    <n v="2000"/>
    <n v="2012"/>
  </r>
  <r>
    <x v="2"/>
    <s v="Продукт2"/>
    <x v="122"/>
    <n v="36000"/>
    <x v="2"/>
    <n v="3600"/>
    <n v="2012"/>
  </r>
  <r>
    <x v="2"/>
    <s v="Продукт2"/>
    <x v="123"/>
    <n v="20000"/>
    <x v="4"/>
    <n v="3333.3333333333335"/>
    <n v="2012"/>
  </r>
  <r>
    <x v="2"/>
    <s v="Продукт2"/>
    <x v="239"/>
    <n v="13250"/>
    <x v="5"/>
    <n v="3312.5"/>
    <n v="2012"/>
  </r>
  <r>
    <x v="2"/>
    <s v="Продукт2"/>
    <x v="124"/>
    <n v="31098.14"/>
    <x v="11"/>
    <n v="3455.3488888888887"/>
    <n v="2012"/>
  </r>
  <r>
    <x v="2"/>
    <s v="Продукт2"/>
    <x v="125"/>
    <n v="32200"/>
    <x v="2"/>
    <n v="3220"/>
    <n v="2012"/>
  </r>
  <r>
    <x v="2"/>
    <s v="Продукт2"/>
    <x v="212"/>
    <n v="19000"/>
    <x v="6"/>
    <n v="2714.2857142857142"/>
    <n v="2012"/>
  </r>
  <r>
    <x v="2"/>
    <s v="Продукт2"/>
    <x v="126"/>
    <n v="71000"/>
    <x v="2"/>
    <n v="7100"/>
    <n v="2012"/>
  </r>
  <r>
    <x v="2"/>
    <s v="Продукт2"/>
    <x v="127"/>
    <n v="26800"/>
    <x v="8"/>
    <n v="3350"/>
    <n v="2012"/>
  </r>
  <r>
    <x v="2"/>
    <s v="Продукт2"/>
    <x v="128"/>
    <n v="17000"/>
    <x v="2"/>
    <n v="1700"/>
    <n v="2012"/>
  </r>
  <r>
    <x v="2"/>
    <s v="Продукт2"/>
    <x v="214"/>
    <n v="8000"/>
    <x v="1"/>
    <n v="4000"/>
    <n v="2012"/>
  </r>
  <r>
    <x v="2"/>
    <s v="Продукт2"/>
    <x v="129"/>
    <n v="100000"/>
    <x v="20"/>
    <n v="4000"/>
    <n v="2012"/>
  </r>
  <r>
    <x v="2"/>
    <s v="Продукт2"/>
    <x v="131"/>
    <n v="2000"/>
    <x v="7"/>
    <n v="2000"/>
    <n v="2012"/>
  </r>
  <r>
    <x v="2"/>
    <s v="Продукт2"/>
    <x v="132"/>
    <n v="6000"/>
    <x v="1"/>
    <n v="3000"/>
    <n v="2012"/>
  </r>
  <r>
    <x v="2"/>
    <s v="Продукт2"/>
    <x v="216"/>
    <n v="4000"/>
    <x v="1"/>
    <n v="2000"/>
    <n v="2012"/>
  </r>
  <r>
    <x v="2"/>
    <s v="Продукт2"/>
    <x v="134"/>
    <n v="59600"/>
    <x v="15"/>
    <n v="4257.1428571428569"/>
    <n v="2012"/>
  </r>
  <r>
    <x v="2"/>
    <s v="Продукт2"/>
    <x v="135"/>
    <n v="3000"/>
    <x v="1"/>
    <n v="1500"/>
    <n v="2012"/>
  </r>
  <r>
    <x v="2"/>
    <s v="Продукт2"/>
    <x v="177"/>
    <n v="4300"/>
    <x v="5"/>
    <n v="1075"/>
    <n v="2012"/>
  </r>
  <r>
    <x v="2"/>
    <s v="Продукт2"/>
    <x v="136"/>
    <n v="102800"/>
    <x v="14"/>
    <n v="4895.2380952380954"/>
    <n v="2012"/>
  </r>
  <r>
    <x v="2"/>
    <s v="Продукт2"/>
    <x v="241"/>
    <n v="6500"/>
    <x v="1"/>
    <n v="3250"/>
    <n v="2012"/>
  </r>
  <r>
    <x v="2"/>
    <s v="Продукт2"/>
    <x v="137"/>
    <n v="55500"/>
    <x v="10"/>
    <n v="5045.454545454545"/>
    <n v="2012"/>
  </r>
  <r>
    <x v="2"/>
    <s v="Продукт2"/>
    <x v="138"/>
    <n v="3000"/>
    <x v="7"/>
    <n v="3000"/>
    <n v="2012"/>
  </r>
  <r>
    <x v="2"/>
    <s v="Продукт2"/>
    <x v="139"/>
    <n v="3500"/>
    <x v="1"/>
    <n v="1750"/>
    <n v="2012"/>
  </r>
  <r>
    <x v="2"/>
    <s v="Продукт2"/>
    <x v="141"/>
    <n v="22000"/>
    <x v="5"/>
    <n v="5500"/>
    <n v="2012"/>
  </r>
  <r>
    <x v="2"/>
    <s v="Продукт2"/>
    <x v="142"/>
    <n v="11700"/>
    <x v="3"/>
    <n v="2340"/>
    <n v="2012"/>
  </r>
  <r>
    <x v="2"/>
    <s v="Продукт2"/>
    <x v="143"/>
    <n v="103000"/>
    <x v="20"/>
    <n v="4120"/>
    <n v="2012"/>
  </r>
  <r>
    <x v="2"/>
    <s v="Продукт2"/>
    <x v="246"/>
    <n v="2100"/>
    <x v="1"/>
    <n v="1050"/>
    <n v="2012"/>
  </r>
  <r>
    <x v="2"/>
    <s v="Продукт2"/>
    <x v="217"/>
    <n v="13800"/>
    <x v="4"/>
    <n v="2300"/>
    <n v="2012"/>
  </r>
  <r>
    <x v="2"/>
    <s v="Продукт2"/>
    <x v="179"/>
    <n v="38900"/>
    <x v="8"/>
    <n v="4862.5"/>
    <n v="2012"/>
  </r>
  <r>
    <x v="2"/>
    <s v="Продукт2"/>
    <x v="145"/>
    <n v="34946.57"/>
    <x v="10"/>
    <n v="3176.9609090909089"/>
    <n v="2012"/>
  </r>
  <r>
    <x v="2"/>
    <s v="Продукт2"/>
    <x v="146"/>
    <n v="90000"/>
    <x v="15"/>
    <n v="6428.5714285714284"/>
    <n v="2012"/>
  </r>
  <r>
    <x v="2"/>
    <s v="Продукт2"/>
    <x v="147"/>
    <n v="30000"/>
    <x v="6"/>
    <n v="4285.7142857142853"/>
    <n v="2012"/>
  </r>
  <r>
    <x v="2"/>
    <s v="Продукт2"/>
    <x v="148"/>
    <n v="43000"/>
    <x v="9"/>
    <n v="3307.6923076923076"/>
    <n v="2012"/>
  </r>
  <r>
    <x v="2"/>
    <s v="Продукт2"/>
    <x v="149"/>
    <n v="58500"/>
    <x v="26"/>
    <n v="3250"/>
    <n v="2012"/>
  </r>
  <r>
    <x v="2"/>
    <s v="Продукт2"/>
    <x v="150"/>
    <n v="8000"/>
    <x v="5"/>
    <n v="2000"/>
    <n v="2012"/>
  </r>
  <r>
    <x v="2"/>
    <s v="Продукт2"/>
    <x v="151"/>
    <n v="26235.040000000001"/>
    <x v="6"/>
    <n v="3747.8628571428571"/>
    <n v="2012"/>
  </r>
  <r>
    <x v="2"/>
    <s v="Продукт2"/>
    <x v="243"/>
    <n v="19000"/>
    <x v="5"/>
    <n v="4750"/>
    <n v="2012"/>
  </r>
  <r>
    <x v="2"/>
    <s v="Продукт2"/>
    <x v="153"/>
    <n v="45000"/>
    <x v="0"/>
    <n v="15000"/>
    <n v="2012"/>
  </r>
  <r>
    <x v="2"/>
    <s v="Продукт2"/>
    <x v="155"/>
    <n v="4500"/>
    <x v="1"/>
    <n v="2250"/>
    <n v="2012"/>
  </r>
  <r>
    <x v="2"/>
    <s v="Продукт2"/>
    <x v="156"/>
    <n v="3000"/>
    <x v="7"/>
    <n v="3000"/>
    <n v="2012"/>
  </r>
  <r>
    <x v="2"/>
    <s v="Продукт2"/>
    <x v="157"/>
    <n v="43500"/>
    <x v="10"/>
    <n v="3954.5454545454545"/>
    <n v="2012"/>
  </r>
  <r>
    <x v="2"/>
    <s v="Продукт2"/>
    <x v="228"/>
    <n v="6000"/>
    <x v="7"/>
    <n v="6000"/>
    <n v="2012"/>
  </r>
  <r>
    <x v="2"/>
    <s v="Продукт2"/>
    <x v="158"/>
    <n v="14500"/>
    <x v="1"/>
    <n v="7250"/>
    <n v="2013"/>
  </r>
  <r>
    <x v="2"/>
    <s v="Продукт2"/>
    <x v="159"/>
    <n v="22000"/>
    <x v="4"/>
    <n v="3666.6666666666665"/>
    <n v="2013"/>
  </r>
  <r>
    <x v="2"/>
    <s v="Продукт2"/>
    <x v="160"/>
    <n v="18000"/>
    <x v="4"/>
    <n v="3000"/>
    <n v="2013"/>
  </r>
  <r>
    <x v="2"/>
    <s v="Продукт2"/>
    <x v="161"/>
    <n v="45000"/>
    <x v="9"/>
    <n v="3461.5384615384614"/>
    <n v="2013"/>
  </r>
  <r>
    <x v="2"/>
    <s v="Продукт2"/>
    <x v="162"/>
    <n v="6000"/>
    <x v="1"/>
    <n v="3000"/>
    <n v="2013"/>
  </r>
  <r>
    <x v="2"/>
    <s v="Продукт2"/>
    <x v="163"/>
    <n v="18000"/>
    <x v="5"/>
    <n v="4500"/>
    <n v="2013"/>
  </r>
  <r>
    <x v="2"/>
    <s v="Продукт2"/>
    <x v="164"/>
    <n v="5000"/>
    <x v="1"/>
    <n v="2500"/>
    <n v="2013"/>
  </r>
  <r>
    <x v="2"/>
    <s v="Продукт2"/>
    <x v="219"/>
    <n v="14000"/>
    <x v="5"/>
    <n v="3500"/>
    <n v="2013"/>
  </r>
  <r>
    <x v="2"/>
    <s v="Продукт2"/>
    <x v="165"/>
    <n v="20000"/>
    <x v="5"/>
    <n v="5000"/>
    <n v="2013"/>
  </r>
  <r>
    <x v="2"/>
    <s v="Продукт2"/>
    <x v="181"/>
    <n v="19300"/>
    <x v="11"/>
    <n v="2144.4444444444443"/>
    <n v="2013"/>
  </r>
  <r>
    <x v="2"/>
    <s v="Продукт2"/>
    <x v="220"/>
    <n v="21000"/>
    <x v="5"/>
    <n v="5250"/>
    <n v="2013"/>
  </r>
  <r>
    <x v="2"/>
    <s v="Продукт2"/>
    <x v="166"/>
    <n v="43500"/>
    <x v="4"/>
    <n v="7250"/>
    <n v="2013"/>
  </r>
  <r>
    <x v="2"/>
    <s v="Продукт2"/>
    <x v="167"/>
    <n v="17000"/>
    <x v="8"/>
    <n v="2125"/>
    <n v="2013"/>
  </r>
  <r>
    <x v="2"/>
    <s v="Продукт2"/>
    <x v="221"/>
    <n v="13400"/>
    <x v="3"/>
    <n v="2680"/>
    <n v="2013"/>
  </r>
  <r>
    <x v="2"/>
    <s v="Продукт3"/>
    <x v="0"/>
    <n v="2000"/>
    <x v="7"/>
    <n v="2000"/>
    <n v="2011"/>
  </r>
  <r>
    <x v="2"/>
    <s v="Продукт3"/>
    <x v="2"/>
    <n v="4000"/>
    <x v="1"/>
    <n v="2000"/>
    <n v="2011"/>
  </r>
  <r>
    <x v="2"/>
    <s v="Продукт3"/>
    <x v="4"/>
    <n v="2500"/>
    <x v="1"/>
    <n v="1250"/>
    <n v="2011"/>
  </r>
  <r>
    <x v="2"/>
    <s v="Продукт3"/>
    <x v="5"/>
    <n v="5500"/>
    <x v="0"/>
    <n v="1833.3333333333333"/>
    <n v="2011"/>
  </r>
  <r>
    <x v="2"/>
    <s v="Продукт3"/>
    <x v="6"/>
    <n v="1000"/>
    <x v="7"/>
    <n v="1000"/>
    <n v="2011"/>
  </r>
  <r>
    <x v="2"/>
    <s v="Продукт3"/>
    <x v="8"/>
    <n v="10000"/>
    <x v="3"/>
    <n v="2000"/>
    <n v="2011"/>
  </r>
  <r>
    <x v="2"/>
    <s v="Продукт3"/>
    <x v="9"/>
    <n v="3000"/>
    <x v="1"/>
    <n v="1500"/>
    <n v="2011"/>
  </r>
  <r>
    <x v="2"/>
    <s v="Продукт3"/>
    <x v="10"/>
    <n v="1500"/>
    <x v="7"/>
    <n v="1500"/>
    <n v="2011"/>
  </r>
  <r>
    <x v="2"/>
    <s v="Продукт3"/>
    <x v="11"/>
    <n v="2000"/>
    <x v="7"/>
    <n v="2000"/>
    <n v="2011"/>
  </r>
  <r>
    <x v="2"/>
    <s v="Продукт3"/>
    <x v="12"/>
    <n v="4500"/>
    <x v="0"/>
    <n v="1500"/>
    <n v="2011"/>
  </r>
  <r>
    <x v="2"/>
    <s v="Продукт3"/>
    <x v="229"/>
    <n v="700"/>
    <x v="7"/>
    <n v="700"/>
    <n v="2011"/>
  </r>
  <r>
    <x v="2"/>
    <s v="Продукт3"/>
    <x v="14"/>
    <n v="4000"/>
    <x v="1"/>
    <n v="2000"/>
    <n v="2012"/>
  </r>
  <r>
    <x v="2"/>
    <s v="Продукт3"/>
    <x v="17"/>
    <n v="6000"/>
    <x v="0"/>
    <n v="2000"/>
    <n v="2012"/>
  </r>
  <r>
    <x v="2"/>
    <s v="Продукт3"/>
    <x v="18"/>
    <n v="3000"/>
    <x v="7"/>
    <n v="3000"/>
    <n v="2012"/>
  </r>
  <r>
    <x v="2"/>
    <s v="Продукт3"/>
    <x v="20"/>
    <n v="2000"/>
    <x v="7"/>
    <n v="2000"/>
    <n v="2012"/>
  </r>
  <r>
    <x v="2"/>
    <s v="Продукт3"/>
    <x v="21"/>
    <n v="2000"/>
    <x v="7"/>
    <n v="2000"/>
    <n v="2012"/>
  </r>
  <r>
    <x v="2"/>
    <s v="Продукт3"/>
    <x v="23"/>
    <n v="7000"/>
    <x v="1"/>
    <n v="3500"/>
    <n v="2012"/>
  </r>
  <r>
    <x v="2"/>
    <s v="Продукт3"/>
    <x v="24"/>
    <n v="4500"/>
    <x v="0"/>
    <n v="1500"/>
    <n v="2012"/>
  </r>
  <r>
    <x v="2"/>
    <s v="Продукт3"/>
    <x v="25"/>
    <n v="1000"/>
    <x v="7"/>
    <n v="1000"/>
    <n v="2012"/>
  </r>
  <r>
    <x v="2"/>
    <s v="Продукт3"/>
    <x v="184"/>
    <n v="5000"/>
    <x v="0"/>
    <n v="1666.6666666666667"/>
    <n v="2012"/>
  </r>
  <r>
    <x v="2"/>
    <s v="Продукт3"/>
    <x v="28"/>
    <n v="3000"/>
    <x v="7"/>
    <n v="3000"/>
    <n v="2012"/>
  </r>
  <r>
    <x v="2"/>
    <s v="Продукт3"/>
    <x v="185"/>
    <n v="1000"/>
    <x v="7"/>
    <n v="1000"/>
    <n v="2012"/>
  </r>
  <r>
    <x v="2"/>
    <s v="Продукт3"/>
    <x v="30"/>
    <n v="2000"/>
    <x v="1"/>
    <n v="1000"/>
    <n v="2012"/>
  </r>
  <r>
    <x v="2"/>
    <s v="Продукт3"/>
    <x v="231"/>
    <n v="2000"/>
    <x v="7"/>
    <n v="2000"/>
    <n v="2012"/>
  </r>
  <r>
    <x v="2"/>
    <s v="Продукт3"/>
    <x v="32"/>
    <n v="3500"/>
    <x v="1"/>
    <n v="1750"/>
    <n v="2012"/>
  </r>
  <r>
    <x v="2"/>
    <s v="Продукт3"/>
    <x v="170"/>
    <n v="1500"/>
    <x v="7"/>
    <n v="1500"/>
    <n v="2012"/>
  </r>
  <r>
    <x v="2"/>
    <s v="Продукт3"/>
    <x v="232"/>
    <n v="700"/>
    <x v="7"/>
    <n v="700"/>
    <n v="2012"/>
  </r>
  <r>
    <x v="2"/>
    <s v="Продукт3"/>
    <x v="35"/>
    <n v="4000"/>
    <x v="1"/>
    <n v="2000"/>
    <n v="2012"/>
  </r>
  <r>
    <x v="2"/>
    <s v="Продукт3"/>
    <x v="37"/>
    <n v="3500"/>
    <x v="1"/>
    <n v="1750"/>
    <n v="2012"/>
  </r>
  <r>
    <x v="2"/>
    <s v="Продукт3"/>
    <x v="38"/>
    <n v="2000"/>
    <x v="7"/>
    <n v="2000"/>
    <n v="2012"/>
  </r>
  <r>
    <x v="2"/>
    <s v="Продукт3"/>
    <x v="39"/>
    <n v="1000"/>
    <x v="7"/>
    <n v="1000"/>
    <n v="2012"/>
  </r>
  <r>
    <x v="2"/>
    <s v="Продукт3"/>
    <x v="41"/>
    <n v="1000"/>
    <x v="7"/>
    <n v="1000"/>
    <n v="2012"/>
  </r>
  <r>
    <x v="2"/>
    <s v="Продукт3"/>
    <x v="42"/>
    <n v="5000"/>
    <x v="1"/>
    <n v="2500"/>
    <n v="2012"/>
  </r>
  <r>
    <x v="2"/>
    <s v="Продукт3"/>
    <x v="43"/>
    <n v="1200"/>
    <x v="7"/>
    <n v="1200"/>
    <n v="2012"/>
  </r>
  <r>
    <x v="2"/>
    <s v="Продукт3"/>
    <x v="44"/>
    <n v="3000"/>
    <x v="1"/>
    <n v="1500"/>
    <n v="2012"/>
  </r>
  <r>
    <x v="2"/>
    <s v="Продукт3"/>
    <x v="45"/>
    <n v="2000"/>
    <x v="7"/>
    <n v="2000"/>
    <n v="2012"/>
  </r>
  <r>
    <x v="2"/>
    <s v="Продукт3"/>
    <x v="191"/>
    <n v="1000"/>
    <x v="7"/>
    <n v="1000"/>
    <n v="2012"/>
  </r>
  <r>
    <x v="2"/>
    <s v="Продукт3"/>
    <x v="51"/>
    <n v="3000"/>
    <x v="7"/>
    <n v="3000"/>
    <n v="2012"/>
  </r>
  <r>
    <x v="2"/>
    <s v="Продукт3"/>
    <x v="52"/>
    <n v="1500"/>
    <x v="7"/>
    <n v="1500"/>
    <n v="2012"/>
  </r>
  <r>
    <x v="2"/>
    <s v="Продукт3"/>
    <x v="53"/>
    <n v="5000"/>
    <x v="1"/>
    <n v="2500"/>
    <n v="2012"/>
  </r>
  <r>
    <x v="2"/>
    <s v="Продукт3"/>
    <x v="54"/>
    <n v="1850"/>
    <x v="7"/>
    <n v="1850"/>
    <n v="2012"/>
  </r>
  <r>
    <x v="2"/>
    <s v="Продукт3"/>
    <x v="173"/>
    <n v="4000"/>
    <x v="1"/>
    <n v="2000"/>
    <n v="2012"/>
  </r>
  <r>
    <x v="2"/>
    <s v="Продукт3"/>
    <x v="194"/>
    <n v="2000"/>
    <x v="7"/>
    <n v="2000"/>
    <n v="2012"/>
  </r>
  <r>
    <x v="2"/>
    <s v="Продукт3"/>
    <x v="57"/>
    <n v="1500"/>
    <x v="7"/>
    <n v="1500"/>
    <n v="2012"/>
  </r>
  <r>
    <x v="2"/>
    <s v="Продукт3"/>
    <x v="196"/>
    <n v="4000"/>
    <x v="1"/>
    <n v="2000"/>
    <n v="2012"/>
  </r>
  <r>
    <x v="2"/>
    <s v="Продукт3"/>
    <x v="61"/>
    <n v="2000"/>
    <x v="7"/>
    <n v="2000"/>
    <n v="2012"/>
  </r>
  <r>
    <x v="2"/>
    <s v="Продукт3"/>
    <x v="63"/>
    <n v="1000"/>
    <x v="7"/>
    <n v="1000"/>
    <n v="2012"/>
  </r>
  <r>
    <x v="2"/>
    <s v="Продукт3"/>
    <x v="64"/>
    <n v="2000"/>
    <x v="7"/>
    <n v="2000"/>
    <n v="2012"/>
  </r>
  <r>
    <x v="2"/>
    <s v="Продукт3"/>
    <x v="65"/>
    <n v="1000"/>
    <x v="7"/>
    <n v="1000"/>
    <n v="2012"/>
  </r>
  <r>
    <x v="2"/>
    <s v="Продукт3"/>
    <x v="66"/>
    <n v="3000"/>
    <x v="1"/>
    <n v="1500"/>
    <n v="2012"/>
  </r>
  <r>
    <x v="2"/>
    <s v="Продукт3"/>
    <x v="68"/>
    <n v="6500"/>
    <x v="0"/>
    <n v="2166.6666666666665"/>
    <n v="2012"/>
  </r>
  <r>
    <x v="2"/>
    <s v="Продукт3"/>
    <x v="197"/>
    <n v="5000"/>
    <x v="1"/>
    <n v="2500"/>
    <n v="2012"/>
  </r>
  <r>
    <x v="2"/>
    <s v="Продукт3"/>
    <x v="75"/>
    <n v="2000"/>
    <x v="7"/>
    <n v="2000"/>
    <n v="2012"/>
  </r>
  <r>
    <x v="2"/>
    <s v="Продукт3"/>
    <x v="82"/>
    <n v="1000"/>
    <x v="7"/>
    <n v="1000"/>
    <n v="2012"/>
  </r>
  <r>
    <x v="2"/>
    <s v="Продукт3"/>
    <x v="83"/>
    <n v="3000"/>
    <x v="7"/>
    <n v="3000"/>
    <n v="2012"/>
  </r>
  <r>
    <x v="2"/>
    <s v="Продукт3"/>
    <x v="201"/>
    <n v="2000"/>
    <x v="7"/>
    <n v="2000"/>
    <n v="2012"/>
  </r>
  <r>
    <x v="2"/>
    <s v="Продукт3"/>
    <x v="84"/>
    <n v="2000"/>
    <x v="7"/>
    <n v="2000"/>
    <n v="2012"/>
  </r>
  <r>
    <x v="2"/>
    <s v="Продукт3"/>
    <x v="88"/>
    <n v="4000"/>
    <x v="1"/>
    <n v="2000"/>
    <n v="2012"/>
  </r>
  <r>
    <x v="2"/>
    <s v="Продукт3"/>
    <x v="89"/>
    <n v="4000"/>
    <x v="1"/>
    <n v="2000"/>
    <n v="2012"/>
  </r>
  <r>
    <x v="2"/>
    <s v="Продукт3"/>
    <x v="90"/>
    <n v="2000"/>
    <x v="1"/>
    <n v="1000"/>
    <n v="2012"/>
  </r>
  <r>
    <x v="2"/>
    <s v="Продукт3"/>
    <x v="93"/>
    <n v="1000"/>
    <x v="7"/>
    <n v="1000"/>
    <n v="2012"/>
  </r>
  <r>
    <x v="2"/>
    <s v="Продукт3"/>
    <x v="95"/>
    <n v="3000"/>
    <x v="7"/>
    <n v="3000"/>
    <n v="2012"/>
  </r>
  <r>
    <x v="2"/>
    <s v="Продукт3"/>
    <x v="96"/>
    <n v="2000"/>
    <x v="7"/>
    <n v="2000"/>
    <n v="2012"/>
  </r>
  <r>
    <x v="2"/>
    <s v="Продукт3"/>
    <x v="97"/>
    <n v="1000"/>
    <x v="7"/>
    <n v="1000"/>
    <n v="2012"/>
  </r>
  <r>
    <x v="2"/>
    <s v="Продукт3"/>
    <x v="99"/>
    <n v="12000"/>
    <x v="1"/>
    <n v="6000"/>
    <n v="2012"/>
  </r>
  <r>
    <x v="2"/>
    <s v="Продукт3"/>
    <x v="101"/>
    <n v="7000"/>
    <x v="0"/>
    <n v="2333.3333333333335"/>
    <n v="2012"/>
  </r>
  <r>
    <x v="2"/>
    <s v="Продукт3"/>
    <x v="103"/>
    <n v="1000"/>
    <x v="7"/>
    <n v="1000"/>
    <n v="2012"/>
  </r>
  <r>
    <x v="2"/>
    <s v="Продукт3"/>
    <x v="104"/>
    <n v="6500"/>
    <x v="0"/>
    <n v="2166.6666666666665"/>
    <n v="2012"/>
  </r>
  <r>
    <x v="2"/>
    <s v="Продукт3"/>
    <x v="236"/>
    <n v="3000"/>
    <x v="7"/>
    <n v="3000"/>
    <n v="2012"/>
  </r>
  <r>
    <x v="2"/>
    <s v="Продукт3"/>
    <x v="107"/>
    <n v="2000"/>
    <x v="7"/>
    <n v="2000"/>
    <n v="2012"/>
  </r>
  <r>
    <x v="2"/>
    <s v="Продукт3"/>
    <x v="108"/>
    <n v="10000"/>
    <x v="0"/>
    <n v="3333.3333333333335"/>
    <n v="2012"/>
  </r>
  <r>
    <x v="2"/>
    <s v="Продукт3"/>
    <x v="209"/>
    <n v="1000"/>
    <x v="7"/>
    <n v="1000"/>
    <n v="2012"/>
  </r>
  <r>
    <x v="2"/>
    <s v="Продукт3"/>
    <x v="110"/>
    <n v="1500"/>
    <x v="7"/>
    <n v="1500"/>
    <n v="2012"/>
  </r>
  <r>
    <x v="2"/>
    <s v="Продукт3"/>
    <x v="111"/>
    <n v="9000"/>
    <x v="1"/>
    <n v="4500"/>
    <n v="2012"/>
  </r>
  <r>
    <x v="2"/>
    <s v="Продукт3"/>
    <x v="112"/>
    <n v="6500"/>
    <x v="0"/>
    <n v="2166.6666666666665"/>
    <n v="2012"/>
  </r>
  <r>
    <x v="2"/>
    <s v="Продукт3"/>
    <x v="113"/>
    <n v="2500"/>
    <x v="7"/>
    <n v="2500"/>
    <n v="2012"/>
  </r>
  <r>
    <x v="2"/>
    <s v="Продукт3"/>
    <x v="115"/>
    <n v="5800"/>
    <x v="5"/>
    <n v="1450"/>
    <n v="2012"/>
  </r>
  <r>
    <x v="2"/>
    <s v="Продукт3"/>
    <x v="117"/>
    <n v="2500"/>
    <x v="1"/>
    <n v="1250"/>
    <n v="2012"/>
  </r>
  <r>
    <x v="2"/>
    <s v="Продукт3"/>
    <x v="238"/>
    <n v="1000"/>
    <x v="7"/>
    <n v="1000"/>
    <n v="2012"/>
  </r>
  <r>
    <x v="2"/>
    <s v="Продукт3"/>
    <x v="120"/>
    <n v="2000"/>
    <x v="7"/>
    <n v="2000"/>
    <n v="2012"/>
  </r>
  <r>
    <x v="2"/>
    <s v="Продукт3"/>
    <x v="122"/>
    <n v="2650"/>
    <x v="1"/>
    <n v="1325"/>
    <n v="2012"/>
  </r>
  <r>
    <x v="2"/>
    <s v="Продукт3"/>
    <x v="123"/>
    <n v="3500"/>
    <x v="1"/>
    <n v="1750"/>
    <n v="2012"/>
  </r>
  <r>
    <x v="2"/>
    <s v="Продукт3"/>
    <x v="124"/>
    <n v="4000"/>
    <x v="1"/>
    <n v="2000"/>
    <n v="2012"/>
  </r>
  <r>
    <x v="2"/>
    <s v="Продукт3"/>
    <x v="125"/>
    <n v="10000"/>
    <x v="5"/>
    <n v="2500"/>
    <n v="2012"/>
  </r>
  <r>
    <x v="2"/>
    <s v="Продукт3"/>
    <x v="212"/>
    <n v="1000"/>
    <x v="7"/>
    <n v="1000"/>
    <n v="2012"/>
  </r>
  <r>
    <x v="2"/>
    <s v="Продукт3"/>
    <x v="126"/>
    <n v="4000"/>
    <x v="1"/>
    <n v="2000"/>
    <n v="2012"/>
  </r>
  <r>
    <x v="2"/>
    <s v="Продукт3"/>
    <x v="127"/>
    <n v="1000"/>
    <x v="7"/>
    <n v="1000"/>
    <n v="2012"/>
  </r>
  <r>
    <x v="2"/>
    <s v="Продукт3"/>
    <x v="213"/>
    <n v="1000"/>
    <x v="7"/>
    <n v="1000"/>
    <n v="2012"/>
  </r>
  <r>
    <x v="2"/>
    <s v="Продукт3"/>
    <x v="128"/>
    <n v="4500"/>
    <x v="0"/>
    <n v="1500"/>
    <n v="2012"/>
  </r>
  <r>
    <x v="2"/>
    <s v="Продукт3"/>
    <x v="129"/>
    <n v="8500"/>
    <x v="0"/>
    <n v="2833.3333333333335"/>
    <n v="2012"/>
  </r>
  <r>
    <x v="2"/>
    <s v="Продукт3"/>
    <x v="131"/>
    <n v="2800"/>
    <x v="1"/>
    <n v="1400"/>
    <n v="2012"/>
  </r>
  <r>
    <x v="2"/>
    <s v="Продукт3"/>
    <x v="132"/>
    <n v="1500"/>
    <x v="7"/>
    <n v="1500"/>
    <n v="2012"/>
  </r>
  <r>
    <x v="2"/>
    <s v="Продукт3"/>
    <x v="216"/>
    <n v="2500"/>
    <x v="7"/>
    <n v="2500"/>
    <n v="2012"/>
  </r>
  <r>
    <x v="2"/>
    <s v="Продукт3"/>
    <x v="136"/>
    <n v="2500"/>
    <x v="7"/>
    <n v="2500"/>
    <n v="2012"/>
  </r>
  <r>
    <x v="2"/>
    <s v="Продукт3"/>
    <x v="241"/>
    <n v="1000"/>
    <x v="7"/>
    <n v="1000"/>
    <n v="2012"/>
  </r>
  <r>
    <x v="2"/>
    <s v="Продукт3"/>
    <x v="137"/>
    <n v="5000"/>
    <x v="0"/>
    <n v="1666.6666666666667"/>
    <n v="2012"/>
  </r>
  <r>
    <x v="2"/>
    <s v="Продукт3"/>
    <x v="138"/>
    <n v="7500"/>
    <x v="1"/>
    <n v="3750"/>
    <n v="2012"/>
  </r>
  <r>
    <x v="2"/>
    <s v="Продукт3"/>
    <x v="139"/>
    <n v="1500"/>
    <x v="7"/>
    <n v="1500"/>
    <n v="2012"/>
  </r>
  <r>
    <x v="2"/>
    <s v="Продукт3"/>
    <x v="141"/>
    <n v="2300"/>
    <x v="1"/>
    <n v="1150"/>
    <n v="2012"/>
  </r>
  <r>
    <x v="2"/>
    <s v="Продукт3"/>
    <x v="143"/>
    <n v="3700"/>
    <x v="1"/>
    <n v="1850"/>
    <n v="2012"/>
  </r>
  <r>
    <x v="2"/>
    <s v="Продукт3"/>
    <x v="217"/>
    <n v="4500"/>
    <x v="0"/>
    <n v="1500"/>
    <n v="2012"/>
  </r>
  <r>
    <x v="2"/>
    <s v="Продукт3"/>
    <x v="242"/>
    <n v="3000"/>
    <x v="7"/>
    <n v="3000"/>
    <n v="2012"/>
  </r>
  <r>
    <x v="2"/>
    <s v="Продукт3"/>
    <x v="179"/>
    <n v="10000"/>
    <x v="5"/>
    <n v="2500"/>
    <n v="2012"/>
  </r>
  <r>
    <x v="2"/>
    <s v="Продукт3"/>
    <x v="145"/>
    <n v="1000"/>
    <x v="7"/>
    <n v="1000"/>
    <n v="2012"/>
  </r>
  <r>
    <x v="2"/>
    <s v="Продукт3"/>
    <x v="146"/>
    <n v="5500"/>
    <x v="0"/>
    <n v="1833.3333333333333"/>
    <n v="2012"/>
  </r>
  <r>
    <x v="2"/>
    <s v="Продукт3"/>
    <x v="147"/>
    <n v="1000"/>
    <x v="7"/>
    <n v="1000"/>
    <n v="2012"/>
  </r>
  <r>
    <x v="2"/>
    <s v="Продукт3"/>
    <x v="148"/>
    <n v="3000"/>
    <x v="7"/>
    <n v="3000"/>
    <n v="2012"/>
  </r>
  <r>
    <x v="2"/>
    <s v="Продукт3"/>
    <x v="149"/>
    <n v="9250"/>
    <x v="4"/>
    <n v="1541.6666666666667"/>
    <n v="2012"/>
  </r>
  <r>
    <x v="2"/>
    <s v="Продукт3"/>
    <x v="150"/>
    <n v="6500"/>
    <x v="5"/>
    <n v="1625"/>
    <n v="2012"/>
  </r>
  <r>
    <x v="2"/>
    <s v="Продукт3"/>
    <x v="151"/>
    <n v="5000"/>
    <x v="0"/>
    <n v="1666.6666666666667"/>
    <n v="2012"/>
  </r>
  <r>
    <x v="2"/>
    <s v="Продукт3"/>
    <x v="152"/>
    <n v="500"/>
    <x v="7"/>
    <n v="500"/>
    <n v="2012"/>
  </r>
  <r>
    <x v="2"/>
    <s v="Продукт3"/>
    <x v="243"/>
    <n v="4000"/>
    <x v="0"/>
    <n v="1333.3333333333333"/>
    <n v="2012"/>
  </r>
  <r>
    <x v="2"/>
    <s v="Продукт3"/>
    <x v="153"/>
    <n v="4000"/>
    <x v="1"/>
    <n v="2000"/>
    <n v="2012"/>
  </r>
  <r>
    <x v="2"/>
    <s v="Продукт3"/>
    <x v="154"/>
    <n v="2000"/>
    <x v="7"/>
    <n v="2000"/>
    <n v="2012"/>
  </r>
  <r>
    <x v="2"/>
    <s v="Продукт3"/>
    <x v="155"/>
    <n v="2000"/>
    <x v="7"/>
    <n v="2000"/>
    <n v="2012"/>
  </r>
  <r>
    <x v="2"/>
    <s v="Продукт3"/>
    <x v="156"/>
    <n v="2500"/>
    <x v="7"/>
    <n v="2500"/>
    <n v="2012"/>
  </r>
  <r>
    <x v="2"/>
    <s v="Продукт3"/>
    <x v="158"/>
    <n v="6000"/>
    <x v="0"/>
    <n v="2000"/>
    <n v="2013"/>
  </r>
  <r>
    <x v="2"/>
    <s v="Продукт3"/>
    <x v="159"/>
    <n v="5000"/>
    <x v="1"/>
    <n v="2500"/>
    <n v="2013"/>
  </r>
  <r>
    <x v="2"/>
    <s v="Продукт3"/>
    <x v="161"/>
    <n v="2500"/>
    <x v="1"/>
    <n v="1250"/>
    <n v="2013"/>
  </r>
  <r>
    <x v="2"/>
    <s v="Продукт3"/>
    <x v="163"/>
    <n v="1200"/>
    <x v="7"/>
    <n v="1200"/>
    <n v="2013"/>
  </r>
  <r>
    <x v="2"/>
    <s v="Продукт3"/>
    <x v="165"/>
    <n v="5500"/>
    <x v="0"/>
    <n v="1833.3333333333333"/>
    <n v="2013"/>
  </r>
  <r>
    <x v="2"/>
    <s v="Продукт3"/>
    <x v="181"/>
    <n v="2500"/>
    <x v="7"/>
    <n v="2500"/>
    <n v="2013"/>
  </r>
  <r>
    <x v="2"/>
    <s v="Продукт3"/>
    <x v="166"/>
    <n v="3500"/>
    <x v="0"/>
    <n v="1166.6666666666667"/>
    <n v="2013"/>
  </r>
  <r>
    <x v="2"/>
    <s v="Продукт3"/>
    <x v="167"/>
    <n v="6000"/>
    <x v="1"/>
    <n v="3000"/>
    <n v="2013"/>
  </r>
  <r>
    <x v="2"/>
    <s v="Продукт4"/>
    <x v="9"/>
    <n v="3000"/>
    <x v="7"/>
    <n v="3000"/>
    <n v="2011"/>
  </r>
  <r>
    <x v="2"/>
    <s v="Продукт4"/>
    <x v="10"/>
    <n v="5000"/>
    <x v="7"/>
    <n v="5000"/>
    <n v="2011"/>
  </r>
  <r>
    <x v="2"/>
    <s v="Продукт4"/>
    <x v="229"/>
    <n v="5000"/>
    <x v="7"/>
    <n v="5000"/>
    <n v="2011"/>
  </r>
  <r>
    <x v="2"/>
    <s v="Продукт4"/>
    <x v="183"/>
    <n v="1500"/>
    <x v="7"/>
    <n v="1500"/>
    <n v="2012"/>
  </r>
  <r>
    <x v="2"/>
    <s v="Продукт4"/>
    <x v="31"/>
    <n v="10000"/>
    <x v="7"/>
    <n v="10000"/>
    <n v="2012"/>
  </r>
  <r>
    <x v="2"/>
    <s v="Продукт4"/>
    <x v="32"/>
    <n v="4000"/>
    <x v="7"/>
    <n v="4000"/>
    <n v="2012"/>
  </r>
  <r>
    <x v="2"/>
    <s v="Продукт4"/>
    <x v="50"/>
    <n v="3000"/>
    <x v="7"/>
    <n v="3000"/>
    <n v="2012"/>
  </r>
  <r>
    <x v="2"/>
    <s v="Продукт4"/>
    <x v="58"/>
    <n v="4000"/>
    <x v="7"/>
    <n v="4000"/>
    <n v="2012"/>
  </r>
  <r>
    <x v="2"/>
    <s v="Продукт4"/>
    <x v="64"/>
    <n v="1400"/>
    <x v="7"/>
    <n v="1400"/>
    <n v="2012"/>
  </r>
  <r>
    <x v="2"/>
    <s v="Продукт4"/>
    <x v="78"/>
    <n v="5000"/>
    <x v="7"/>
    <n v="5000"/>
    <n v="2012"/>
  </r>
  <r>
    <x v="2"/>
    <s v="Продукт4"/>
    <x v="234"/>
    <n v="3000"/>
    <x v="7"/>
    <n v="3000"/>
    <n v="2012"/>
  </r>
  <r>
    <x v="2"/>
    <s v="Продукт4"/>
    <x v="83"/>
    <n v="8000"/>
    <x v="7"/>
    <n v="8000"/>
    <n v="2012"/>
  </r>
  <r>
    <x v="2"/>
    <s v="Продукт4"/>
    <x v="88"/>
    <n v="6500"/>
    <x v="7"/>
    <n v="6500"/>
    <n v="2012"/>
  </r>
  <r>
    <x v="2"/>
    <s v="Продукт4"/>
    <x v="95"/>
    <n v="2500"/>
    <x v="7"/>
    <n v="2500"/>
    <n v="2012"/>
  </r>
  <r>
    <x v="2"/>
    <s v="Продукт4"/>
    <x v="103"/>
    <n v="3000"/>
    <x v="7"/>
    <n v="3000"/>
    <n v="2012"/>
  </r>
  <r>
    <x v="2"/>
    <s v="Продукт4"/>
    <x v="209"/>
    <n v="7000"/>
    <x v="7"/>
    <n v="7000"/>
    <n v="2012"/>
  </r>
  <r>
    <x v="2"/>
    <s v="Продукт4"/>
    <x v="111"/>
    <n v="3000"/>
    <x v="7"/>
    <n v="3000"/>
    <n v="2012"/>
  </r>
  <r>
    <x v="2"/>
    <s v="Продукт4"/>
    <x v="114"/>
    <n v="5000"/>
    <x v="7"/>
    <n v="5000"/>
    <n v="2012"/>
  </r>
  <r>
    <x v="2"/>
    <s v="Продукт4"/>
    <x v="125"/>
    <n v="6000"/>
    <x v="7"/>
    <n v="6000"/>
    <n v="2012"/>
  </r>
  <r>
    <x v="2"/>
    <s v="Продукт4"/>
    <x v="129"/>
    <n v="10000"/>
    <x v="1"/>
    <n v="5000"/>
    <n v="2012"/>
  </r>
  <r>
    <x v="2"/>
    <s v="Продукт4"/>
    <x v="134"/>
    <n v="2000"/>
    <x v="7"/>
    <n v="2000"/>
    <n v="2012"/>
  </r>
  <r>
    <x v="2"/>
    <s v="Продукт4"/>
    <x v="142"/>
    <n v="10000"/>
    <x v="7"/>
    <n v="10000"/>
    <n v="2012"/>
  </r>
  <r>
    <x v="2"/>
    <s v="Продукт4"/>
    <x v="243"/>
    <n v="5000"/>
    <x v="1"/>
    <n v="2500"/>
    <n v="2012"/>
  </r>
  <r>
    <x v="2"/>
    <s v="Продукт4"/>
    <x v="153"/>
    <n v="10000"/>
    <x v="7"/>
    <n v="10000"/>
    <n v="2012"/>
  </r>
  <r>
    <x v="2"/>
    <s v="Продукт4"/>
    <x v="163"/>
    <n v="5000"/>
    <x v="7"/>
    <n v="5000"/>
    <n v="2013"/>
  </r>
  <r>
    <x v="3"/>
    <s v="Продукт1"/>
    <x v="1"/>
    <n v="18500"/>
    <x v="3"/>
    <n v="3700"/>
    <n v="2011"/>
  </r>
  <r>
    <x v="3"/>
    <s v="Продукт1"/>
    <x v="2"/>
    <n v="9000"/>
    <x v="1"/>
    <n v="4500"/>
    <n v="2011"/>
  </r>
  <r>
    <x v="3"/>
    <s v="Продукт1"/>
    <x v="3"/>
    <n v="22000"/>
    <x v="4"/>
    <n v="3666.6666666666665"/>
    <n v="2011"/>
  </r>
  <r>
    <x v="3"/>
    <s v="Продукт1"/>
    <x v="4"/>
    <n v="17500"/>
    <x v="0"/>
    <n v="5833.333333333333"/>
    <n v="2011"/>
  </r>
  <r>
    <x v="3"/>
    <s v="Продукт1"/>
    <x v="6"/>
    <n v="14500"/>
    <x v="5"/>
    <n v="3625"/>
    <n v="2011"/>
  </r>
  <r>
    <x v="3"/>
    <s v="Продукт1"/>
    <x v="7"/>
    <n v="2000"/>
    <x v="7"/>
    <n v="2000"/>
    <n v="2011"/>
  </r>
  <r>
    <x v="3"/>
    <s v="Продукт1"/>
    <x v="8"/>
    <n v="61000"/>
    <x v="8"/>
    <n v="7625"/>
    <n v="2011"/>
  </r>
  <r>
    <x v="3"/>
    <s v="Продукт1"/>
    <x v="9"/>
    <n v="38000"/>
    <x v="6"/>
    <n v="5428.5714285714284"/>
    <n v="2011"/>
  </r>
  <r>
    <x v="3"/>
    <s v="Продукт1"/>
    <x v="10"/>
    <n v="12000"/>
    <x v="1"/>
    <n v="6000"/>
    <n v="2011"/>
  </r>
  <r>
    <x v="3"/>
    <s v="Продукт1"/>
    <x v="11"/>
    <n v="5500"/>
    <x v="7"/>
    <n v="5500"/>
    <n v="2011"/>
  </r>
  <r>
    <x v="3"/>
    <s v="Продукт1"/>
    <x v="12"/>
    <n v="9000"/>
    <x v="1"/>
    <n v="4500"/>
    <n v="2011"/>
  </r>
  <r>
    <x v="3"/>
    <s v="Продукт1"/>
    <x v="182"/>
    <n v="5000"/>
    <x v="7"/>
    <n v="5000"/>
    <n v="2011"/>
  </r>
  <r>
    <x v="3"/>
    <s v="Продукт1"/>
    <x v="244"/>
    <n v="20000"/>
    <x v="7"/>
    <n v="20000"/>
    <n v="2011"/>
  </r>
  <r>
    <x v="3"/>
    <s v="Продукт1"/>
    <x v="14"/>
    <n v="9000"/>
    <x v="1"/>
    <n v="4500"/>
    <n v="2012"/>
  </r>
  <r>
    <x v="3"/>
    <s v="Продукт1"/>
    <x v="17"/>
    <n v="3000"/>
    <x v="7"/>
    <n v="3000"/>
    <n v="2012"/>
  </r>
  <r>
    <x v="3"/>
    <s v="Продукт1"/>
    <x v="18"/>
    <n v="8000"/>
    <x v="1"/>
    <n v="4000"/>
    <n v="2012"/>
  </r>
  <r>
    <x v="3"/>
    <s v="Продукт1"/>
    <x v="19"/>
    <n v="10000"/>
    <x v="7"/>
    <n v="10000"/>
    <n v="2012"/>
  </r>
  <r>
    <x v="3"/>
    <s v="Продукт1"/>
    <x v="21"/>
    <n v="4500"/>
    <x v="7"/>
    <n v="4500"/>
    <n v="2012"/>
  </r>
  <r>
    <x v="3"/>
    <s v="Продукт1"/>
    <x v="22"/>
    <n v="10050"/>
    <x v="7"/>
    <n v="10050"/>
    <n v="2012"/>
  </r>
  <r>
    <x v="3"/>
    <s v="Продукт1"/>
    <x v="23"/>
    <n v="6000"/>
    <x v="1"/>
    <n v="3000"/>
    <n v="2012"/>
  </r>
  <r>
    <x v="3"/>
    <s v="Продукт1"/>
    <x v="183"/>
    <n v="25500"/>
    <x v="4"/>
    <n v="4250"/>
    <n v="2012"/>
  </r>
  <r>
    <x v="3"/>
    <s v="Продукт1"/>
    <x v="24"/>
    <n v="22000"/>
    <x v="4"/>
    <n v="3666.6666666666665"/>
    <n v="2012"/>
  </r>
  <r>
    <x v="3"/>
    <s v="Продукт1"/>
    <x v="25"/>
    <n v="2000"/>
    <x v="7"/>
    <n v="2000"/>
    <n v="2012"/>
  </r>
  <r>
    <x v="3"/>
    <s v="Продукт1"/>
    <x v="26"/>
    <n v="28000"/>
    <x v="4"/>
    <n v="4666.666666666667"/>
    <n v="2012"/>
  </r>
  <r>
    <x v="3"/>
    <s v="Продукт1"/>
    <x v="230"/>
    <n v="24500"/>
    <x v="3"/>
    <n v="4900"/>
    <n v="2012"/>
  </r>
  <r>
    <x v="3"/>
    <s v="Продукт1"/>
    <x v="28"/>
    <n v="10000"/>
    <x v="7"/>
    <n v="10000"/>
    <n v="2012"/>
  </r>
  <r>
    <x v="3"/>
    <s v="Продукт1"/>
    <x v="185"/>
    <n v="11000"/>
    <x v="0"/>
    <n v="3666.6666666666665"/>
    <n v="2012"/>
  </r>
  <r>
    <x v="3"/>
    <s v="Продукт1"/>
    <x v="29"/>
    <n v="4000"/>
    <x v="7"/>
    <n v="4000"/>
    <n v="2012"/>
  </r>
  <r>
    <x v="3"/>
    <s v="Продукт1"/>
    <x v="30"/>
    <n v="16000"/>
    <x v="5"/>
    <n v="4000"/>
    <n v="2012"/>
  </r>
  <r>
    <x v="3"/>
    <s v="Продукт1"/>
    <x v="31"/>
    <n v="14000"/>
    <x v="0"/>
    <n v="4666.666666666667"/>
    <n v="2012"/>
  </r>
  <r>
    <x v="3"/>
    <s v="Продукт1"/>
    <x v="231"/>
    <n v="7000"/>
    <x v="1"/>
    <n v="3500"/>
    <n v="2012"/>
  </r>
  <r>
    <x v="3"/>
    <s v="Продукт1"/>
    <x v="32"/>
    <n v="11000"/>
    <x v="0"/>
    <n v="3666.6666666666665"/>
    <n v="2012"/>
  </r>
  <r>
    <x v="3"/>
    <s v="Продукт1"/>
    <x v="247"/>
    <n v="11000"/>
    <x v="1"/>
    <n v="5500"/>
    <n v="2012"/>
  </r>
  <r>
    <x v="3"/>
    <s v="Продукт1"/>
    <x v="33"/>
    <n v="27500"/>
    <x v="8"/>
    <n v="3437.5"/>
    <n v="2012"/>
  </r>
  <r>
    <x v="3"/>
    <s v="Продукт1"/>
    <x v="248"/>
    <n v="3000"/>
    <x v="7"/>
    <n v="3000"/>
    <n v="2012"/>
  </r>
  <r>
    <x v="3"/>
    <s v="Продукт1"/>
    <x v="35"/>
    <n v="24000"/>
    <x v="8"/>
    <n v="3000"/>
    <n v="2012"/>
  </r>
  <r>
    <x v="3"/>
    <s v="Продукт1"/>
    <x v="227"/>
    <n v="26500"/>
    <x v="3"/>
    <n v="5300"/>
    <n v="2012"/>
  </r>
  <r>
    <x v="3"/>
    <s v="Продукт1"/>
    <x v="186"/>
    <n v="23500"/>
    <x v="3"/>
    <n v="4700"/>
    <n v="2012"/>
  </r>
  <r>
    <x v="3"/>
    <s v="Продукт1"/>
    <x v="38"/>
    <n v="9000"/>
    <x v="1"/>
    <n v="4500"/>
    <n v="2012"/>
  </r>
  <r>
    <x v="3"/>
    <s v="Продукт1"/>
    <x v="39"/>
    <n v="16000"/>
    <x v="0"/>
    <n v="5333.333333333333"/>
    <n v="2012"/>
  </r>
  <r>
    <x v="3"/>
    <s v="Продукт1"/>
    <x v="40"/>
    <n v="16000"/>
    <x v="1"/>
    <n v="8000"/>
    <n v="2012"/>
  </r>
  <r>
    <x v="3"/>
    <s v="Продукт1"/>
    <x v="41"/>
    <n v="41800"/>
    <x v="8"/>
    <n v="5225"/>
    <n v="2012"/>
  </r>
  <r>
    <x v="3"/>
    <s v="Продукт1"/>
    <x v="42"/>
    <n v="13000"/>
    <x v="5"/>
    <n v="3250"/>
    <n v="2012"/>
  </r>
  <r>
    <x v="3"/>
    <s v="Продукт1"/>
    <x v="43"/>
    <n v="6000"/>
    <x v="0"/>
    <n v="2000"/>
    <n v="2012"/>
  </r>
  <r>
    <x v="3"/>
    <s v="Продукт1"/>
    <x v="44"/>
    <n v="12000"/>
    <x v="5"/>
    <n v="3000"/>
    <n v="2012"/>
  </r>
  <r>
    <x v="3"/>
    <s v="Продукт1"/>
    <x v="45"/>
    <n v="3000"/>
    <x v="7"/>
    <n v="3000"/>
    <n v="2012"/>
  </r>
  <r>
    <x v="3"/>
    <s v="Продукт1"/>
    <x v="223"/>
    <n v="16500"/>
    <x v="3"/>
    <n v="3300"/>
    <n v="2012"/>
  </r>
  <r>
    <x v="3"/>
    <s v="Продукт1"/>
    <x v="171"/>
    <n v="25500"/>
    <x v="3"/>
    <n v="5100"/>
    <n v="2012"/>
  </r>
  <r>
    <x v="3"/>
    <s v="Продукт1"/>
    <x v="188"/>
    <n v="23200"/>
    <x v="3"/>
    <n v="4640"/>
    <n v="2012"/>
  </r>
  <r>
    <x v="3"/>
    <s v="Продукт1"/>
    <x v="46"/>
    <n v="7000"/>
    <x v="1"/>
    <n v="3500"/>
    <n v="2012"/>
  </r>
  <r>
    <x v="3"/>
    <s v="Продукт1"/>
    <x v="47"/>
    <n v="21000"/>
    <x v="1"/>
    <n v="10500"/>
    <n v="2012"/>
  </r>
  <r>
    <x v="3"/>
    <s v="Продукт1"/>
    <x v="249"/>
    <n v="2000"/>
    <x v="7"/>
    <n v="2000"/>
    <n v="2012"/>
  </r>
  <r>
    <x v="3"/>
    <s v="Продукт1"/>
    <x v="172"/>
    <n v="2500"/>
    <x v="7"/>
    <n v="2500"/>
    <n v="2012"/>
  </r>
  <r>
    <x v="3"/>
    <s v="Продукт1"/>
    <x v="190"/>
    <n v="16000"/>
    <x v="1"/>
    <n v="8000"/>
    <n v="2012"/>
  </r>
  <r>
    <x v="3"/>
    <s v="Продукт1"/>
    <x v="50"/>
    <n v="1500"/>
    <x v="7"/>
    <n v="1500"/>
    <n v="2012"/>
  </r>
  <r>
    <x v="3"/>
    <s v="Продукт1"/>
    <x v="191"/>
    <n v="10500"/>
    <x v="5"/>
    <n v="2625"/>
    <n v="2012"/>
  </r>
  <r>
    <x v="3"/>
    <s v="Продукт1"/>
    <x v="51"/>
    <n v="12000"/>
    <x v="1"/>
    <n v="6000"/>
    <n v="2012"/>
  </r>
  <r>
    <x v="3"/>
    <s v="Продукт1"/>
    <x v="52"/>
    <n v="12500"/>
    <x v="0"/>
    <n v="4166.666666666667"/>
    <n v="2012"/>
  </r>
  <r>
    <x v="3"/>
    <s v="Продукт1"/>
    <x v="53"/>
    <n v="34000"/>
    <x v="8"/>
    <n v="4250"/>
    <n v="2012"/>
  </r>
  <r>
    <x v="3"/>
    <s v="Продукт1"/>
    <x v="192"/>
    <n v="8000"/>
    <x v="1"/>
    <n v="4000"/>
    <n v="2012"/>
  </r>
  <r>
    <x v="3"/>
    <s v="Продукт1"/>
    <x v="173"/>
    <n v="10000"/>
    <x v="1"/>
    <n v="5000"/>
    <n v="2012"/>
  </r>
  <r>
    <x v="3"/>
    <s v="Продукт1"/>
    <x v="194"/>
    <n v="58500"/>
    <x v="10"/>
    <n v="5318.181818181818"/>
    <n v="2012"/>
  </r>
  <r>
    <x v="3"/>
    <s v="Продукт1"/>
    <x v="57"/>
    <n v="12000"/>
    <x v="5"/>
    <n v="3000"/>
    <n v="2012"/>
  </r>
  <r>
    <x v="3"/>
    <s v="Продукт1"/>
    <x v="58"/>
    <n v="16000"/>
    <x v="0"/>
    <n v="5333.333333333333"/>
    <n v="2012"/>
  </r>
  <r>
    <x v="3"/>
    <s v="Продукт1"/>
    <x v="59"/>
    <n v="5000"/>
    <x v="1"/>
    <n v="2500"/>
    <n v="2012"/>
  </r>
  <r>
    <x v="3"/>
    <s v="Продукт1"/>
    <x v="60"/>
    <n v="34500"/>
    <x v="6"/>
    <n v="4928.5714285714284"/>
    <n v="2012"/>
  </r>
  <r>
    <x v="3"/>
    <s v="Продукт1"/>
    <x v="61"/>
    <n v="21000"/>
    <x v="5"/>
    <n v="5250"/>
    <n v="2012"/>
  </r>
  <r>
    <x v="3"/>
    <s v="Продукт1"/>
    <x v="233"/>
    <n v="17000"/>
    <x v="0"/>
    <n v="5666.666666666667"/>
    <n v="2012"/>
  </r>
  <r>
    <x v="3"/>
    <s v="Продукт1"/>
    <x v="63"/>
    <n v="27000"/>
    <x v="4"/>
    <n v="4500"/>
    <n v="2012"/>
  </r>
  <r>
    <x v="3"/>
    <s v="Продукт1"/>
    <x v="222"/>
    <n v="30500"/>
    <x v="4"/>
    <n v="5083.333333333333"/>
    <n v="2012"/>
  </r>
  <r>
    <x v="3"/>
    <s v="Продукт1"/>
    <x v="66"/>
    <n v="7000"/>
    <x v="1"/>
    <n v="3500"/>
    <n v="2012"/>
  </r>
  <r>
    <x v="3"/>
    <s v="Продукт1"/>
    <x v="67"/>
    <n v="26500"/>
    <x v="4"/>
    <n v="4416.666666666667"/>
    <n v="2012"/>
  </r>
  <r>
    <x v="3"/>
    <s v="Продукт1"/>
    <x v="68"/>
    <n v="3000"/>
    <x v="7"/>
    <n v="3000"/>
    <n v="2012"/>
  </r>
  <r>
    <x v="3"/>
    <s v="Продукт1"/>
    <x v="250"/>
    <n v="12000"/>
    <x v="0"/>
    <n v="4000"/>
    <n v="2012"/>
  </r>
  <r>
    <x v="3"/>
    <s v="Продукт1"/>
    <x v="197"/>
    <n v="10000"/>
    <x v="1"/>
    <n v="5000"/>
    <n v="2012"/>
  </r>
  <r>
    <x v="3"/>
    <s v="Продукт1"/>
    <x v="71"/>
    <n v="2000"/>
    <x v="7"/>
    <n v="2000"/>
    <n v="2012"/>
  </r>
  <r>
    <x v="3"/>
    <s v="Продукт1"/>
    <x v="174"/>
    <n v="3000"/>
    <x v="7"/>
    <n v="3000"/>
    <n v="2012"/>
  </r>
  <r>
    <x v="3"/>
    <s v="Продукт1"/>
    <x v="72"/>
    <n v="7000"/>
    <x v="1"/>
    <n v="3500"/>
    <n v="2012"/>
  </r>
  <r>
    <x v="3"/>
    <s v="Продукт1"/>
    <x v="73"/>
    <n v="18000"/>
    <x v="1"/>
    <n v="9000"/>
    <n v="2012"/>
  </r>
  <r>
    <x v="3"/>
    <s v="Продукт1"/>
    <x v="74"/>
    <n v="19000"/>
    <x v="1"/>
    <n v="9500"/>
    <n v="2012"/>
  </r>
  <r>
    <x v="3"/>
    <s v="Продукт1"/>
    <x v="75"/>
    <n v="5000"/>
    <x v="7"/>
    <n v="5000"/>
    <n v="2012"/>
  </r>
  <r>
    <x v="3"/>
    <s v="Продукт1"/>
    <x v="76"/>
    <n v="5000"/>
    <x v="1"/>
    <n v="2500"/>
    <n v="2012"/>
  </r>
  <r>
    <x v="3"/>
    <s v="Продукт1"/>
    <x v="175"/>
    <n v="4000"/>
    <x v="1"/>
    <n v="2000"/>
    <n v="2012"/>
  </r>
  <r>
    <x v="3"/>
    <s v="Продукт1"/>
    <x v="78"/>
    <n v="36000"/>
    <x v="0"/>
    <n v="12000"/>
    <n v="2012"/>
  </r>
  <r>
    <x v="3"/>
    <s v="Продукт1"/>
    <x v="199"/>
    <n v="3000"/>
    <x v="7"/>
    <n v="3000"/>
    <n v="2012"/>
  </r>
  <r>
    <x v="3"/>
    <s v="Продукт1"/>
    <x v="234"/>
    <n v="11500"/>
    <x v="1"/>
    <n v="5750"/>
    <n v="2012"/>
  </r>
  <r>
    <x v="3"/>
    <s v="Продукт1"/>
    <x v="200"/>
    <n v="4000"/>
    <x v="7"/>
    <n v="4000"/>
    <n v="2012"/>
  </r>
  <r>
    <x v="3"/>
    <s v="Продукт1"/>
    <x v="201"/>
    <n v="17000"/>
    <x v="1"/>
    <n v="8500"/>
    <n v="2012"/>
  </r>
  <r>
    <x v="3"/>
    <s v="Продукт1"/>
    <x v="85"/>
    <n v="23000"/>
    <x v="3"/>
    <n v="4600"/>
    <n v="2012"/>
  </r>
  <r>
    <x v="3"/>
    <s v="Продукт1"/>
    <x v="86"/>
    <n v="5000"/>
    <x v="1"/>
    <n v="2500"/>
    <n v="2012"/>
  </r>
  <r>
    <x v="3"/>
    <s v="Продукт1"/>
    <x v="88"/>
    <n v="3000"/>
    <x v="7"/>
    <n v="3000"/>
    <n v="2012"/>
  </r>
  <r>
    <x v="3"/>
    <s v="Продукт1"/>
    <x v="205"/>
    <n v="27500"/>
    <x v="0"/>
    <n v="9166.6666666666661"/>
    <n v="2012"/>
  </r>
  <r>
    <x v="3"/>
    <s v="Продукт1"/>
    <x v="89"/>
    <n v="10000"/>
    <x v="1"/>
    <n v="5000"/>
    <n v="2012"/>
  </r>
  <r>
    <x v="3"/>
    <s v="Продукт1"/>
    <x v="90"/>
    <n v="20000"/>
    <x v="5"/>
    <n v="5000"/>
    <n v="2012"/>
  </r>
  <r>
    <x v="3"/>
    <s v="Продукт1"/>
    <x v="91"/>
    <n v="23000"/>
    <x v="1"/>
    <n v="11500"/>
    <n v="2012"/>
  </r>
  <r>
    <x v="3"/>
    <s v="Продукт1"/>
    <x v="93"/>
    <n v="12000"/>
    <x v="5"/>
    <n v="3000"/>
    <n v="2012"/>
  </r>
  <r>
    <x v="3"/>
    <s v="Продукт1"/>
    <x v="96"/>
    <n v="19000"/>
    <x v="0"/>
    <n v="6333.333333333333"/>
    <n v="2012"/>
  </r>
  <r>
    <x v="3"/>
    <s v="Продукт1"/>
    <x v="97"/>
    <n v="18500"/>
    <x v="3"/>
    <n v="3700"/>
    <n v="2012"/>
  </r>
  <r>
    <x v="3"/>
    <s v="Продукт1"/>
    <x v="98"/>
    <n v="4000"/>
    <x v="7"/>
    <n v="4000"/>
    <n v="2012"/>
  </r>
  <r>
    <x v="3"/>
    <s v="Продукт1"/>
    <x v="99"/>
    <n v="11000"/>
    <x v="0"/>
    <n v="3666.6666666666665"/>
    <n v="2012"/>
  </r>
  <r>
    <x v="3"/>
    <s v="Продукт1"/>
    <x v="235"/>
    <n v="4500"/>
    <x v="1"/>
    <n v="2250"/>
    <n v="2012"/>
  </r>
  <r>
    <x v="3"/>
    <s v="Продукт1"/>
    <x v="100"/>
    <n v="7300"/>
    <x v="1"/>
    <n v="3650"/>
    <n v="2012"/>
  </r>
  <r>
    <x v="3"/>
    <s v="Продукт1"/>
    <x v="101"/>
    <n v="2000"/>
    <x v="7"/>
    <n v="2000"/>
    <n v="2012"/>
  </r>
  <r>
    <x v="3"/>
    <s v="Продукт1"/>
    <x v="206"/>
    <n v="10000"/>
    <x v="1"/>
    <n v="5000"/>
    <n v="2012"/>
  </r>
  <r>
    <x v="3"/>
    <s v="Продукт1"/>
    <x v="102"/>
    <n v="13000"/>
    <x v="1"/>
    <n v="6500"/>
    <n v="2012"/>
  </r>
  <r>
    <x v="3"/>
    <s v="Продукт1"/>
    <x v="103"/>
    <n v="5000"/>
    <x v="1"/>
    <n v="2500"/>
    <n v="2012"/>
  </r>
  <r>
    <x v="3"/>
    <s v="Продукт1"/>
    <x v="207"/>
    <n v="6500"/>
    <x v="0"/>
    <n v="2166.6666666666665"/>
    <n v="2012"/>
  </r>
  <r>
    <x v="3"/>
    <s v="Продукт1"/>
    <x v="105"/>
    <n v="30000"/>
    <x v="6"/>
    <n v="4285.7142857142853"/>
    <n v="2012"/>
  </r>
  <r>
    <x v="3"/>
    <s v="Продукт1"/>
    <x v="236"/>
    <n v="9500"/>
    <x v="5"/>
    <n v="2375"/>
    <n v="2012"/>
  </r>
  <r>
    <x v="3"/>
    <s v="Продукт1"/>
    <x v="251"/>
    <n v="38000"/>
    <x v="3"/>
    <n v="7600"/>
    <n v="2012"/>
  </r>
  <r>
    <x v="3"/>
    <s v="Продукт1"/>
    <x v="252"/>
    <n v="6000"/>
    <x v="7"/>
    <n v="6000"/>
    <n v="2012"/>
  </r>
  <r>
    <x v="3"/>
    <s v="Продукт1"/>
    <x v="253"/>
    <n v="2000"/>
    <x v="7"/>
    <n v="2000"/>
    <n v="2012"/>
  </r>
  <r>
    <x v="3"/>
    <s v="Продукт1"/>
    <x v="107"/>
    <n v="8000"/>
    <x v="0"/>
    <n v="2666.6666666666665"/>
    <n v="2012"/>
  </r>
  <r>
    <x v="3"/>
    <s v="Продукт1"/>
    <x v="108"/>
    <n v="13000"/>
    <x v="5"/>
    <n v="3250"/>
    <n v="2012"/>
  </r>
  <r>
    <x v="3"/>
    <s v="Продукт1"/>
    <x v="208"/>
    <n v="7500"/>
    <x v="1"/>
    <n v="3750"/>
    <n v="2012"/>
  </r>
  <r>
    <x v="3"/>
    <s v="Продукт1"/>
    <x v="209"/>
    <n v="9500"/>
    <x v="0"/>
    <n v="3166.6666666666665"/>
    <n v="2012"/>
  </r>
  <r>
    <x v="3"/>
    <s v="Продукт1"/>
    <x v="110"/>
    <n v="10000"/>
    <x v="0"/>
    <n v="3333.3333333333335"/>
    <n v="2012"/>
  </r>
  <r>
    <x v="3"/>
    <s v="Продукт1"/>
    <x v="111"/>
    <n v="6000"/>
    <x v="1"/>
    <n v="3000"/>
    <n v="2012"/>
  </r>
  <r>
    <x v="3"/>
    <s v="Продукт1"/>
    <x v="112"/>
    <n v="4000"/>
    <x v="7"/>
    <n v="4000"/>
    <n v="2012"/>
  </r>
  <r>
    <x v="3"/>
    <s v="Продукт1"/>
    <x v="225"/>
    <n v="8000"/>
    <x v="7"/>
    <n v="8000"/>
    <n v="2012"/>
  </r>
  <r>
    <x v="3"/>
    <s v="Продукт1"/>
    <x v="237"/>
    <n v="23000"/>
    <x v="3"/>
    <n v="4600"/>
    <n v="2012"/>
  </r>
  <r>
    <x v="3"/>
    <s v="Продукт1"/>
    <x v="114"/>
    <n v="6500"/>
    <x v="1"/>
    <n v="3250"/>
    <n v="2012"/>
  </r>
  <r>
    <x v="3"/>
    <s v="Продукт1"/>
    <x v="115"/>
    <n v="4000"/>
    <x v="1"/>
    <n v="2000"/>
    <n v="2012"/>
  </r>
  <r>
    <x v="3"/>
    <s v="Продукт1"/>
    <x v="116"/>
    <n v="10500"/>
    <x v="5"/>
    <n v="2625"/>
    <n v="2012"/>
  </r>
  <r>
    <x v="3"/>
    <s v="Продукт1"/>
    <x v="117"/>
    <n v="4500"/>
    <x v="1"/>
    <n v="2250"/>
    <n v="2012"/>
  </r>
  <r>
    <x v="3"/>
    <s v="Продукт1"/>
    <x v="210"/>
    <n v="25000"/>
    <x v="5"/>
    <n v="6250"/>
    <n v="2012"/>
  </r>
  <r>
    <x v="3"/>
    <s v="Продукт1"/>
    <x v="118"/>
    <n v="26000"/>
    <x v="4"/>
    <n v="4333.333333333333"/>
    <n v="2012"/>
  </r>
  <r>
    <x v="3"/>
    <s v="Продукт1"/>
    <x v="238"/>
    <n v="5000"/>
    <x v="7"/>
    <n v="5000"/>
    <n v="2012"/>
  </r>
  <r>
    <x v="3"/>
    <s v="Продукт1"/>
    <x v="120"/>
    <n v="7500"/>
    <x v="0"/>
    <n v="2500"/>
    <n v="2012"/>
  </r>
  <r>
    <x v="3"/>
    <s v="Продукт1"/>
    <x v="122"/>
    <n v="1500"/>
    <x v="7"/>
    <n v="1500"/>
    <n v="2012"/>
  </r>
  <r>
    <x v="3"/>
    <s v="Продукт1"/>
    <x v="123"/>
    <n v="17000"/>
    <x v="5"/>
    <n v="4250"/>
    <n v="2012"/>
  </r>
  <r>
    <x v="3"/>
    <s v="Продукт1"/>
    <x v="125"/>
    <n v="59500"/>
    <x v="4"/>
    <n v="9916.6666666666661"/>
    <n v="2012"/>
  </r>
  <r>
    <x v="3"/>
    <s v="Продукт1"/>
    <x v="212"/>
    <n v="3000"/>
    <x v="7"/>
    <n v="3000"/>
    <n v="2012"/>
  </r>
  <r>
    <x v="3"/>
    <s v="Продукт1"/>
    <x v="126"/>
    <n v="18000"/>
    <x v="0"/>
    <n v="6000"/>
    <n v="2012"/>
  </r>
  <r>
    <x v="3"/>
    <s v="Продукт1"/>
    <x v="127"/>
    <n v="12000"/>
    <x v="0"/>
    <n v="4000"/>
    <n v="2012"/>
  </r>
  <r>
    <x v="3"/>
    <s v="Продукт1"/>
    <x v="213"/>
    <n v="4000"/>
    <x v="7"/>
    <n v="4000"/>
    <n v="2012"/>
  </r>
  <r>
    <x v="3"/>
    <s v="Продукт1"/>
    <x v="128"/>
    <n v="26000"/>
    <x v="2"/>
    <n v="2600"/>
    <n v="2012"/>
  </r>
  <r>
    <x v="3"/>
    <s v="Продукт1"/>
    <x v="214"/>
    <n v="41000"/>
    <x v="6"/>
    <n v="5857.1428571428569"/>
    <n v="2012"/>
  </r>
  <r>
    <x v="3"/>
    <s v="Продукт1"/>
    <x v="129"/>
    <n v="4500"/>
    <x v="0"/>
    <n v="1500"/>
    <n v="2012"/>
  </r>
  <r>
    <x v="3"/>
    <s v="Продукт1"/>
    <x v="215"/>
    <n v="19000"/>
    <x v="0"/>
    <n v="6333.333333333333"/>
    <n v="2012"/>
  </r>
  <r>
    <x v="3"/>
    <s v="Продукт1"/>
    <x v="240"/>
    <n v="6000"/>
    <x v="7"/>
    <n v="6000"/>
    <n v="2012"/>
  </r>
  <r>
    <x v="3"/>
    <s v="Продукт1"/>
    <x v="226"/>
    <n v="3000"/>
    <x v="7"/>
    <n v="3000"/>
    <n v="2012"/>
  </r>
  <r>
    <x v="3"/>
    <s v="Продукт1"/>
    <x v="132"/>
    <n v="5000"/>
    <x v="7"/>
    <n v="5000"/>
    <n v="2012"/>
  </r>
  <r>
    <x v="3"/>
    <s v="Продукт1"/>
    <x v="216"/>
    <n v="21000"/>
    <x v="0"/>
    <n v="7000"/>
    <n v="2012"/>
  </r>
  <r>
    <x v="3"/>
    <s v="Продукт1"/>
    <x v="133"/>
    <n v="3000"/>
    <x v="7"/>
    <n v="3000"/>
    <n v="2012"/>
  </r>
  <r>
    <x v="3"/>
    <s v="Продукт1"/>
    <x v="134"/>
    <n v="26000"/>
    <x v="5"/>
    <n v="6500"/>
    <n v="2012"/>
  </r>
  <r>
    <x v="3"/>
    <s v="Продукт1"/>
    <x v="135"/>
    <n v="11500"/>
    <x v="0"/>
    <n v="3833.3333333333335"/>
    <n v="2012"/>
  </r>
  <r>
    <x v="3"/>
    <s v="Продукт1"/>
    <x v="136"/>
    <n v="9000"/>
    <x v="1"/>
    <n v="4500"/>
    <n v="2012"/>
  </r>
  <r>
    <x v="3"/>
    <s v="Продукт1"/>
    <x v="241"/>
    <n v="43000"/>
    <x v="3"/>
    <n v="8600"/>
    <n v="2012"/>
  </r>
  <r>
    <x v="3"/>
    <s v="Продукт1"/>
    <x v="137"/>
    <n v="11000"/>
    <x v="0"/>
    <n v="3666.6666666666665"/>
    <n v="2012"/>
  </r>
  <r>
    <x v="3"/>
    <s v="Продукт1"/>
    <x v="138"/>
    <n v="13000"/>
    <x v="1"/>
    <n v="6500"/>
    <n v="2012"/>
  </r>
  <r>
    <x v="3"/>
    <s v="Продукт1"/>
    <x v="139"/>
    <n v="3000"/>
    <x v="7"/>
    <n v="3000"/>
    <n v="2012"/>
  </r>
  <r>
    <x v="3"/>
    <s v="Продукт1"/>
    <x v="140"/>
    <n v="13000"/>
    <x v="1"/>
    <n v="6500"/>
    <n v="2012"/>
  </r>
  <r>
    <x v="3"/>
    <s v="Продукт1"/>
    <x v="141"/>
    <n v="12500"/>
    <x v="5"/>
    <n v="3125"/>
    <n v="2012"/>
  </r>
  <r>
    <x v="3"/>
    <s v="Продукт1"/>
    <x v="142"/>
    <n v="18000"/>
    <x v="1"/>
    <n v="9000"/>
    <n v="2012"/>
  </r>
  <r>
    <x v="3"/>
    <s v="Продукт1"/>
    <x v="143"/>
    <n v="25000"/>
    <x v="1"/>
    <n v="12500"/>
    <n v="2012"/>
  </r>
  <r>
    <x v="3"/>
    <s v="Продукт1"/>
    <x v="178"/>
    <n v="14000"/>
    <x v="5"/>
    <n v="3500"/>
    <n v="2012"/>
  </r>
  <r>
    <x v="3"/>
    <s v="Продукт1"/>
    <x v="246"/>
    <n v="28500"/>
    <x v="6"/>
    <n v="4071.4285714285716"/>
    <n v="2012"/>
  </r>
  <r>
    <x v="3"/>
    <s v="Продукт1"/>
    <x v="217"/>
    <n v="7000"/>
    <x v="1"/>
    <n v="3500"/>
    <n v="2012"/>
  </r>
  <r>
    <x v="3"/>
    <s v="Продукт1"/>
    <x v="144"/>
    <n v="6000"/>
    <x v="1"/>
    <n v="3000"/>
    <n v="2012"/>
  </r>
  <r>
    <x v="3"/>
    <s v="Продукт1"/>
    <x v="179"/>
    <n v="30000"/>
    <x v="1"/>
    <n v="15000"/>
    <n v="2012"/>
  </r>
  <r>
    <x v="3"/>
    <s v="Продукт1"/>
    <x v="145"/>
    <n v="94000"/>
    <x v="2"/>
    <n v="9400"/>
    <n v="2012"/>
  </r>
  <r>
    <x v="3"/>
    <s v="Продукт1"/>
    <x v="146"/>
    <n v="16500"/>
    <x v="1"/>
    <n v="8250"/>
    <n v="2012"/>
  </r>
  <r>
    <x v="3"/>
    <s v="Продукт1"/>
    <x v="147"/>
    <n v="3000"/>
    <x v="7"/>
    <n v="3000"/>
    <n v="2012"/>
  </r>
  <r>
    <x v="3"/>
    <s v="Продукт1"/>
    <x v="148"/>
    <n v="3500"/>
    <x v="7"/>
    <n v="3500"/>
    <n v="2012"/>
  </r>
  <r>
    <x v="3"/>
    <s v="Продукт1"/>
    <x v="149"/>
    <n v="34000"/>
    <x v="4"/>
    <n v="5666.666666666667"/>
    <n v="2012"/>
  </r>
  <r>
    <x v="3"/>
    <s v="Продукт1"/>
    <x v="218"/>
    <n v="9000"/>
    <x v="0"/>
    <n v="3000"/>
    <n v="2012"/>
  </r>
  <r>
    <x v="3"/>
    <s v="Продукт1"/>
    <x v="150"/>
    <n v="29000"/>
    <x v="5"/>
    <n v="7250"/>
    <n v="2012"/>
  </r>
  <r>
    <x v="3"/>
    <s v="Продукт1"/>
    <x v="151"/>
    <n v="15000"/>
    <x v="0"/>
    <n v="5000"/>
    <n v="2012"/>
  </r>
  <r>
    <x v="3"/>
    <s v="Продукт1"/>
    <x v="152"/>
    <n v="10000"/>
    <x v="1"/>
    <n v="5000"/>
    <n v="2012"/>
  </r>
  <r>
    <x v="3"/>
    <s v="Продукт1"/>
    <x v="153"/>
    <n v="7500"/>
    <x v="1"/>
    <n v="3750"/>
    <n v="2012"/>
  </r>
  <r>
    <x v="3"/>
    <s v="Продукт1"/>
    <x v="156"/>
    <n v="43000"/>
    <x v="6"/>
    <n v="6142.8571428571431"/>
    <n v="2012"/>
  </r>
  <r>
    <x v="3"/>
    <s v="Продукт1"/>
    <x v="157"/>
    <n v="2000"/>
    <x v="7"/>
    <n v="2000"/>
    <n v="2012"/>
  </r>
  <r>
    <x v="3"/>
    <s v="Продукт1"/>
    <x v="228"/>
    <n v="19000"/>
    <x v="5"/>
    <n v="4750"/>
    <n v="2012"/>
  </r>
  <r>
    <x v="3"/>
    <s v="Продукт1"/>
    <x v="159"/>
    <n v="18000"/>
    <x v="1"/>
    <n v="9000"/>
    <n v="2013"/>
  </r>
  <r>
    <x v="3"/>
    <s v="Продукт1"/>
    <x v="160"/>
    <n v="33000"/>
    <x v="0"/>
    <n v="11000"/>
    <n v="2013"/>
  </r>
  <r>
    <x v="3"/>
    <s v="Продукт1"/>
    <x v="161"/>
    <n v="7000"/>
    <x v="1"/>
    <n v="3500"/>
    <n v="2013"/>
  </r>
  <r>
    <x v="3"/>
    <s v="Продукт1"/>
    <x v="162"/>
    <n v="5500"/>
    <x v="1"/>
    <n v="2750"/>
    <n v="2013"/>
  </r>
  <r>
    <x v="3"/>
    <s v="Продукт1"/>
    <x v="163"/>
    <n v="6100"/>
    <x v="1"/>
    <n v="3050"/>
    <n v="2013"/>
  </r>
  <r>
    <x v="3"/>
    <s v="Продукт1"/>
    <x v="219"/>
    <n v="3000"/>
    <x v="7"/>
    <n v="3000"/>
    <n v="2013"/>
  </r>
  <r>
    <x v="3"/>
    <s v="Продукт1"/>
    <x v="165"/>
    <n v="41500"/>
    <x v="11"/>
    <n v="4611.1111111111113"/>
    <n v="2013"/>
  </r>
  <r>
    <x v="3"/>
    <s v="Продукт1"/>
    <x v="166"/>
    <n v="10500"/>
    <x v="0"/>
    <n v="3500"/>
    <n v="2013"/>
  </r>
  <r>
    <x v="3"/>
    <s v="Продукт1"/>
    <x v="167"/>
    <n v="22500"/>
    <x v="0"/>
    <n v="7500"/>
    <n v="2013"/>
  </r>
  <r>
    <x v="3"/>
    <s v="Продукт1"/>
    <x v="221"/>
    <n v="20000"/>
    <x v="1"/>
    <n v="10000"/>
    <n v="2013"/>
  </r>
  <r>
    <x v="3"/>
    <s v="Продукт2"/>
    <x v="3"/>
    <n v="13500"/>
    <x v="5"/>
    <n v="3375"/>
    <n v="2011"/>
  </r>
  <r>
    <x v="3"/>
    <s v="Продукт2"/>
    <x v="4"/>
    <n v="10000"/>
    <x v="5"/>
    <n v="2500"/>
    <n v="2011"/>
  </r>
  <r>
    <x v="3"/>
    <s v="Продукт2"/>
    <x v="5"/>
    <n v="52500"/>
    <x v="2"/>
    <n v="5250"/>
    <n v="2011"/>
  </r>
  <r>
    <x v="3"/>
    <s v="Продукт2"/>
    <x v="6"/>
    <n v="5000"/>
    <x v="7"/>
    <n v="5000"/>
    <n v="2011"/>
  </r>
  <r>
    <x v="3"/>
    <s v="Продукт2"/>
    <x v="7"/>
    <n v="13500"/>
    <x v="5"/>
    <n v="3375"/>
    <n v="2011"/>
  </r>
  <r>
    <x v="3"/>
    <s v="Продукт2"/>
    <x v="8"/>
    <n v="23000"/>
    <x v="6"/>
    <n v="3285.7142857142858"/>
    <n v="2011"/>
  </r>
  <r>
    <x v="3"/>
    <s v="Продукт2"/>
    <x v="9"/>
    <n v="24000"/>
    <x v="8"/>
    <n v="3000"/>
    <n v="2011"/>
  </r>
  <r>
    <x v="3"/>
    <s v="Продукт2"/>
    <x v="10"/>
    <n v="2500"/>
    <x v="7"/>
    <n v="2500"/>
    <n v="2011"/>
  </r>
  <r>
    <x v="3"/>
    <s v="Продукт2"/>
    <x v="11"/>
    <n v="5000"/>
    <x v="1"/>
    <n v="2500"/>
    <n v="2011"/>
  </r>
  <r>
    <x v="3"/>
    <s v="Продукт2"/>
    <x v="12"/>
    <n v="29000"/>
    <x v="2"/>
    <n v="2900"/>
    <n v="2011"/>
  </r>
  <r>
    <x v="3"/>
    <s v="Продукт2"/>
    <x v="229"/>
    <n v="6000"/>
    <x v="1"/>
    <n v="3000"/>
    <n v="2011"/>
  </r>
  <r>
    <x v="3"/>
    <s v="Продукт2"/>
    <x v="13"/>
    <n v="3000"/>
    <x v="7"/>
    <n v="3000"/>
    <n v="2011"/>
  </r>
  <r>
    <x v="3"/>
    <s v="Продукт2"/>
    <x v="14"/>
    <n v="3000"/>
    <x v="7"/>
    <n v="3000"/>
    <n v="2012"/>
  </r>
  <r>
    <x v="3"/>
    <s v="Продукт2"/>
    <x v="17"/>
    <n v="13000"/>
    <x v="0"/>
    <n v="4333.333333333333"/>
    <n v="2012"/>
  </r>
  <r>
    <x v="3"/>
    <s v="Продукт2"/>
    <x v="18"/>
    <n v="12500"/>
    <x v="5"/>
    <n v="3125"/>
    <n v="2012"/>
  </r>
  <r>
    <x v="3"/>
    <s v="Продукт2"/>
    <x v="21"/>
    <n v="13000"/>
    <x v="5"/>
    <n v="3250"/>
    <n v="2012"/>
  </r>
  <r>
    <x v="3"/>
    <s v="Продукт2"/>
    <x v="23"/>
    <n v="3000"/>
    <x v="7"/>
    <n v="3000"/>
    <n v="2012"/>
  </r>
  <r>
    <x v="3"/>
    <s v="Продукт2"/>
    <x v="183"/>
    <n v="20000"/>
    <x v="5"/>
    <n v="5000"/>
    <n v="2012"/>
  </r>
  <r>
    <x v="3"/>
    <s v="Продукт2"/>
    <x v="24"/>
    <n v="24300"/>
    <x v="5"/>
    <n v="6075"/>
    <n v="2012"/>
  </r>
  <r>
    <x v="3"/>
    <s v="Продукт2"/>
    <x v="25"/>
    <n v="30500"/>
    <x v="11"/>
    <n v="3388.8888888888887"/>
    <n v="2012"/>
  </r>
  <r>
    <x v="3"/>
    <s v="Продукт2"/>
    <x v="26"/>
    <n v="7500"/>
    <x v="0"/>
    <n v="2500"/>
    <n v="2012"/>
  </r>
  <r>
    <x v="3"/>
    <s v="Продукт2"/>
    <x v="230"/>
    <n v="9000"/>
    <x v="0"/>
    <n v="3000"/>
    <n v="2012"/>
  </r>
  <r>
    <x v="3"/>
    <s v="Продукт2"/>
    <x v="28"/>
    <n v="6000"/>
    <x v="1"/>
    <n v="3000"/>
    <n v="2012"/>
  </r>
  <r>
    <x v="3"/>
    <s v="Продукт2"/>
    <x v="185"/>
    <n v="46000"/>
    <x v="6"/>
    <n v="6571.4285714285716"/>
    <n v="2012"/>
  </r>
  <r>
    <x v="3"/>
    <s v="Продукт2"/>
    <x v="29"/>
    <n v="8000"/>
    <x v="1"/>
    <n v="4000"/>
    <n v="2012"/>
  </r>
  <r>
    <x v="3"/>
    <s v="Продукт2"/>
    <x v="31"/>
    <n v="27000"/>
    <x v="6"/>
    <n v="3857.1428571428573"/>
    <n v="2012"/>
  </r>
  <r>
    <x v="3"/>
    <s v="Продукт2"/>
    <x v="32"/>
    <n v="27500"/>
    <x v="6"/>
    <n v="3928.5714285714284"/>
    <n v="2012"/>
  </r>
  <r>
    <x v="3"/>
    <s v="Продукт2"/>
    <x v="247"/>
    <n v="1000"/>
    <x v="7"/>
    <n v="1000"/>
    <n v="2012"/>
  </r>
  <r>
    <x v="3"/>
    <s v="Продукт2"/>
    <x v="33"/>
    <n v="40800"/>
    <x v="2"/>
    <n v="4080"/>
    <n v="2012"/>
  </r>
  <r>
    <x v="3"/>
    <s v="Продукт2"/>
    <x v="35"/>
    <n v="28950"/>
    <x v="8"/>
    <n v="3618.75"/>
    <n v="2012"/>
  </r>
  <r>
    <x v="3"/>
    <s v="Продукт2"/>
    <x v="227"/>
    <n v="23000"/>
    <x v="5"/>
    <n v="5750"/>
    <n v="2012"/>
  </r>
  <r>
    <x v="3"/>
    <s v="Продукт2"/>
    <x v="186"/>
    <n v="3500"/>
    <x v="7"/>
    <n v="3500"/>
    <n v="2012"/>
  </r>
  <r>
    <x v="3"/>
    <s v="Продукт2"/>
    <x v="38"/>
    <n v="11500"/>
    <x v="5"/>
    <n v="2875"/>
    <n v="2012"/>
  </r>
  <r>
    <x v="3"/>
    <s v="Продукт2"/>
    <x v="39"/>
    <n v="26500"/>
    <x v="8"/>
    <n v="3312.5"/>
    <n v="2012"/>
  </r>
  <r>
    <x v="3"/>
    <s v="Продукт2"/>
    <x v="40"/>
    <n v="10000"/>
    <x v="1"/>
    <n v="5000"/>
    <n v="2012"/>
  </r>
  <r>
    <x v="3"/>
    <s v="Продукт2"/>
    <x v="41"/>
    <n v="51000"/>
    <x v="10"/>
    <n v="4636.363636363636"/>
    <n v="2012"/>
  </r>
  <r>
    <x v="3"/>
    <s v="Продукт2"/>
    <x v="42"/>
    <n v="33500"/>
    <x v="4"/>
    <n v="5583.333333333333"/>
    <n v="2012"/>
  </r>
  <r>
    <x v="3"/>
    <s v="Продукт2"/>
    <x v="43"/>
    <n v="10900"/>
    <x v="3"/>
    <n v="2180"/>
    <n v="2012"/>
  </r>
  <r>
    <x v="3"/>
    <s v="Продукт2"/>
    <x v="44"/>
    <n v="18500"/>
    <x v="4"/>
    <n v="3083.3333333333335"/>
    <n v="2012"/>
  </r>
  <r>
    <x v="3"/>
    <s v="Продукт2"/>
    <x v="45"/>
    <n v="24000"/>
    <x v="4"/>
    <n v="4000"/>
    <n v="2012"/>
  </r>
  <r>
    <x v="3"/>
    <s v="Продукт2"/>
    <x v="223"/>
    <n v="3500"/>
    <x v="7"/>
    <n v="3500"/>
    <n v="2012"/>
  </r>
  <r>
    <x v="3"/>
    <s v="Продукт2"/>
    <x v="171"/>
    <n v="5000"/>
    <x v="7"/>
    <n v="5000"/>
    <n v="2012"/>
  </r>
  <r>
    <x v="3"/>
    <s v="Продукт2"/>
    <x v="188"/>
    <n v="26500"/>
    <x v="6"/>
    <n v="3785.7142857142858"/>
    <n v="2012"/>
  </r>
  <r>
    <x v="3"/>
    <s v="Продукт2"/>
    <x v="46"/>
    <n v="15000"/>
    <x v="5"/>
    <n v="3750"/>
    <n v="2012"/>
  </r>
  <r>
    <x v="3"/>
    <s v="Продукт2"/>
    <x v="47"/>
    <n v="28000"/>
    <x v="3"/>
    <n v="5600"/>
    <n v="2012"/>
  </r>
  <r>
    <x v="3"/>
    <s v="Продукт2"/>
    <x v="249"/>
    <n v="6900"/>
    <x v="1"/>
    <n v="3450"/>
    <n v="2012"/>
  </r>
  <r>
    <x v="3"/>
    <s v="Продукт2"/>
    <x v="49"/>
    <n v="3000"/>
    <x v="7"/>
    <n v="3000"/>
    <n v="2012"/>
  </r>
  <r>
    <x v="3"/>
    <s v="Продукт2"/>
    <x v="172"/>
    <n v="6000"/>
    <x v="1"/>
    <n v="3000"/>
    <n v="2012"/>
  </r>
  <r>
    <x v="3"/>
    <s v="Продукт2"/>
    <x v="190"/>
    <n v="19000"/>
    <x v="3"/>
    <n v="3800"/>
    <n v="2012"/>
  </r>
  <r>
    <x v="3"/>
    <s v="Продукт2"/>
    <x v="191"/>
    <n v="20000"/>
    <x v="4"/>
    <n v="3333.3333333333335"/>
    <n v="2012"/>
  </r>
  <r>
    <x v="3"/>
    <s v="Продукт2"/>
    <x v="51"/>
    <n v="13000"/>
    <x v="4"/>
    <n v="2166.6666666666665"/>
    <n v="2012"/>
  </r>
  <r>
    <x v="3"/>
    <s v="Продукт2"/>
    <x v="52"/>
    <n v="14000"/>
    <x v="1"/>
    <n v="7000"/>
    <n v="2012"/>
  </r>
  <r>
    <x v="3"/>
    <s v="Продукт2"/>
    <x v="53"/>
    <n v="17500"/>
    <x v="4"/>
    <n v="2916.6666666666665"/>
    <n v="2012"/>
  </r>
  <r>
    <x v="3"/>
    <s v="Продукт2"/>
    <x v="192"/>
    <n v="12000"/>
    <x v="5"/>
    <n v="3000"/>
    <n v="2012"/>
  </r>
  <r>
    <x v="3"/>
    <s v="Продукт2"/>
    <x v="54"/>
    <n v="12600"/>
    <x v="5"/>
    <n v="3150"/>
    <n v="2012"/>
  </r>
  <r>
    <x v="3"/>
    <s v="Продукт2"/>
    <x v="173"/>
    <n v="12000"/>
    <x v="5"/>
    <n v="3000"/>
    <n v="2012"/>
  </r>
  <r>
    <x v="3"/>
    <s v="Продукт2"/>
    <x v="55"/>
    <n v="4000"/>
    <x v="7"/>
    <n v="4000"/>
    <n v="2012"/>
  </r>
  <r>
    <x v="3"/>
    <s v="Продукт2"/>
    <x v="194"/>
    <n v="4000"/>
    <x v="1"/>
    <n v="2000"/>
    <n v="2012"/>
  </r>
  <r>
    <x v="3"/>
    <s v="Продукт2"/>
    <x v="57"/>
    <n v="11000"/>
    <x v="0"/>
    <n v="3666.6666666666665"/>
    <n v="2012"/>
  </r>
  <r>
    <x v="3"/>
    <s v="Продукт2"/>
    <x v="58"/>
    <n v="7000"/>
    <x v="0"/>
    <n v="2333.3333333333335"/>
    <n v="2012"/>
  </r>
  <r>
    <x v="3"/>
    <s v="Продукт2"/>
    <x v="196"/>
    <n v="6700"/>
    <x v="0"/>
    <n v="2233.3333333333335"/>
    <n v="2012"/>
  </r>
  <r>
    <x v="3"/>
    <s v="Продукт2"/>
    <x v="59"/>
    <n v="3000"/>
    <x v="7"/>
    <n v="3000"/>
    <n v="2012"/>
  </r>
  <r>
    <x v="3"/>
    <s v="Продукт2"/>
    <x v="61"/>
    <n v="41000"/>
    <x v="8"/>
    <n v="5125"/>
    <n v="2012"/>
  </r>
  <r>
    <x v="3"/>
    <s v="Продукт2"/>
    <x v="233"/>
    <n v="5000"/>
    <x v="1"/>
    <n v="2500"/>
    <n v="2012"/>
  </r>
  <r>
    <x v="3"/>
    <s v="Продукт2"/>
    <x v="63"/>
    <n v="31000"/>
    <x v="8"/>
    <n v="3875"/>
    <n v="2012"/>
  </r>
  <r>
    <x v="3"/>
    <s v="Продукт2"/>
    <x v="222"/>
    <n v="35909.67"/>
    <x v="8"/>
    <n v="4488.7087499999998"/>
    <n v="2012"/>
  </r>
  <r>
    <x v="3"/>
    <s v="Продукт2"/>
    <x v="66"/>
    <n v="10000"/>
    <x v="0"/>
    <n v="3333.3333333333335"/>
    <n v="2012"/>
  </r>
  <r>
    <x v="3"/>
    <s v="Продукт2"/>
    <x v="67"/>
    <n v="24000"/>
    <x v="4"/>
    <n v="4000"/>
    <n v="2012"/>
  </r>
  <r>
    <x v="3"/>
    <s v="Продукт2"/>
    <x v="68"/>
    <n v="16000"/>
    <x v="4"/>
    <n v="2666.6666666666665"/>
    <n v="2012"/>
  </r>
  <r>
    <x v="3"/>
    <s v="Продукт2"/>
    <x v="72"/>
    <n v="12000"/>
    <x v="1"/>
    <n v="6000"/>
    <n v="2012"/>
  </r>
  <r>
    <x v="3"/>
    <s v="Продукт2"/>
    <x v="73"/>
    <n v="13000"/>
    <x v="0"/>
    <n v="4333.333333333333"/>
    <n v="2012"/>
  </r>
  <r>
    <x v="3"/>
    <s v="Продукт2"/>
    <x v="74"/>
    <n v="3000"/>
    <x v="1"/>
    <n v="1500"/>
    <n v="2012"/>
  </r>
  <r>
    <x v="3"/>
    <s v="Продукт2"/>
    <x v="254"/>
    <n v="12500"/>
    <x v="0"/>
    <n v="4166.666666666667"/>
    <n v="2012"/>
  </r>
  <r>
    <x v="3"/>
    <s v="Продукт2"/>
    <x v="75"/>
    <n v="5000"/>
    <x v="7"/>
    <n v="5000"/>
    <n v="2012"/>
  </r>
  <r>
    <x v="3"/>
    <s v="Продукт2"/>
    <x v="76"/>
    <n v="17600"/>
    <x v="8"/>
    <n v="2200"/>
    <n v="2012"/>
  </r>
  <r>
    <x v="3"/>
    <s v="Продукт2"/>
    <x v="175"/>
    <n v="37500"/>
    <x v="8"/>
    <n v="4687.5"/>
    <n v="2012"/>
  </r>
  <r>
    <x v="3"/>
    <s v="Продукт2"/>
    <x v="77"/>
    <n v="5000"/>
    <x v="7"/>
    <n v="5000"/>
    <n v="2012"/>
  </r>
  <r>
    <x v="3"/>
    <s v="Продукт2"/>
    <x v="78"/>
    <n v="6300"/>
    <x v="5"/>
    <n v="1575"/>
    <n v="2012"/>
  </r>
  <r>
    <x v="3"/>
    <s v="Продукт2"/>
    <x v="80"/>
    <n v="8000"/>
    <x v="1"/>
    <n v="4000"/>
    <n v="2012"/>
  </r>
  <r>
    <x v="3"/>
    <s v="Продукт2"/>
    <x v="81"/>
    <n v="1000"/>
    <x v="7"/>
    <n v="1000"/>
    <n v="2012"/>
  </r>
  <r>
    <x v="3"/>
    <s v="Продукт2"/>
    <x v="199"/>
    <n v="9500"/>
    <x v="0"/>
    <n v="3166.6666666666665"/>
    <n v="2012"/>
  </r>
  <r>
    <x v="3"/>
    <s v="Продукт2"/>
    <x v="234"/>
    <n v="3200"/>
    <x v="1"/>
    <n v="1600"/>
    <n v="2012"/>
  </r>
  <r>
    <x v="3"/>
    <s v="Продукт2"/>
    <x v="82"/>
    <n v="4000"/>
    <x v="1"/>
    <n v="2000"/>
    <n v="2012"/>
  </r>
  <r>
    <x v="3"/>
    <s v="Продукт2"/>
    <x v="201"/>
    <n v="36000"/>
    <x v="2"/>
    <n v="3600"/>
    <n v="2012"/>
  </r>
  <r>
    <x v="3"/>
    <s v="Продукт2"/>
    <x v="84"/>
    <n v="15000"/>
    <x v="1"/>
    <n v="7500"/>
    <n v="2012"/>
  </r>
  <r>
    <x v="3"/>
    <s v="Продукт2"/>
    <x v="202"/>
    <n v="25000"/>
    <x v="8"/>
    <n v="3125"/>
    <n v="2012"/>
  </r>
  <r>
    <x v="3"/>
    <s v="Продукт2"/>
    <x v="85"/>
    <n v="7000"/>
    <x v="1"/>
    <n v="3500"/>
    <n v="2012"/>
  </r>
  <r>
    <x v="3"/>
    <s v="Продукт2"/>
    <x v="86"/>
    <n v="23300"/>
    <x v="6"/>
    <n v="3328.5714285714284"/>
    <n v="2012"/>
  </r>
  <r>
    <x v="3"/>
    <s v="Продукт2"/>
    <x v="87"/>
    <n v="8000"/>
    <x v="0"/>
    <n v="2666.6666666666665"/>
    <n v="2012"/>
  </r>
  <r>
    <x v="3"/>
    <s v="Продукт2"/>
    <x v="204"/>
    <n v="7000"/>
    <x v="1"/>
    <n v="3500"/>
    <n v="2012"/>
  </r>
  <r>
    <x v="3"/>
    <s v="Продукт2"/>
    <x v="88"/>
    <n v="8000"/>
    <x v="0"/>
    <n v="2666.6666666666665"/>
    <n v="2012"/>
  </r>
  <r>
    <x v="3"/>
    <s v="Продукт2"/>
    <x v="205"/>
    <n v="3000"/>
    <x v="1"/>
    <n v="1500"/>
    <n v="2012"/>
  </r>
  <r>
    <x v="3"/>
    <s v="Продукт2"/>
    <x v="89"/>
    <n v="13500"/>
    <x v="3"/>
    <n v="2700"/>
    <n v="2012"/>
  </r>
  <r>
    <x v="3"/>
    <s v="Продукт2"/>
    <x v="90"/>
    <n v="13500"/>
    <x v="0"/>
    <n v="4500"/>
    <n v="2012"/>
  </r>
  <r>
    <x v="3"/>
    <s v="Продукт2"/>
    <x v="93"/>
    <n v="4000"/>
    <x v="7"/>
    <n v="4000"/>
    <n v="2012"/>
  </r>
  <r>
    <x v="3"/>
    <s v="Продукт2"/>
    <x v="95"/>
    <n v="15000"/>
    <x v="5"/>
    <n v="3750"/>
    <n v="2012"/>
  </r>
  <r>
    <x v="3"/>
    <s v="Продукт2"/>
    <x v="97"/>
    <n v="3000"/>
    <x v="7"/>
    <n v="3000"/>
    <n v="2012"/>
  </r>
  <r>
    <x v="3"/>
    <s v="Продукт2"/>
    <x v="99"/>
    <n v="30000"/>
    <x v="3"/>
    <n v="6000"/>
    <n v="2012"/>
  </r>
  <r>
    <x v="3"/>
    <s v="Продукт2"/>
    <x v="100"/>
    <n v="12000"/>
    <x v="0"/>
    <n v="4000"/>
    <n v="2012"/>
  </r>
  <r>
    <x v="3"/>
    <s v="Продукт2"/>
    <x v="101"/>
    <n v="13000"/>
    <x v="5"/>
    <n v="3250"/>
    <n v="2012"/>
  </r>
  <r>
    <x v="3"/>
    <s v="Продукт2"/>
    <x v="206"/>
    <n v="8500"/>
    <x v="0"/>
    <n v="2833.3333333333335"/>
    <n v="2012"/>
  </r>
  <r>
    <x v="3"/>
    <s v="Продукт2"/>
    <x v="102"/>
    <n v="8000"/>
    <x v="0"/>
    <n v="2666.6666666666665"/>
    <n v="2012"/>
  </r>
  <r>
    <x v="3"/>
    <s v="Продукт2"/>
    <x v="103"/>
    <n v="33000"/>
    <x v="11"/>
    <n v="3666.6666666666665"/>
    <n v="2012"/>
  </r>
  <r>
    <x v="3"/>
    <s v="Продукт2"/>
    <x v="104"/>
    <n v="6500"/>
    <x v="0"/>
    <n v="2166.6666666666665"/>
    <n v="2012"/>
  </r>
  <r>
    <x v="3"/>
    <s v="Продукт2"/>
    <x v="105"/>
    <n v="3000"/>
    <x v="1"/>
    <n v="1500"/>
    <n v="2012"/>
  </r>
  <r>
    <x v="3"/>
    <s v="Продукт2"/>
    <x v="236"/>
    <n v="8500"/>
    <x v="5"/>
    <n v="2125"/>
    <n v="2012"/>
  </r>
  <r>
    <x v="3"/>
    <s v="Продукт2"/>
    <x v="251"/>
    <n v="5000"/>
    <x v="7"/>
    <n v="5000"/>
    <n v="2012"/>
  </r>
  <r>
    <x v="3"/>
    <s v="Продукт2"/>
    <x v="253"/>
    <n v="4000"/>
    <x v="7"/>
    <n v="4000"/>
    <n v="2012"/>
  </r>
  <r>
    <x v="3"/>
    <s v="Продукт2"/>
    <x v="108"/>
    <n v="4000"/>
    <x v="1"/>
    <n v="2000"/>
    <n v="2012"/>
  </r>
  <r>
    <x v="3"/>
    <s v="Продукт2"/>
    <x v="208"/>
    <n v="1500"/>
    <x v="7"/>
    <n v="1500"/>
    <n v="2012"/>
  </r>
  <r>
    <x v="3"/>
    <s v="Продукт2"/>
    <x v="209"/>
    <n v="18000"/>
    <x v="5"/>
    <n v="4500"/>
    <n v="2012"/>
  </r>
  <r>
    <x v="3"/>
    <s v="Продукт2"/>
    <x v="110"/>
    <n v="4500"/>
    <x v="1"/>
    <n v="2250"/>
    <n v="2012"/>
  </r>
  <r>
    <x v="3"/>
    <s v="Продукт2"/>
    <x v="111"/>
    <n v="46000"/>
    <x v="11"/>
    <n v="5111.1111111111113"/>
    <n v="2012"/>
  </r>
  <r>
    <x v="3"/>
    <s v="Продукт2"/>
    <x v="112"/>
    <n v="16000"/>
    <x v="3"/>
    <n v="3200"/>
    <n v="2012"/>
  </r>
  <r>
    <x v="3"/>
    <s v="Продукт2"/>
    <x v="225"/>
    <n v="25500"/>
    <x v="5"/>
    <n v="6375"/>
    <n v="2012"/>
  </r>
  <r>
    <x v="3"/>
    <s v="Продукт2"/>
    <x v="237"/>
    <n v="10500"/>
    <x v="0"/>
    <n v="3500"/>
    <n v="2012"/>
  </r>
  <r>
    <x v="3"/>
    <s v="Продукт2"/>
    <x v="114"/>
    <n v="22000"/>
    <x v="3"/>
    <n v="4400"/>
    <n v="2012"/>
  </r>
  <r>
    <x v="3"/>
    <s v="Продукт2"/>
    <x v="115"/>
    <n v="12500"/>
    <x v="5"/>
    <n v="3125"/>
    <n v="2012"/>
  </r>
  <r>
    <x v="3"/>
    <s v="Продукт2"/>
    <x v="116"/>
    <n v="24000"/>
    <x v="4"/>
    <n v="4000"/>
    <n v="2012"/>
  </r>
  <r>
    <x v="3"/>
    <s v="Продукт2"/>
    <x v="117"/>
    <n v="8000"/>
    <x v="0"/>
    <n v="2666.6666666666665"/>
    <n v="2012"/>
  </r>
  <r>
    <x v="3"/>
    <s v="Продукт2"/>
    <x v="210"/>
    <n v="3000"/>
    <x v="1"/>
    <n v="1500"/>
    <n v="2012"/>
  </r>
  <r>
    <x v="3"/>
    <s v="Продукт2"/>
    <x v="118"/>
    <n v="6500"/>
    <x v="0"/>
    <n v="2166.6666666666665"/>
    <n v="2012"/>
  </r>
  <r>
    <x v="3"/>
    <s v="Продукт2"/>
    <x v="120"/>
    <n v="5500"/>
    <x v="1"/>
    <n v="2750"/>
    <n v="2012"/>
  </r>
  <r>
    <x v="3"/>
    <s v="Продукт2"/>
    <x v="121"/>
    <n v="20000"/>
    <x v="4"/>
    <n v="3333.3333333333335"/>
    <n v="2012"/>
  </r>
  <r>
    <x v="3"/>
    <s v="Продукт2"/>
    <x v="123"/>
    <n v="27500"/>
    <x v="6"/>
    <n v="3928.5714285714284"/>
    <n v="2012"/>
  </r>
  <r>
    <x v="3"/>
    <s v="Продукт2"/>
    <x v="124"/>
    <n v="3000"/>
    <x v="1"/>
    <n v="1500"/>
    <n v="2012"/>
  </r>
  <r>
    <x v="3"/>
    <s v="Продукт2"/>
    <x v="125"/>
    <n v="2000"/>
    <x v="7"/>
    <n v="2000"/>
    <n v="2012"/>
  </r>
  <r>
    <x v="3"/>
    <s v="Продукт2"/>
    <x v="212"/>
    <n v="9000"/>
    <x v="0"/>
    <n v="3000"/>
    <n v="2012"/>
  </r>
  <r>
    <x v="3"/>
    <s v="Продукт2"/>
    <x v="126"/>
    <n v="25500"/>
    <x v="3"/>
    <n v="5100"/>
    <n v="2012"/>
  </r>
  <r>
    <x v="3"/>
    <s v="Продукт2"/>
    <x v="127"/>
    <n v="30000"/>
    <x v="6"/>
    <n v="4285.7142857142853"/>
    <n v="2012"/>
  </r>
  <r>
    <x v="3"/>
    <s v="Продукт2"/>
    <x v="213"/>
    <n v="5000"/>
    <x v="7"/>
    <n v="5000"/>
    <n v="2012"/>
  </r>
  <r>
    <x v="3"/>
    <s v="Продукт2"/>
    <x v="128"/>
    <n v="5000"/>
    <x v="7"/>
    <n v="5000"/>
    <n v="2012"/>
  </r>
  <r>
    <x v="3"/>
    <s v="Продукт2"/>
    <x v="214"/>
    <n v="1500"/>
    <x v="7"/>
    <n v="1500"/>
    <n v="2012"/>
  </r>
  <r>
    <x v="3"/>
    <s v="Продукт2"/>
    <x v="129"/>
    <n v="1500"/>
    <x v="7"/>
    <n v="1500"/>
    <n v="2012"/>
  </r>
  <r>
    <x v="3"/>
    <s v="Продукт2"/>
    <x v="215"/>
    <n v="19000"/>
    <x v="4"/>
    <n v="3166.6666666666665"/>
    <n v="2012"/>
  </r>
  <r>
    <x v="3"/>
    <s v="Продукт2"/>
    <x v="240"/>
    <n v="5000"/>
    <x v="7"/>
    <n v="5000"/>
    <n v="2012"/>
  </r>
  <r>
    <x v="3"/>
    <s v="Продукт2"/>
    <x v="216"/>
    <n v="21000"/>
    <x v="3"/>
    <n v="4200"/>
    <n v="2012"/>
  </r>
  <r>
    <x v="3"/>
    <s v="Продукт2"/>
    <x v="133"/>
    <n v="8000"/>
    <x v="1"/>
    <n v="4000"/>
    <n v="2012"/>
  </r>
  <r>
    <x v="3"/>
    <s v="Продукт2"/>
    <x v="134"/>
    <n v="5000"/>
    <x v="1"/>
    <n v="2500"/>
    <n v="2012"/>
  </r>
  <r>
    <x v="3"/>
    <s v="Продукт2"/>
    <x v="135"/>
    <n v="13500"/>
    <x v="5"/>
    <n v="3375"/>
    <n v="2012"/>
  </r>
  <r>
    <x v="3"/>
    <s v="Продукт2"/>
    <x v="136"/>
    <n v="26000"/>
    <x v="5"/>
    <n v="6500"/>
    <n v="2012"/>
  </r>
  <r>
    <x v="3"/>
    <s v="Продукт2"/>
    <x v="241"/>
    <n v="11500"/>
    <x v="1"/>
    <n v="5750"/>
    <n v="2012"/>
  </r>
  <r>
    <x v="3"/>
    <s v="Продукт2"/>
    <x v="138"/>
    <n v="15000"/>
    <x v="5"/>
    <n v="3750"/>
    <n v="2012"/>
  </r>
  <r>
    <x v="3"/>
    <s v="Продукт2"/>
    <x v="141"/>
    <n v="29500"/>
    <x v="2"/>
    <n v="2950"/>
    <n v="2012"/>
  </r>
  <r>
    <x v="3"/>
    <s v="Продукт2"/>
    <x v="142"/>
    <n v="10000"/>
    <x v="1"/>
    <n v="5000"/>
    <n v="2012"/>
  </r>
  <r>
    <x v="3"/>
    <s v="Продукт2"/>
    <x v="143"/>
    <n v="5000"/>
    <x v="1"/>
    <n v="2500"/>
    <n v="2012"/>
  </r>
  <r>
    <x v="3"/>
    <s v="Продукт2"/>
    <x v="178"/>
    <n v="4000"/>
    <x v="1"/>
    <n v="2000"/>
    <n v="2012"/>
  </r>
  <r>
    <x v="3"/>
    <s v="Продукт2"/>
    <x v="246"/>
    <n v="33000"/>
    <x v="3"/>
    <n v="6600"/>
    <n v="2012"/>
  </r>
  <r>
    <x v="3"/>
    <s v="Продукт2"/>
    <x v="217"/>
    <n v="9500"/>
    <x v="5"/>
    <n v="2375"/>
    <n v="2012"/>
  </r>
  <r>
    <x v="3"/>
    <s v="Продукт2"/>
    <x v="179"/>
    <n v="8000"/>
    <x v="1"/>
    <n v="4000"/>
    <n v="2012"/>
  </r>
  <r>
    <x v="3"/>
    <s v="Продукт2"/>
    <x v="145"/>
    <n v="17000"/>
    <x v="3"/>
    <n v="3400"/>
    <n v="2012"/>
  </r>
  <r>
    <x v="3"/>
    <s v="Продукт2"/>
    <x v="146"/>
    <n v="34000"/>
    <x v="6"/>
    <n v="4857.1428571428569"/>
    <n v="2012"/>
  </r>
  <r>
    <x v="3"/>
    <s v="Продукт2"/>
    <x v="148"/>
    <n v="23500"/>
    <x v="8"/>
    <n v="2937.5"/>
    <n v="2012"/>
  </r>
  <r>
    <x v="3"/>
    <s v="Продукт2"/>
    <x v="149"/>
    <n v="2000"/>
    <x v="7"/>
    <n v="2000"/>
    <n v="2012"/>
  </r>
  <r>
    <x v="3"/>
    <s v="Продукт2"/>
    <x v="218"/>
    <n v="26000"/>
    <x v="3"/>
    <n v="5200"/>
    <n v="2012"/>
  </r>
  <r>
    <x v="3"/>
    <s v="Продукт2"/>
    <x v="150"/>
    <n v="5000"/>
    <x v="7"/>
    <n v="5000"/>
    <n v="2012"/>
  </r>
  <r>
    <x v="3"/>
    <s v="Продукт2"/>
    <x v="151"/>
    <n v="7500"/>
    <x v="0"/>
    <n v="2500"/>
    <n v="2012"/>
  </r>
  <r>
    <x v="3"/>
    <s v="Продукт2"/>
    <x v="152"/>
    <n v="8000"/>
    <x v="1"/>
    <n v="4000"/>
    <n v="2012"/>
  </r>
  <r>
    <x v="3"/>
    <s v="Продукт2"/>
    <x v="243"/>
    <n v="22500"/>
    <x v="4"/>
    <n v="3750"/>
    <n v="2012"/>
  </r>
  <r>
    <x v="3"/>
    <s v="Продукт2"/>
    <x v="153"/>
    <n v="10000"/>
    <x v="0"/>
    <n v="3333.3333333333335"/>
    <n v="2012"/>
  </r>
  <r>
    <x v="3"/>
    <s v="Продукт2"/>
    <x v="156"/>
    <n v="6000"/>
    <x v="7"/>
    <n v="6000"/>
    <n v="2012"/>
  </r>
  <r>
    <x v="3"/>
    <s v="Продукт2"/>
    <x v="157"/>
    <n v="8000"/>
    <x v="0"/>
    <n v="2666.6666666666665"/>
    <n v="2012"/>
  </r>
  <r>
    <x v="3"/>
    <s v="Продукт2"/>
    <x v="159"/>
    <n v="17000"/>
    <x v="3"/>
    <n v="3400"/>
    <n v="2013"/>
  </r>
  <r>
    <x v="3"/>
    <s v="Продукт2"/>
    <x v="160"/>
    <n v="25000"/>
    <x v="6"/>
    <n v="3571.4285714285716"/>
    <n v="2013"/>
  </r>
  <r>
    <x v="3"/>
    <s v="Продукт2"/>
    <x v="162"/>
    <n v="7000"/>
    <x v="1"/>
    <n v="3500"/>
    <n v="2013"/>
  </r>
  <r>
    <x v="3"/>
    <s v="Продукт2"/>
    <x v="163"/>
    <n v="3500"/>
    <x v="1"/>
    <n v="1750"/>
    <n v="2013"/>
  </r>
  <r>
    <x v="3"/>
    <s v="Продукт2"/>
    <x v="165"/>
    <n v="9000"/>
    <x v="1"/>
    <n v="4500"/>
    <n v="2013"/>
  </r>
  <r>
    <x v="3"/>
    <s v="Продукт2"/>
    <x v="166"/>
    <n v="13000"/>
    <x v="0"/>
    <n v="4333.333333333333"/>
    <n v="2013"/>
  </r>
  <r>
    <x v="3"/>
    <s v="Продукт2"/>
    <x v="221"/>
    <n v="2000"/>
    <x v="1"/>
    <n v="1000"/>
    <n v="2013"/>
  </r>
  <r>
    <x v="3"/>
    <s v="Продукт3"/>
    <x v="1"/>
    <n v="3500"/>
    <x v="1"/>
    <n v="1750"/>
    <n v="2011"/>
  </r>
  <r>
    <x v="3"/>
    <s v="Продукт3"/>
    <x v="2"/>
    <n v="1000"/>
    <x v="7"/>
    <n v="1000"/>
    <n v="2011"/>
  </r>
  <r>
    <x v="3"/>
    <s v="Продукт3"/>
    <x v="3"/>
    <n v="2000"/>
    <x v="7"/>
    <n v="2000"/>
    <n v="2011"/>
  </r>
  <r>
    <x v="3"/>
    <s v="Продукт3"/>
    <x v="4"/>
    <n v="3000"/>
    <x v="1"/>
    <n v="1500"/>
    <n v="2011"/>
  </r>
  <r>
    <x v="3"/>
    <s v="Продукт3"/>
    <x v="7"/>
    <n v="8000"/>
    <x v="5"/>
    <n v="2000"/>
    <n v="2011"/>
  </r>
  <r>
    <x v="3"/>
    <s v="Продукт3"/>
    <x v="9"/>
    <n v="5500"/>
    <x v="0"/>
    <n v="1833.3333333333333"/>
    <n v="2011"/>
  </r>
  <r>
    <x v="3"/>
    <s v="Продукт3"/>
    <x v="11"/>
    <n v="1500"/>
    <x v="7"/>
    <n v="1500"/>
    <n v="2011"/>
  </r>
  <r>
    <x v="3"/>
    <s v="Продукт3"/>
    <x v="14"/>
    <n v="2000"/>
    <x v="7"/>
    <n v="2000"/>
    <n v="2012"/>
  </r>
  <r>
    <x v="3"/>
    <s v="Продукт3"/>
    <x v="20"/>
    <n v="3000"/>
    <x v="1"/>
    <n v="1500"/>
    <n v="2012"/>
  </r>
  <r>
    <x v="3"/>
    <s v="Продукт3"/>
    <x v="21"/>
    <n v="2000"/>
    <x v="7"/>
    <n v="2000"/>
    <n v="2012"/>
  </r>
  <r>
    <x v="3"/>
    <s v="Продукт3"/>
    <x v="23"/>
    <n v="2000"/>
    <x v="7"/>
    <n v="2000"/>
    <n v="2012"/>
  </r>
  <r>
    <x v="3"/>
    <s v="Продукт3"/>
    <x v="183"/>
    <n v="1500"/>
    <x v="7"/>
    <n v="1500"/>
    <n v="2012"/>
  </r>
  <r>
    <x v="3"/>
    <s v="Продукт3"/>
    <x v="25"/>
    <n v="1500"/>
    <x v="7"/>
    <n v="1500"/>
    <n v="2012"/>
  </r>
  <r>
    <x v="3"/>
    <s v="Продукт3"/>
    <x v="26"/>
    <n v="2510"/>
    <x v="1"/>
    <n v="1255"/>
    <n v="2012"/>
  </r>
  <r>
    <x v="3"/>
    <s v="Продукт3"/>
    <x v="230"/>
    <n v="10100"/>
    <x v="6"/>
    <n v="1442.8571428571429"/>
    <n v="2012"/>
  </r>
  <r>
    <x v="3"/>
    <s v="Продукт3"/>
    <x v="29"/>
    <n v="2800"/>
    <x v="7"/>
    <n v="2800"/>
    <n v="2012"/>
  </r>
  <r>
    <x v="3"/>
    <s v="Продукт3"/>
    <x v="30"/>
    <n v="4300"/>
    <x v="1"/>
    <n v="2150"/>
    <n v="2012"/>
  </r>
  <r>
    <x v="3"/>
    <s v="Продукт3"/>
    <x v="35"/>
    <n v="4800"/>
    <x v="1"/>
    <n v="2400"/>
    <n v="2012"/>
  </r>
  <r>
    <x v="3"/>
    <s v="Продукт3"/>
    <x v="44"/>
    <n v="3500"/>
    <x v="1"/>
    <n v="1750"/>
    <n v="2012"/>
  </r>
  <r>
    <x v="3"/>
    <s v="Продукт3"/>
    <x v="45"/>
    <n v="2000"/>
    <x v="7"/>
    <n v="2000"/>
    <n v="2012"/>
  </r>
  <r>
    <x v="3"/>
    <s v="Продукт3"/>
    <x v="188"/>
    <n v="1500"/>
    <x v="7"/>
    <n v="1500"/>
    <n v="2012"/>
  </r>
  <r>
    <x v="3"/>
    <s v="Продукт3"/>
    <x v="190"/>
    <n v="2000"/>
    <x v="7"/>
    <n v="2000"/>
    <n v="2012"/>
  </r>
  <r>
    <x v="3"/>
    <s v="Продукт3"/>
    <x v="191"/>
    <n v="1500"/>
    <x v="7"/>
    <n v="1500"/>
    <n v="2012"/>
  </r>
  <r>
    <x v="3"/>
    <s v="Продукт3"/>
    <x v="53"/>
    <n v="1500"/>
    <x v="7"/>
    <n v="1500"/>
    <n v="2012"/>
  </r>
  <r>
    <x v="3"/>
    <s v="Продукт3"/>
    <x v="67"/>
    <n v="800"/>
    <x v="7"/>
    <n v="800"/>
    <n v="2012"/>
  </r>
  <r>
    <x v="3"/>
    <s v="Продукт3"/>
    <x v="89"/>
    <n v="2500"/>
    <x v="7"/>
    <n v="2500"/>
    <n v="2012"/>
  </r>
  <r>
    <x v="3"/>
    <s v="Продукт3"/>
    <x v="103"/>
    <n v="1000"/>
    <x v="7"/>
    <n v="1000"/>
    <n v="2012"/>
  </r>
  <r>
    <x v="3"/>
    <s v="Продукт3"/>
    <x v="236"/>
    <n v="4000"/>
    <x v="1"/>
    <n v="2000"/>
    <n v="2012"/>
  </r>
  <r>
    <x v="3"/>
    <s v="Продукт3"/>
    <x v="225"/>
    <n v="13000"/>
    <x v="7"/>
    <n v="13000"/>
    <n v="2012"/>
  </r>
  <r>
    <x v="3"/>
    <s v="Продукт3"/>
    <x v="118"/>
    <n v="1500"/>
    <x v="7"/>
    <n v="1500"/>
    <n v="2012"/>
  </r>
  <r>
    <x v="3"/>
    <s v="Продукт3"/>
    <x v="120"/>
    <n v="2000"/>
    <x v="7"/>
    <n v="2000"/>
    <n v="2012"/>
  </r>
  <r>
    <x v="3"/>
    <s v="Продукт3"/>
    <x v="122"/>
    <n v="1000"/>
    <x v="7"/>
    <n v="1000"/>
    <n v="2012"/>
  </r>
  <r>
    <x v="3"/>
    <s v="Продукт3"/>
    <x v="123"/>
    <n v="2400"/>
    <x v="1"/>
    <n v="1200"/>
    <n v="2012"/>
  </r>
  <r>
    <x v="3"/>
    <s v="Продукт3"/>
    <x v="239"/>
    <n v="1500"/>
    <x v="7"/>
    <n v="1500"/>
    <n v="2012"/>
  </r>
  <r>
    <x v="3"/>
    <s v="Продукт3"/>
    <x v="212"/>
    <n v="1200"/>
    <x v="7"/>
    <n v="1200"/>
    <n v="2012"/>
  </r>
  <r>
    <x v="3"/>
    <s v="Продукт3"/>
    <x v="213"/>
    <n v="1500"/>
    <x v="7"/>
    <n v="1500"/>
    <n v="2012"/>
  </r>
  <r>
    <x v="3"/>
    <s v="Продукт3"/>
    <x v="128"/>
    <n v="2500"/>
    <x v="1"/>
    <n v="1250"/>
    <n v="2012"/>
  </r>
  <r>
    <x v="3"/>
    <s v="Продукт3"/>
    <x v="214"/>
    <n v="1500"/>
    <x v="7"/>
    <n v="1500"/>
    <n v="2012"/>
  </r>
  <r>
    <x v="3"/>
    <s v="Продукт3"/>
    <x v="215"/>
    <n v="1000"/>
    <x v="7"/>
    <n v="1000"/>
    <n v="2012"/>
  </r>
  <r>
    <x v="3"/>
    <s v="Продукт3"/>
    <x v="136"/>
    <n v="2000"/>
    <x v="7"/>
    <n v="2000"/>
    <n v="2012"/>
  </r>
  <r>
    <x v="3"/>
    <s v="Продукт3"/>
    <x v="241"/>
    <n v="6500"/>
    <x v="5"/>
    <n v="1625"/>
    <n v="2012"/>
  </r>
  <r>
    <x v="3"/>
    <s v="Продукт3"/>
    <x v="137"/>
    <n v="5400"/>
    <x v="0"/>
    <n v="1800"/>
    <n v="2012"/>
  </r>
  <r>
    <x v="3"/>
    <s v="Продукт3"/>
    <x v="139"/>
    <n v="1000"/>
    <x v="7"/>
    <n v="1000"/>
    <n v="2012"/>
  </r>
  <r>
    <x v="3"/>
    <s v="Продукт3"/>
    <x v="140"/>
    <n v="500"/>
    <x v="7"/>
    <n v="500"/>
    <n v="2012"/>
  </r>
  <r>
    <x v="3"/>
    <s v="Продукт3"/>
    <x v="141"/>
    <n v="10200"/>
    <x v="4"/>
    <n v="1700"/>
    <n v="2012"/>
  </r>
  <r>
    <x v="3"/>
    <s v="Продукт3"/>
    <x v="178"/>
    <n v="5000"/>
    <x v="1"/>
    <n v="2500"/>
    <n v="2012"/>
  </r>
  <r>
    <x v="3"/>
    <s v="Продукт3"/>
    <x v="246"/>
    <n v="3800"/>
    <x v="1"/>
    <n v="1900"/>
    <n v="2012"/>
  </r>
  <r>
    <x v="3"/>
    <s v="Продукт3"/>
    <x v="144"/>
    <n v="1000"/>
    <x v="7"/>
    <n v="1000"/>
    <n v="2012"/>
  </r>
  <r>
    <x v="3"/>
    <s v="Продукт3"/>
    <x v="146"/>
    <n v="2000"/>
    <x v="7"/>
    <n v="2000"/>
    <n v="2012"/>
  </r>
  <r>
    <x v="3"/>
    <s v="Продукт3"/>
    <x v="147"/>
    <n v="1000"/>
    <x v="7"/>
    <n v="1000"/>
    <n v="2012"/>
  </r>
  <r>
    <x v="3"/>
    <s v="Продукт3"/>
    <x v="148"/>
    <n v="2200"/>
    <x v="1"/>
    <n v="1100"/>
    <n v="2012"/>
  </r>
  <r>
    <x v="3"/>
    <s v="Продукт3"/>
    <x v="218"/>
    <n v="3200"/>
    <x v="1"/>
    <n v="1600"/>
    <n v="2012"/>
  </r>
  <r>
    <x v="3"/>
    <s v="Продукт3"/>
    <x v="243"/>
    <n v="3500"/>
    <x v="0"/>
    <n v="1166.6666666666667"/>
    <n v="2012"/>
  </r>
  <r>
    <x v="3"/>
    <s v="Продукт3"/>
    <x v="153"/>
    <n v="1500"/>
    <x v="7"/>
    <n v="1500"/>
    <n v="2012"/>
  </r>
  <r>
    <x v="3"/>
    <s v="Продукт3"/>
    <x v="154"/>
    <n v="1000"/>
    <x v="7"/>
    <n v="1000"/>
    <n v="2012"/>
  </r>
  <r>
    <x v="3"/>
    <s v="Продукт3"/>
    <x v="161"/>
    <n v="2600"/>
    <x v="1"/>
    <n v="1300"/>
    <n v="2013"/>
  </r>
  <r>
    <x v="3"/>
    <s v="Продукт3"/>
    <x v="163"/>
    <n v="1500"/>
    <x v="7"/>
    <n v="1500"/>
    <n v="2013"/>
  </r>
  <r>
    <x v="3"/>
    <s v="Продукт3"/>
    <x v="219"/>
    <n v="3000"/>
    <x v="7"/>
    <n v="3000"/>
    <n v="2013"/>
  </r>
  <r>
    <x v="3"/>
    <s v="Продукт3"/>
    <x v="165"/>
    <n v="2000"/>
    <x v="7"/>
    <n v="2000"/>
    <n v="2013"/>
  </r>
  <r>
    <x v="3"/>
    <s v="Продукт3"/>
    <x v="181"/>
    <n v="1950"/>
    <x v="1"/>
    <n v="975"/>
    <n v="2013"/>
  </r>
  <r>
    <x v="3"/>
    <s v="Продукт3"/>
    <x v="166"/>
    <n v="2300"/>
    <x v="1"/>
    <n v="1150"/>
    <n v="2013"/>
  </r>
  <r>
    <x v="3"/>
    <s v="Продукт3"/>
    <x v="167"/>
    <n v="2000"/>
    <x v="7"/>
    <n v="2000"/>
    <n v="2013"/>
  </r>
  <r>
    <x v="3"/>
    <s v="Продукт3"/>
    <x v="221"/>
    <n v="5500"/>
    <x v="0"/>
    <n v="1833.3333333333333"/>
    <n v="2013"/>
  </r>
  <r>
    <x v="4"/>
    <s v="Продукт1"/>
    <x v="2"/>
    <n v="30600"/>
    <x v="2"/>
    <n v="3060"/>
    <n v="2011"/>
  </r>
  <r>
    <x v="4"/>
    <s v="Продукт1"/>
    <x v="3"/>
    <n v="6900"/>
    <x v="5"/>
    <n v="1725"/>
    <n v="2011"/>
  </r>
  <r>
    <x v="4"/>
    <s v="Продукт1"/>
    <x v="4"/>
    <n v="6000"/>
    <x v="1"/>
    <n v="3000"/>
    <n v="2011"/>
  </r>
  <r>
    <x v="4"/>
    <s v="Продукт1"/>
    <x v="6"/>
    <n v="50350"/>
    <x v="15"/>
    <n v="3596.4285714285716"/>
    <n v="2011"/>
  </r>
  <r>
    <x v="4"/>
    <s v="Продукт1"/>
    <x v="8"/>
    <n v="6000"/>
    <x v="7"/>
    <n v="6000"/>
    <n v="2011"/>
  </r>
  <r>
    <x v="4"/>
    <s v="Продукт1"/>
    <x v="9"/>
    <n v="26200"/>
    <x v="2"/>
    <n v="2620"/>
    <n v="2011"/>
  </r>
  <r>
    <x v="4"/>
    <s v="Продукт1"/>
    <x v="10"/>
    <n v="16000"/>
    <x v="5"/>
    <n v="4000"/>
    <n v="2011"/>
  </r>
  <r>
    <x v="4"/>
    <s v="Продукт1"/>
    <x v="11"/>
    <n v="5000"/>
    <x v="1"/>
    <n v="2500"/>
    <n v="2011"/>
  </r>
  <r>
    <x v="4"/>
    <s v="Продукт1"/>
    <x v="12"/>
    <n v="26200"/>
    <x v="8"/>
    <n v="3275"/>
    <n v="2011"/>
  </r>
  <r>
    <x v="4"/>
    <s v="Продукт1"/>
    <x v="229"/>
    <n v="12000"/>
    <x v="1"/>
    <n v="6000"/>
    <n v="2011"/>
  </r>
  <r>
    <x v="4"/>
    <s v="Продукт1"/>
    <x v="13"/>
    <n v="2000"/>
    <x v="7"/>
    <n v="2000"/>
    <n v="2011"/>
  </r>
  <r>
    <x v="4"/>
    <s v="Продукт1"/>
    <x v="14"/>
    <n v="5600"/>
    <x v="0"/>
    <n v="1866.6666666666667"/>
    <n v="2012"/>
  </r>
  <r>
    <x v="4"/>
    <s v="Продукт1"/>
    <x v="15"/>
    <n v="1200"/>
    <x v="7"/>
    <n v="1200"/>
    <n v="2012"/>
  </r>
  <r>
    <x v="4"/>
    <s v="Продукт1"/>
    <x v="16"/>
    <n v="2500"/>
    <x v="7"/>
    <n v="2500"/>
    <n v="2012"/>
  </r>
  <r>
    <x v="4"/>
    <s v="Продукт1"/>
    <x v="17"/>
    <n v="4000"/>
    <x v="1"/>
    <n v="2000"/>
    <n v="2012"/>
  </r>
  <r>
    <x v="4"/>
    <s v="Продукт1"/>
    <x v="18"/>
    <n v="29900"/>
    <x v="3"/>
    <n v="5980"/>
    <n v="2012"/>
  </r>
  <r>
    <x v="4"/>
    <s v="Продукт1"/>
    <x v="19"/>
    <n v="9000"/>
    <x v="0"/>
    <n v="3000"/>
    <n v="2012"/>
  </r>
  <r>
    <x v="4"/>
    <s v="Продукт1"/>
    <x v="20"/>
    <n v="14000"/>
    <x v="3"/>
    <n v="2800"/>
    <n v="2012"/>
  </r>
  <r>
    <x v="4"/>
    <s v="Продукт1"/>
    <x v="22"/>
    <n v="5450"/>
    <x v="0"/>
    <n v="1816.6666666666667"/>
    <n v="2012"/>
  </r>
  <r>
    <x v="4"/>
    <s v="Продукт1"/>
    <x v="23"/>
    <n v="35000"/>
    <x v="4"/>
    <n v="5833.333333333333"/>
    <n v="2012"/>
  </r>
  <r>
    <x v="4"/>
    <s v="Продукт1"/>
    <x v="183"/>
    <n v="13000"/>
    <x v="1"/>
    <n v="6500"/>
    <n v="2012"/>
  </r>
  <r>
    <x v="4"/>
    <s v="Продукт1"/>
    <x v="24"/>
    <n v="1000"/>
    <x v="7"/>
    <n v="1000"/>
    <n v="2012"/>
  </r>
  <r>
    <x v="4"/>
    <s v="Продукт1"/>
    <x v="25"/>
    <n v="1950"/>
    <x v="1"/>
    <n v="975"/>
    <n v="2012"/>
  </r>
  <r>
    <x v="4"/>
    <s v="Продукт1"/>
    <x v="26"/>
    <n v="41400"/>
    <x v="15"/>
    <n v="2957.1428571428573"/>
    <n v="2012"/>
  </r>
  <r>
    <x v="4"/>
    <s v="Продукт1"/>
    <x v="28"/>
    <n v="7000"/>
    <x v="5"/>
    <n v="1750"/>
    <n v="2012"/>
  </r>
  <r>
    <x v="4"/>
    <s v="Продукт1"/>
    <x v="29"/>
    <n v="5100"/>
    <x v="5"/>
    <n v="1275"/>
    <n v="2012"/>
  </r>
  <r>
    <x v="4"/>
    <s v="Продукт1"/>
    <x v="30"/>
    <n v="12000"/>
    <x v="0"/>
    <n v="4000"/>
    <n v="2012"/>
  </r>
  <r>
    <x v="4"/>
    <s v="Продукт1"/>
    <x v="31"/>
    <n v="48800"/>
    <x v="6"/>
    <n v="6971.4285714285716"/>
    <n v="2012"/>
  </r>
  <r>
    <x v="4"/>
    <s v="Продукт1"/>
    <x v="231"/>
    <n v="7000"/>
    <x v="1"/>
    <n v="3500"/>
    <n v="2012"/>
  </r>
  <r>
    <x v="4"/>
    <s v="Продукт1"/>
    <x v="33"/>
    <n v="39500"/>
    <x v="2"/>
    <n v="3950"/>
    <n v="2012"/>
  </r>
  <r>
    <x v="4"/>
    <s v="Продукт1"/>
    <x v="248"/>
    <n v="12000"/>
    <x v="0"/>
    <n v="4000"/>
    <n v="2012"/>
  </r>
  <r>
    <x v="4"/>
    <s v="Продукт1"/>
    <x v="35"/>
    <n v="14000"/>
    <x v="4"/>
    <n v="2333.3333333333335"/>
    <n v="2012"/>
  </r>
  <r>
    <x v="4"/>
    <s v="Продукт1"/>
    <x v="227"/>
    <n v="38000"/>
    <x v="6"/>
    <n v="5428.5714285714284"/>
    <n v="2012"/>
  </r>
  <r>
    <x v="4"/>
    <s v="Продукт1"/>
    <x v="36"/>
    <n v="41000"/>
    <x v="3"/>
    <n v="8200"/>
    <n v="2012"/>
  </r>
  <r>
    <x v="4"/>
    <s v="Продукт1"/>
    <x v="255"/>
    <n v="13000"/>
    <x v="1"/>
    <n v="6500"/>
    <n v="2012"/>
  </r>
  <r>
    <x v="4"/>
    <s v="Продукт1"/>
    <x v="186"/>
    <n v="5000"/>
    <x v="7"/>
    <n v="5000"/>
    <n v="2012"/>
  </r>
  <r>
    <x v="4"/>
    <s v="Продукт1"/>
    <x v="38"/>
    <n v="12500"/>
    <x v="3"/>
    <n v="2500"/>
    <n v="2012"/>
  </r>
  <r>
    <x v="4"/>
    <s v="Продукт1"/>
    <x v="40"/>
    <n v="23500"/>
    <x v="8"/>
    <n v="2937.5"/>
    <n v="2012"/>
  </r>
  <r>
    <x v="4"/>
    <s v="Продукт1"/>
    <x v="41"/>
    <n v="6000"/>
    <x v="1"/>
    <n v="3000"/>
    <n v="2012"/>
  </r>
  <r>
    <x v="4"/>
    <s v="Продукт1"/>
    <x v="187"/>
    <n v="13300"/>
    <x v="0"/>
    <n v="4433.333333333333"/>
    <n v="2012"/>
  </r>
  <r>
    <x v="4"/>
    <s v="Продукт1"/>
    <x v="42"/>
    <n v="1000"/>
    <x v="7"/>
    <n v="1000"/>
    <n v="2012"/>
  </r>
  <r>
    <x v="4"/>
    <s v="Продукт1"/>
    <x v="43"/>
    <n v="10100"/>
    <x v="5"/>
    <n v="2525"/>
    <n v="2012"/>
  </r>
  <r>
    <x v="4"/>
    <s v="Продукт1"/>
    <x v="44"/>
    <n v="17200"/>
    <x v="3"/>
    <n v="3440"/>
    <n v="2012"/>
  </r>
  <r>
    <x v="4"/>
    <s v="Продукт1"/>
    <x v="223"/>
    <n v="27000"/>
    <x v="8"/>
    <n v="3375"/>
    <n v="2012"/>
  </r>
  <r>
    <x v="4"/>
    <s v="Продукт1"/>
    <x v="188"/>
    <n v="18000"/>
    <x v="5"/>
    <n v="4500"/>
    <n v="2012"/>
  </r>
  <r>
    <x v="4"/>
    <s v="Продукт1"/>
    <x v="46"/>
    <n v="26500"/>
    <x v="11"/>
    <n v="2944.4444444444443"/>
    <n v="2012"/>
  </r>
  <r>
    <x v="4"/>
    <s v="Продукт1"/>
    <x v="47"/>
    <n v="25000"/>
    <x v="1"/>
    <n v="12500"/>
    <n v="2012"/>
  </r>
  <r>
    <x v="4"/>
    <s v="Продукт1"/>
    <x v="189"/>
    <n v="10000"/>
    <x v="7"/>
    <n v="10000"/>
    <n v="2012"/>
  </r>
  <r>
    <x v="4"/>
    <s v="Продукт1"/>
    <x v="49"/>
    <n v="24200"/>
    <x v="8"/>
    <n v="3025"/>
    <n v="2012"/>
  </r>
  <r>
    <x v="4"/>
    <s v="Продукт1"/>
    <x v="190"/>
    <n v="27000"/>
    <x v="3"/>
    <n v="5400"/>
    <n v="2012"/>
  </r>
  <r>
    <x v="4"/>
    <s v="Продукт1"/>
    <x v="50"/>
    <n v="2000"/>
    <x v="7"/>
    <n v="2000"/>
    <n v="2012"/>
  </r>
  <r>
    <x v="4"/>
    <s v="Продукт1"/>
    <x v="191"/>
    <n v="69000"/>
    <x v="11"/>
    <n v="7666.666666666667"/>
    <n v="2012"/>
  </r>
  <r>
    <x v="4"/>
    <s v="Продукт1"/>
    <x v="52"/>
    <n v="9000"/>
    <x v="0"/>
    <n v="3000"/>
    <n v="2012"/>
  </r>
  <r>
    <x v="4"/>
    <s v="Продукт1"/>
    <x v="53"/>
    <n v="6000"/>
    <x v="1"/>
    <n v="3000"/>
    <n v="2012"/>
  </r>
  <r>
    <x v="4"/>
    <s v="Продукт1"/>
    <x v="192"/>
    <n v="5000"/>
    <x v="7"/>
    <n v="5000"/>
    <n v="2012"/>
  </r>
  <r>
    <x v="4"/>
    <s v="Продукт1"/>
    <x v="173"/>
    <n v="82500"/>
    <x v="17"/>
    <n v="5500"/>
    <n v="2012"/>
  </r>
  <r>
    <x v="4"/>
    <s v="Продукт1"/>
    <x v="193"/>
    <n v="7000"/>
    <x v="1"/>
    <n v="3500"/>
    <n v="2012"/>
  </r>
  <r>
    <x v="4"/>
    <s v="Продукт1"/>
    <x v="194"/>
    <n v="45500"/>
    <x v="10"/>
    <n v="4136.363636363636"/>
    <n v="2012"/>
  </r>
  <r>
    <x v="4"/>
    <s v="Продукт1"/>
    <x v="57"/>
    <n v="22100"/>
    <x v="2"/>
    <n v="2210"/>
    <n v="2012"/>
  </r>
  <r>
    <x v="4"/>
    <s v="Продукт1"/>
    <x v="58"/>
    <n v="2000"/>
    <x v="7"/>
    <n v="2000"/>
    <n v="2012"/>
  </r>
  <r>
    <x v="4"/>
    <s v="Продукт1"/>
    <x v="59"/>
    <n v="21900"/>
    <x v="2"/>
    <n v="2190"/>
    <n v="2012"/>
  </r>
  <r>
    <x v="4"/>
    <s v="Продукт1"/>
    <x v="60"/>
    <n v="13000"/>
    <x v="5"/>
    <n v="3250"/>
    <n v="2012"/>
  </r>
  <r>
    <x v="4"/>
    <s v="Продукт1"/>
    <x v="61"/>
    <n v="24000"/>
    <x v="5"/>
    <n v="6000"/>
    <n v="2012"/>
  </r>
  <r>
    <x v="4"/>
    <s v="Продукт1"/>
    <x v="233"/>
    <n v="6600"/>
    <x v="1"/>
    <n v="3300"/>
    <n v="2012"/>
  </r>
  <r>
    <x v="4"/>
    <s v="Продукт1"/>
    <x v="62"/>
    <n v="10000"/>
    <x v="0"/>
    <n v="3333.3333333333335"/>
    <n v="2012"/>
  </r>
  <r>
    <x v="4"/>
    <s v="Продукт1"/>
    <x v="63"/>
    <n v="3000"/>
    <x v="7"/>
    <n v="3000"/>
    <n v="2012"/>
  </r>
  <r>
    <x v="4"/>
    <s v="Продукт1"/>
    <x v="64"/>
    <n v="15100"/>
    <x v="4"/>
    <n v="2516.6666666666665"/>
    <n v="2012"/>
  </r>
  <r>
    <x v="4"/>
    <s v="Продукт1"/>
    <x v="65"/>
    <n v="6000"/>
    <x v="1"/>
    <n v="3000"/>
    <n v="2012"/>
  </r>
  <r>
    <x v="4"/>
    <s v="Продукт1"/>
    <x v="66"/>
    <n v="18000"/>
    <x v="3"/>
    <n v="3600"/>
    <n v="2012"/>
  </r>
  <r>
    <x v="4"/>
    <s v="Продукт1"/>
    <x v="67"/>
    <n v="10000"/>
    <x v="7"/>
    <n v="10000"/>
    <n v="2012"/>
  </r>
  <r>
    <x v="4"/>
    <s v="Продукт1"/>
    <x v="68"/>
    <n v="84000"/>
    <x v="8"/>
    <n v="10500"/>
    <n v="2012"/>
  </r>
  <r>
    <x v="4"/>
    <s v="Продукт1"/>
    <x v="70"/>
    <n v="25000"/>
    <x v="5"/>
    <n v="6250"/>
    <n v="2012"/>
  </r>
  <r>
    <x v="4"/>
    <s v="Продукт1"/>
    <x v="197"/>
    <n v="1500"/>
    <x v="7"/>
    <n v="1500"/>
    <n v="2012"/>
  </r>
  <r>
    <x v="4"/>
    <s v="Продукт1"/>
    <x v="71"/>
    <n v="3700"/>
    <x v="1"/>
    <n v="1850"/>
    <n v="2012"/>
  </r>
  <r>
    <x v="4"/>
    <s v="Продукт1"/>
    <x v="174"/>
    <n v="3000"/>
    <x v="7"/>
    <n v="3000"/>
    <n v="2012"/>
  </r>
  <r>
    <x v="4"/>
    <s v="Продукт1"/>
    <x v="72"/>
    <n v="30500"/>
    <x v="6"/>
    <n v="4357.1428571428569"/>
    <n v="2012"/>
  </r>
  <r>
    <x v="4"/>
    <s v="Продукт1"/>
    <x v="74"/>
    <n v="2000"/>
    <x v="7"/>
    <n v="2000"/>
    <n v="2012"/>
  </r>
  <r>
    <x v="4"/>
    <s v="Продукт1"/>
    <x v="198"/>
    <n v="28500"/>
    <x v="3"/>
    <n v="5700"/>
    <n v="2012"/>
  </r>
  <r>
    <x v="4"/>
    <s v="Продукт1"/>
    <x v="175"/>
    <n v="1200"/>
    <x v="7"/>
    <n v="1200"/>
    <n v="2012"/>
  </r>
  <r>
    <x v="4"/>
    <s v="Продукт1"/>
    <x v="77"/>
    <n v="6500"/>
    <x v="1"/>
    <n v="3250"/>
    <n v="2012"/>
  </r>
  <r>
    <x v="4"/>
    <s v="Продукт1"/>
    <x v="79"/>
    <n v="32500"/>
    <x v="3"/>
    <n v="6500"/>
    <n v="2012"/>
  </r>
  <r>
    <x v="4"/>
    <s v="Продукт1"/>
    <x v="80"/>
    <n v="5000"/>
    <x v="7"/>
    <n v="5000"/>
    <n v="2012"/>
  </r>
  <r>
    <x v="4"/>
    <s v="Продукт1"/>
    <x v="199"/>
    <n v="7500"/>
    <x v="0"/>
    <n v="2500"/>
    <n v="2012"/>
  </r>
  <r>
    <x v="4"/>
    <s v="Продукт1"/>
    <x v="82"/>
    <n v="17500"/>
    <x v="3"/>
    <n v="3500"/>
    <n v="2012"/>
  </r>
  <r>
    <x v="4"/>
    <s v="Продукт1"/>
    <x v="201"/>
    <n v="31500"/>
    <x v="4"/>
    <n v="5250"/>
    <n v="2012"/>
  </r>
  <r>
    <x v="4"/>
    <s v="Продукт1"/>
    <x v="202"/>
    <n v="1000"/>
    <x v="7"/>
    <n v="1000"/>
    <n v="2012"/>
  </r>
  <r>
    <x v="4"/>
    <s v="Продукт1"/>
    <x v="85"/>
    <n v="23000"/>
    <x v="0"/>
    <n v="7666.666666666667"/>
    <n v="2012"/>
  </r>
  <r>
    <x v="4"/>
    <s v="Продукт1"/>
    <x v="87"/>
    <n v="31500"/>
    <x v="8"/>
    <n v="3937.5"/>
    <n v="2012"/>
  </r>
  <r>
    <x v="4"/>
    <s v="Продукт1"/>
    <x v="204"/>
    <n v="17950"/>
    <x v="3"/>
    <n v="3590"/>
    <n v="2012"/>
  </r>
  <r>
    <x v="4"/>
    <s v="Продукт1"/>
    <x v="88"/>
    <n v="2000"/>
    <x v="1"/>
    <n v="1000"/>
    <n v="2012"/>
  </r>
  <r>
    <x v="4"/>
    <s v="Продукт1"/>
    <x v="89"/>
    <n v="27500"/>
    <x v="8"/>
    <n v="3437.5"/>
    <n v="2012"/>
  </r>
  <r>
    <x v="4"/>
    <s v="Продукт1"/>
    <x v="90"/>
    <n v="47000"/>
    <x v="6"/>
    <n v="6714.2857142857147"/>
    <n v="2012"/>
  </r>
  <r>
    <x v="4"/>
    <s v="Продукт1"/>
    <x v="93"/>
    <n v="2000"/>
    <x v="7"/>
    <n v="2000"/>
    <n v="2012"/>
  </r>
  <r>
    <x v="4"/>
    <s v="Продукт1"/>
    <x v="94"/>
    <n v="11200"/>
    <x v="4"/>
    <n v="1866.6666666666667"/>
    <n v="2012"/>
  </r>
  <r>
    <x v="4"/>
    <s v="Продукт1"/>
    <x v="245"/>
    <n v="35000"/>
    <x v="2"/>
    <n v="3500"/>
    <n v="2012"/>
  </r>
  <r>
    <x v="4"/>
    <s v="Продукт1"/>
    <x v="97"/>
    <n v="36500"/>
    <x v="8"/>
    <n v="4562.5"/>
    <n v="2012"/>
  </r>
  <r>
    <x v="4"/>
    <s v="Продукт1"/>
    <x v="98"/>
    <n v="2000"/>
    <x v="7"/>
    <n v="2000"/>
    <n v="2012"/>
  </r>
  <r>
    <x v="4"/>
    <s v="Продукт1"/>
    <x v="100"/>
    <n v="15850"/>
    <x v="3"/>
    <n v="3170"/>
    <n v="2012"/>
  </r>
  <r>
    <x v="4"/>
    <s v="Продукт1"/>
    <x v="206"/>
    <n v="35600"/>
    <x v="6"/>
    <n v="5085.7142857142853"/>
    <n v="2012"/>
  </r>
  <r>
    <x v="4"/>
    <s v="Продукт1"/>
    <x v="207"/>
    <n v="48000"/>
    <x v="6"/>
    <n v="6857.1428571428569"/>
    <n v="2012"/>
  </r>
  <r>
    <x v="4"/>
    <s v="Продукт1"/>
    <x v="104"/>
    <n v="16000"/>
    <x v="0"/>
    <n v="5333.333333333333"/>
    <n v="2012"/>
  </r>
  <r>
    <x v="4"/>
    <s v="Продукт1"/>
    <x v="105"/>
    <n v="11000"/>
    <x v="0"/>
    <n v="3666.6666666666665"/>
    <n v="2012"/>
  </r>
  <r>
    <x v="4"/>
    <s v="Продукт1"/>
    <x v="236"/>
    <n v="20700"/>
    <x v="4"/>
    <n v="3450"/>
    <n v="2012"/>
  </r>
  <r>
    <x v="4"/>
    <s v="Продукт1"/>
    <x v="107"/>
    <n v="17000"/>
    <x v="6"/>
    <n v="2428.5714285714284"/>
    <n v="2012"/>
  </r>
  <r>
    <x v="4"/>
    <s v="Продукт1"/>
    <x v="108"/>
    <n v="14000"/>
    <x v="4"/>
    <n v="2333.3333333333335"/>
    <n v="2012"/>
  </r>
  <r>
    <x v="4"/>
    <s v="Продукт1"/>
    <x v="208"/>
    <n v="13200"/>
    <x v="5"/>
    <n v="3300"/>
    <n v="2012"/>
  </r>
  <r>
    <x v="4"/>
    <s v="Продукт1"/>
    <x v="109"/>
    <n v="9000"/>
    <x v="1"/>
    <n v="4500"/>
    <n v="2012"/>
  </r>
  <r>
    <x v="4"/>
    <s v="Продукт1"/>
    <x v="209"/>
    <n v="15500"/>
    <x v="4"/>
    <n v="2583.3333333333335"/>
    <n v="2012"/>
  </r>
  <r>
    <x v="4"/>
    <s v="Продукт1"/>
    <x v="111"/>
    <n v="31000"/>
    <x v="3"/>
    <n v="6200"/>
    <n v="2012"/>
  </r>
  <r>
    <x v="4"/>
    <s v="Продукт1"/>
    <x v="225"/>
    <n v="8000"/>
    <x v="7"/>
    <n v="8000"/>
    <n v="2012"/>
  </r>
  <r>
    <x v="4"/>
    <s v="Продукт1"/>
    <x v="237"/>
    <n v="48000"/>
    <x v="13"/>
    <n v="4000"/>
    <n v="2012"/>
  </r>
  <r>
    <x v="4"/>
    <s v="Продукт1"/>
    <x v="114"/>
    <n v="42000"/>
    <x v="4"/>
    <n v="7000"/>
    <n v="2012"/>
  </r>
  <r>
    <x v="4"/>
    <s v="Продукт1"/>
    <x v="116"/>
    <n v="28500"/>
    <x v="6"/>
    <n v="4071.4285714285716"/>
    <n v="2012"/>
  </r>
  <r>
    <x v="4"/>
    <s v="Продукт1"/>
    <x v="117"/>
    <n v="19500"/>
    <x v="3"/>
    <n v="3900"/>
    <n v="2012"/>
  </r>
  <r>
    <x v="4"/>
    <s v="Продукт1"/>
    <x v="118"/>
    <n v="8000"/>
    <x v="0"/>
    <n v="2666.6666666666665"/>
    <n v="2012"/>
  </r>
  <r>
    <x v="4"/>
    <s v="Продукт1"/>
    <x v="120"/>
    <n v="10500"/>
    <x v="5"/>
    <n v="2625"/>
    <n v="2012"/>
  </r>
  <r>
    <x v="4"/>
    <s v="Продукт1"/>
    <x v="256"/>
    <n v="16800"/>
    <x v="8"/>
    <n v="2100"/>
    <n v="2012"/>
  </r>
  <r>
    <x v="4"/>
    <s v="Продукт1"/>
    <x v="121"/>
    <n v="3000"/>
    <x v="7"/>
    <n v="3000"/>
    <n v="2012"/>
  </r>
  <r>
    <x v="4"/>
    <s v="Продукт1"/>
    <x v="211"/>
    <n v="20000"/>
    <x v="3"/>
    <n v="4000"/>
    <n v="2012"/>
  </r>
  <r>
    <x v="4"/>
    <s v="Продукт1"/>
    <x v="122"/>
    <n v="25000"/>
    <x v="1"/>
    <n v="12500"/>
    <n v="2012"/>
  </r>
  <r>
    <x v="4"/>
    <s v="Продукт1"/>
    <x v="123"/>
    <n v="27000"/>
    <x v="4"/>
    <n v="4500"/>
    <n v="2012"/>
  </r>
  <r>
    <x v="4"/>
    <s v="Продукт1"/>
    <x v="124"/>
    <n v="46000"/>
    <x v="8"/>
    <n v="5750"/>
    <n v="2012"/>
  </r>
  <r>
    <x v="4"/>
    <s v="Продукт1"/>
    <x v="126"/>
    <n v="21000"/>
    <x v="1"/>
    <n v="10500"/>
    <n v="2012"/>
  </r>
  <r>
    <x v="4"/>
    <s v="Продукт1"/>
    <x v="213"/>
    <n v="23000"/>
    <x v="6"/>
    <n v="3285.7142857142858"/>
    <n v="2012"/>
  </r>
  <r>
    <x v="4"/>
    <s v="Продукт1"/>
    <x v="214"/>
    <n v="2000"/>
    <x v="7"/>
    <n v="2000"/>
    <n v="2012"/>
  </r>
  <r>
    <x v="4"/>
    <s v="Продукт1"/>
    <x v="129"/>
    <n v="57000"/>
    <x v="17"/>
    <n v="3800"/>
    <n v="2012"/>
  </r>
  <r>
    <x v="4"/>
    <s v="Продукт1"/>
    <x v="215"/>
    <n v="9000"/>
    <x v="3"/>
    <n v="1800"/>
    <n v="2012"/>
  </r>
  <r>
    <x v="4"/>
    <s v="Продукт1"/>
    <x v="226"/>
    <n v="3000"/>
    <x v="1"/>
    <n v="1500"/>
    <n v="2012"/>
  </r>
  <r>
    <x v="4"/>
    <s v="Продукт1"/>
    <x v="132"/>
    <n v="28500"/>
    <x v="10"/>
    <n v="2590.909090909091"/>
    <n v="2012"/>
  </r>
  <r>
    <x v="4"/>
    <s v="Продукт1"/>
    <x v="133"/>
    <n v="27600"/>
    <x v="3"/>
    <n v="5520"/>
    <n v="2012"/>
  </r>
  <r>
    <x v="4"/>
    <s v="Продукт1"/>
    <x v="134"/>
    <n v="31000"/>
    <x v="5"/>
    <n v="7750"/>
    <n v="2012"/>
  </r>
  <r>
    <x v="4"/>
    <s v="Продукт1"/>
    <x v="135"/>
    <n v="39000"/>
    <x v="3"/>
    <n v="7800"/>
    <n v="2012"/>
  </r>
  <r>
    <x v="4"/>
    <s v="Продукт1"/>
    <x v="137"/>
    <n v="20500"/>
    <x v="4"/>
    <n v="3416.6666666666665"/>
    <n v="2012"/>
  </r>
  <r>
    <x v="4"/>
    <s v="Продукт1"/>
    <x v="138"/>
    <n v="3500"/>
    <x v="7"/>
    <n v="3500"/>
    <n v="2012"/>
  </r>
  <r>
    <x v="4"/>
    <s v="Продукт1"/>
    <x v="139"/>
    <n v="29500"/>
    <x v="3"/>
    <n v="5900"/>
    <n v="2012"/>
  </r>
  <r>
    <x v="4"/>
    <s v="Продукт1"/>
    <x v="140"/>
    <n v="7300"/>
    <x v="5"/>
    <n v="1825"/>
    <n v="2012"/>
  </r>
  <r>
    <x v="4"/>
    <s v="Продукт1"/>
    <x v="141"/>
    <n v="9500"/>
    <x v="1"/>
    <n v="4750"/>
    <n v="2012"/>
  </r>
  <r>
    <x v="4"/>
    <s v="Продукт1"/>
    <x v="142"/>
    <n v="13000"/>
    <x v="0"/>
    <n v="4333.333333333333"/>
    <n v="2012"/>
  </r>
  <r>
    <x v="4"/>
    <s v="Продукт1"/>
    <x v="143"/>
    <n v="59500"/>
    <x v="6"/>
    <n v="8500"/>
    <n v="2012"/>
  </r>
  <r>
    <x v="4"/>
    <s v="Продукт1"/>
    <x v="178"/>
    <n v="16000"/>
    <x v="1"/>
    <n v="8000"/>
    <n v="2012"/>
  </r>
  <r>
    <x v="4"/>
    <s v="Продукт1"/>
    <x v="246"/>
    <n v="2000"/>
    <x v="7"/>
    <n v="2000"/>
    <n v="2012"/>
  </r>
  <r>
    <x v="4"/>
    <s v="Продукт1"/>
    <x v="217"/>
    <n v="47200"/>
    <x v="2"/>
    <n v="4720"/>
    <n v="2012"/>
  </r>
  <r>
    <x v="4"/>
    <s v="Продукт1"/>
    <x v="144"/>
    <n v="3000"/>
    <x v="7"/>
    <n v="3000"/>
    <n v="2012"/>
  </r>
  <r>
    <x v="4"/>
    <s v="Продукт1"/>
    <x v="179"/>
    <n v="8100"/>
    <x v="0"/>
    <n v="2700"/>
    <n v="2012"/>
  </r>
  <r>
    <x v="4"/>
    <s v="Продукт1"/>
    <x v="145"/>
    <n v="5000"/>
    <x v="1"/>
    <n v="2500"/>
    <n v="2012"/>
  </r>
  <r>
    <x v="4"/>
    <s v="Продукт1"/>
    <x v="146"/>
    <n v="69600"/>
    <x v="24"/>
    <n v="4350"/>
    <n v="2012"/>
  </r>
  <r>
    <x v="4"/>
    <s v="Продукт1"/>
    <x v="147"/>
    <n v="14500"/>
    <x v="3"/>
    <n v="2900"/>
    <n v="2012"/>
  </r>
  <r>
    <x v="4"/>
    <s v="Продукт1"/>
    <x v="149"/>
    <n v="19000"/>
    <x v="3"/>
    <n v="3800"/>
    <n v="2012"/>
  </r>
  <r>
    <x v="4"/>
    <s v="Продукт1"/>
    <x v="218"/>
    <n v="37150"/>
    <x v="2"/>
    <n v="3715"/>
    <n v="2012"/>
  </r>
  <r>
    <x v="4"/>
    <s v="Продукт1"/>
    <x v="150"/>
    <n v="30450"/>
    <x v="8"/>
    <n v="3806.25"/>
    <n v="2012"/>
  </r>
  <r>
    <x v="4"/>
    <s v="Продукт1"/>
    <x v="151"/>
    <n v="38100"/>
    <x v="10"/>
    <n v="3463.6363636363635"/>
    <n v="2012"/>
  </r>
  <r>
    <x v="4"/>
    <s v="Продукт1"/>
    <x v="152"/>
    <n v="5000"/>
    <x v="7"/>
    <n v="5000"/>
    <n v="2012"/>
  </r>
  <r>
    <x v="4"/>
    <s v="Продукт1"/>
    <x v="153"/>
    <n v="7000"/>
    <x v="7"/>
    <n v="7000"/>
    <n v="2012"/>
  </r>
  <r>
    <x v="4"/>
    <s v="Продукт1"/>
    <x v="154"/>
    <n v="31000"/>
    <x v="3"/>
    <n v="6200"/>
    <n v="2012"/>
  </r>
  <r>
    <x v="4"/>
    <s v="Продукт1"/>
    <x v="156"/>
    <n v="36100"/>
    <x v="4"/>
    <n v="6016.666666666667"/>
    <n v="2012"/>
  </r>
  <r>
    <x v="4"/>
    <s v="Продукт1"/>
    <x v="157"/>
    <n v="2000"/>
    <x v="7"/>
    <n v="2000"/>
    <n v="2012"/>
  </r>
  <r>
    <x v="4"/>
    <s v="Продукт1"/>
    <x v="180"/>
    <n v="2300"/>
    <x v="7"/>
    <n v="2300"/>
    <n v="2012"/>
  </r>
  <r>
    <x v="4"/>
    <s v="Продукт1"/>
    <x v="158"/>
    <n v="13200"/>
    <x v="0"/>
    <n v="4400"/>
    <n v="2013"/>
  </r>
  <r>
    <x v="4"/>
    <s v="Продукт1"/>
    <x v="159"/>
    <n v="3000"/>
    <x v="7"/>
    <n v="3000"/>
    <n v="2013"/>
  </r>
  <r>
    <x v="4"/>
    <s v="Продукт1"/>
    <x v="161"/>
    <n v="43500"/>
    <x v="10"/>
    <n v="3954.5454545454545"/>
    <n v="2013"/>
  </r>
  <r>
    <x v="4"/>
    <s v="Продукт1"/>
    <x v="162"/>
    <n v="7000"/>
    <x v="1"/>
    <n v="3500"/>
    <n v="2013"/>
  </r>
  <r>
    <x v="4"/>
    <s v="Продукт1"/>
    <x v="219"/>
    <n v="30000"/>
    <x v="3"/>
    <n v="6000"/>
    <n v="2013"/>
  </r>
  <r>
    <x v="4"/>
    <s v="Продукт1"/>
    <x v="165"/>
    <n v="6000"/>
    <x v="1"/>
    <n v="3000"/>
    <n v="2013"/>
  </r>
  <r>
    <x v="4"/>
    <s v="Продукт1"/>
    <x v="181"/>
    <n v="9000"/>
    <x v="0"/>
    <n v="3000"/>
    <n v="2013"/>
  </r>
  <r>
    <x v="4"/>
    <s v="Продукт1"/>
    <x v="220"/>
    <n v="8000"/>
    <x v="7"/>
    <n v="8000"/>
    <n v="2013"/>
  </r>
  <r>
    <x v="4"/>
    <s v="Продукт1"/>
    <x v="166"/>
    <n v="3000"/>
    <x v="7"/>
    <n v="3000"/>
    <n v="2013"/>
  </r>
  <r>
    <x v="4"/>
    <s v="Продукт1"/>
    <x v="167"/>
    <n v="3600"/>
    <x v="1"/>
    <n v="1800"/>
    <n v="2013"/>
  </r>
  <r>
    <x v="4"/>
    <s v="Продукт1"/>
    <x v="168"/>
    <n v="16500"/>
    <x v="5"/>
    <n v="4125"/>
    <n v="2013"/>
  </r>
  <r>
    <x v="4"/>
    <s v="Продукт1"/>
    <x v="221"/>
    <n v="3700"/>
    <x v="0"/>
    <n v="1233.3333333333333"/>
    <n v="2013"/>
  </r>
  <r>
    <x v="4"/>
    <s v="Продукт1"/>
    <x v="257"/>
    <n v="1500"/>
    <x v="7"/>
    <n v="1500"/>
    <n v="2013"/>
  </r>
  <r>
    <x v="4"/>
    <s v="Продукт2"/>
    <x v="2"/>
    <n v="7500"/>
    <x v="5"/>
    <n v="1875"/>
    <n v="2011"/>
  </r>
  <r>
    <x v="4"/>
    <s v="Продукт2"/>
    <x v="3"/>
    <n v="5200"/>
    <x v="0"/>
    <n v="1733.3333333333333"/>
    <n v="2011"/>
  </r>
  <r>
    <x v="4"/>
    <s v="Продукт2"/>
    <x v="4"/>
    <n v="5500"/>
    <x v="5"/>
    <n v="1375"/>
    <n v="2011"/>
  </r>
  <r>
    <x v="4"/>
    <s v="Продукт2"/>
    <x v="6"/>
    <n v="8050"/>
    <x v="5"/>
    <n v="2012.5"/>
    <n v="2011"/>
  </r>
  <r>
    <x v="4"/>
    <s v="Продукт2"/>
    <x v="8"/>
    <n v="5500"/>
    <x v="0"/>
    <n v="1833.3333333333333"/>
    <n v="2011"/>
  </r>
  <r>
    <x v="4"/>
    <s v="Продукт2"/>
    <x v="9"/>
    <n v="16000"/>
    <x v="6"/>
    <n v="2285.7142857142858"/>
    <n v="2011"/>
  </r>
  <r>
    <x v="4"/>
    <s v="Продукт2"/>
    <x v="10"/>
    <n v="20100"/>
    <x v="8"/>
    <n v="2512.5"/>
    <n v="2011"/>
  </r>
  <r>
    <x v="4"/>
    <s v="Продукт2"/>
    <x v="12"/>
    <n v="44500"/>
    <x v="8"/>
    <n v="5562.5"/>
    <n v="2011"/>
  </r>
  <r>
    <x v="4"/>
    <s v="Продукт2"/>
    <x v="229"/>
    <n v="12500"/>
    <x v="0"/>
    <n v="4166.666666666667"/>
    <n v="2011"/>
  </r>
  <r>
    <x v="4"/>
    <s v="Продукт2"/>
    <x v="14"/>
    <n v="11800"/>
    <x v="6"/>
    <n v="1685.7142857142858"/>
    <n v="2012"/>
  </r>
  <r>
    <x v="4"/>
    <s v="Продукт2"/>
    <x v="15"/>
    <n v="21700"/>
    <x v="11"/>
    <n v="2411.1111111111113"/>
    <n v="2012"/>
  </r>
  <r>
    <x v="4"/>
    <s v="Продукт2"/>
    <x v="17"/>
    <n v="4800"/>
    <x v="3"/>
    <n v="960"/>
    <n v="2012"/>
  </r>
  <r>
    <x v="4"/>
    <s v="Продукт2"/>
    <x v="18"/>
    <n v="23200"/>
    <x v="10"/>
    <n v="2109.090909090909"/>
    <n v="2012"/>
  </r>
  <r>
    <x v="4"/>
    <s v="Продукт2"/>
    <x v="19"/>
    <n v="1500"/>
    <x v="7"/>
    <n v="1500"/>
    <n v="2012"/>
  </r>
  <r>
    <x v="4"/>
    <s v="Продукт2"/>
    <x v="20"/>
    <n v="57900"/>
    <x v="24"/>
    <n v="3618.75"/>
    <n v="2012"/>
  </r>
  <r>
    <x v="4"/>
    <s v="Продукт2"/>
    <x v="23"/>
    <n v="22600"/>
    <x v="8"/>
    <n v="2825"/>
    <n v="2012"/>
  </r>
  <r>
    <x v="4"/>
    <s v="Продукт2"/>
    <x v="183"/>
    <n v="14500"/>
    <x v="4"/>
    <n v="2416.6666666666665"/>
    <n v="2012"/>
  </r>
  <r>
    <x v="4"/>
    <s v="Продукт2"/>
    <x v="24"/>
    <n v="13000"/>
    <x v="3"/>
    <n v="2600"/>
    <n v="2012"/>
  </r>
  <r>
    <x v="4"/>
    <s v="Продукт2"/>
    <x v="25"/>
    <n v="4500"/>
    <x v="1"/>
    <n v="2250"/>
    <n v="2012"/>
  </r>
  <r>
    <x v="4"/>
    <s v="Продукт2"/>
    <x v="26"/>
    <n v="39300"/>
    <x v="2"/>
    <n v="3930"/>
    <n v="2012"/>
  </r>
  <r>
    <x v="4"/>
    <s v="Продукт2"/>
    <x v="27"/>
    <n v="2000"/>
    <x v="1"/>
    <n v="1000"/>
    <n v="2012"/>
  </r>
  <r>
    <x v="4"/>
    <s v="Продукт2"/>
    <x v="28"/>
    <n v="13300"/>
    <x v="4"/>
    <n v="2216.6666666666665"/>
    <n v="2012"/>
  </r>
  <r>
    <x v="4"/>
    <s v="Продукт2"/>
    <x v="29"/>
    <n v="15000"/>
    <x v="3"/>
    <n v="3000"/>
    <n v="2012"/>
  </r>
  <r>
    <x v="4"/>
    <s v="Продукт2"/>
    <x v="30"/>
    <n v="4500"/>
    <x v="1"/>
    <n v="2250"/>
    <n v="2012"/>
  </r>
  <r>
    <x v="4"/>
    <s v="Продукт2"/>
    <x v="31"/>
    <n v="19500"/>
    <x v="6"/>
    <n v="2785.7142857142858"/>
    <n v="2012"/>
  </r>
  <r>
    <x v="4"/>
    <s v="Продукт2"/>
    <x v="231"/>
    <n v="8800"/>
    <x v="4"/>
    <n v="1466.6666666666667"/>
    <n v="2012"/>
  </r>
  <r>
    <x v="4"/>
    <s v="Продукт2"/>
    <x v="32"/>
    <n v="13000"/>
    <x v="7"/>
    <n v="13000"/>
    <n v="2012"/>
  </r>
  <r>
    <x v="4"/>
    <s v="Продукт2"/>
    <x v="33"/>
    <n v="1000"/>
    <x v="7"/>
    <n v="1000"/>
    <n v="2012"/>
  </r>
  <r>
    <x v="4"/>
    <s v="Продукт2"/>
    <x v="35"/>
    <n v="12500"/>
    <x v="0"/>
    <n v="4166.666666666667"/>
    <n v="2012"/>
  </r>
  <r>
    <x v="4"/>
    <s v="Продукт2"/>
    <x v="227"/>
    <n v="36700"/>
    <x v="13"/>
    <n v="3058.3333333333335"/>
    <n v="2012"/>
  </r>
  <r>
    <x v="4"/>
    <s v="Продукт2"/>
    <x v="36"/>
    <n v="3500"/>
    <x v="1"/>
    <n v="1750"/>
    <n v="2012"/>
  </r>
  <r>
    <x v="4"/>
    <s v="Продукт2"/>
    <x v="255"/>
    <n v="5000"/>
    <x v="7"/>
    <n v="5000"/>
    <n v="2012"/>
  </r>
  <r>
    <x v="4"/>
    <s v="Продукт2"/>
    <x v="38"/>
    <n v="6600"/>
    <x v="5"/>
    <n v="1650"/>
    <n v="2012"/>
  </r>
  <r>
    <x v="4"/>
    <s v="Продукт2"/>
    <x v="40"/>
    <n v="24000"/>
    <x v="2"/>
    <n v="2400"/>
    <n v="2012"/>
  </r>
  <r>
    <x v="4"/>
    <s v="Продукт2"/>
    <x v="41"/>
    <n v="33000"/>
    <x v="11"/>
    <n v="3666.6666666666665"/>
    <n v="2012"/>
  </r>
  <r>
    <x v="4"/>
    <s v="Продукт2"/>
    <x v="187"/>
    <n v="2000"/>
    <x v="1"/>
    <n v="1000"/>
    <n v="2012"/>
  </r>
  <r>
    <x v="4"/>
    <s v="Продукт2"/>
    <x v="43"/>
    <n v="8500"/>
    <x v="5"/>
    <n v="2125"/>
    <n v="2012"/>
  </r>
  <r>
    <x v="4"/>
    <s v="Продукт2"/>
    <x v="44"/>
    <n v="38800"/>
    <x v="10"/>
    <n v="3527.2727272727275"/>
    <n v="2012"/>
  </r>
  <r>
    <x v="4"/>
    <s v="Продукт2"/>
    <x v="223"/>
    <n v="35000"/>
    <x v="2"/>
    <n v="3500"/>
    <n v="2012"/>
  </r>
  <r>
    <x v="4"/>
    <s v="Продукт2"/>
    <x v="188"/>
    <n v="5000"/>
    <x v="0"/>
    <n v="1666.6666666666667"/>
    <n v="2012"/>
  </r>
  <r>
    <x v="4"/>
    <s v="Продукт2"/>
    <x v="46"/>
    <n v="44000"/>
    <x v="9"/>
    <n v="3384.6153846153848"/>
    <n v="2012"/>
  </r>
  <r>
    <x v="4"/>
    <s v="Продукт2"/>
    <x v="47"/>
    <n v="39500"/>
    <x v="10"/>
    <n v="3590.909090909091"/>
    <n v="2012"/>
  </r>
  <r>
    <x v="4"/>
    <s v="Продукт2"/>
    <x v="49"/>
    <n v="17000"/>
    <x v="5"/>
    <n v="4250"/>
    <n v="2012"/>
  </r>
  <r>
    <x v="4"/>
    <s v="Продукт2"/>
    <x v="190"/>
    <n v="20000"/>
    <x v="7"/>
    <n v="20000"/>
    <n v="2012"/>
  </r>
  <r>
    <x v="4"/>
    <s v="Продукт2"/>
    <x v="191"/>
    <n v="5000"/>
    <x v="7"/>
    <n v="5000"/>
    <n v="2012"/>
  </r>
  <r>
    <x v="4"/>
    <s v="Продукт2"/>
    <x v="52"/>
    <n v="8780"/>
    <x v="6"/>
    <n v="1254.2857142857142"/>
    <n v="2012"/>
  </r>
  <r>
    <x v="4"/>
    <s v="Продукт2"/>
    <x v="173"/>
    <n v="15600"/>
    <x v="6"/>
    <n v="2228.5714285714284"/>
    <n v="2012"/>
  </r>
  <r>
    <x v="4"/>
    <s v="Продукт2"/>
    <x v="193"/>
    <n v="32000"/>
    <x v="8"/>
    <n v="4000"/>
    <n v="2012"/>
  </r>
  <r>
    <x v="4"/>
    <s v="Продукт2"/>
    <x v="194"/>
    <n v="26500"/>
    <x v="4"/>
    <n v="4416.666666666667"/>
    <n v="2012"/>
  </r>
  <r>
    <x v="4"/>
    <s v="Продукт2"/>
    <x v="57"/>
    <n v="13900"/>
    <x v="8"/>
    <n v="1737.5"/>
    <n v="2012"/>
  </r>
  <r>
    <x v="4"/>
    <s v="Продукт2"/>
    <x v="58"/>
    <n v="3850"/>
    <x v="1"/>
    <n v="1925"/>
    <n v="2012"/>
  </r>
  <r>
    <x v="4"/>
    <s v="Продукт2"/>
    <x v="59"/>
    <n v="6000"/>
    <x v="0"/>
    <n v="2000"/>
    <n v="2012"/>
  </r>
  <r>
    <x v="4"/>
    <s v="Продукт2"/>
    <x v="60"/>
    <n v="5600"/>
    <x v="5"/>
    <n v="1400"/>
    <n v="2012"/>
  </r>
  <r>
    <x v="4"/>
    <s v="Продукт2"/>
    <x v="61"/>
    <n v="4700"/>
    <x v="3"/>
    <n v="940"/>
    <n v="2012"/>
  </r>
  <r>
    <x v="4"/>
    <s v="Продукт2"/>
    <x v="233"/>
    <n v="1500"/>
    <x v="7"/>
    <n v="1500"/>
    <n v="2012"/>
  </r>
  <r>
    <x v="4"/>
    <s v="Продукт2"/>
    <x v="62"/>
    <n v="13000"/>
    <x v="6"/>
    <n v="1857.1428571428571"/>
    <n v="2012"/>
  </r>
  <r>
    <x v="4"/>
    <s v="Продукт2"/>
    <x v="65"/>
    <n v="1500"/>
    <x v="7"/>
    <n v="1500"/>
    <n v="2012"/>
  </r>
  <r>
    <x v="4"/>
    <s v="Продукт2"/>
    <x v="66"/>
    <n v="48000"/>
    <x v="18"/>
    <n v="2823.5294117647059"/>
    <n v="2012"/>
  </r>
  <r>
    <x v="4"/>
    <s v="Продукт2"/>
    <x v="67"/>
    <n v="2200"/>
    <x v="7"/>
    <n v="2200"/>
    <n v="2012"/>
  </r>
  <r>
    <x v="4"/>
    <s v="Продукт2"/>
    <x v="68"/>
    <n v="9500"/>
    <x v="0"/>
    <n v="3166.6666666666665"/>
    <n v="2012"/>
  </r>
  <r>
    <x v="4"/>
    <s v="Продукт2"/>
    <x v="70"/>
    <n v="5800"/>
    <x v="7"/>
    <n v="5800"/>
    <n v="2012"/>
  </r>
  <r>
    <x v="4"/>
    <s v="Продукт2"/>
    <x v="197"/>
    <n v="9700"/>
    <x v="3"/>
    <n v="1940"/>
    <n v="2012"/>
  </r>
  <r>
    <x v="4"/>
    <s v="Продукт2"/>
    <x v="71"/>
    <n v="10000"/>
    <x v="0"/>
    <n v="3333.3333333333335"/>
    <n v="2012"/>
  </r>
  <r>
    <x v="4"/>
    <s v="Продукт2"/>
    <x v="72"/>
    <n v="18800"/>
    <x v="4"/>
    <n v="3133.3333333333335"/>
    <n v="2012"/>
  </r>
  <r>
    <x v="4"/>
    <s v="Продукт2"/>
    <x v="74"/>
    <n v="3500"/>
    <x v="1"/>
    <n v="1750"/>
    <n v="2012"/>
  </r>
  <r>
    <x v="4"/>
    <s v="Продукт2"/>
    <x v="198"/>
    <n v="6600"/>
    <x v="0"/>
    <n v="2200"/>
    <n v="2012"/>
  </r>
  <r>
    <x v="4"/>
    <s v="Продукт2"/>
    <x v="76"/>
    <n v="7500"/>
    <x v="5"/>
    <n v="1875"/>
    <n v="2012"/>
  </r>
  <r>
    <x v="4"/>
    <s v="Продукт2"/>
    <x v="175"/>
    <n v="20200"/>
    <x v="6"/>
    <n v="2885.7142857142858"/>
    <n v="2012"/>
  </r>
  <r>
    <x v="4"/>
    <s v="Продукт2"/>
    <x v="78"/>
    <n v="2000"/>
    <x v="7"/>
    <n v="2000"/>
    <n v="2012"/>
  </r>
  <r>
    <x v="4"/>
    <s v="Продукт2"/>
    <x v="79"/>
    <n v="13500"/>
    <x v="4"/>
    <n v="2250"/>
    <n v="2012"/>
  </r>
  <r>
    <x v="4"/>
    <s v="Продукт2"/>
    <x v="80"/>
    <n v="10600"/>
    <x v="5"/>
    <n v="2650"/>
    <n v="2012"/>
  </r>
  <r>
    <x v="4"/>
    <s v="Продукт2"/>
    <x v="81"/>
    <n v="4500"/>
    <x v="1"/>
    <n v="2250"/>
    <n v="2012"/>
  </r>
  <r>
    <x v="4"/>
    <s v="Продукт2"/>
    <x v="199"/>
    <n v="9000"/>
    <x v="4"/>
    <n v="1500"/>
    <n v="2012"/>
  </r>
  <r>
    <x v="4"/>
    <s v="Продукт2"/>
    <x v="176"/>
    <n v="1200"/>
    <x v="1"/>
    <n v="600"/>
    <n v="2012"/>
  </r>
  <r>
    <x v="4"/>
    <s v="Продукт2"/>
    <x v="82"/>
    <n v="13000"/>
    <x v="5"/>
    <n v="3250"/>
    <n v="2012"/>
  </r>
  <r>
    <x v="4"/>
    <s v="Продукт2"/>
    <x v="200"/>
    <n v="2000"/>
    <x v="1"/>
    <n v="1000"/>
    <n v="2012"/>
  </r>
  <r>
    <x v="4"/>
    <s v="Продукт2"/>
    <x v="201"/>
    <n v="73000"/>
    <x v="17"/>
    <n v="4866.666666666667"/>
    <n v="2012"/>
  </r>
  <r>
    <x v="4"/>
    <s v="Продукт2"/>
    <x v="202"/>
    <n v="20350"/>
    <x v="2"/>
    <n v="2035"/>
    <n v="2012"/>
  </r>
  <r>
    <x v="4"/>
    <s v="Продукт2"/>
    <x v="203"/>
    <n v="1500"/>
    <x v="7"/>
    <n v="1500"/>
    <n v="2012"/>
  </r>
  <r>
    <x v="4"/>
    <s v="Продукт2"/>
    <x v="87"/>
    <n v="15900"/>
    <x v="8"/>
    <n v="1987.5"/>
    <n v="2012"/>
  </r>
  <r>
    <x v="4"/>
    <s v="Продукт2"/>
    <x v="204"/>
    <n v="54250"/>
    <x v="17"/>
    <n v="3616.6666666666665"/>
    <n v="2012"/>
  </r>
  <r>
    <x v="4"/>
    <s v="Продукт2"/>
    <x v="88"/>
    <n v="13900"/>
    <x v="4"/>
    <n v="2316.6666666666665"/>
    <n v="2012"/>
  </r>
  <r>
    <x v="4"/>
    <s v="Продукт2"/>
    <x v="205"/>
    <n v="5000"/>
    <x v="0"/>
    <n v="1666.6666666666667"/>
    <n v="2012"/>
  </r>
  <r>
    <x v="4"/>
    <s v="Продукт2"/>
    <x v="89"/>
    <n v="20500"/>
    <x v="10"/>
    <n v="1863.6363636363637"/>
    <n v="2012"/>
  </r>
  <r>
    <x v="4"/>
    <s v="Продукт2"/>
    <x v="90"/>
    <n v="6000"/>
    <x v="5"/>
    <n v="1500"/>
    <n v="2012"/>
  </r>
  <r>
    <x v="4"/>
    <s v="Продукт2"/>
    <x v="93"/>
    <n v="1000"/>
    <x v="7"/>
    <n v="1000"/>
    <n v="2012"/>
  </r>
  <r>
    <x v="4"/>
    <s v="Продукт2"/>
    <x v="94"/>
    <n v="4500"/>
    <x v="5"/>
    <n v="1125"/>
    <n v="2012"/>
  </r>
  <r>
    <x v="4"/>
    <s v="Продукт2"/>
    <x v="245"/>
    <n v="30800"/>
    <x v="13"/>
    <n v="2566.6666666666665"/>
    <n v="2012"/>
  </r>
  <r>
    <x v="4"/>
    <s v="Продукт2"/>
    <x v="96"/>
    <n v="5500"/>
    <x v="5"/>
    <n v="1375"/>
    <n v="2012"/>
  </r>
  <r>
    <x v="4"/>
    <s v="Продукт2"/>
    <x v="97"/>
    <n v="21500"/>
    <x v="8"/>
    <n v="2687.5"/>
    <n v="2012"/>
  </r>
  <r>
    <x v="4"/>
    <s v="Продукт2"/>
    <x v="99"/>
    <n v="4000"/>
    <x v="1"/>
    <n v="2000"/>
    <n v="2012"/>
  </r>
  <r>
    <x v="4"/>
    <s v="Продукт2"/>
    <x v="100"/>
    <n v="45200"/>
    <x v="18"/>
    <n v="2658.8235294117649"/>
    <n v="2012"/>
  </r>
  <r>
    <x v="4"/>
    <s v="Продукт2"/>
    <x v="101"/>
    <n v="1500"/>
    <x v="7"/>
    <n v="1500"/>
    <n v="2012"/>
  </r>
  <r>
    <x v="4"/>
    <s v="Продукт2"/>
    <x v="206"/>
    <n v="17000"/>
    <x v="4"/>
    <n v="2833.3333333333335"/>
    <n v="2012"/>
  </r>
  <r>
    <x v="4"/>
    <s v="Продукт2"/>
    <x v="207"/>
    <n v="28700"/>
    <x v="10"/>
    <n v="2609.090909090909"/>
    <n v="2012"/>
  </r>
  <r>
    <x v="4"/>
    <s v="Продукт2"/>
    <x v="104"/>
    <n v="21200"/>
    <x v="4"/>
    <n v="3533.3333333333335"/>
    <n v="2012"/>
  </r>
  <r>
    <x v="4"/>
    <s v="Продукт2"/>
    <x v="105"/>
    <n v="2000"/>
    <x v="7"/>
    <n v="2000"/>
    <n v="2012"/>
  </r>
  <r>
    <x v="4"/>
    <s v="Продукт2"/>
    <x v="236"/>
    <n v="6650"/>
    <x v="3"/>
    <n v="1330"/>
    <n v="2012"/>
  </r>
  <r>
    <x v="4"/>
    <s v="Продукт2"/>
    <x v="107"/>
    <n v="9000"/>
    <x v="4"/>
    <n v="1500"/>
    <n v="2012"/>
  </r>
  <r>
    <x v="4"/>
    <s v="Продукт2"/>
    <x v="108"/>
    <n v="5000"/>
    <x v="5"/>
    <n v="1250"/>
    <n v="2012"/>
  </r>
  <r>
    <x v="4"/>
    <s v="Продукт2"/>
    <x v="208"/>
    <n v="1500"/>
    <x v="7"/>
    <n v="1500"/>
    <n v="2012"/>
  </r>
  <r>
    <x v="4"/>
    <s v="Продукт2"/>
    <x v="209"/>
    <n v="44300"/>
    <x v="18"/>
    <n v="2605.8823529411766"/>
    <n v="2012"/>
  </r>
  <r>
    <x v="4"/>
    <s v="Продукт2"/>
    <x v="110"/>
    <n v="10500"/>
    <x v="3"/>
    <n v="2100"/>
    <n v="2012"/>
  </r>
  <r>
    <x v="4"/>
    <s v="Продукт2"/>
    <x v="111"/>
    <n v="10400"/>
    <x v="4"/>
    <n v="1733.3333333333333"/>
    <n v="2012"/>
  </r>
  <r>
    <x v="4"/>
    <s v="Продукт2"/>
    <x v="225"/>
    <n v="20000"/>
    <x v="7"/>
    <n v="20000"/>
    <n v="2012"/>
  </r>
  <r>
    <x v="4"/>
    <s v="Продукт2"/>
    <x v="237"/>
    <n v="40200"/>
    <x v="10"/>
    <n v="3654.5454545454545"/>
    <n v="2012"/>
  </r>
  <r>
    <x v="4"/>
    <s v="Продукт2"/>
    <x v="114"/>
    <n v="33000"/>
    <x v="2"/>
    <n v="3300"/>
    <n v="2012"/>
  </r>
  <r>
    <x v="4"/>
    <s v="Продукт2"/>
    <x v="116"/>
    <n v="4000"/>
    <x v="0"/>
    <n v="1333.3333333333333"/>
    <n v="2012"/>
  </r>
  <r>
    <x v="4"/>
    <s v="Продукт2"/>
    <x v="117"/>
    <n v="26000"/>
    <x v="11"/>
    <n v="2888.8888888888887"/>
    <n v="2012"/>
  </r>
  <r>
    <x v="4"/>
    <s v="Продукт2"/>
    <x v="118"/>
    <n v="41300"/>
    <x v="9"/>
    <n v="3176.9230769230771"/>
    <n v="2012"/>
  </r>
  <r>
    <x v="4"/>
    <s v="Продукт2"/>
    <x v="120"/>
    <n v="10000"/>
    <x v="5"/>
    <n v="2500"/>
    <n v="2012"/>
  </r>
  <r>
    <x v="4"/>
    <s v="Продукт2"/>
    <x v="256"/>
    <n v="10200"/>
    <x v="4"/>
    <n v="1700"/>
    <n v="2012"/>
  </r>
  <r>
    <x v="4"/>
    <s v="Продукт2"/>
    <x v="121"/>
    <n v="4500"/>
    <x v="7"/>
    <n v="4500"/>
    <n v="2012"/>
  </r>
  <r>
    <x v="4"/>
    <s v="Продукт2"/>
    <x v="211"/>
    <n v="29100"/>
    <x v="15"/>
    <n v="2078.5714285714284"/>
    <n v="2012"/>
  </r>
  <r>
    <x v="4"/>
    <s v="Продукт2"/>
    <x v="123"/>
    <n v="4800"/>
    <x v="0"/>
    <n v="1600"/>
    <n v="2012"/>
  </r>
  <r>
    <x v="4"/>
    <s v="Продукт2"/>
    <x v="124"/>
    <n v="23100"/>
    <x v="3"/>
    <n v="4620"/>
    <n v="2012"/>
  </r>
  <r>
    <x v="4"/>
    <s v="Продукт2"/>
    <x v="126"/>
    <n v="35100"/>
    <x v="15"/>
    <n v="2507.1428571428573"/>
    <n v="2012"/>
  </r>
  <r>
    <x v="4"/>
    <s v="Продукт2"/>
    <x v="127"/>
    <n v="4500"/>
    <x v="5"/>
    <n v="1125"/>
    <n v="2012"/>
  </r>
  <r>
    <x v="4"/>
    <s v="Продукт2"/>
    <x v="213"/>
    <n v="76200"/>
    <x v="27"/>
    <n v="3810"/>
    <n v="2012"/>
  </r>
  <r>
    <x v="4"/>
    <s v="Продукт2"/>
    <x v="214"/>
    <n v="5000"/>
    <x v="1"/>
    <n v="2500"/>
    <n v="2012"/>
  </r>
  <r>
    <x v="4"/>
    <s v="Продукт2"/>
    <x v="129"/>
    <n v="37100"/>
    <x v="18"/>
    <n v="2182.3529411764707"/>
    <n v="2012"/>
  </r>
  <r>
    <x v="4"/>
    <s v="Продукт2"/>
    <x v="215"/>
    <n v="8100"/>
    <x v="5"/>
    <n v="2025"/>
    <n v="2012"/>
  </r>
  <r>
    <x v="4"/>
    <s v="Продукт2"/>
    <x v="226"/>
    <n v="3000"/>
    <x v="7"/>
    <n v="3000"/>
    <n v="2012"/>
  </r>
  <r>
    <x v="4"/>
    <s v="Продукт2"/>
    <x v="132"/>
    <n v="6400"/>
    <x v="0"/>
    <n v="2133.3333333333335"/>
    <n v="2012"/>
  </r>
  <r>
    <x v="4"/>
    <s v="Продукт2"/>
    <x v="133"/>
    <n v="48500"/>
    <x v="11"/>
    <n v="5388.8888888888887"/>
    <n v="2012"/>
  </r>
  <r>
    <x v="4"/>
    <s v="Продукт2"/>
    <x v="134"/>
    <n v="2000"/>
    <x v="1"/>
    <n v="1000"/>
    <n v="2012"/>
  </r>
  <r>
    <x v="4"/>
    <s v="Продукт2"/>
    <x v="135"/>
    <n v="2500"/>
    <x v="7"/>
    <n v="2500"/>
    <n v="2012"/>
  </r>
  <r>
    <x v="4"/>
    <s v="Продукт2"/>
    <x v="137"/>
    <n v="19500"/>
    <x v="6"/>
    <n v="2785.7142857142858"/>
    <n v="2012"/>
  </r>
  <r>
    <x v="4"/>
    <s v="Продукт2"/>
    <x v="139"/>
    <n v="11000"/>
    <x v="3"/>
    <n v="2200"/>
    <n v="2012"/>
  </r>
  <r>
    <x v="4"/>
    <s v="Продукт2"/>
    <x v="142"/>
    <n v="29900"/>
    <x v="9"/>
    <n v="2300"/>
    <n v="2012"/>
  </r>
  <r>
    <x v="4"/>
    <s v="Продукт2"/>
    <x v="143"/>
    <n v="11100"/>
    <x v="3"/>
    <n v="2220"/>
    <n v="2012"/>
  </r>
  <r>
    <x v="4"/>
    <s v="Продукт2"/>
    <x v="178"/>
    <n v="9900"/>
    <x v="4"/>
    <n v="1650"/>
    <n v="2012"/>
  </r>
  <r>
    <x v="4"/>
    <s v="Продукт2"/>
    <x v="217"/>
    <n v="44200"/>
    <x v="13"/>
    <n v="3683.3333333333335"/>
    <n v="2012"/>
  </r>
  <r>
    <x v="4"/>
    <s v="Продукт2"/>
    <x v="144"/>
    <n v="19300"/>
    <x v="8"/>
    <n v="2412.5"/>
    <n v="2012"/>
  </r>
  <r>
    <x v="4"/>
    <s v="Продукт2"/>
    <x v="179"/>
    <n v="6600"/>
    <x v="5"/>
    <n v="1650"/>
    <n v="2012"/>
  </r>
  <r>
    <x v="4"/>
    <s v="Продукт2"/>
    <x v="145"/>
    <n v="5000"/>
    <x v="1"/>
    <n v="2500"/>
    <n v="2012"/>
  </r>
  <r>
    <x v="4"/>
    <s v="Продукт2"/>
    <x v="146"/>
    <n v="14700"/>
    <x v="4"/>
    <n v="2450"/>
    <n v="2012"/>
  </r>
  <r>
    <x v="4"/>
    <s v="Продукт2"/>
    <x v="147"/>
    <n v="40000"/>
    <x v="2"/>
    <n v="4000"/>
    <n v="2012"/>
  </r>
  <r>
    <x v="4"/>
    <s v="Продукт2"/>
    <x v="148"/>
    <n v="10000"/>
    <x v="1"/>
    <n v="5000"/>
    <n v="2012"/>
  </r>
  <r>
    <x v="4"/>
    <s v="Продукт2"/>
    <x v="149"/>
    <n v="31100"/>
    <x v="2"/>
    <n v="3110"/>
    <n v="2012"/>
  </r>
  <r>
    <x v="4"/>
    <s v="Продукт2"/>
    <x v="218"/>
    <n v="18500"/>
    <x v="4"/>
    <n v="3083.3333333333335"/>
    <n v="2012"/>
  </r>
  <r>
    <x v="4"/>
    <s v="Продукт2"/>
    <x v="150"/>
    <n v="2500"/>
    <x v="1"/>
    <n v="1250"/>
    <n v="2012"/>
  </r>
  <r>
    <x v="4"/>
    <s v="Продукт2"/>
    <x v="151"/>
    <n v="35200"/>
    <x v="17"/>
    <n v="2346.6666666666665"/>
    <n v="2012"/>
  </r>
  <r>
    <x v="4"/>
    <s v="Продукт2"/>
    <x v="153"/>
    <n v="8000"/>
    <x v="7"/>
    <n v="8000"/>
    <n v="2012"/>
  </r>
  <r>
    <x v="4"/>
    <s v="Продукт2"/>
    <x v="154"/>
    <n v="8000"/>
    <x v="0"/>
    <n v="2666.6666666666665"/>
    <n v="2012"/>
  </r>
  <r>
    <x v="4"/>
    <s v="Продукт2"/>
    <x v="156"/>
    <n v="27100"/>
    <x v="15"/>
    <n v="1935.7142857142858"/>
    <n v="2012"/>
  </r>
  <r>
    <x v="4"/>
    <s v="Продукт2"/>
    <x v="158"/>
    <n v="12300"/>
    <x v="5"/>
    <n v="3075"/>
    <n v="2013"/>
  </r>
  <r>
    <x v="4"/>
    <s v="Продукт2"/>
    <x v="159"/>
    <n v="2000"/>
    <x v="7"/>
    <n v="2000"/>
    <n v="2013"/>
  </r>
  <r>
    <x v="4"/>
    <s v="Продукт2"/>
    <x v="160"/>
    <n v="7000"/>
    <x v="0"/>
    <n v="2333.3333333333335"/>
    <n v="2013"/>
  </r>
  <r>
    <x v="4"/>
    <s v="Продукт2"/>
    <x v="161"/>
    <n v="15000"/>
    <x v="4"/>
    <n v="2500"/>
    <n v="2013"/>
  </r>
  <r>
    <x v="4"/>
    <s v="Продукт2"/>
    <x v="162"/>
    <n v="22700"/>
    <x v="8"/>
    <n v="2837.5"/>
    <n v="2013"/>
  </r>
  <r>
    <x v="4"/>
    <s v="Продукт2"/>
    <x v="164"/>
    <n v="2500"/>
    <x v="7"/>
    <n v="2500"/>
    <n v="2013"/>
  </r>
  <r>
    <x v="4"/>
    <s v="Продукт2"/>
    <x v="219"/>
    <n v="26300"/>
    <x v="11"/>
    <n v="2922.2222222222222"/>
    <n v="2013"/>
  </r>
  <r>
    <x v="4"/>
    <s v="Продукт2"/>
    <x v="165"/>
    <n v="27800"/>
    <x v="6"/>
    <n v="3971.4285714285716"/>
    <n v="2013"/>
  </r>
  <r>
    <x v="4"/>
    <s v="Продукт2"/>
    <x v="181"/>
    <n v="9300"/>
    <x v="3"/>
    <n v="1860"/>
    <n v="2013"/>
  </r>
  <r>
    <x v="4"/>
    <s v="Продукт2"/>
    <x v="220"/>
    <n v="4000"/>
    <x v="1"/>
    <n v="2000"/>
    <n v="2013"/>
  </r>
  <r>
    <x v="4"/>
    <s v="Продукт2"/>
    <x v="221"/>
    <n v="6000"/>
    <x v="0"/>
    <n v="2000"/>
    <n v="2013"/>
  </r>
  <r>
    <x v="4"/>
    <s v="Продукт2"/>
    <x v="257"/>
    <n v="3000"/>
    <x v="7"/>
    <n v="3000"/>
    <n v="2013"/>
  </r>
  <r>
    <x v="4"/>
    <s v="Продукт3"/>
    <x v="3"/>
    <n v="1500"/>
    <x v="7"/>
    <n v="1500"/>
    <n v="2011"/>
  </r>
  <r>
    <x v="4"/>
    <s v="Продукт3"/>
    <x v="4"/>
    <n v="18500"/>
    <x v="0"/>
    <n v="6166.666666666667"/>
    <n v="2011"/>
  </r>
  <r>
    <x v="4"/>
    <s v="Продукт3"/>
    <x v="5"/>
    <n v="2000"/>
    <x v="7"/>
    <n v="2000"/>
    <n v="2011"/>
  </r>
  <r>
    <x v="4"/>
    <s v="Продукт3"/>
    <x v="6"/>
    <n v="9200"/>
    <x v="6"/>
    <n v="1314.2857142857142"/>
    <n v="2011"/>
  </r>
  <r>
    <x v="4"/>
    <s v="Продукт3"/>
    <x v="8"/>
    <n v="800"/>
    <x v="7"/>
    <n v="800"/>
    <n v="2011"/>
  </r>
  <r>
    <x v="4"/>
    <s v="Продукт3"/>
    <x v="9"/>
    <n v="1000"/>
    <x v="7"/>
    <n v="1000"/>
    <n v="2011"/>
  </r>
  <r>
    <x v="4"/>
    <s v="Продукт3"/>
    <x v="10"/>
    <n v="1500"/>
    <x v="7"/>
    <n v="1500"/>
    <n v="2011"/>
  </r>
  <r>
    <x v="4"/>
    <s v="Продукт3"/>
    <x v="12"/>
    <n v="2500"/>
    <x v="1"/>
    <n v="1250"/>
    <n v="2011"/>
  </r>
  <r>
    <x v="4"/>
    <s v="Продукт3"/>
    <x v="14"/>
    <n v="4500"/>
    <x v="0"/>
    <n v="1500"/>
    <n v="2012"/>
  </r>
  <r>
    <x v="4"/>
    <s v="Продукт3"/>
    <x v="16"/>
    <n v="2100"/>
    <x v="1"/>
    <n v="1050"/>
    <n v="2012"/>
  </r>
  <r>
    <x v="4"/>
    <s v="Продукт3"/>
    <x v="17"/>
    <n v="2600"/>
    <x v="1"/>
    <n v="1300"/>
    <n v="2012"/>
  </r>
  <r>
    <x v="4"/>
    <s v="Продукт3"/>
    <x v="18"/>
    <n v="2500"/>
    <x v="1"/>
    <n v="1250"/>
    <n v="2012"/>
  </r>
  <r>
    <x v="4"/>
    <s v="Продукт3"/>
    <x v="20"/>
    <n v="4000"/>
    <x v="0"/>
    <n v="1333.3333333333333"/>
    <n v="2012"/>
  </r>
  <r>
    <x v="4"/>
    <s v="Продукт3"/>
    <x v="21"/>
    <n v="2000"/>
    <x v="7"/>
    <n v="2000"/>
    <n v="2012"/>
  </r>
  <r>
    <x v="4"/>
    <s v="Продукт3"/>
    <x v="23"/>
    <n v="3700"/>
    <x v="0"/>
    <n v="1233.3333333333333"/>
    <n v="2012"/>
  </r>
  <r>
    <x v="4"/>
    <s v="Продукт3"/>
    <x v="25"/>
    <n v="2000"/>
    <x v="1"/>
    <n v="1000"/>
    <n v="2012"/>
  </r>
  <r>
    <x v="4"/>
    <s v="Продукт3"/>
    <x v="28"/>
    <n v="7500"/>
    <x v="5"/>
    <n v="1875"/>
    <n v="2012"/>
  </r>
  <r>
    <x v="4"/>
    <s v="Продукт3"/>
    <x v="29"/>
    <n v="1500"/>
    <x v="7"/>
    <n v="1500"/>
    <n v="2012"/>
  </r>
  <r>
    <x v="4"/>
    <s v="Продукт3"/>
    <x v="30"/>
    <n v="3500"/>
    <x v="1"/>
    <n v="1750"/>
    <n v="2012"/>
  </r>
  <r>
    <x v="4"/>
    <s v="Продукт3"/>
    <x v="31"/>
    <n v="1500"/>
    <x v="7"/>
    <n v="1500"/>
    <n v="2012"/>
  </r>
  <r>
    <x v="4"/>
    <s v="Продукт3"/>
    <x v="32"/>
    <n v="4500"/>
    <x v="1"/>
    <n v="2250"/>
    <n v="2012"/>
  </r>
  <r>
    <x v="4"/>
    <s v="Продукт3"/>
    <x v="248"/>
    <n v="300"/>
    <x v="7"/>
    <n v="300"/>
    <n v="2012"/>
  </r>
  <r>
    <x v="4"/>
    <s v="Продукт3"/>
    <x v="35"/>
    <n v="1000"/>
    <x v="7"/>
    <n v="1000"/>
    <n v="2012"/>
  </r>
  <r>
    <x v="4"/>
    <s v="Продукт3"/>
    <x v="255"/>
    <n v="500"/>
    <x v="7"/>
    <n v="500"/>
    <n v="2012"/>
  </r>
  <r>
    <x v="4"/>
    <s v="Продукт3"/>
    <x v="41"/>
    <n v="3800"/>
    <x v="1"/>
    <n v="1900"/>
    <n v="2012"/>
  </r>
  <r>
    <x v="4"/>
    <s v="Продукт3"/>
    <x v="42"/>
    <n v="500"/>
    <x v="7"/>
    <n v="500"/>
    <n v="2012"/>
  </r>
  <r>
    <x v="4"/>
    <s v="Продукт3"/>
    <x v="44"/>
    <n v="4500"/>
    <x v="1"/>
    <n v="2250"/>
    <n v="2012"/>
  </r>
  <r>
    <x v="4"/>
    <s v="Продукт3"/>
    <x v="45"/>
    <n v="3000"/>
    <x v="7"/>
    <n v="3000"/>
    <n v="2012"/>
  </r>
  <r>
    <x v="4"/>
    <s v="Продукт3"/>
    <x v="223"/>
    <n v="5000"/>
    <x v="1"/>
    <n v="2500"/>
    <n v="2012"/>
  </r>
  <r>
    <x v="4"/>
    <s v="Продукт3"/>
    <x v="188"/>
    <n v="2000"/>
    <x v="1"/>
    <n v="1000"/>
    <n v="2012"/>
  </r>
  <r>
    <x v="4"/>
    <s v="Продукт3"/>
    <x v="46"/>
    <n v="2000"/>
    <x v="7"/>
    <n v="2000"/>
    <n v="2012"/>
  </r>
  <r>
    <x v="4"/>
    <s v="Продукт3"/>
    <x v="191"/>
    <n v="950"/>
    <x v="7"/>
    <n v="950"/>
    <n v="2012"/>
  </r>
  <r>
    <x v="4"/>
    <s v="Продукт3"/>
    <x v="52"/>
    <n v="2000"/>
    <x v="1"/>
    <n v="1000"/>
    <n v="2012"/>
  </r>
  <r>
    <x v="4"/>
    <s v="Продукт3"/>
    <x v="53"/>
    <n v="3000"/>
    <x v="7"/>
    <n v="3000"/>
    <n v="2012"/>
  </r>
  <r>
    <x v="4"/>
    <s v="Продукт3"/>
    <x v="193"/>
    <n v="2000"/>
    <x v="7"/>
    <n v="2000"/>
    <n v="2012"/>
  </r>
  <r>
    <x v="4"/>
    <s v="Продукт3"/>
    <x v="57"/>
    <n v="2000"/>
    <x v="1"/>
    <n v="1000"/>
    <n v="2012"/>
  </r>
  <r>
    <x v="4"/>
    <s v="Продукт3"/>
    <x v="59"/>
    <n v="500"/>
    <x v="7"/>
    <n v="500"/>
    <n v="2012"/>
  </r>
  <r>
    <x v="4"/>
    <s v="Продукт3"/>
    <x v="62"/>
    <n v="1000"/>
    <x v="7"/>
    <n v="1000"/>
    <n v="2012"/>
  </r>
  <r>
    <x v="4"/>
    <s v="Продукт3"/>
    <x v="64"/>
    <n v="1000"/>
    <x v="7"/>
    <n v="1000"/>
    <n v="2012"/>
  </r>
  <r>
    <x v="4"/>
    <s v="Продукт3"/>
    <x v="71"/>
    <n v="3500"/>
    <x v="1"/>
    <n v="1750"/>
    <n v="2012"/>
  </r>
  <r>
    <x v="4"/>
    <s v="Продукт3"/>
    <x v="74"/>
    <n v="2000"/>
    <x v="7"/>
    <n v="2000"/>
    <n v="2012"/>
  </r>
  <r>
    <x v="4"/>
    <s v="Продукт3"/>
    <x v="198"/>
    <n v="800"/>
    <x v="7"/>
    <n v="800"/>
    <n v="2012"/>
  </r>
  <r>
    <x v="4"/>
    <s v="Продукт3"/>
    <x v="78"/>
    <n v="1000"/>
    <x v="7"/>
    <n v="1000"/>
    <n v="2012"/>
  </r>
  <r>
    <x v="4"/>
    <s v="Продукт3"/>
    <x v="79"/>
    <n v="2000"/>
    <x v="7"/>
    <n v="2000"/>
    <n v="2012"/>
  </r>
  <r>
    <x v="4"/>
    <s v="Продукт3"/>
    <x v="199"/>
    <n v="1500"/>
    <x v="7"/>
    <n v="1500"/>
    <n v="2012"/>
  </r>
  <r>
    <x v="4"/>
    <s v="Продукт3"/>
    <x v="87"/>
    <n v="4500"/>
    <x v="0"/>
    <n v="1500"/>
    <n v="2012"/>
  </r>
  <r>
    <x v="4"/>
    <s v="Продукт3"/>
    <x v="88"/>
    <n v="2000"/>
    <x v="7"/>
    <n v="2000"/>
    <n v="2012"/>
  </r>
  <r>
    <x v="4"/>
    <s v="Продукт3"/>
    <x v="89"/>
    <n v="2300"/>
    <x v="1"/>
    <n v="1150"/>
    <n v="2012"/>
  </r>
  <r>
    <x v="4"/>
    <s v="Продукт3"/>
    <x v="90"/>
    <n v="3000"/>
    <x v="1"/>
    <n v="1500"/>
    <n v="2012"/>
  </r>
  <r>
    <x v="4"/>
    <s v="Продукт3"/>
    <x v="94"/>
    <n v="6500"/>
    <x v="5"/>
    <n v="1625"/>
    <n v="2012"/>
  </r>
  <r>
    <x v="4"/>
    <s v="Продукт3"/>
    <x v="245"/>
    <n v="4300"/>
    <x v="5"/>
    <n v="1075"/>
    <n v="2012"/>
  </r>
  <r>
    <x v="4"/>
    <s v="Продукт3"/>
    <x v="97"/>
    <n v="5500"/>
    <x v="5"/>
    <n v="1375"/>
    <n v="2012"/>
  </r>
  <r>
    <x v="4"/>
    <s v="Продукт3"/>
    <x v="99"/>
    <n v="2700"/>
    <x v="1"/>
    <n v="1350"/>
    <n v="2012"/>
  </r>
  <r>
    <x v="4"/>
    <s v="Продукт3"/>
    <x v="100"/>
    <n v="3500"/>
    <x v="1"/>
    <n v="1750"/>
    <n v="2012"/>
  </r>
  <r>
    <x v="4"/>
    <s v="Продукт3"/>
    <x v="207"/>
    <n v="5000"/>
    <x v="1"/>
    <n v="2500"/>
    <n v="2012"/>
  </r>
  <r>
    <x v="4"/>
    <s v="Продукт3"/>
    <x v="104"/>
    <n v="2000"/>
    <x v="7"/>
    <n v="2000"/>
    <n v="2012"/>
  </r>
  <r>
    <x v="4"/>
    <s v="Продукт3"/>
    <x v="236"/>
    <n v="2000"/>
    <x v="1"/>
    <n v="1000"/>
    <n v="2012"/>
  </r>
  <r>
    <x v="4"/>
    <s v="Продукт3"/>
    <x v="108"/>
    <n v="3000"/>
    <x v="0"/>
    <n v="1000"/>
    <n v="2012"/>
  </r>
  <r>
    <x v="4"/>
    <s v="Продукт3"/>
    <x v="208"/>
    <n v="500"/>
    <x v="7"/>
    <n v="500"/>
    <n v="2012"/>
  </r>
  <r>
    <x v="4"/>
    <s v="Продукт3"/>
    <x v="209"/>
    <n v="4100"/>
    <x v="1"/>
    <n v="2050"/>
    <n v="2012"/>
  </r>
  <r>
    <x v="4"/>
    <s v="Продукт3"/>
    <x v="111"/>
    <n v="4000"/>
    <x v="1"/>
    <n v="2000"/>
    <n v="2012"/>
  </r>
  <r>
    <x v="4"/>
    <s v="Продукт3"/>
    <x v="237"/>
    <n v="6600"/>
    <x v="4"/>
    <n v="1100"/>
    <n v="2012"/>
  </r>
  <r>
    <x v="4"/>
    <s v="Продукт3"/>
    <x v="114"/>
    <n v="2000"/>
    <x v="1"/>
    <n v="1000"/>
    <n v="2012"/>
  </r>
  <r>
    <x v="4"/>
    <s v="Продукт3"/>
    <x v="117"/>
    <n v="4950"/>
    <x v="0"/>
    <n v="1650"/>
    <n v="2012"/>
  </r>
  <r>
    <x v="4"/>
    <s v="Продукт3"/>
    <x v="120"/>
    <n v="7000"/>
    <x v="5"/>
    <n v="1750"/>
    <n v="2012"/>
  </r>
  <r>
    <x v="4"/>
    <s v="Продукт3"/>
    <x v="256"/>
    <n v="7100"/>
    <x v="5"/>
    <n v="1775"/>
    <n v="2012"/>
  </r>
  <r>
    <x v="4"/>
    <s v="Продукт3"/>
    <x v="211"/>
    <n v="5300"/>
    <x v="5"/>
    <n v="1325"/>
    <n v="2012"/>
  </r>
  <r>
    <x v="4"/>
    <s v="Продукт3"/>
    <x v="123"/>
    <n v="1000"/>
    <x v="7"/>
    <n v="1000"/>
    <n v="2012"/>
  </r>
  <r>
    <x v="4"/>
    <s v="Продукт3"/>
    <x v="126"/>
    <n v="3000"/>
    <x v="7"/>
    <n v="3000"/>
    <n v="2012"/>
  </r>
  <r>
    <x v="4"/>
    <s v="Продукт3"/>
    <x v="127"/>
    <n v="1000"/>
    <x v="7"/>
    <n v="1000"/>
    <n v="2012"/>
  </r>
  <r>
    <x v="4"/>
    <s v="Продукт3"/>
    <x v="213"/>
    <n v="8900"/>
    <x v="3"/>
    <n v="1780"/>
    <n v="2012"/>
  </r>
  <r>
    <x v="4"/>
    <s v="Продукт3"/>
    <x v="129"/>
    <n v="1000"/>
    <x v="7"/>
    <n v="1000"/>
    <n v="2012"/>
  </r>
  <r>
    <x v="4"/>
    <s v="Продукт3"/>
    <x v="132"/>
    <n v="8000"/>
    <x v="5"/>
    <n v="2000"/>
    <n v="2012"/>
  </r>
  <r>
    <x v="4"/>
    <s v="Продукт3"/>
    <x v="134"/>
    <n v="2000"/>
    <x v="7"/>
    <n v="2000"/>
    <n v="2012"/>
  </r>
  <r>
    <x v="4"/>
    <s v="Продукт3"/>
    <x v="135"/>
    <n v="3700"/>
    <x v="1"/>
    <n v="1850"/>
    <n v="2012"/>
  </r>
  <r>
    <x v="4"/>
    <s v="Продукт3"/>
    <x v="136"/>
    <n v="4000"/>
    <x v="1"/>
    <n v="2000"/>
    <n v="2012"/>
  </r>
  <r>
    <x v="4"/>
    <s v="Продукт3"/>
    <x v="137"/>
    <n v="7300"/>
    <x v="0"/>
    <n v="2433.3333333333335"/>
    <n v="2012"/>
  </r>
  <r>
    <x v="4"/>
    <s v="Продукт3"/>
    <x v="138"/>
    <n v="3500"/>
    <x v="0"/>
    <n v="1166.6666666666667"/>
    <n v="2012"/>
  </r>
  <r>
    <x v="4"/>
    <s v="Продукт3"/>
    <x v="139"/>
    <n v="7000"/>
    <x v="0"/>
    <n v="2333.3333333333335"/>
    <n v="2012"/>
  </r>
  <r>
    <x v="4"/>
    <s v="Продукт3"/>
    <x v="142"/>
    <n v="6000"/>
    <x v="0"/>
    <n v="2000"/>
    <n v="2012"/>
  </r>
  <r>
    <x v="4"/>
    <s v="Продукт3"/>
    <x v="178"/>
    <n v="5500"/>
    <x v="0"/>
    <n v="1833.3333333333333"/>
    <n v="2012"/>
  </r>
  <r>
    <x v="4"/>
    <s v="Продукт3"/>
    <x v="246"/>
    <n v="2200"/>
    <x v="7"/>
    <n v="2200"/>
    <n v="2012"/>
  </r>
  <r>
    <x v="4"/>
    <s v="Продукт3"/>
    <x v="217"/>
    <n v="4000"/>
    <x v="1"/>
    <n v="2000"/>
    <n v="2012"/>
  </r>
  <r>
    <x v="4"/>
    <s v="Продукт3"/>
    <x v="144"/>
    <n v="7100"/>
    <x v="3"/>
    <n v="1420"/>
    <n v="2012"/>
  </r>
  <r>
    <x v="4"/>
    <s v="Продукт3"/>
    <x v="145"/>
    <n v="21000"/>
    <x v="0"/>
    <n v="7000"/>
    <n v="2012"/>
  </r>
  <r>
    <x v="4"/>
    <s v="Продукт3"/>
    <x v="146"/>
    <n v="3000"/>
    <x v="7"/>
    <n v="3000"/>
    <n v="2012"/>
  </r>
  <r>
    <x v="4"/>
    <s v="Продукт3"/>
    <x v="147"/>
    <n v="9300"/>
    <x v="3"/>
    <n v="1860"/>
    <n v="2012"/>
  </r>
  <r>
    <x v="4"/>
    <s v="Продукт3"/>
    <x v="149"/>
    <n v="3000"/>
    <x v="1"/>
    <n v="1500"/>
    <n v="2012"/>
  </r>
  <r>
    <x v="4"/>
    <s v="Продукт3"/>
    <x v="150"/>
    <n v="1500"/>
    <x v="7"/>
    <n v="1500"/>
    <n v="2012"/>
  </r>
  <r>
    <x v="4"/>
    <s v="Продукт3"/>
    <x v="151"/>
    <n v="6500"/>
    <x v="0"/>
    <n v="2166.6666666666665"/>
    <n v="2012"/>
  </r>
  <r>
    <x v="4"/>
    <s v="Продукт3"/>
    <x v="152"/>
    <n v="1000"/>
    <x v="7"/>
    <n v="1000"/>
    <n v="2012"/>
  </r>
  <r>
    <x v="4"/>
    <s v="Продукт3"/>
    <x v="153"/>
    <n v="600"/>
    <x v="7"/>
    <n v="600"/>
    <n v="2012"/>
  </r>
  <r>
    <x v="4"/>
    <s v="Продукт3"/>
    <x v="154"/>
    <n v="1000"/>
    <x v="7"/>
    <n v="1000"/>
    <n v="2012"/>
  </r>
  <r>
    <x v="4"/>
    <s v="Продукт3"/>
    <x v="156"/>
    <n v="6300"/>
    <x v="0"/>
    <n v="2100"/>
    <n v="2012"/>
  </r>
  <r>
    <x v="4"/>
    <s v="Продукт3"/>
    <x v="158"/>
    <n v="2000"/>
    <x v="7"/>
    <n v="2000"/>
    <n v="2013"/>
  </r>
  <r>
    <x v="4"/>
    <s v="Продукт3"/>
    <x v="160"/>
    <n v="2500"/>
    <x v="1"/>
    <n v="1250"/>
    <n v="2013"/>
  </r>
  <r>
    <x v="4"/>
    <s v="Продукт3"/>
    <x v="161"/>
    <n v="5700"/>
    <x v="0"/>
    <n v="1900"/>
    <n v="2013"/>
  </r>
  <r>
    <x v="4"/>
    <s v="Продукт3"/>
    <x v="162"/>
    <n v="2000"/>
    <x v="7"/>
    <n v="2000"/>
    <n v="2013"/>
  </r>
  <r>
    <x v="4"/>
    <s v="Продукт3"/>
    <x v="163"/>
    <n v="1000"/>
    <x v="7"/>
    <n v="1000"/>
    <n v="2013"/>
  </r>
  <r>
    <x v="4"/>
    <s v="Продукт3"/>
    <x v="164"/>
    <n v="3700"/>
    <x v="0"/>
    <n v="1233.3333333333333"/>
    <n v="2013"/>
  </r>
  <r>
    <x v="4"/>
    <s v="Продукт3"/>
    <x v="165"/>
    <n v="7100"/>
    <x v="5"/>
    <n v="1775"/>
    <n v="2013"/>
  </r>
  <r>
    <x v="4"/>
    <s v="Продукт3"/>
    <x v="181"/>
    <n v="1800"/>
    <x v="1"/>
    <n v="900"/>
    <n v="2013"/>
  </r>
  <r>
    <x v="4"/>
    <s v="Продукт3"/>
    <x v="166"/>
    <n v="1000"/>
    <x v="7"/>
    <n v="1000"/>
    <n v="2013"/>
  </r>
  <r>
    <x v="4"/>
    <s v="Продукт3"/>
    <x v="221"/>
    <n v="4500"/>
    <x v="0"/>
    <n v="1500"/>
    <n v="2013"/>
  </r>
  <r>
    <x v="4"/>
    <s v="Продукт3"/>
    <x v="257"/>
    <n v="1000"/>
    <x v="7"/>
    <n v="1000"/>
    <n v="2013"/>
  </r>
  <r>
    <x v="4"/>
    <s v="Продукт4"/>
    <x v="4"/>
    <n v="2000"/>
    <x v="7"/>
    <n v="2000"/>
    <n v="2011"/>
  </r>
  <r>
    <x v="4"/>
    <s v="Продукт4"/>
    <x v="11"/>
    <n v="4000"/>
    <x v="7"/>
    <n v="4000"/>
    <n v="2011"/>
  </r>
  <r>
    <x v="4"/>
    <s v="Продукт4"/>
    <x v="187"/>
    <n v="2000"/>
    <x v="7"/>
    <n v="2000"/>
    <n v="2012"/>
  </r>
  <r>
    <x v="4"/>
    <s v="Продукт4"/>
    <x v="44"/>
    <n v="5000"/>
    <x v="7"/>
    <n v="5000"/>
    <n v="2012"/>
  </r>
  <r>
    <x v="4"/>
    <s v="Продукт4"/>
    <x v="223"/>
    <n v="1500"/>
    <x v="7"/>
    <n v="1500"/>
    <n v="2012"/>
  </r>
  <r>
    <x v="4"/>
    <s v="Продукт4"/>
    <x v="189"/>
    <n v="20000"/>
    <x v="7"/>
    <n v="20000"/>
    <n v="2012"/>
  </r>
  <r>
    <x v="4"/>
    <s v="Продукт4"/>
    <x v="193"/>
    <n v="5000"/>
    <x v="7"/>
    <n v="5000"/>
    <n v="2012"/>
  </r>
  <r>
    <x v="4"/>
    <s v="Продукт4"/>
    <x v="194"/>
    <n v="11000"/>
    <x v="1"/>
    <n v="5500"/>
    <n v="2012"/>
  </r>
  <r>
    <x v="4"/>
    <s v="Продукт4"/>
    <x v="64"/>
    <n v="1500"/>
    <x v="7"/>
    <n v="1500"/>
    <n v="2012"/>
  </r>
  <r>
    <x v="4"/>
    <s v="Продукт4"/>
    <x v="66"/>
    <n v="3000"/>
    <x v="7"/>
    <n v="3000"/>
    <n v="2012"/>
  </r>
  <r>
    <x v="4"/>
    <s v="Продукт4"/>
    <x v="67"/>
    <n v="15000"/>
    <x v="7"/>
    <n v="15000"/>
    <n v="2012"/>
  </r>
  <r>
    <x v="4"/>
    <s v="Продукт4"/>
    <x v="68"/>
    <n v="10000"/>
    <x v="7"/>
    <n v="10000"/>
    <n v="2012"/>
  </r>
  <r>
    <x v="4"/>
    <s v="Продукт4"/>
    <x v="70"/>
    <n v="5000"/>
    <x v="7"/>
    <n v="5000"/>
    <n v="2012"/>
  </r>
  <r>
    <x v="4"/>
    <s v="Продукт4"/>
    <x v="72"/>
    <n v="4000"/>
    <x v="7"/>
    <n v="4000"/>
    <n v="2012"/>
  </r>
  <r>
    <x v="4"/>
    <s v="Продукт4"/>
    <x v="198"/>
    <n v="5000"/>
    <x v="7"/>
    <n v="5000"/>
    <n v="2012"/>
  </r>
  <r>
    <x v="4"/>
    <s v="Продукт4"/>
    <x v="175"/>
    <n v="1000"/>
    <x v="7"/>
    <n v="1000"/>
    <n v="2012"/>
  </r>
  <r>
    <x v="4"/>
    <s v="Продукт4"/>
    <x v="90"/>
    <n v="3000"/>
    <x v="7"/>
    <n v="3000"/>
    <n v="2012"/>
  </r>
  <r>
    <x v="4"/>
    <s v="Продукт4"/>
    <x v="92"/>
    <n v="25000"/>
    <x v="7"/>
    <n v="25000"/>
    <n v="2012"/>
  </r>
  <r>
    <x v="4"/>
    <s v="Продукт4"/>
    <x v="97"/>
    <n v="7950"/>
    <x v="1"/>
    <n v="3975"/>
    <n v="2012"/>
  </r>
  <r>
    <x v="4"/>
    <s v="Продукт4"/>
    <x v="98"/>
    <n v="30000"/>
    <x v="7"/>
    <n v="30000"/>
    <n v="2012"/>
  </r>
  <r>
    <x v="4"/>
    <s v="Продукт4"/>
    <x v="206"/>
    <n v="3500"/>
    <x v="1"/>
    <n v="1750"/>
    <n v="2012"/>
  </r>
  <r>
    <x v="4"/>
    <s v="Продукт4"/>
    <x v="104"/>
    <n v="8000"/>
    <x v="7"/>
    <n v="8000"/>
    <n v="2012"/>
  </r>
  <r>
    <x v="4"/>
    <s v="Продукт4"/>
    <x v="105"/>
    <n v="3000"/>
    <x v="7"/>
    <n v="3000"/>
    <n v="2012"/>
  </r>
  <r>
    <x v="4"/>
    <s v="Продукт4"/>
    <x v="108"/>
    <n v="2000"/>
    <x v="7"/>
    <n v="2000"/>
    <n v="2012"/>
  </r>
  <r>
    <x v="4"/>
    <s v="Продукт4"/>
    <x v="111"/>
    <n v="1500"/>
    <x v="7"/>
    <n v="1500"/>
    <n v="2012"/>
  </r>
  <r>
    <x v="4"/>
    <s v="Продукт4"/>
    <x v="237"/>
    <n v="3000"/>
    <x v="7"/>
    <n v="3000"/>
    <n v="2012"/>
  </r>
  <r>
    <x v="4"/>
    <s v="Продукт4"/>
    <x v="114"/>
    <n v="10000"/>
    <x v="7"/>
    <n v="10000"/>
    <n v="2012"/>
  </r>
  <r>
    <x v="4"/>
    <s v="Продукт4"/>
    <x v="126"/>
    <n v="2000"/>
    <x v="7"/>
    <n v="2000"/>
    <n v="2012"/>
  </r>
  <r>
    <x v="4"/>
    <s v="Продукт4"/>
    <x v="214"/>
    <n v="2000"/>
    <x v="7"/>
    <n v="2000"/>
    <n v="2012"/>
  </r>
  <r>
    <x v="4"/>
    <s v="Продукт4"/>
    <x v="215"/>
    <n v="4500"/>
    <x v="7"/>
    <n v="4500"/>
    <n v="2012"/>
  </r>
  <r>
    <x v="4"/>
    <s v="Продукт4"/>
    <x v="134"/>
    <n v="2500"/>
    <x v="7"/>
    <n v="2500"/>
    <n v="2012"/>
  </r>
  <r>
    <x v="4"/>
    <s v="Продукт4"/>
    <x v="177"/>
    <n v="9000"/>
    <x v="1"/>
    <n v="4500"/>
    <n v="2012"/>
  </r>
  <r>
    <x v="4"/>
    <s v="Продукт4"/>
    <x v="178"/>
    <n v="1500"/>
    <x v="7"/>
    <n v="1500"/>
    <n v="2012"/>
  </r>
  <r>
    <x v="4"/>
    <s v="Продукт4"/>
    <x v="150"/>
    <n v="7000"/>
    <x v="7"/>
    <n v="7000"/>
    <n v="2012"/>
  </r>
  <r>
    <x v="4"/>
    <s v="Продукт4"/>
    <x v="151"/>
    <n v="2500"/>
    <x v="7"/>
    <n v="2500"/>
    <n v="2012"/>
  </r>
  <r>
    <x v="4"/>
    <s v="Продукт4"/>
    <x v="152"/>
    <n v="5000"/>
    <x v="7"/>
    <n v="5000"/>
    <n v="2012"/>
  </r>
  <r>
    <x v="4"/>
    <s v="Продукт4"/>
    <x v="154"/>
    <n v="1000"/>
    <x v="7"/>
    <n v="1000"/>
    <n v="2012"/>
  </r>
  <r>
    <x v="4"/>
    <s v="Продукт4"/>
    <x v="156"/>
    <n v="5000"/>
    <x v="7"/>
    <n v="5000"/>
    <n v="2012"/>
  </r>
  <r>
    <x v="4"/>
    <s v="Продукт4"/>
    <x v="161"/>
    <n v="3000"/>
    <x v="7"/>
    <n v="3000"/>
    <n v="2013"/>
  </r>
  <r>
    <x v="4"/>
    <s v="Продукт4"/>
    <x v="219"/>
    <n v="15000"/>
    <x v="7"/>
    <n v="15000"/>
    <n v="2013"/>
  </r>
  <r>
    <x v="4"/>
    <s v="Продукт4"/>
    <x v="181"/>
    <n v="4500"/>
    <x v="1"/>
    <n v="2250"/>
    <n v="2013"/>
  </r>
  <r>
    <x v="4"/>
    <s v="Продукт4"/>
    <x v="167"/>
    <n v="4000"/>
    <x v="7"/>
    <n v="4000"/>
    <n v="2013"/>
  </r>
  <r>
    <x v="5"/>
    <s v="Продукт1"/>
    <x v="0"/>
    <n v="17000"/>
    <x v="3"/>
    <n v="3400"/>
    <n v="2011"/>
  </r>
  <r>
    <x v="5"/>
    <s v="Продукт1"/>
    <x v="1"/>
    <n v="4000"/>
    <x v="7"/>
    <n v="4000"/>
    <n v="2011"/>
  </r>
  <r>
    <x v="5"/>
    <s v="Продукт1"/>
    <x v="3"/>
    <n v="15500"/>
    <x v="5"/>
    <n v="3875"/>
    <n v="2011"/>
  </r>
  <r>
    <x v="5"/>
    <s v="Продукт1"/>
    <x v="4"/>
    <n v="110500"/>
    <x v="10"/>
    <n v="10045.454545454546"/>
    <n v="2011"/>
  </r>
  <r>
    <x v="5"/>
    <s v="Продукт1"/>
    <x v="5"/>
    <n v="14000"/>
    <x v="0"/>
    <n v="4666.666666666667"/>
    <n v="2011"/>
  </r>
  <r>
    <x v="5"/>
    <s v="Продукт1"/>
    <x v="6"/>
    <n v="52500"/>
    <x v="0"/>
    <n v="17500"/>
    <n v="2011"/>
  </r>
  <r>
    <x v="5"/>
    <s v="Продукт1"/>
    <x v="7"/>
    <n v="15000"/>
    <x v="7"/>
    <n v="15000"/>
    <n v="2011"/>
  </r>
  <r>
    <x v="5"/>
    <s v="Продукт1"/>
    <x v="8"/>
    <n v="13500"/>
    <x v="0"/>
    <n v="4500"/>
    <n v="2011"/>
  </r>
  <r>
    <x v="5"/>
    <s v="Продукт1"/>
    <x v="9"/>
    <n v="13500"/>
    <x v="5"/>
    <n v="3375"/>
    <n v="2011"/>
  </r>
  <r>
    <x v="5"/>
    <s v="Продукт1"/>
    <x v="10"/>
    <n v="23300"/>
    <x v="6"/>
    <n v="3328.5714285714284"/>
    <n v="2011"/>
  </r>
  <r>
    <x v="5"/>
    <s v="Продукт1"/>
    <x v="12"/>
    <n v="8000"/>
    <x v="7"/>
    <n v="8000"/>
    <n v="2011"/>
  </r>
  <r>
    <x v="5"/>
    <s v="Продукт1"/>
    <x v="182"/>
    <n v="13000"/>
    <x v="7"/>
    <n v="13000"/>
    <n v="2011"/>
  </r>
  <r>
    <x v="5"/>
    <s v="Продукт1"/>
    <x v="229"/>
    <n v="18000"/>
    <x v="5"/>
    <n v="4500"/>
    <n v="2011"/>
  </r>
  <r>
    <x v="5"/>
    <s v="Продукт1"/>
    <x v="244"/>
    <n v="50000"/>
    <x v="7"/>
    <n v="50000"/>
    <n v="2011"/>
  </r>
  <r>
    <x v="5"/>
    <s v="Продукт1"/>
    <x v="14"/>
    <n v="24000"/>
    <x v="8"/>
    <n v="3000"/>
    <n v="2012"/>
  </r>
  <r>
    <x v="5"/>
    <s v="Продукт1"/>
    <x v="16"/>
    <n v="13000"/>
    <x v="5"/>
    <n v="3250"/>
    <n v="2012"/>
  </r>
  <r>
    <x v="5"/>
    <s v="Продукт1"/>
    <x v="17"/>
    <n v="8000"/>
    <x v="5"/>
    <n v="2000"/>
    <n v="2012"/>
  </r>
  <r>
    <x v="5"/>
    <s v="Продукт1"/>
    <x v="18"/>
    <n v="28500"/>
    <x v="6"/>
    <n v="4071.4285714285716"/>
    <n v="2012"/>
  </r>
  <r>
    <x v="5"/>
    <s v="Продукт1"/>
    <x v="20"/>
    <n v="64600"/>
    <x v="11"/>
    <n v="7177.7777777777774"/>
    <n v="2012"/>
  </r>
  <r>
    <x v="5"/>
    <s v="Продукт1"/>
    <x v="22"/>
    <n v="21000"/>
    <x v="5"/>
    <n v="5250"/>
    <n v="2012"/>
  </r>
  <r>
    <x v="5"/>
    <s v="Продукт1"/>
    <x v="23"/>
    <n v="44000"/>
    <x v="0"/>
    <n v="14666.666666666666"/>
    <n v="2012"/>
  </r>
  <r>
    <x v="5"/>
    <s v="Продукт1"/>
    <x v="24"/>
    <n v="80000"/>
    <x v="7"/>
    <n v="80000"/>
    <n v="2012"/>
  </r>
  <r>
    <x v="5"/>
    <s v="Продукт1"/>
    <x v="25"/>
    <n v="10000"/>
    <x v="0"/>
    <n v="3333.3333333333335"/>
    <n v="2012"/>
  </r>
  <r>
    <x v="5"/>
    <s v="Продукт1"/>
    <x v="26"/>
    <n v="41000"/>
    <x v="4"/>
    <n v="6833.333333333333"/>
    <n v="2012"/>
  </r>
  <r>
    <x v="5"/>
    <s v="Продукт1"/>
    <x v="27"/>
    <n v="24000"/>
    <x v="3"/>
    <n v="4800"/>
    <n v="2012"/>
  </r>
  <r>
    <x v="5"/>
    <s v="Продукт1"/>
    <x v="230"/>
    <n v="79800"/>
    <x v="13"/>
    <n v="6650"/>
    <n v="2012"/>
  </r>
  <r>
    <x v="5"/>
    <s v="Продукт1"/>
    <x v="185"/>
    <n v="24200"/>
    <x v="8"/>
    <n v="3025"/>
    <n v="2012"/>
  </r>
  <r>
    <x v="5"/>
    <s v="Продукт1"/>
    <x v="30"/>
    <n v="3000"/>
    <x v="7"/>
    <n v="3000"/>
    <n v="2012"/>
  </r>
  <r>
    <x v="5"/>
    <s v="Продукт1"/>
    <x v="231"/>
    <n v="13500"/>
    <x v="3"/>
    <n v="2700"/>
    <n v="2012"/>
  </r>
  <r>
    <x v="5"/>
    <s v="Продукт1"/>
    <x v="32"/>
    <n v="20300"/>
    <x v="6"/>
    <n v="2900"/>
    <n v="2012"/>
  </r>
  <r>
    <x v="5"/>
    <s v="Продукт1"/>
    <x v="33"/>
    <n v="85800"/>
    <x v="18"/>
    <n v="5047.0588235294117"/>
    <n v="2012"/>
  </r>
  <r>
    <x v="5"/>
    <s v="Продукт1"/>
    <x v="248"/>
    <n v="23100"/>
    <x v="4"/>
    <n v="3850"/>
    <n v="2012"/>
  </r>
  <r>
    <x v="5"/>
    <s v="Продукт1"/>
    <x v="232"/>
    <n v="10500"/>
    <x v="5"/>
    <n v="2625"/>
    <n v="2012"/>
  </r>
  <r>
    <x v="5"/>
    <s v="Продукт1"/>
    <x v="35"/>
    <n v="34000"/>
    <x v="5"/>
    <n v="8500"/>
    <n v="2012"/>
  </r>
  <r>
    <x v="5"/>
    <s v="Продукт1"/>
    <x v="227"/>
    <n v="30500"/>
    <x v="4"/>
    <n v="5083.333333333333"/>
    <n v="2012"/>
  </r>
  <r>
    <x v="5"/>
    <s v="Продукт1"/>
    <x v="36"/>
    <n v="5500"/>
    <x v="1"/>
    <n v="2750"/>
    <n v="2012"/>
  </r>
  <r>
    <x v="5"/>
    <s v="Продукт1"/>
    <x v="37"/>
    <n v="8700"/>
    <x v="0"/>
    <n v="2900"/>
    <n v="2012"/>
  </r>
  <r>
    <x v="5"/>
    <s v="Продукт1"/>
    <x v="186"/>
    <n v="3800"/>
    <x v="1"/>
    <n v="1900"/>
    <n v="2012"/>
  </r>
  <r>
    <x v="5"/>
    <s v="Продукт1"/>
    <x v="39"/>
    <n v="5500"/>
    <x v="1"/>
    <n v="2750"/>
    <n v="2012"/>
  </r>
  <r>
    <x v="5"/>
    <s v="Продукт1"/>
    <x v="41"/>
    <n v="9500"/>
    <x v="1"/>
    <n v="4750"/>
    <n v="2012"/>
  </r>
  <r>
    <x v="5"/>
    <s v="Продукт1"/>
    <x v="187"/>
    <n v="18000"/>
    <x v="5"/>
    <n v="4500"/>
    <n v="2012"/>
  </r>
  <r>
    <x v="5"/>
    <s v="Продукт1"/>
    <x v="42"/>
    <n v="14000"/>
    <x v="0"/>
    <n v="4666.666666666667"/>
    <n v="2012"/>
  </r>
  <r>
    <x v="5"/>
    <s v="Продукт1"/>
    <x v="43"/>
    <n v="25000"/>
    <x v="7"/>
    <n v="25000"/>
    <n v="2012"/>
  </r>
  <r>
    <x v="5"/>
    <s v="Продукт1"/>
    <x v="44"/>
    <n v="59600"/>
    <x v="8"/>
    <n v="7450"/>
    <n v="2012"/>
  </r>
  <r>
    <x v="5"/>
    <s v="Продукт1"/>
    <x v="45"/>
    <n v="49700"/>
    <x v="13"/>
    <n v="4141.666666666667"/>
    <n v="2012"/>
  </r>
  <r>
    <x v="5"/>
    <s v="Продукт1"/>
    <x v="223"/>
    <n v="8500"/>
    <x v="0"/>
    <n v="2833.3333333333335"/>
    <n v="2012"/>
  </r>
  <r>
    <x v="5"/>
    <s v="Продукт1"/>
    <x v="171"/>
    <n v="20000"/>
    <x v="1"/>
    <n v="10000"/>
    <n v="2012"/>
  </r>
  <r>
    <x v="5"/>
    <s v="Продукт1"/>
    <x v="188"/>
    <n v="28350"/>
    <x v="11"/>
    <n v="3150"/>
    <n v="2012"/>
  </r>
  <r>
    <x v="5"/>
    <s v="Продукт1"/>
    <x v="46"/>
    <n v="17200"/>
    <x v="3"/>
    <n v="3440"/>
    <n v="2012"/>
  </r>
  <r>
    <x v="5"/>
    <s v="Продукт1"/>
    <x v="47"/>
    <n v="19000"/>
    <x v="1"/>
    <n v="9500"/>
    <n v="2012"/>
  </r>
  <r>
    <x v="5"/>
    <s v="Продукт1"/>
    <x v="48"/>
    <n v="8000"/>
    <x v="1"/>
    <n v="4000"/>
    <n v="2012"/>
  </r>
  <r>
    <x v="5"/>
    <s v="Продукт1"/>
    <x v="249"/>
    <n v="27000"/>
    <x v="4"/>
    <n v="4500"/>
    <n v="2012"/>
  </r>
  <r>
    <x v="5"/>
    <s v="Продукт1"/>
    <x v="49"/>
    <n v="18000"/>
    <x v="4"/>
    <n v="3000"/>
    <n v="2012"/>
  </r>
  <r>
    <x v="5"/>
    <s v="Продукт1"/>
    <x v="172"/>
    <n v="12000"/>
    <x v="0"/>
    <n v="4000"/>
    <n v="2012"/>
  </r>
  <r>
    <x v="5"/>
    <s v="Продукт1"/>
    <x v="50"/>
    <n v="49500"/>
    <x v="4"/>
    <n v="8250"/>
    <n v="2012"/>
  </r>
  <r>
    <x v="5"/>
    <s v="Продукт1"/>
    <x v="191"/>
    <n v="1000"/>
    <x v="7"/>
    <n v="1000"/>
    <n v="2012"/>
  </r>
  <r>
    <x v="5"/>
    <s v="Продукт1"/>
    <x v="51"/>
    <n v="24000"/>
    <x v="3"/>
    <n v="4800"/>
    <n v="2012"/>
  </r>
  <r>
    <x v="5"/>
    <s v="Продукт1"/>
    <x v="52"/>
    <n v="9000"/>
    <x v="1"/>
    <n v="4500"/>
    <n v="2012"/>
  </r>
  <r>
    <x v="5"/>
    <s v="Продукт1"/>
    <x v="192"/>
    <n v="14800"/>
    <x v="4"/>
    <n v="2466.6666666666665"/>
    <n v="2012"/>
  </r>
  <r>
    <x v="5"/>
    <s v="Продукт1"/>
    <x v="173"/>
    <n v="25500"/>
    <x v="3"/>
    <n v="5100"/>
    <n v="2012"/>
  </r>
  <r>
    <x v="5"/>
    <s v="Продукт1"/>
    <x v="55"/>
    <n v="5000"/>
    <x v="7"/>
    <n v="5000"/>
    <n v="2012"/>
  </r>
  <r>
    <x v="5"/>
    <s v="Продукт1"/>
    <x v="194"/>
    <n v="68650"/>
    <x v="8"/>
    <n v="8581.25"/>
    <n v="2012"/>
  </r>
  <r>
    <x v="5"/>
    <s v="Продукт1"/>
    <x v="57"/>
    <n v="30000"/>
    <x v="7"/>
    <n v="30000"/>
    <n v="2012"/>
  </r>
  <r>
    <x v="5"/>
    <s v="Продукт1"/>
    <x v="58"/>
    <n v="9000"/>
    <x v="0"/>
    <n v="3000"/>
    <n v="2012"/>
  </r>
  <r>
    <x v="5"/>
    <s v="Продукт1"/>
    <x v="196"/>
    <n v="16000"/>
    <x v="3"/>
    <n v="3200"/>
    <n v="2012"/>
  </r>
  <r>
    <x v="5"/>
    <s v="Продукт1"/>
    <x v="60"/>
    <n v="18000"/>
    <x v="0"/>
    <n v="6000"/>
    <n v="2012"/>
  </r>
  <r>
    <x v="5"/>
    <s v="Продукт1"/>
    <x v="61"/>
    <n v="16000"/>
    <x v="4"/>
    <n v="2666.6666666666665"/>
    <n v="2012"/>
  </r>
  <r>
    <x v="5"/>
    <s v="Продукт1"/>
    <x v="62"/>
    <n v="16000"/>
    <x v="0"/>
    <n v="5333.333333333333"/>
    <n v="2012"/>
  </r>
  <r>
    <x v="5"/>
    <s v="Продукт1"/>
    <x v="63"/>
    <n v="4000"/>
    <x v="7"/>
    <n v="4000"/>
    <n v="2012"/>
  </r>
  <r>
    <x v="5"/>
    <s v="Продукт1"/>
    <x v="222"/>
    <n v="15000"/>
    <x v="5"/>
    <n v="3750"/>
    <n v="2012"/>
  </r>
  <r>
    <x v="5"/>
    <s v="Продукт1"/>
    <x v="67"/>
    <n v="14500"/>
    <x v="4"/>
    <n v="2416.6666666666665"/>
    <n v="2012"/>
  </r>
  <r>
    <x v="5"/>
    <s v="Продукт1"/>
    <x v="68"/>
    <n v="32000"/>
    <x v="8"/>
    <n v="4000"/>
    <n v="2012"/>
  </r>
  <r>
    <x v="5"/>
    <s v="Продукт1"/>
    <x v="69"/>
    <n v="7500"/>
    <x v="1"/>
    <n v="3750"/>
    <n v="2012"/>
  </r>
  <r>
    <x v="5"/>
    <s v="Продукт1"/>
    <x v="250"/>
    <n v="4500"/>
    <x v="1"/>
    <n v="2250"/>
    <n v="2012"/>
  </r>
  <r>
    <x v="5"/>
    <s v="Продукт1"/>
    <x v="197"/>
    <n v="30000"/>
    <x v="7"/>
    <n v="30000"/>
    <n v="2012"/>
  </r>
  <r>
    <x v="5"/>
    <s v="Продукт1"/>
    <x v="71"/>
    <n v="5900"/>
    <x v="1"/>
    <n v="2950"/>
    <n v="2012"/>
  </r>
  <r>
    <x v="5"/>
    <s v="Продукт1"/>
    <x v="174"/>
    <n v="2000"/>
    <x v="7"/>
    <n v="2000"/>
    <n v="2012"/>
  </r>
  <r>
    <x v="5"/>
    <s v="Продукт1"/>
    <x v="73"/>
    <n v="89013.79"/>
    <x v="3"/>
    <n v="17802.757999999998"/>
    <n v="2012"/>
  </r>
  <r>
    <x v="5"/>
    <s v="Продукт1"/>
    <x v="74"/>
    <n v="23000"/>
    <x v="1"/>
    <n v="11500"/>
    <n v="2012"/>
  </r>
  <r>
    <x v="5"/>
    <s v="Продукт1"/>
    <x v="254"/>
    <n v="46500"/>
    <x v="6"/>
    <n v="6642.8571428571431"/>
    <n v="2012"/>
  </r>
  <r>
    <x v="5"/>
    <s v="Продукт1"/>
    <x v="198"/>
    <n v="7500"/>
    <x v="0"/>
    <n v="2500"/>
    <n v="2012"/>
  </r>
  <r>
    <x v="5"/>
    <s v="Продукт1"/>
    <x v="175"/>
    <n v="3000"/>
    <x v="1"/>
    <n v="1500"/>
    <n v="2012"/>
  </r>
  <r>
    <x v="5"/>
    <s v="Продукт1"/>
    <x v="78"/>
    <n v="26000"/>
    <x v="5"/>
    <n v="6500"/>
    <n v="2012"/>
  </r>
  <r>
    <x v="5"/>
    <s v="Продукт1"/>
    <x v="81"/>
    <n v="21000"/>
    <x v="6"/>
    <n v="3000"/>
    <n v="2012"/>
  </r>
  <r>
    <x v="5"/>
    <s v="Продукт1"/>
    <x v="199"/>
    <n v="77000"/>
    <x v="1"/>
    <n v="38500"/>
    <n v="2012"/>
  </r>
  <r>
    <x v="5"/>
    <s v="Продукт1"/>
    <x v="176"/>
    <n v="27500"/>
    <x v="1"/>
    <n v="13750"/>
    <n v="2012"/>
  </r>
  <r>
    <x v="5"/>
    <s v="Продукт1"/>
    <x v="82"/>
    <n v="19000"/>
    <x v="0"/>
    <n v="6333.333333333333"/>
    <n v="2012"/>
  </r>
  <r>
    <x v="5"/>
    <s v="Продукт1"/>
    <x v="200"/>
    <n v="4000"/>
    <x v="7"/>
    <n v="4000"/>
    <n v="2012"/>
  </r>
  <r>
    <x v="5"/>
    <s v="Продукт1"/>
    <x v="84"/>
    <n v="24500"/>
    <x v="6"/>
    <n v="3500"/>
    <n v="2012"/>
  </r>
  <r>
    <x v="5"/>
    <s v="Продукт1"/>
    <x v="202"/>
    <n v="38500"/>
    <x v="8"/>
    <n v="4812.5"/>
    <n v="2012"/>
  </r>
  <r>
    <x v="5"/>
    <s v="Продукт1"/>
    <x v="85"/>
    <n v="9000"/>
    <x v="1"/>
    <n v="4500"/>
    <n v="2012"/>
  </r>
  <r>
    <x v="5"/>
    <s v="Продукт1"/>
    <x v="203"/>
    <n v="5000"/>
    <x v="7"/>
    <n v="5000"/>
    <n v="2012"/>
  </r>
  <r>
    <x v="5"/>
    <s v="Продукт1"/>
    <x v="87"/>
    <n v="8500"/>
    <x v="0"/>
    <n v="2833.3333333333335"/>
    <n v="2012"/>
  </r>
  <r>
    <x v="5"/>
    <s v="Продукт1"/>
    <x v="204"/>
    <n v="5000"/>
    <x v="7"/>
    <n v="5000"/>
    <n v="2012"/>
  </r>
  <r>
    <x v="5"/>
    <s v="Продукт1"/>
    <x v="89"/>
    <n v="14500"/>
    <x v="5"/>
    <n v="3625"/>
    <n v="2012"/>
  </r>
  <r>
    <x v="5"/>
    <s v="Продукт1"/>
    <x v="90"/>
    <n v="28500"/>
    <x v="5"/>
    <n v="7125"/>
    <n v="2012"/>
  </r>
  <r>
    <x v="5"/>
    <s v="Продукт1"/>
    <x v="91"/>
    <n v="11000"/>
    <x v="0"/>
    <n v="3666.6666666666665"/>
    <n v="2012"/>
  </r>
  <r>
    <x v="5"/>
    <s v="Продукт1"/>
    <x v="93"/>
    <n v="27300"/>
    <x v="4"/>
    <n v="4550"/>
    <n v="2012"/>
  </r>
  <r>
    <x v="5"/>
    <s v="Продукт1"/>
    <x v="94"/>
    <n v="6500"/>
    <x v="1"/>
    <n v="3250"/>
    <n v="2012"/>
  </r>
  <r>
    <x v="5"/>
    <s v="Продукт1"/>
    <x v="95"/>
    <n v="10000"/>
    <x v="0"/>
    <n v="3333.3333333333335"/>
    <n v="2012"/>
  </r>
  <r>
    <x v="5"/>
    <s v="Продукт1"/>
    <x v="96"/>
    <n v="17000"/>
    <x v="3"/>
    <n v="3400"/>
    <n v="2012"/>
  </r>
  <r>
    <x v="5"/>
    <s v="Продукт1"/>
    <x v="97"/>
    <n v="20700"/>
    <x v="6"/>
    <n v="2957.1428571428573"/>
    <n v="2012"/>
  </r>
  <r>
    <x v="5"/>
    <s v="Продукт1"/>
    <x v="99"/>
    <n v="26500"/>
    <x v="6"/>
    <n v="3785.7142857142858"/>
    <n v="2012"/>
  </r>
  <r>
    <x v="5"/>
    <s v="Продукт1"/>
    <x v="235"/>
    <n v="15000"/>
    <x v="1"/>
    <n v="7500"/>
    <n v="2012"/>
  </r>
  <r>
    <x v="5"/>
    <s v="Продукт1"/>
    <x v="100"/>
    <n v="36750"/>
    <x v="2"/>
    <n v="3675"/>
    <n v="2012"/>
  </r>
  <r>
    <x v="5"/>
    <s v="Продукт1"/>
    <x v="101"/>
    <n v="10400"/>
    <x v="5"/>
    <n v="2600"/>
    <n v="2012"/>
  </r>
  <r>
    <x v="5"/>
    <s v="Продукт1"/>
    <x v="206"/>
    <n v="1000"/>
    <x v="7"/>
    <n v="1000"/>
    <n v="2012"/>
  </r>
  <r>
    <x v="5"/>
    <s v="Продукт1"/>
    <x v="103"/>
    <n v="21300"/>
    <x v="11"/>
    <n v="2366.6666666666665"/>
    <n v="2012"/>
  </r>
  <r>
    <x v="5"/>
    <s v="Продукт1"/>
    <x v="104"/>
    <n v="36500"/>
    <x v="6"/>
    <n v="5214.2857142857147"/>
    <n v="2012"/>
  </r>
  <r>
    <x v="5"/>
    <s v="Продукт1"/>
    <x v="105"/>
    <n v="5000"/>
    <x v="7"/>
    <n v="5000"/>
    <n v="2012"/>
  </r>
  <r>
    <x v="5"/>
    <s v="Продукт1"/>
    <x v="236"/>
    <n v="11500"/>
    <x v="0"/>
    <n v="3833.3333333333335"/>
    <n v="2012"/>
  </r>
  <r>
    <x v="5"/>
    <s v="Продукт1"/>
    <x v="106"/>
    <n v="9500"/>
    <x v="0"/>
    <n v="3166.6666666666665"/>
    <n v="2012"/>
  </r>
  <r>
    <x v="5"/>
    <s v="Продукт1"/>
    <x v="108"/>
    <n v="8000"/>
    <x v="0"/>
    <n v="2666.6666666666665"/>
    <n v="2012"/>
  </r>
  <r>
    <x v="5"/>
    <s v="Продукт1"/>
    <x v="109"/>
    <n v="12000"/>
    <x v="3"/>
    <n v="2400"/>
    <n v="2012"/>
  </r>
  <r>
    <x v="5"/>
    <s v="Продукт1"/>
    <x v="111"/>
    <n v="18500"/>
    <x v="5"/>
    <n v="4625"/>
    <n v="2012"/>
  </r>
  <r>
    <x v="5"/>
    <s v="Продукт1"/>
    <x v="225"/>
    <n v="39500"/>
    <x v="8"/>
    <n v="4937.5"/>
    <n v="2012"/>
  </r>
  <r>
    <x v="5"/>
    <s v="Продукт1"/>
    <x v="113"/>
    <n v="2000"/>
    <x v="7"/>
    <n v="2000"/>
    <n v="2012"/>
  </r>
  <r>
    <x v="5"/>
    <s v="Продукт1"/>
    <x v="237"/>
    <n v="15000"/>
    <x v="3"/>
    <n v="3000"/>
    <n v="2012"/>
  </r>
  <r>
    <x v="5"/>
    <s v="Продукт1"/>
    <x v="114"/>
    <n v="49700"/>
    <x v="0"/>
    <n v="16566.666666666668"/>
    <n v="2012"/>
  </r>
  <r>
    <x v="5"/>
    <s v="Продукт1"/>
    <x v="115"/>
    <n v="16000"/>
    <x v="5"/>
    <n v="4000"/>
    <n v="2012"/>
  </r>
  <r>
    <x v="5"/>
    <s v="Продукт1"/>
    <x v="116"/>
    <n v="37000"/>
    <x v="7"/>
    <n v="37000"/>
    <n v="2012"/>
  </r>
  <r>
    <x v="5"/>
    <s v="Продукт1"/>
    <x v="117"/>
    <n v="500"/>
    <x v="7"/>
    <n v="500"/>
    <n v="2012"/>
  </r>
  <r>
    <x v="5"/>
    <s v="Продукт1"/>
    <x v="118"/>
    <n v="13000"/>
    <x v="3"/>
    <n v="2600"/>
    <n v="2012"/>
  </r>
  <r>
    <x v="5"/>
    <s v="Продукт1"/>
    <x v="119"/>
    <n v="23500"/>
    <x v="6"/>
    <n v="3357.1428571428573"/>
    <n v="2012"/>
  </r>
  <r>
    <x v="5"/>
    <s v="Продукт1"/>
    <x v="120"/>
    <n v="8000"/>
    <x v="1"/>
    <n v="4000"/>
    <n v="2012"/>
  </r>
  <r>
    <x v="5"/>
    <s v="Продукт1"/>
    <x v="121"/>
    <n v="13600"/>
    <x v="5"/>
    <n v="3400"/>
    <n v="2012"/>
  </r>
  <r>
    <x v="5"/>
    <s v="Продукт1"/>
    <x v="122"/>
    <n v="17200"/>
    <x v="3"/>
    <n v="3440"/>
    <n v="2012"/>
  </r>
  <r>
    <x v="5"/>
    <s v="Продукт1"/>
    <x v="123"/>
    <n v="13000"/>
    <x v="0"/>
    <n v="4333.333333333333"/>
    <n v="2012"/>
  </r>
  <r>
    <x v="5"/>
    <s v="Продукт1"/>
    <x v="124"/>
    <n v="10500"/>
    <x v="0"/>
    <n v="3500"/>
    <n v="2012"/>
  </r>
  <r>
    <x v="5"/>
    <s v="Продукт1"/>
    <x v="212"/>
    <n v="36500"/>
    <x v="4"/>
    <n v="6083.333333333333"/>
    <n v="2012"/>
  </r>
  <r>
    <x v="5"/>
    <s v="Продукт1"/>
    <x v="126"/>
    <n v="6000"/>
    <x v="7"/>
    <n v="6000"/>
    <n v="2012"/>
  </r>
  <r>
    <x v="5"/>
    <s v="Продукт1"/>
    <x v="127"/>
    <n v="16500"/>
    <x v="4"/>
    <n v="2750"/>
    <n v="2012"/>
  </r>
  <r>
    <x v="5"/>
    <s v="Продукт1"/>
    <x v="128"/>
    <n v="67000"/>
    <x v="0"/>
    <n v="22333.333333333332"/>
    <n v="2012"/>
  </r>
  <r>
    <x v="5"/>
    <s v="Продукт1"/>
    <x v="214"/>
    <n v="6000"/>
    <x v="7"/>
    <n v="6000"/>
    <n v="2012"/>
  </r>
  <r>
    <x v="5"/>
    <s v="Продукт1"/>
    <x v="129"/>
    <n v="11500"/>
    <x v="3"/>
    <n v="2300"/>
    <n v="2012"/>
  </r>
  <r>
    <x v="5"/>
    <s v="Продукт1"/>
    <x v="215"/>
    <n v="58500"/>
    <x v="4"/>
    <n v="9750"/>
    <n v="2012"/>
  </r>
  <r>
    <x v="5"/>
    <s v="Продукт1"/>
    <x v="131"/>
    <n v="20500"/>
    <x v="0"/>
    <n v="6833.333333333333"/>
    <n v="2012"/>
  </r>
  <r>
    <x v="5"/>
    <s v="Продукт1"/>
    <x v="226"/>
    <n v="1500"/>
    <x v="7"/>
    <n v="1500"/>
    <n v="2012"/>
  </r>
  <r>
    <x v="5"/>
    <s v="Продукт1"/>
    <x v="216"/>
    <n v="15150"/>
    <x v="0"/>
    <n v="5050"/>
    <n v="2012"/>
  </r>
  <r>
    <x v="5"/>
    <s v="Продукт1"/>
    <x v="134"/>
    <n v="24500"/>
    <x v="5"/>
    <n v="6125"/>
    <n v="2012"/>
  </r>
  <r>
    <x v="5"/>
    <s v="Продукт1"/>
    <x v="177"/>
    <n v="7000"/>
    <x v="7"/>
    <n v="7000"/>
    <n v="2012"/>
  </r>
  <r>
    <x v="5"/>
    <s v="Продукт1"/>
    <x v="136"/>
    <n v="24000"/>
    <x v="8"/>
    <n v="3000"/>
    <n v="2012"/>
  </r>
  <r>
    <x v="5"/>
    <s v="Продукт1"/>
    <x v="241"/>
    <n v="4400"/>
    <x v="7"/>
    <n v="4400"/>
    <n v="2012"/>
  </r>
  <r>
    <x v="5"/>
    <s v="Продукт1"/>
    <x v="137"/>
    <n v="19500"/>
    <x v="4"/>
    <n v="3250"/>
    <n v="2012"/>
  </r>
  <r>
    <x v="5"/>
    <s v="Продукт1"/>
    <x v="138"/>
    <n v="10000"/>
    <x v="0"/>
    <n v="3333.3333333333335"/>
    <n v="2012"/>
  </r>
  <r>
    <x v="5"/>
    <s v="Продукт1"/>
    <x v="139"/>
    <n v="6500"/>
    <x v="1"/>
    <n v="3250"/>
    <n v="2012"/>
  </r>
  <r>
    <x v="5"/>
    <s v="Продукт1"/>
    <x v="141"/>
    <n v="32000"/>
    <x v="4"/>
    <n v="5333.333333333333"/>
    <n v="2012"/>
  </r>
  <r>
    <x v="5"/>
    <s v="Продукт1"/>
    <x v="142"/>
    <n v="1000"/>
    <x v="7"/>
    <n v="1000"/>
    <n v="2012"/>
  </r>
  <r>
    <x v="5"/>
    <s v="Продукт1"/>
    <x v="143"/>
    <n v="25000"/>
    <x v="11"/>
    <n v="2777.7777777777778"/>
    <n v="2012"/>
  </r>
  <r>
    <x v="5"/>
    <s v="Продукт1"/>
    <x v="246"/>
    <n v="14100"/>
    <x v="4"/>
    <n v="2350"/>
    <n v="2012"/>
  </r>
  <r>
    <x v="5"/>
    <s v="Продукт1"/>
    <x v="179"/>
    <n v="5000"/>
    <x v="7"/>
    <n v="5000"/>
    <n v="2012"/>
  </r>
  <r>
    <x v="5"/>
    <s v="Продукт1"/>
    <x v="146"/>
    <n v="30500"/>
    <x v="4"/>
    <n v="5083.333333333333"/>
    <n v="2012"/>
  </r>
  <r>
    <x v="5"/>
    <s v="Продукт1"/>
    <x v="147"/>
    <n v="20300"/>
    <x v="8"/>
    <n v="2537.5"/>
    <n v="2012"/>
  </r>
  <r>
    <x v="5"/>
    <s v="Продукт1"/>
    <x v="148"/>
    <n v="18000"/>
    <x v="0"/>
    <n v="6000"/>
    <n v="2012"/>
  </r>
  <r>
    <x v="5"/>
    <s v="Продукт1"/>
    <x v="149"/>
    <n v="10800"/>
    <x v="5"/>
    <n v="2700"/>
    <n v="2012"/>
  </r>
  <r>
    <x v="5"/>
    <s v="Продукт1"/>
    <x v="150"/>
    <n v="3200"/>
    <x v="7"/>
    <n v="3200"/>
    <n v="2012"/>
  </r>
  <r>
    <x v="5"/>
    <s v="Продукт1"/>
    <x v="151"/>
    <n v="29800"/>
    <x v="6"/>
    <n v="4257.1428571428569"/>
    <n v="2012"/>
  </r>
  <r>
    <x v="5"/>
    <s v="Продукт1"/>
    <x v="152"/>
    <n v="8000"/>
    <x v="7"/>
    <n v="8000"/>
    <n v="2012"/>
  </r>
  <r>
    <x v="5"/>
    <s v="Продукт1"/>
    <x v="243"/>
    <n v="68500"/>
    <x v="2"/>
    <n v="6850"/>
    <n v="2012"/>
  </r>
  <r>
    <x v="5"/>
    <s v="Продукт1"/>
    <x v="155"/>
    <n v="6500"/>
    <x v="0"/>
    <n v="2166.6666666666665"/>
    <n v="2012"/>
  </r>
  <r>
    <x v="5"/>
    <s v="Продукт1"/>
    <x v="156"/>
    <n v="50000"/>
    <x v="1"/>
    <n v="25000"/>
    <n v="2012"/>
  </r>
  <r>
    <x v="5"/>
    <s v="Продукт1"/>
    <x v="157"/>
    <n v="12500"/>
    <x v="0"/>
    <n v="4166.666666666667"/>
    <n v="2012"/>
  </r>
  <r>
    <x v="5"/>
    <s v="Продукт1"/>
    <x v="228"/>
    <n v="10200"/>
    <x v="0"/>
    <n v="3400"/>
    <n v="2012"/>
  </r>
  <r>
    <x v="5"/>
    <s v="Продукт1"/>
    <x v="180"/>
    <n v="6500"/>
    <x v="1"/>
    <n v="3250"/>
    <n v="2012"/>
  </r>
  <r>
    <x v="5"/>
    <s v="Продукт1"/>
    <x v="158"/>
    <n v="19500"/>
    <x v="4"/>
    <n v="3250"/>
    <n v="2013"/>
  </r>
  <r>
    <x v="5"/>
    <s v="Продукт1"/>
    <x v="159"/>
    <n v="16000"/>
    <x v="0"/>
    <n v="5333.333333333333"/>
    <n v="2013"/>
  </r>
  <r>
    <x v="5"/>
    <s v="Продукт1"/>
    <x v="160"/>
    <n v="12700"/>
    <x v="3"/>
    <n v="2540"/>
    <n v="2013"/>
  </r>
  <r>
    <x v="5"/>
    <s v="Продукт1"/>
    <x v="161"/>
    <n v="16100"/>
    <x v="4"/>
    <n v="2683.3333333333335"/>
    <n v="2013"/>
  </r>
  <r>
    <x v="5"/>
    <s v="Продукт1"/>
    <x v="162"/>
    <n v="16500"/>
    <x v="3"/>
    <n v="3300"/>
    <n v="2013"/>
  </r>
  <r>
    <x v="5"/>
    <s v="Продукт1"/>
    <x v="163"/>
    <n v="10700"/>
    <x v="5"/>
    <n v="2675"/>
    <n v="2013"/>
  </r>
  <r>
    <x v="5"/>
    <s v="Продукт1"/>
    <x v="164"/>
    <n v="2000"/>
    <x v="7"/>
    <n v="2000"/>
    <n v="2013"/>
  </r>
  <r>
    <x v="5"/>
    <s v="Продукт1"/>
    <x v="165"/>
    <n v="500"/>
    <x v="7"/>
    <n v="500"/>
    <n v="2013"/>
  </r>
  <r>
    <x v="5"/>
    <s v="Продукт1"/>
    <x v="258"/>
    <n v="23000"/>
    <x v="8"/>
    <n v="2875"/>
    <n v="2013"/>
  </r>
  <r>
    <x v="5"/>
    <s v="Продукт1"/>
    <x v="166"/>
    <n v="13500"/>
    <x v="0"/>
    <n v="4500"/>
    <n v="2013"/>
  </r>
  <r>
    <x v="5"/>
    <s v="Продукт1"/>
    <x v="167"/>
    <n v="7150"/>
    <x v="1"/>
    <n v="3575"/>
    <n v="2013"/>
  </r>
  <r>
    <x v="5"/>
    <s v="Продукт2"/>
    <x v="0"/>
    <n v="22500"/>
    <x v="3"/>
    <n v="4500"/>
    <n v="2011"/>
  </r>
  <r>
    <x v="5"/>
    <s v="Продукт2"/>
    <x v="1"/>
    <n v="5000"/>
    <x v="0"/>
    <n v="1666.6666666666667"/>
    <n v="2011"/>
  </r>
  <r>
    <x v="5"/>
    <s v="Продукт2"/>
    <x v="3"/>
    <n v="28100"/>
    <x v="17"/>
    <n v="1873.3333333333333"/>
    <n v="2011"/>
  </r>
  <r>
    <x v="5"/>
    <s v="Продукт2"/>
    <x v="4"/>
    <n v="18700"/>
    <x v="11"/>
    <n v="2077.7777777777778"/>
    <n v="2011"/>
  </r>
  <r>
    <x v="5"/>
    <s v="Продукт2"/>
    <x v="5"/>
    <n v="15500"/>
    <x v="2"/>
    <n v="1550"/>
    <n v="2011"/>
  </r>
  <r>
    <x v="5"/>
    <s v="Продукт2"/>
    <x v="8"/>
    <n v="40000"/>
    <x v="24"/>
    <n v="2500"/>
    <n v="2011"/>
  </r>
  <r>
    <x v="5"/>
    <s v="Продукт2"/>
    <x v="9"/>
    <n v="49150"/>
    <x v="9"/>
    <n v="3780.7692307692309"/>
    <n v="2011"/>
  </r>
  <r>
    <x v="5"/>
    <s v="Продукт2"/>
    <x v="10"/>
    <n v="32150"/>
    <x v="18"/>
    <n v="1891.1764705882354"/>
    <n v="2011"/>
  </r>
  <r>
    <x v="5"/>
    <s v="Продукт2"/>
    <x v="12"/>
    <n v="60300"/>
    <x v="29"/>
    <n v="2621.7391304347825"/>
    <n v="2011"/>
  </r>
  <r>
    <x v="5"/>
    <s v="Продукт2"/>
    <x v="229"/>
    <n v="22000"/>
    <x v="11"/>
    <n v="2444.4444444444443"/>
    <n v="2011"/>
  </r>
  <r>
    <x v="5"/>
    <s v="Продукт2"/>
    <x v="14"/>
    <n v="34600"/>
    <x v="15"/>
    <n v="2471.4285714285716"/>
    <n v="2012"/>
  </r>
  <r>
    <x v="5"/>
    <s v="Продукт2"/>
    <x v="16"/>
    <n v="39700"/>
    <x v="15"/>
    <n v="2835.7142857142858"/>
    <n v="2012"/>
  </r>
  <r>
    <x v="5"/>
    <s v="Продукт2"/>
    <x v="17"/>
    <n v="33100"/>
    <x v="9"/>
    <n v="2546.1538461538462"/>
    <n v="2012"/>
  </r>
  <r>
    <x v="5"/>
    <s v="Продукт2"/>
    <x v="18"/>
    <n v="18600"/>
    <x v="11"/>
    <n v="2066.6666666666665"/>
    <n v="2012"/>
  </r>
  <r>
    <x v="5"/>
    <s v="Продукт2"/>
    <x v="20"/>
    <n v="47100"/>
    <x v="26"/>
    <n v="2616.6666666666665"/>
    <n v="2012"/>
  </r>
  <r>
    <x v="5"/>
    <s v="Продукт2"/>
    <x v="22"/>
    <n v="68000"/>
    <x v="27"/>
    <n v="3400"/>
    <n v="2012"/>
  </r>
  <r>
    <x v="5"/>
    <s v="Продукт2"/>
    <x v="23"/>
    <n v="17300"/>
    <x v="6"/>
    <n v="2471.4285714285716"/>
    <n v="2012"/>
  </r>
  <r>
    <x v="5"/>
    <s v="Продукт2"/>
    <x v="183"/>
    <n v="19900"/>
    <x v="4"/>
    <n v="3316.6666666666665"/>
    <n v="2012"/>
  </r>
  <r>
    <x v="5"/>
    <s v="Продукт2"/>
    <x v="25"/>
    <n v="40000"/>
    <x v="27"/>
    <n v="2000"/>
    <n v="2012"/>
  </r>
  <r>
    <x v="5"/>
    <s v="Продукт2"/>
    <x v="26"/>
    <n v="16800"/>
    <x v="11"/>
    <n v="1866.6666666666667"/>
    <n v="2012"/>
  </r>
  <r>
    <x v="5"/>
    <s v="Продукт2"/>
    <x v="27"/>
    <n v="22500"/>
    <x v="9"/>
    <n v="1730.7692307692307"/>
    <n v="2012"/>
  </r>
  <r>
    <x v="5"/>
    <s v="Продукт2"/>
    <x v="230"/>
    <n v="45800"/>
    <x v="14"/>
    <n v="2180.9523809523807"/>
    <n v="2012"/>
  </r>
  <r>
    <x v="5"/>
    <s v="Продукт2"/>
    <x v="185"/>
    <n v="25300"/>
    <x v="24"/>
    <n v="1581.25"/>
    <n v="2012"/>
  </r>
  <r>
    <x v="5"/>
    <s v="Продукт2"/>
    <x v="30"/>
    <n v="49400"/>
    <x v="12"/>
    <n v="2600"/>
    <n v="2012"/>
  </r>
  <r>
    <x v="5"/>
    <s v="Продукт2"/>
    <x v="32"/>
    <n v="27500"/>
    <x v="13"/>
    <n v="2291.6666666666665"/>
    <n v="2012"/>
  </r>
  <r>
    <x v="5"/>
    <s v="Продукт2"/>
    <x v="33"/>
    <n v="61200"/>
    <x v="22"/>
    <n v="2353.8461538461538"/>
    <n v="2012"/>
  </r>
  <r>
    <x v="5"/>
    <s v="Продукт2"/>
    <x v="248"/>
    <n v="32100"/>
    <x v="13"/>
    <n v="2675"/>
    <n v="2012"/>
  </r>
  <r>
    <x v="5"/>
    <s v="Продукт2"/>
    <x v="232"/>
    <n v="25200"/>
    <x v="2"/>
    <n v="2520"/>
    <n v="2012"/>
  </r>
  <r>
    <x v="5"/>
    <s v="Продукт2"/>
    <x v="35"/>
    <n v="40100"/>
    <x v="24"/>
    <n v="2506.25"/>
    <n v="2012"/>
  </r>
  <r>
    <x v="5"/>
    <s v="Продукт2"/>
    <x v="227"/>
    <n v="10500"/>
    <x v="3"/>
    <n v="2100"/>
    <n v="2012"/>
  </r>
  <r>
    <x v="5"/>
    <s v="Продукт2"/>
    <x v="37"/>
    <n v="12000"/>
    <x v="8"/>
    <n v="1500"/>
    <n v="2012"/>
  </r>
  <r>
    <x v="5"/>
    <s v="Продукт2"/>
    <x v="186"/>
    <n v="23700"/>
    <x v="2"/>
    <n v="2370"/>
    <n v="2012"/>
  </r>
  <r>
    <x v="5"/>
    <s v="Продукт2"/>
    <x v="39"/>
    <n v="38400"/>
    <x v="17"/>
    <n v="2560"/>
    <n v="2012"/>
  </r>
  <r>
    <x v="5"/>
    <s v="Продукт2"/>
    <x v="41"/>
    <n v="34500"/>
    <x v="15"/>
    <n v="2464.2857142857142"/>
    <n v="2012"/>
  </r>
  <r>
    <x v="5"/>
    <s v="Продукт2"/>
    <x v="42"/>
    <n v="30000"/>
    <x v="9"/>
    <n v="2307.6923076923076"/>
    <n v="2012"/>
  </r>
  <r>
    <x v="5"/>
    <s v="Продукт2"/>
    <x v="44"/>
    <n v="38200"/>
    <x v="28"/>
    <n v="1591.6666666666667"/>
    <n v="2012"/>
  </r>
  <r>
    <x v="5"/>
    <s v="Продукт2"/>
    <x v="45"/>
    <n v="36900"/>
    <x v="18"/>
    <n v="2170.5882352941176"/>
    <n v="2012"/>
  </r>
  <r>
    <x v="5"/>
    <s v="Продукт2"/>
    <x v="223"/>
    <n v="59400"/>
    <x v="16"/>
    <n v="2700"/>
    <n v="2012"/>
  </r>
  <r>
    <x v="5"/>
    <s v="Продукт2"/>
    <x v="188"/>
    <n v="58200"/>
    <x v="22"/>
    <n v="2238.4615384615386"/>
    <n v="2012"/>
  </r>
  <r>
    <x v="5"/>
    <s v="Продукт2"/>
    <x v="46"/>
    <n v="36950"/>
    <x v="18"/>
    <n v="2173.5294117647059"/>
    <n v="2012"/>
  </r>
  <r>
    <x v="5"/>
    <s v="Продукт2"/>
    <x v="47"/>
    <n v="16900"/>
    <x v="10"/>
    <n v="1536.3636363636363"/>
    <n v="2012"/>
  </r>
  <r>
    <x v="5"/>
    <s v="Продукт2"/>
    <x v="48"/>
    <n v="26000"/>
    <x v="2"/>
    <n v="2600"/>
    <n v="2012"/>
  </r>
  <r>
    <x v="5"/>
    <s v="Продукт2"/>
    <x v="249"/>
    <n v="25500"/>
    <x v="13"/>
    <n v="2125"/>
    <n v="2012"/>
  </r>
  <r>
    <x v="5"/>
    <s v="Продукт2"/>
    <x v="49"/>
    <n v="16800"/>
    <x v="10"/>
    <n v="1527.2727272727273"/>
    <n v="2012"/>
  </r>
  <r>
    <x v="5"/>
    <s v="Продукт2"/>
    <x v="172"/>
    <n v="28000"/>
    <x v="2"/>
    <n v="2800"/>
    <n v="2012"/>
  </r>
  <r>
    <x v="5"/>
    <s v="Продукт2"/>
    <x v="50"/>
    <n v="18000"/>
    <x v="10"/>
    <n v="1636.3636363636363"/>
    <n v="2012"/>
  </r>
  <r>
    <x v="5"/>
    <s v="Продукт2"/>
    <x v="191"/>
    <n v="12000"/>
    <x v="8"/>
    <n v="1500"/>
    <n v="2012"/>
  </r>
  <r>
    <x v="5"/>
    <s v="Продукт2"/>
    <x v="51"/>
    <n v="28200"/>
    <x v="9"/>
    <n v="2169.2307692307691"/>
    <n v="2012"/>
  </r>
  <r>
    <x v="5"/>
    <s v="Продукт2"/>
    <x v="52"/>
    <n v="72300"/>
    <x v="33"/>
    <n v="2190.909090909091"/>
    <n v="2012"/>
  </r>
  <r>
    <x v="5"/>
    <s v="Продукт2"/>
    <x v="192"/>
    <n v="45050"/>
    <x v="14"/>
    <n v="2145.2380952380954"/>
    <n v="2012"/>
  </r>
  <r>
    <x v="5"/>
    <s v="Продукт2"/>
    <x v="173"/>
    <n v="55000"/>
    <x v="29"/>
    <n v="2391.304347826087"/>
    <n v="2012"/>
  </r>
  <r>
    <x v="5"/>
    <s v="Продукт2"/>
    <x v="55"/>
    <n v="29000"/>
    <x v="17"/>
    <n v="1933.3333333333333"/>
    <n v="2012"/>
  </r>
  <r>
    <x v="5"/>
    <s v="Продукт2"/>
    <x v="194"/>
    <n v="68700"/>
    <x v="19"/>
    <n v="2453.5714285714284"/>
    <n v="2012"/>
  </r>
  <r>
    <x v="5"/>
    <s v="Продукт2"/>
    <x v="57"/>
    <n v="14500"/>
    <x v="3"/>
    <n v="2900"/>
    <n v="2012"/>
  </r>
  <r>
    <x v="5"/>
    <s v="Продукт2"/>
    <x v="58"/>
    <n v="39100"/>
    <x v="17"/>
    <n v="2606.6666666666665"/>
    <n v="2012"/>
  </r>
  <r>
    <x v="5"/>
    <s v="Продукт2"/>
    <x v="196"/>
    <n v="31000"/>
    <x v="18"/>
    <n v="1823.5294117647059"/>
    <n v="2012"/>
  </r>
  <r>
    <x v="5"/>
    <s v="Продукт2"/>
    <x v="60"/>
    <n v="21000"/>
    <x v="9"/>
    <n v="1615.3846153846155"/>
    <n v="2012"/>
  </r>
  <r>
    <x v="5"/>
    <s v="Продукт2"/>
    <x v="61"/>
    <n v="21100"/>
    <x v="13"/>
    <n v="1758.3333333333333"/>
    <n v="2012"/>
  </r>
  <r>
    <x v="5"/>
    <s v="Продукт2"/>
    <x v="62"/>
    <n v="47200"/>
    <x v="16"/>
    <n v="2145.4545454545455"/>
    <n v="2012"/>
  </r>
  <r>
    <x v="5"/>
    <s v="Продукт2"/>
    <x v="63"/>
    <n v="13300"/>
    <x v="0"/>
    <n v="4433.333333333333"/>
    <n v="2012"/>
  </r>
  <r>
    <x v="5"/>
    <s v="Продукт2"/>
    <x v="64"/>
    <n v="71800"/>
    <x v="31"/>
    <n v="2659.2592592592591"/>
    <n v="2012"/>
  </r>
  <r>
    <x v="5"/>
    <s v="Продукт2"/>
    <x v="222"/>
    <n v="70700"/>
    <x v="21"/>
    <n v="2356.6666666666665"/>
    <n v="2012"/>
  </r>
  <r>
    <x v="5"/>
    <s v="Продукт2"/>
    <x v="67"/>
    <n v="64100"/>
    <x v="20"/>
    <n v="2564"/>
    <n v="2012"/>
  </r>
  <r>
    <x v="5"/>
    <s v="Продукт2"/>
    <x v="68"/>
    <n v="58500"/>
    <x v="31"/>
    <n v="2166.6666666666665"/>
    <n v="2012"/>
  </r>
  <r>
    <x v="5"/>
    <s v="Продукт2"/>
    <x v="69"/>
    <n v="11200"/>
    <x v="4"/>
    <n v="1866.6666666666667"/>
    <n v="2012"/>
  </r>
  <r>
    <x v="5"/>
    <s v="Продукт2"/>
    <x v="250"/>
    <n v="31500"/>
    <x v="17"/>
    <n v="2100"/>
    <n v="2012"/>
  </r>
  <r>
    <x v="5"/>
    <s v="Продукт2"/>
    <x v="197"/>
    <n v="23100"/>
    <x v="10"/>
    <n v="2100"/>
    <n v="2012"/>
  </r>
  <r>
    <x v="5"/>
    <s v="Продукт2"/>
    <x v="71"/>
    <n v="5500"/>
    <x v="1"/>
    <n v="2750"/>
    <n v="2012"/>
  </r>
  <r>
    <x v="5"/>
    <s v="Продукт2"/>
    <x v="174"/>
    <n v="12300"/>
    <x v="4"/>
    <n v="2050"/>
    <n v="2012"/>
  </r>
  <r>
    <x v="5"/>
    <s v="Продукт2"/>
    <x v="73"/>
    <n v="41900"/>
    <x v="27"/>
    <n v="2095"/>
    <n v="2012"/>
  </r>
  <r>
    <x v="5"/>
    <s v="Продукт2"/>
    <x v="74"/>
    <n v="4500"/>
    <x v="1"/>
    <n v="2250"/>
    <n v="2012"/>
  </r>
  <r>
    <x v="5"/>
    <s v="Продукт2"/>
    <x v="254"/>
    <n v="28500"/>
    <x v="13"/>
    <n v="2375"/>
    <n v="2012"/>
  </r>
  <r>
    <x v="5"/>
    <s v="Продукт2"/>
    <x v="198"/>
    <n v="18200"/>
    <x v="10"/>
    <n v="1654.5454545454545"/>
    <n v="2012"/>
  </r>
  <r>
    <x v="5"/>
    <s v="Продукт2"/>
    <x v="175"/>
    <n v="38300"/>
    <x v="12"/>
    <n v="2015.7894736842106"/>
    <n v="2012"/>
  </r>
  <r>
    <x v="5"/>
    <s v="Продукт2"/>
    <x v="78"/>
    <n v="52200"/>
    <x v="16"/>
    <n v="2372.7272727272725"/>
    <n v="2012"/>
  </r>
  <r>
    <x v="5"/>
    <s v="Продукт2"/>
    <x v="81"/>
    <n v="34000"/>
    <x v="18"/>
    <n v="2000"/>
    <n v="2012"/>
  </r>
  <r>
    <x v="5"/>
    <s v="Продукт2"/>
    <x v="199"/>
    <n v="3500"/>
    <x v="7"/>
    <n v="3500"/>
    <n v="2012"/>
  </r>
  <r>
    <x v="5"/>
    <s v="Продукт2"/>
    <x v="176"/>
    <n v="5000"/>
    <x v="0"/>
    <n v="1666.6666666666667"/>
    <n v="2012"/>
  </r>
  <r>
    <x v="5"/>
    <s v="Продукт2"/>
    <x v="234"/>
    <n v="42250"/>
    <x v="18"/>
    <n v="2485.294117647059"/>
    <n v="2012"/>
  </r>
  <r>
    <x v="5"/>
    <s v="Продукт2"/>
    <x v="82"/>
    <n v="16500"/>
    <x v="3"/>
    <n v="3300"/>
    <n v="2012"/>
  </r>
  <r>
    <x v="5"/>
    <s v="Продукт2"/>
    <x v="200"/>
    <n v="4500"/>
    <x v="0"/>
    <n v="1500"/>
    <n v="2012"/>
  </r>
  <r>
    <x v="5"/>
    <s v="Продукт2"/>
    <x v="83"/>
    <n v="35050"/>
    <x v="17"/>
    <n v="2336.6666666666665"/>
    <n v="2012"/>
  </r>
  <r>
    <x v="5"/>
    <s v="Продукт2"/>
    <x v="84"/>
    <n v="14300"/>
    <x v="10"/>
    <n v="1300"/>
    <n v="2012"/>
  </r>
  <r>
    <x v="5"/>
    <s v="Продукт2"/>
    <x v="202"/>
    <n v="34200"/>
    <x v="9"/>
    <n v="2630.7692307692309"/>
    <n v="2012"/>
  </r>
  <r>
    <x v="5"/>
    <s v="Продукт2"/>
    <x v="85"/>
    <n v="2700"/>
    <x v="1"/>
    <n v="1350"/>
    <n v="2012"/>
  </r>
  <r>
    <x v="5"/>
    <s v="Продукт2"/>
    <x v="203"/>
    <n v="90700"/>
    <x v="21"/>
    <n v="3023.3333333333335"/>
    <n v="2012"/>
  </r>
  <r>
    <x v="5"/>
    <s v="Продукт2"/>
    <x v="87"/>
    <n v="90800"/>
    <x v="34"/>
    <n v="2161.9047619047619"/>
    <n v="2012"/>
  </r>
  <r>
    <x v="5"/>
    <s v="Продукт2"/>
    <x v="204"/>
    <n v="5000"/>
    <x v="0"/>
    <n v="1666.6666666666667"/>
    <n v="2012"/>
  </r>
  <r>
    <x v="5"/>
    <s v="Продукт2"/>
    <x v="88"/>
    <n v="61400"/>
    <x v="22"/>
    <n v="2361.5384615384614"/>
    <n v="2012"/>
  </r>
  <r>
    <x v="5"/>
    <s v="Продукт2"/>
    <x v="89"/>
    <n v="58300"/>
    <x v="20"/>
    <n v="2332"/>
    <n v="2012"/>
  </r>
  <r>
    <x v="5"/>
    <s v="Продукт2"/>
    <x v="90"/>
    <n v="25950"/>
    <x v="15"/>
    <n v="1853.5714285714287"/>
    <n v="2012"/>
  </r>
  <r>
    <x v="5"/>
    <s v="Продукт2"/>
    <x v="91"/>
    <n v="20200"/>
    <x v="2"/>
    <n v="2020"/>
    <n v="2012"/>
  </r>
  <r>
    <x v="5"/>
    <s v="Продукт2"/>
    <x v="93"/>
    <n v="28500"/>
    <x v="15"/>
    <n v="2035.7142857142858"/>
    <n v="2012"/>
  </r>
  <r>
    <x v="5"/>
    <s v="Продукт2"/>
    <x v="94"/>
    <n v="4500"/>
    <x v="1"/>
    <n v="2250"/>
    <n v="2012"/>
  </r>
  <r>
    <x v="5"/>
    <s v="Продукт2"/>
    <x v="95"/>
    <n v="26800"/>
    <x v="13"/>
    <n v="2233.3333333333335"/>
    <n v="2012"/>
  </r>
  <r>
    <x v="5"/>
    <s v="Продукт2"/>
    <x v="96"/>
    <n v="21950"/>
    <x v="11"/>
    <n v="2438.8888888888887"/>
    <n v="2012"/>
  </r>
  <r>
    <x v="5"/>
    <s v="Продукт2"/>
    <x v="97"/>
    <n v="56400"/>
    <x v="29"/>
    <n v="2452.1739130434785"/>
    <n v="2012"/>
  </r>
  <r>
    <x v="5"/>
    <s v="Продукт2"/>
    <x v="99"/>
    <n v="28300"/>
    <x v="2"/>
    <n v="2830"/>
    <n v="2012"/>
  </r>
  <r>
    <x v="5"/>
    <s v="Продукт2"/>
    <x v="100"/>
    <n v="54500"/>
    <x v="20"/>
    <n v="2180"/>
    <n v="2012"/>
  </r>
  <r>
    <x v="5"/>
    <s v="Продукт2"/>
    <x v="101"/>
    <n v="43300"/>
    <x v="24"/>
    <n v="2706.25"/>
    <n v="2012"/>
  </r>
  <r>
    <x v="5"/>
    <s v="Продукт2"/>
    <x v="206"/>
    <n v="14500"/>
    <x v="11"/>
    <n v="1611.1111111111111"/>
    <n v="2012"/>
  </r>
  <r>
    <x v="5"/>
    <s v="Продукт2"/>
    <x v="103"/>
    <n v="64800"/>
    <x v="31"/>
    <n v="2400"/>
    <n v="2012"/>
  </r>
  <r>
    <x v="5"/>
    <s v="Продукт2"/>
    <x v="104"/>
    <n v="82400"/>
    <x v="35"/>
    <n v="2227.0270270270271"/>
    <n v="2012"/>
  </r>
  <r>
    <x v="5"/>
    <s v="Продукт2"/>
    <x v="236"/>
    <n v="41500"/>
    <x v="26"/>
    <n v="2305.5555555555557"/>
    <n v="2012"/>
  </r>
  <r>
    <x v="5"/>
    <s v="Продукт2"/>
    <x v="106"/>
    <n v="20000"/>
    <x v="8"/>
    <n v="2500"/>
    <n v="2012"/>
  </r>
  <r>
    <x v="5"/>
    <s v="Продукт2"/>
    <x v="253"/>
    <n v="14700"/>
    <x v="3"/>
    <n v="2940"/>
    <n v="2012"/>
  </r>
  <r>
    <x v="5"/>
    <s v="Продукт2"/>
    <x v="108"/>
    <n v="28500"/>
    <x v="13"/>
    <n v="2375"/>
    <n v="2012"/>
  </r>
  <r>
    <x v="5"/>
    <s v="Продукт2"/>
    <x v="109"/>
    <n v="36600"/>
    <x v="13"/>
    <n v="3050"/>
    <n v="2012"/>
  </r>
  <r>
    <x v="5"/>
    <s v="Продукт2"/>
    <x v="111"/>
    <n v="49700"/>
    <x v="28"/>
    <n v="2070.8333333333335"/>
    <n v="2012"/>
  </r>
  <r>
    <x v="5"/>
    <s v="Продукт2"/>
    <x v="225"/>
    <n v="26800"/>
    <x v="9"/>
    <n v="2061.5384615384614"/>
    <n v="2012"/>
  </r>
  <r>
    <x v="5"/>
    <s v="Продукт2"/>
    <x v="237"/>
    <n v="39200"/>
    <x v="24"/>
    <n v="2450"/>
    <n v="2012"/>
  </r>
  <r>
    <x v="5"/>
    <s v="Продукт2"/>
    <x v="114"/>
    <n v="37900"/>
    <x v="26"/>
    <n v="2105.5555555555557"/>
    <n v="2012"/>
  </r>
  <r>
    <x v="5"/>
    <s v="Продукт2"/>
    <x v="115"/>
    <n v="31023.01"/>
    <x v="26"/>
    <n v="1723.5005555555554"/>
    <n v="2012"/>
  </r>
  <r>
    <x v="5"/>
    <s v="Продукт2"/>
    <x v="117"/>
    <n v="55700"/>
    <x v="16"/>
    <n v="2531.818181818182"/>
    <n v="2012"/>
  </r>
  <r>
    <x v="5"/>
    <s v="Продукт2"/>
    <x v="118"/>
    <n v="73100"/>
    <x v="22"/>
    <n v="2811.5384615384614"/>
    <n v="2012"/>
  </r>
  <r>
    <x v="5"/>
    <s v="Продукт2"/>
    <x v="119"/>
    <n v="18500"/>
    <x v="11"/>
    <n v="2055.5555555555557"/>
    <n v="2012"/>
  </r>
  <r>
    <x v="5"/>
    <s v="Продукт2"/>
    <x v="120"/>
    <n v="8500"/>
    <x v="4"/>
    <n v="1416.6666666666667"/>
    <n v="2012"/>
  </r>
  <r>
    <x v="5"/>
    <s v="Продукт2"/>
    <x v="121"/>
    <n v="26700"/>
    <x v="8"/>
    <n v="3337.5"/>
    <n v="2012"/>
  </r>
  <r>
    <x v="5"/>
    <s v="Продукт2"/>
    <x v="122"/>
    <n v="43100"/>
    <x v="16"/>
    <n v="1959.090909090909"/>
    <n v="2012"/>
  </r>
  <r>
    <x v="5"/>
    <s v="Продукт2"/>
    <x v="123"/>
    <n v="21400"/>
    <x v="11"/>
    <n v="2377.7777777777778"/>
    <n v="2012"/>
  </r>
  <r>
    <x v="5"/>
    <s v="Продукт2"/>
    <x v="124"/>
    <n v="29600"/>
    <x v="15"/>
    <n v="2114.2857142857142"/>
    <n v="2012"/>
  </r>
  <r>
    <x v="5"/>
    <s v="Продукт2"/>
    <x v="212"/>
    <n v="29500"/>
    <x v="17"/>
    <n v="1966.6666666666667"/>
    <n v="2012"/>
  </r>
  <r>
    <x v="5"/>
    <s v="Продукт2"/>
    <x v="126"/>
    <n v="29500"/>
    <x v="2"/>
    <n v="2950"/>
    <n v="2012"/>
  </r>
  <r>
    <x v="5"/>
    <s v="Продукт2"/>
    <x v="127"/>
    <n v="56000"/>
    <x v="16"/>
    <n v="2545.4545454545455"/>
    <n v="2012"/>
  </r>
  <r>
    <x v="5"/>
    <s v="Продукт2"/>
    <x v="128"/>
    <n v="6700"/>
    <x v="0"/>
    <n v="2233.3333333333335"/>
    <n v="2012"/>
  </r>
  <r>
    <x v="5"/>
    <s v="Продукт2"/>
    <x v="129"/>
    <n v="53500"/>
    <x v="28"/>
    <n v="2229.1666666666665"/>
    <n v="2012"/>
  </r>
  <r>
    <x v="5"/>
    <s v="Продукт2"/>
    <x v="215"/>
    <n v="41800"/>
    <x v="9"/>
    <n v="3215.3846153846152"/>
    <n v="2012"/>
  </r>
  <r>
    <x v="5"/>
    <s v="Продукт2"/>
    <x v="131"/>
    <n v="23500"/>
    <x v="11"/>
    <n v="2611.1111111111113"/>
    <n v="2012"/>
  </r>
  <r>
    <x v="5"/>
    <s v="Продукт2"/>
    <x v="226"/>
    <n v="28200"/>
    <x v="15"/>
    <n v="2014.2857142857142"/>
    <n v="2012"/>
  </r>
  <r>
    <x v="5"/>
    <s v="Продукт2"/>
    <x v="216"/>
    <n v="16200"/>
    <x v="11"/>
    <n v="1800"/>
    <n v="2012"/>
  </r>
  <r>
    <x v="5"/>
    <s v="Продукт2"/>
    <x v="134"/>
    <n v="26600"/>
    <x v="9"/>
    <n v="2046.1538461538462"/>
    <n v="2012"/>
  </r>
  <r>
    <x v="5"/>
    <s v="Продукт2"/>
    <x v="177"/>
    <n v="10000"/>
    <x v="7"/>
    <n v="10000"/>
    <n v="2012"/>
  </r>
  <r>
    <x v="5"/>
    <s v="Продукт2"/>
    <x v="136"/>
    <n v="22000"/>
    <x v="8"/>
    <n v="2750"/>
    <n v="2012"/>
  </r>
  <r>
    <x v="5"/>
    <s v="Продукт2"/>
    <x v="137"/>
    <n v="30000"/>
    <x v="18"/>
    <n v="1764.7058823529412"/>
    <n v="2012"/>
  </r>
  <r>
    <x v="5"/>
    <s v="Продукт2"/>
    <x v="139"/>
    <n v="5500"/>
    <x v="0"/>
    <n v="1833.3333333333333"/>
    <n v="2012"/>
  </r>
  <r>
    <x v="5"/>
    <s v="Продукт2"/>
    <x v="141"/>
    <n v="27600"/>
    <x v="10"/>
    <n v="2509.090909090909"/>
    <n v="2012"/>
  </r>
  <r>
    <x v="5"/>
    <s v="Продукт2"/>
    <x v="142"/>
    <n v="30700"/>
    <x v="17"/>
    <n v="2046.6666666666667"/>
    <n v="2012"/>
  </r>
  <r>
    <x v="5"/>
    <s v="Продукт2"/>
    <x v="143"/>
    <n v="39800"/>
    <x v="12"/>
    <n v="2094.7368421052633"/>
    <n v="2012"/>
  </r>
  <r>
    <x v="5"/>
    <s v="Продукт2"/>
    <x v="178"/>
    <n v="15000"/>
    <x v="7"/>
    <n v="15000"/>
    <n v="2012"/>
  </r>
  <r>
    <x v="5"/>
    <s v="Продукт2"/>
    <x v="246"/>
    <n v="32800"/>
    <x v="9"/>
    <n v="2523.0769230769229"/>
    <n v="2012"/>
  </r>
  <r>
    <x v="5"/>
    <s v="Продукт2"/>
    <x v="217"/>
    <n v="14200"/>
    <x v="6"/>
    <n v="2028.5714285714287"/>
    <n v="2012"/>
  </r>
  <r>
    <x v="5"/>
    <s v="Продукт2"/>
    <x v="179"/>
    <n v="20000"/>
    <x v="4"/>
    <n v="3333.3333333333335"/>
    <n v="2012"/>
  </r>
  <r>
    <x v="5"/>
    <s v="Продукт2"/>
    <x v="146"/>
    <n v="52200"/>
    <x v="14"/>
    <n v="2485.7142857142858"/>
    <n v="2012"/>
  </r>
  <r>
    <x v="5"/>
    <s v="Продукт2"/>
    <x v="147"/>
    <n v="40400"/>
    <x v="24"/>
    <n v="2525"/>
    <n v="2012"/>
  </r>
  <r>
    <x v="5"/>
    <s v="Продукт2"/>
    <x v="148"/>
    <n v="19000"/>
    <x v="5"/>
    <n v="4750"/>
    <n v="2012"/>
  </r>
  <r>
    <x v="5"/>
    <s v="Продукт2"/>
    <x v="149"/>
    <n v="28500"/>
    <x v="24"/>
    <n v="1781.25"/>
    <n v="2012"/>
  </r>
  <r>
    <x v="5"/>
    <s v="Продукт2"/>
    <x v="151"/>
    <n v="42400"/>
    <x v="26"/>
    <n v="2355.5555555555557"/>
    <n v="2012"/>
  </r>
  <r>
    <x v="5"/>
    <s v="Продукт2"/>
    <x v="243"/>
    <n v="23000"/>
    <x v="15"/>
    <n v="1642.8571428571429"/>
    <n v="2012"/>
  </r>
  <r>
    <x v="5"/>
    <s v="Продукт2"/>
    <x v="155"/>
    <n v="2750"/>
    <x v="0"/>
    <n v="916.66666666666663"/>
    <n v="2012"/>
  </r>
  <r>
    <x v="5"/>
    <s v="Продукт2"/>
    <x v="157"/>
    <n v="28400"/>
    <x v="2"/>
    <n v="2840"/>
    <n v="2012"/>
  </r>
  <r>
    <x v="5"/>
    <s v="Продукт2"/>
    <x v="228"/>
    <n v="20700"/>
    <x v="10"/>
    <n v="1881.8181818181818"/>
    <n v="2012"/>
  </r>
  <r>
    <x v="5"/>
    <s v="Продукт2"/>
    <x v="158"/>
    <n v="8000"/>
    <x v="0"/>
    <n v="2666.6666666666665"/>
    <n v="2013"/>
  </r>
  <r>
    <x v="5"/>
    <s v="Продукт2"/>
    <x v="159"/>
    <n v="9500"/>
    <x v="0"/>
    <n v="3166.6666666666665"/>
    <n v="2013"/>
  </r>
  <r>
    <x v="5"/>
    <s v="Продукт2"/>
    <x v="160"/>
    <n v="30000"/>
    <x v="2"/>
    <n v="3000"/>
    <n v="2013"/>
  </r>
  <r>
    <x v="5"/>
    <s v="Продукт2"/>
    <x v="161"/>
    <n v="32200"/>
    <x v="17"/>
    <n v="2146.6666666666665"/>
    <n v="2013"/>
  </r>
  <r>
    <x v="5"/>
    <s v="Продукт2"/>
    <x v="162"/>
    <n v="15500"/>
    <x v="3"/>
    <n v="3100"/>
    <n v="2013"/>
  </r>
  <r>
    <x v="5"/>
    <s v="Продукт2"/>
    <x v="163"/>
    <n v="27900"/>
    <x v="2"/>
    <n v="2790"/>
    <n v="2013"/>
  </r>
  <r>
    <x v="5"/>
    <s v="Продукт2"/>
    <x v="164"/>
    <n v="3500"/>
    <x v="1"/>
    <n v="1750"/>
    <n v="2013"/>
  </r>
  <r>
    <x v="5"/>
    <s v="Продукт2"/>
    <x v="165"/>
    <n v="15000"/>
    <x v="3"/>
    <n v="3000"/>
    <n v="2013"/>
  </r>
  <r>
    <x v="5"/>
    <s v="Продукт2"/>
    <x v="258"/>
    <n v="25400"/>
    <x v="13"/>
    <n v="2116.6666666666665"/>
    <n v="2013"/>
  </r>
  <r>
    <x v="5"/>
    <s v="Продукт2"/>
    <x v="166"/>
    <n v="65800"/>
    <x v="28"/>
    <n v="2741.6666666666665"/>
    <n v="2013"/>
  </r>
  <r>
    <x v="5"/>
    <s v="Продукт3"/>
    <x v="0"/>
    <n v="17100"/>
    <x v="11"/>
    <n v="1900"/>
    <n v="2011"/>
  </r>
  <r>
    <x v="5"/>
    <s v="Продукт3"/>
    <x v="4"/>
    <n v="15000"/>
    <x v="3"/>
    <n v="3000"/>
    <n v="2011"/>
  </r>
  <r>
    <x v="5"/>
    <s v="Продукт3"/>
    <x v="5"/>
    <n v="3500"/>
    <x v="1"/>
    <n v="1750"/>
    <n v="2011"/>
  </r>
  <r>
    <x v="5"/>
    <s v="Продукт3"/>
    <x v="6"/>
    <n v="3500"/>
    <x v="0"/>
    <n v="1166.6666666666667"/>
    <n v="2011"/>
  </r>
  <r>
    <x v="5"/>
    <s v="Продукт3"/>
    <x v="8"/>
    <n v="7500"/>
    <x v="0"/>
    <n v="2500"/>
    <n v="2011"/>
  </r>
  <r>
    <x v="5"/>
    <s v="Продукт3"/>
    <x v="9"/>
    <n v="1000"/>
    <x v="7"/>
    <n v="1000"/>
    <n v="2011"/>
  </r>
  <r>
    <x v="5"/>
    <s v="Продукт3"/>
    <x v="12"/>
    <n v="3000"/>
    <x v="7"/>
    <n v="3000"/>
    <n v="2011"/>
  </r>
  <r>
    <x v="5"/>
    <s v="Продукт3"/>
    <x v="229"/>
    <n v="1500"/>
    <x v="7"/>
    <n v="1500"/>
    <n v="2011"/>
  </r>
  <r>
    <x v="5"/>
    <s v="Продукт3"/>
    <x v="14"/>
    <n v="5800"/>
    <x v="3"/>
    <n v="1160"/>
    <n v="2012"/>
  </r>
  <r>
    <x v="5"/>
    <s v="Продукт3"/>
    <x v="16"/>
    <n v="9900"/>
    <x v="4"/>
    <n v="1650"/>
    <n v="2012"/>
  </r>
  <r>
    <x v="5"/>
    <s v="Продукт3"/>
    <x v="17"/>
    <n v="6000"/>
    <x v="5"/>
    <n v="1500"/>
    <n v="2012"/>
  </r>
  <r>
    <x v="5"/>
    <s v="Продукт3"/>
    <x v="18"/>
    <n v="1000"/>
    <x v="7"/>
    <n v="1000"/>
    <n v="2012"/>
  </r>
  <r>
    <x v="5"/>
    <s v="Продукт3"/>
    <x v="20"/>
    <n v="7000"/>
    <x v="5"/>
    <n v="1750"/>
    <n v="2012"/>
  </r>
  <r>
    <x v="5"/>
    <s v="Продукт3"/>
    <x v="22"/>
    <n v="2000"/>
    <x v="7"/>
    <n v="2000"/>
    <n v="2012"/>
  </r>
  <r>
    <x v="5"/>
    <s v="Продукт3"/>
    <x v="183"/>
    <n v="5000"/>
    <x v="5"/>
    <n v="1250"/>
    <n v="2012"/>
  </r>
  <r>
    <x v="5"/>
    <s v="Продукт3"/>
    <x v="25"/>
    <n v="4000"/>
    <x v="0"/>
    <n v="1333.3333333333333"/>
    <n v="2012"/>
  </r>
  <r>
    <x v="5"/>
    <s v="Продукт3"/>
    <x v="259"/>
    <n v="5000"/>
    <x v="7"/>
    <n v="5000"/>
    <n v="2012"/>
  </r>
  <r>
    <x v="5"/>
    <s v="Продукт3"/>
    <x v="27"/>
    <n v="6000"/>
    <x v="7"/>
    <n v="6000"/>
    <n v="2012"/>
  </r>
  <r>
    <x v="5"/>
    <s v="Продукт3"/>
    <x v="230"/>
    <n v="8300"/>
    <x v="5"/>
    <n v="2075"/>
    <n v="2012"/>
  </r>
  <r>
    <x v="5"/>
    <s v="Продукт3"/>
    <x v="185"/>
    <n v="1500"/>
    <x v="1"/>
    <n v="750"/>
    <n v="2012"/>
  </r>
  <r>
    <x v="5"/>
    <s v="Продукт3"/>
    <x v="30"/>
    <n v="1800"/>
    <x v="1"/>
    <n v="900"/>
    <n v="2012"/>
  </r>
  <r>
    <x v="5"/>
    <s v="Продукт3"/>
    <x v="231"/>
    <n v="1500"/>
    <x v="7"/>
    <n v="1500"/>
    <n v="2012"/>
  </r>
  <r>
    <x v="5"/>
    <s v="Продукт3"/>
    <x v="33"/>
    <n v="6000"/>
    <x v="0"/>
    <n v="2000"/>
    <n v="2012"/>
  </r>
  <r>
    <x v="5"/>
    <s v="Продукт3"/>
    <x v="248"/>
    <n v="2800"/>
    <x v="1"/>
    <n v="1400"/>
    <n v="2012"/>
  </r>
  <r>
    <x v="5"/>
    <s v="Продукт3"/>
    <x v="232"/>
    <n v="2500"/>
    <x v="7"/>
    <n v="2500"/>
    <n v="2012"/>
  </r>
  <r>
    <x v="5"/>
    <s v="Продукт3"/>
    <x v="35"/>
    <n v="1500"/>
    <x v="7"/>
    <n v="1500"/>
    <n v="2012"/>
  </r>
  <r>
    <x v="5"/>
    <s v="Продукт3"/>
    <x v="227"/>
    <n v="3000"/>
    <x v="1"/>
    <n v="1500"/>
    <n v="2012"/>
  </r>
  <r>
    <x v="5"/>
    <s v="Продукт3"/>
    <x v="36"/>
    <n v="1000"/>
    <x v="7"/>
    <n v="1000"/>
    <n v="2012"/>
  </r>
  <r>
    <x v="5"/>
    <s v="Продукт3"/>
    <x v="186"/>
    <n v="4000"/>
    <x v="1"/>
    <n v="2000"/>
    <n v="2012"/>
  </r>
  <r>
    <x v="5"/>
    <s v="Продукт3"/>
    <x v="39"/>
    <n v="6700"/>
    <x v="5"/>
    <n v="1675"/>
    <n v="2012"/>
  </r>
  <r>
    <x v="5"/>
    <s v="Продукт3"/>
    <x v="187"/>
    <n v="5000"/>
    <x v="1"/>
    <n v="2500"/>
    <n v="2012"/>
  </r>
  <r>
    <x v="5"/>
    <s v="Продукт3"/>
    <x v="42"/>
    <n v="1500"/>
    <x v="7"/>
    <n v="1500"/>
    <n v="2012"/>
  </r>
  <r>
    <x v="5"/>
    <s v="Продукт3"/>
    <x v="44"/>
    <n v="6900"/>
    <x v="0"/>
    <n v="2300"/>
    <n v="2012"/>
  </r>
  <r>
    <x v="5"/>
    <s v="Продукт3"/>
    <x v="45"/>
    <n v="3500"/>
    <x v="0"/>
    <n v="1166.6666666666667"/>
    <n v="2012"/>
  </r>
  <r>
    <x v="5"/>
    <s v="Продукт3"/>
    <x v="223"/>
    <n v="6000"/>
    <x v="5"/>
    <n v="1500"/>
    <n v="2012"/>
  </r>
  <r>
    <x v="5"/>
    <s v="Продукт3"/>
    <x v="171"/>
    <n v="1500"/>
    <x v="1"/>
    <n v="750"/>
    <n v="2012"/>
  </r>
  <r>
    <x v="5"/>
    <s v="Продукт3"/>
    <x v="188"/>
    <n v="7500"/>
    <x v="5"/>
    <n v="1875"/>
    <n v="2012"/>
  </r>
  <r>
    <x v="5"/>
    <s v="Продукт3"/>
    <x v="46"/>
    <n v="2300"/>
    <x v="1"/>
    <n v="1150"/>
    <n v="2012"/>
  </r>
  <r>
    <x v="5"/>
    <s v="Продукт3"/>
    <x v="48"/>
    <n v="3000"/>
    <x v="1"/>
    <n v="1500"/>
    <n v="2012"/>
  </r>
  <r>
    <x v="5"/>
    <s v="Продукт3"/>
    <x v="249"/>
    <n v="2000"/>
    <x v="7"/>
    <n v="2000"/>
    <n v="2012"/>
  </r>
  <r>
    <x v="5"/>
    <s v="Продукт3"/>
    <x v="49"/>
    <n v="3500"/>
    <x v="0"/>
    <n v="1166.6666666666667"/>
    <n v="2012"/>
  </r>
  <r>
    <x v="5"/>
    <s v="Продукт3"/>
    <x v="172"/>
    <n v="2500"/>
    <x v="7"/>
    <n v="2500"/>
    <n v="2012"/>
  </r>
  <r>
    <x v="5"/>
    <s v="Продукт3"/>
    <x v="50"/>
    <n v="1200"/>
    <x v="7"/>
    <n v="1200"/>
    <n v="2012"/>
  </r>
  <r>
    <x v="5"/>
    <s v="Продукт3"/>
    <x v="51"/>
    <n v="5050"/>
    <x v="1"/>
    <n v="2525"/>
    <n v="2012"/>
  </r>
  <r>
    <x v="5"/>
    <s v="Продукт3"/>
    <x v="192"/>
    <n v="1000"/>
    <x v="7"/>
    <n v="1000"/>
    <n v="2012"/>
  </r>
  <r>
    <x v="5"/>
    <s v="Продукт3"/>
    <x v="173"/>
    <n v="1000"/>
    <x v="7"/>
    <n v="1000"/>
    <n v="2012"/>
  </r>
  <r>
    <x v="5"/>
    <s v="Продукт3"/>
    <x v="55"/>
    <n v="930"/>
    <x v="7"/>
    <n v="930"/>
    <n v="2012"/>
  </r>
  <r>
    <x v="5"/>
    <s v="Продукт3"/>
    <x v="194"/>
    <n v="8500"/>
    <x v="3"/>
    <n v="1700"/>
    <n v="2012"/>
  </r>
  <r>
    <x v="5"/>
    <s v="Продукт3"/>
    <x v="58"/>
    <n v="2000"/>
    <x v="7"/>
    <n v="2000"/>
    <n v="2012"/>
  </r>
  <r>
    <x v="5"/>
    <s v="Продукт3"/>
    <x v="196"/>
    <n v="13500"/>
    <x v="0"/>
    <n v="4500"/>
    <n v="2012"/>
  </r>
  <r>
    <x v="5"/>
    <s v="Продукт3"/>
    <x v="60"/>
    <n v="3700"/>
    <x v="0"/>
    <n v="1233.3333333333333"/>
    <n v="2012"/>
  </r>
  <r>
    <x v="5"/>
    <s v="Продукт3"/>
    <x v="61"/>
    <n v="2000"/>
    <x v="1"/>
    <n v="1000"/>
    <n v="2012"/>
  </r>
  <r>
    <x v="5"/>
    <s v="Продукт3"/>
    <x v="62"/>
    <n v="2500"/>
    <x v="7"/>
    <n v="2500"/>
    <n v="2012"/>
  </r>
  <r>
    <x v="5"/>
    <s v="Продукт3"/>
    <x v="222"/>
    <n v="1000"/>
    <x v="7"/>
    <n v="1000"/>
    <n v="2012"/>
  </r>
  <r>
    <x v="5"/>
    <s v="Продукт3"/>
    <x v="68"/>
    <n v="1000"/>
    <x v="7"/>
    <n v="1000"/>
    <n v="2012"/>
  </r>
  <r>
    <x v="5"/>
    <s v="Продукт3"/>
    <x v="69"/>
    <n v="3000"/>
    <x v="1"/>
    <n v="1500"/>
    <n v="2012"/>
  </r>
  <r>
    <x v="5"/>
    <s v="Продукт3"/>
    <x v="250"/>
    <n v="5000"/>
    <x v="7"/>
    <n v="5000"/>
    <n v="2012"/>
  </r>
  <r>
    <x v="5"/>
    <s v="Продукт3"/>
    <x v="197"/>
    <n v="2000"/>
    <x v="7"/>
    <n v="2000"/>
    <n v="2012"/>
  </r>
  <r>
    <x v="5"/>
    <s v="Продукт3"/>
    <x v="71"/>
    <n v="2000"/>
    <x v="7"/>
    <n v="2000"/>
    <n v="2012"/>
  </r>
  <r>
    <x v="5"/>
    <s v="Продукт3"/>
    <x v="174"/>
    <n v="8500"/>
    <x v="5"/>
    <n v="2125"/>
    <n v="2012"/>
  </r>
  <r>
    <x v="5"/>
    <s v="Продукт3"/>
    <x v="73"/>
    <n v="4000"/>
    <x v="1"/>
    <n v="2000"/>
    <n v="2012"/>
  </r>
  <r>
    <x v="5"/>
    <s v="Продукт3"/>
    <x v="74"/>
    <n v="700"/>
    <x v="7"/>
    <n v="700"/>
    <n v="2012"/>
  </r>
  <r>
    <x v="5"/>
    <s v="Продукт3"/>
    <x v="254"/>
    <n v="4200"/>
    <x v="0"/>
    <n v="1400"/>
    <n v="2012"/>
  </r>
  <r>
    <x v="5"/>
    <s v="Продукт3"/>
    <x v="198"/>
    <n v="9500"/>
    <x v="0"/>
    <n v="3166.6666666666665"/>
    <n v="2012"/>
  </r>
  <r>
    <x v="5"/>
    <s v="Продукт3"/>
    <x v="175"/>
    <n v="5500"/>
    <x v="0"/>
    <n v="1833.3333333333333"/>
    <n v="2012"/>
  </r>
  <r>
    <x v="5"/>
    <s v="Продукт3"/>
    <x v="78"/>
    <n v="4300"/>
    <x v="0"/>
    <n v="1433.3333333333333"/>
    <n v="2012"/>
  </r>
  <r>
    <x v="5"/>
    <s v="Продукт3"/>
    <x v="81"/>
    <n v="4300"/>
    <x v="5"/>
    <n v="1075"/>
    <n v="2012"/>
  </r>
  <r>
    <x v="5"/>
    <s v="Продукт3"/>
    <x v="176"/>
    <n v="1000"/>
    <x v="7"/>
    <n v="1000"/>
    <n v="2012"/>
  </r>
  <r>
    <x v="5"/>
    <s v="Продукт3"/>
    <x v="234"/>
    <n v="4500"/>
    <x v="0"/>
    <n v="1500"/>
    <n v="2012"/>
  </r>
  <r>
    <x v="5"/>
    <s v="Продукт3"/>
    <x v="83"/>
    <n v="1500"/>
    <x v="7"/>
    <n v="1500"/>
    <n v="2012"/>
  </r>
  <r>
    <x v="5"/>
    <s v="Продукт3"/>
    <x v="202"/>
    <n v="5000"/>
    <x v="1"/>
    <n v="2500"/>
    <n v="2012"/>
  </r>
  <r>
    <x v="5"/>
    <s v="Продукт3"/>
    <x v="203"/>
    <n v="2500"/>
    <x v="7"/>
    <n v="2500"/>
    <n v="2012"/>
  </r>
  <r>
    <x v="5"/>
    <s v="Продукт3"/>
    <x v="87"/>
    <n v="4300"/>
    <x v="1"/>
    <n v="2150"/>
    <n v="2012"/>
  </r>
  <r>
    <x v="5"/>
    <s v="Продукт3"/>
    <x v="204"/>
    <n v="3000"/>
    <x v="1"/>
    <n v="1500"/>
    <n v="2012"/>
  </r>
  <r>
    <x v="5"/>
    <s v="Продукт3"/>
    <x v="88"/>
    <n v="1500"/>
    <x v="7"/>
    <n v="1500"/>
    <n v="2012"/>
  </r>
  <r>
    <x v="5"/>
    <s v="Продукт3"/>
    <x v="89"/>
    <n v="2500"/>
    <x v="7"/>
    <n v="2500"/>
    <n v="2012"/>
  </r>
  <r>
    <x v="5"/>
    <s v="Продукт3"/>
    <x v="90"/>
    <n v="8600"/>
    <x v="5"/>
    <n v="2150"/>
    <n v="2012"/>
  </r>
  <r>
    <x v="5"/>
    <s v="Продукт3"/>
    <x v="93"/>
    <n v="7800"/>
    <x v="3"/>
    <n v="1560"/>
    <n v="2012"/>
  </r>
  <r>
    <x v="5"/>
    <s v="Продукт3"/>
    <x v="94"/>
    <n v="1000"/>
    <x v="7"/>
    <n v="1000"/>
    <n v="2012"/>
  </r>
  <r>
    <x v="5"/>
    <s v="Продукт3"/>
    <x v="95"/>
    <n v="3000"/>
    <x v="7"/>
    <n v="3000"/>
    <n v="2012"/>
  </r>
  <r>
    <x v="5"/>
    <s v="Продукт3"/>
    <x v="96"/>
    <n v="6000"/>
    <x v="0"/>
    <n v="2000"/>
    <n v="2012"/>
  </r>
  <r>
    <x v="5"/>
    <s v="Продукт3"/>
    <x v="97"/>
    <n v="10000"/>
    <x v="4"/>
    <n v="1666.6666666666667"/>
    <n v="2012"/>
  </r>
  <r>
    <x v="5"/>
    <s v="Продукт3"/>
    <x v="99"/>
    <n v="4000"/>
    <x v="1"/>
    <n v="2000"/>
    <n v="2012"/>
  </r>
  <r>
    <x v="5"/>
    <s v="Продукт3"/>
    <x v="100"/>
    <n v="7000"/>
    <x v="3"/>
    <n v="1400"/>
    <n v="2012"/>
  </r>
  <r>
    <x v="5"/>
    <s v="Продукт3"/>
    <x v="101"/>
    <n v="5200"/>
    <x v="0"/>
    <n v="1733.3333333333333"/>
    <n v="2012"/>
  </r>
  <r>
    <x v="5"/>
    <s v="Продукт3"/>
    <x v="206"/>
    <n v="9800"/>
    <x v="3"/>
    <n v="1960"/>
    <n v="2012"/>
  </r>
  <r>
    <x v="5"/>
    <s v="Продукт3"/>
    <x v="103"/>
    <n v="2700"/>
    <x v="1"/>
    <n v="1350"/>
    <n v="2012"/>
  </r>
  <r>
    <x v="5"/>
    <s v="Продукт3"/>
    <x v="104"/>
    <n v="8000"/>
    <x v="0"/>
    <n v="2666.6666666666665"/>
    <n v="2012"/>
  </r>
  <r>
    <x v="5"/>
    <s v="Продукт3"/>
    <x v="236"/>
    <n v="4500"/>
    <x v="1"/>
    <n v="2250"/>
    <n v="2012"/>
  </r>
  <r>
    <x v="5"/>
    <s v="Продукт3"/>
    <x v="106"/>
    <n v="5000"/>
    <x v="0"/>
    <n v="1666.6666666666667"/>
    <n v="2012"/>
  </r>
  <r>
    <x v="5"/>
    <s v="Продукт3"/>
    <x v="108"/>
    <n v="7000"/>
    <x v="0"/>
    <n v="2333.3333333333335"/>
    <n v="2012"/>
  </r>
  <r>
    <x v="5"/>
    <s v="Продукт3"/>
    <x v="109"/>
    <n v="4500"/>
    <x v="0"/>
    <n v="1500"/>
    <n v="2012"/>
  </r>
  <r>
    <x v="5"/>
    <s v="Продукт3"/>
    <x v="111"/>
    <n v="6500"/>
    <x v="5"/>
    <n v="1625"/>
    <n v="2012"/>
  </r>
  <r>
    <x v="5"/>
    <s v="Продукт3"/>
    <x v="225"/>
    <n v="4000"/>
    <x v="1"/>
    <n v="2000"/>
    <n v="2012"/>
  </r>
  <r>
    <x v="5"/>
    <s v="Продукт3"/>
    <x v="113"/>
    <n v="1500"/>
    <x v="7"/>
    <n v="1500"/>
    <n v="2012"/>
  </r>
  <r>
    <x v="5"/>
    <s v="Продукт3"/>
    <x v="237"/>
    <n v="6000"/>
    <x v="5"/>
    <n v="1500"/>
    <n v="2012"/>
  </r>
  <r>
    <x v="5"/>
    <s v="Продукт3"/>
    <x v="114"/>
    <n v="10700"/>
    <x v="3"/>
    <n v="2140"/>
    <n v="2012"/>
  </r>
  <r>
    <x v="5"/>
    <s v="Продукт3"/>
    <x v="115"/>
    <n v="14500"/>
    <x v="6"/>
    <n v="2071.4285714285716"/>
    <n v="2012"/>
  </r>
  <r>
    <x v="5"/>
    <s v="Продукт3"/>
    <x v="117"/>
    <n v="3500"/>
    <x v="1"/>
    <n v="1750"/>
    <n v="2012"/>
  </r>
  <r>
    <x v="5"/>
    <s v="Продукт3"/>
    <x v="118"/>
    <n v="3900"/>
    <x v="0"/>
    <n v="1300"/>
    <n v="2012"/>
  </r>
  <r>
    <x v="5"/>
    <s v="Продукт3"/>
    <x v="119"/>
    <n v="9500"/>
    <x v="3"/>
    <n v="1900"/>
    <n v="2012"/>
  </r>
  <r>
    <x v="5"/>
    <s v="Продукт3"/>
    <x v="120"/>
    <n v="6000"/>
    <x v="5"/>
    <n v="1500"/>
    <n v="2012"/>
  </r>
  <r>
    <x v="5"/>
    <s v="Продукт3"/>
    <x v="121"/>
    <n v="5520"/>
    <x v="5"/>
    <n v="1380"/>
    <n v="2012"/>
  </r>
  <r>
    <x v="5"/>
    <s v="Продукт3"/>
    <x v="122"/>
    <n v="24700"/>
    <x v="13"/>
    <n v="2058.3333333333335"/>
    <n v="2012"/>
  </r>
  <r>
    <x v="5"/>
    <s v="Продукт3"/>
    <x v="123"/>
    <n v="5000"/>
    <x v="0"/>
    <n v="1666.6666666666667"/>
    <n v="2012"/>
  </r>
  <r>
    <x v="5"/>
    <s v="Продукт3"/>
    <x v="124"/>
    <n v="16500"/>
    <x v="6"/>
    <n v="2357.1428571428573"/>
    <n v="2012"/>
  </r>
  <r>
    <x v="5"/>
    <s v="Продукт3"/>
    <x v="212"/>
    <n v="15000"/>
    <x v="6"/>
    <n v="2142.8571428571427"/>
    <n v="2012"/>
  </r>
  <r>
    <x v="5"/>
    <s v="Продукт3"/>
    <x v="126"/>
    <n v="9500"/>
    <x v="5"/>
    <n v="2375"/>
    <n v="2012"/>
  </r>
  <r>
    <x v="5"/>
    <s v="Продукт3"/>
    <x v="127"/>
    <n v="1100"/>
    <x v="1"/>
    <n v="550"/>
    <n v="2012"/>
  </r>
  <r>
    <x v="5"/>
    <s v="Продукт3"/>
    <x v="128"/>
    <n v="9200"/>
    <x v="5"/>
    <n v="2300"/>
    <n v="2012"/>
  </r>
  <r>
    <x v="5"/>
    <s v="Продукт3"/>
    <x v="129"/>
    <n v="6500"/>
    <x v="0"/>
    <n v="2166.6666666666665"/>
    <n v="2012"/>
  </r>
  <r>
    <x v="5"/>
    <s v="Продукт3"/>
    <x v="215"/>
    <n v="2400"/>
    <x v="1"/>
    <n v="1200"/>
    <n v="2012"/>
  </r>
  <r>
    <x v="5"/>
    <s v="Продукт3"/>
    <x v="130"/>
    <n v="2800"/>
    <x v="1"/>
    <n v="1400"/>
    <n v="2012"/>
  </r>
  <r>
    <x v="5"/>
    <s v="Продукт3"/>
    <x v="131"/>
    <n v="6000"/>
    <x v="0"/>
    <n v="2000"/>
    <n v="2012"/>
  </r>
  <r>
    <x v="5"/>
    <s v="Продукт3"/>
    <x v="226"/>
    <n v="6500"/>
    <x v="0"/>
    <n v="2166.6666666666665"/>
    <n v="2012"/>
  </r>
  <r>
    <x v="5"/>
    <s v="Продукт3"/>
    <x v="216"/>
    <n v="4500"/>
    <x v="1"/>
    <n v="2250"/>
    <n v="2012"/>
  </r>
  <r>
    <x v="5"/>
    <s v="Продукт3"/>
    <x v="134"/>
    <n v="9000"/>
    <x v="5"/>
    <n v="2250"/>
    <n v="2012"/>
  </r>
  <r>
    <x v="5"/>
    <s v="Продукт3"/>
    <x v="136"/>
    <n v="6800"/>
    <x v="5"/>
    <n v="1700"/>
    <n v="2012"/>
  </r>
  <r>
    <x v="5"/>
    <s v="Продукт3"/>
    <x v="137"/>
    <n v="7050"/>
    <x v="3"/>
    <n v="1410"/>
    <n v="2012"/>
  </r>
  <r>
    <x v="5"/>
    <s v="Продукт3"/>
    <x v="139"/>
    <n v="8300"/>
    <x v="3"/>
    <n v="1660"/>
    <n v="2012"/>
  </r>
  <r>
    <x v="5"/>
    <s v="Продукт3"/>
    <x v="141"/>
    <n v="8000"/>
    <x v="5"/>
    <n v="2000"/>
    <n v="2012"/>
  </r>
  <r>
    <x v="5"/>
    <s v="Продукт3"/>
    <x v="142"/>
    <n v="1000"/>
    <x v="7"/>
    <n v="1000"/>
    <n v="2012"/>
  </r>
  <r>
    <x v="5"/>
    <s v="Продукт3"/>
    <x v="143"/>
    <n v="6000"/>
    <x v="5"/>
    <n v="1500"/>
    <n v="2012"/>
  </r>
  <r>
    <x v="5"/>
    <s v="Продукт3"/>
    <x v="178"/>
    <n v="1000"/>
    <x v="7"/>
    <n v="1000"/>
    <n v="2012"/>
  </r>
  <r>
    <x v="5"/>
    <s v="Продукт3"/>
    <x v="246"/>
    <n v="7000"/>
    <x v="5"/>
    <n v="1750"/>
    <n v="2012"/>
  </r>
  <r>
    <x v="5"/>
    <s v="Продукт3"/>
    <x v="217"/>
    <n v="2500"/>
    <x v="0"/>
    <n v="833.33333333333337"/>
    <n v="2012"/>
  </r>
  <r>
    <x v="5"/>
    <s v="Продукт3"/>
    <x v="179"/>
    <n v="10500"/>
    <x v="3"/>
    <n v="2100"/>
    <n v="2012"/>
  </r>
  <r>
    <x v="5"/>
    <s v="Продукт3"/>
    <x v="146"/>
    <n v="15600"/>
    <x v="10"/>
    <n v="1418.1818181818182"/>
    <n v="2012"/>
  </r>
  <r>
    <x v="5"/>
    <s v="Продукт3"/>
    <x v="147"/>
    <n v="7300"/>
    <x v="3"/>
    <n v="1460"/>
    <n v="2012"/>
  </r>
  <r>
    <x v="5"/>
    <s v="Продукт3"/>
    <x v="148"/>
    <n v="7000"/>
    <x v="3"/>
    <n v="1400"/>
    <n v="2012"/>
  </r>
  <r>
    <x v="5"/>
    <s v="Продукт3"/>
    <x v="149"/>
    <n v="19850"/>
    <x v="2"/>
    <n v="1985"/>
    <n v="2012"/>
  </r>
  <r>
    <x v="5"/>
    <s v="Продукт3"/>
    <x v="151"/>
    <n v="8950"/>
    <x v="4"/>
    <n v="1491.6666666666667"/>
    <n v="2012"/>
  </r>
  <r>
    <x v="5"/>
    <s v="Продукт3"/>
    <x v="243"/>
    <n v="15900"/>
    <x v="2"/>
    <n v="1590"/>
    <n v="2012"/>
  </r>
  <r>
    <x v="5"/>
    <s v="Продукт3"/>
    <x v="155"/>
    <n v="3500"/>
    <x v="1"/>
    <n v="1750"/>
    <n v="2012"/>
  </r>
  <r>
    <x v="5"/>
    <s v="Продукт3"/>
    <x v="157"/>
    <n v="5000"/>
    <x v="0"/>
    <n v="1666.6666666666667"/>
    <n v="2012"/>
  </r>
  <r>
    <x v="5"/>
    <s v="Продукт3"/>
    <x v="228"/>
    <n v="5000"/>
    <x v="1"/>
    <n v="2500"/>
    <n v="2012"/>
  </r>
  <r>
    <x v="5"/>
    <s v="Продукт3"/>
    <x v="158"/>
    <n v="9050"/>
    <x v="5"/>
    <n v="2262.5"/>
    <n v="2013"/>
  </r>
  <r>
    <x v="5"/>
    <s v="Продукт3"/>
    <x v="159"/>
    <n v="5500"/>
    <x v="1"/>
    <n v="2750"/>
    <n v="2013"/>
  </r>
  <r>
    <x v="5"/>
    <s v="Продукт3"/>
    <x v="160"/>
    <n v="7000"/>
    <x v="0"/>
    <n v="2333.3333333333335"/>
    <n v="2013"/>
  </r>
  <r>
    <x v="5"/>
    <s v="Продукт3"/>
    <x v="161"/>
    <n v="5800"/>
    <x v="0"/>
    <n v="1933.3333333333333"/>
    <n v="2013"/>
  </r>
  <r>
    <x v="5"/>
    <s v="Продукт3"/>
    <x v="162"/>
    <n v="4500"/>
    <x v="0"/>
    <n v="1500"/>
    <n v="2013"/>
  </r>
  <r>
    <x v="5"/>
    <s v="Продукт3"/>
    <x v="163"/>
    <n v="2400"/>
    <x v="7"/>
    <n v="2400"/>
    <n v="2013"/>
  </r>
  <r>
    <x v="5"/>
    <s v="Продукт3"/>
    <x v="165"/>
    <n v="700"/>
    <x v="7"/>
    <n v="700"/>
    <n v="2013"/>
  </r>
  <r>
    <x v="5"/>
    <s v="Продукт3"/>
    <x v="258"/>
    <n v="8000"/>
    <x v="1"/>
    <n v="4000"/>
    <n v="2013"/>
  </r>
  <r>
    <x v="5"/>
    <s v="Продукт3"/>
    <x v="181"/>
    <n v="6000"/>
    <x v="0"/>
    <n v="2000"/>
    <n v="2013"/>
  </r>
  <r>
    <x v="5"/>
    <s v="Продукт3"/>
    <x v="166"/>
    <n v="11050"/>
    <x v="6"/>
    <n v="1578.5714285714287"/>
    <n v="2013"/>
  </r>
  <r>
    <x v="5"/>
    <s v="Продукт4"/>
    <x v="0"/>
    <n v="18000"/>
    <x v="3"/>
    <n v="3600"/>
    <n v="2011"/>
  </r>
  <r>
    <x v="5"/>
    <s v="Продукт4"/>
    <x v="1"/>
    <n v="6000"/>
    <x v="7"/>
    <n v="6000"/>
    <n v="2011"/>
  </r>
  <r>
    <x v="5"/>
    <s v="Продукт4"/>
    <x v="3"/>
    <n v="32000"/>
    <x v="11"/>
    <n v="3555.5555555555557"/>
    <n v="2011"/>
  </r>
  <r>
    <x v="5"/>
    <s v="Продукт4"/>
    <x v="4"/>
    <n v="18500"/>
    <x v="6"/>
    <n v="2642.8571428571427"/>
    <n v="2011"/>
  </r>
  <r>
    <x v="5"/>
    <s v="Продукт4"/>
    <x v="5"/>
    <n v="14500"/>
    <x v="4"/>
    <n v="2416.6666666666665"/>
    <n v="2011"/>
  </r>
  <r>
    <x v="5"/>
    <s v="Продукт4"/>
    <x v="6"/>
    <n v="3200"/>
    <x v="1"/>
    <n v="1600"/>
    <n v="2011"/>
  </r>
  <r>
    <x v="5"/>
    <s v="Продукт4"/>
    <x v="8"/>
    <n v="17500"/>
    <x v="3"/>
    <n v="3500"/>
    <n v="2011"/>
  </r>
  <r>
    <x v="5"/>
    <s v="Продукт4"/>
    <x v="9"/>
    <n v="18000"/>
    <x v="0"/>
    <n v="6000"/>
    <n v="2011"/>
  </r>
  <r>
    <x v="5"/>
    <s v="Продукт4"/>
    <x v="10"/>
    <n v="25000"/>
    <x v="5"/>
    <n v="6250"/>
    <n v="2011"/>
  </r>
  <r>
    <x v="5"/>
    <s v="Продукт4"/>
    <x v="11"/>
    <n v="3500"/>
    <x v="1"/>
    <n v="1750"/>
    <n v="2011"/>
  </r>
  <r>
    <x v="5"/>
    <s v="Продукт4"/>
    <x v="12"/>
    <n v="3000"/>
    <x v="7"/>
    <n v="3000"/>
    <n v="2011"/>
  </r>
  <r>
    <x v="5"/>
    <s v="Продукт4"/>
    <x v="229"/>
    <n v="17500"/>
    <x v="4"/>
    <n v="2916.6666666666665"/>
    <n v="2011"/>
  </r>
  <r>
    <x v="5"/>
    <s v="Продукт4"/>
    <x v="14"/>
    <n v="10000"/>
    <x v="0"/>
    <n v="3333.3333333333335"/>
    <n v="2012"/>
  </r>
  <r>
    <x v="5"/>
    <s v="Продукт4"/>
    <x v="16"/>
    <n v="37200"/>
    <x v="2"/>
    <n v="3720"/>
    <n v="2012"/>
  </r>
  <r>
    <x v="5"/>
    <s v="Продукт4"/>
    <x v="17"/>
    <n v="9200"/>
    <x v="3"/>
    <n v="1840"/>
    <n v="2012"/>
  </r>
  <r>
    <x v="5"/>
    <s v="Продукт4"/>
    <x v="18"/>
    <n v="6300"/>
    <x v="0"/>
    <n v="2100"/>
    <n v="2012"/>
  </r>
  <r>
    <x v="5"/>
    <s v="Продукт4"/>
    <x v="19"/>
    <n v="2000"/>
    <x v="7"/>
    <n v="2000"/>
    <n v="2012"/>
  </r>
  <r>
    <x v="5"/>
    <s v="Продукт4"/>
    <x v="20"/>
    <n v="37500"/>
    <x v="13"/>
    <n v="3125"/>
    <n v="2012"/>
  </r>
  <r>
    <x v="5"/>
    <s v="Продукт4"/>
    <x v="22"/>
    <n v="16500"/>
    <x v="3"/>
    <n v="3300"/>
    <n v="2012"/>
  </r>
  <r>
    <x v="5"/>
    <s v="Продукт4"/>
    <x v="23"/>
    <n v="2500"/>
    <x v="7"/>
    <n v="2500"/>
    <n v="2012"/>
  </r>
  <r>
    <x v="5"/>
    <s v="Продукт4"/>
    <x v="183"/>
    <n v="11000"/>
    <x v="1"/>
    <n v="5500"/>
    <n v="2012"/>
  </r>
  <r>
    <x v="5"/>
    <s v="Продукт4"/>
    <x v="25"/>
    <n v="34500"/>
    <x v="8"/>
    <n v="4312.5"/>
    <n v="2012"/>
  </r>
  <r>
    <x v="5"/>
    <s v="Продукт4"/>
    <x v="26"/>
    <n v="41200"/>
    <x v="11"/>
    <n v="4577.7777777777774"/>
    <n v="2012"/>
  </r>
  <r>
    <x v="5"/>
    <s v="Продукт4"/>
    <x v="27"/>
    <n v="2000"/>
    <x v="7"/>
    <n v="2000"/>
    <n v="2012"/>
  </r>
  <r>
    <x v="5"/>
    <s v="Продукт4"/>
    <x v="230"/>
    <n v="20000"/>
    <x v="6"/>
    <n v="2857.1428571428573"/>
    <n v="2012"/>
  </r>
  <r>
    <x v="5"/>
    <s v="Продукт4"/>
    <x v="185"/>
    <n v="11500"/>
    <x v="0"/>
    <n v="3833.3333333333335"/>
    <n v="2012"/>
  </r>
  <r>
    <x v="5"/>
    <s v="Продукт4"/>
    <x v="30"/>
    <n v="27500"/>
    <x v="4"/>
    <n v="4583.333333333333"/>
    <n v="2012"/>
  </r>
  <r>
    <x v="5"/>
    <s v="Продукт4"/>
    <x v="231"/>
    <n v="3000"/>
    <x v="7"/>
    <n v="3000"/>
    <n v="2012"/>
  </r>
  <r>
    <x v="5"/>
    <s v="Продукт4"/>
    <x v="32"/>
    <n v="19000"/>
    <x v="0"/>
    <n v="6333.333333333333"/>
    <n v="2012"/>
  </r>
  <r>
    <x v="5"/>
    <s v="Продукт4"/>
    <x v="33"/>
    <n v="13500"/>
    <x v="5"/>
    <n v="3375"/>
    <n v="2012"/>
  </r>
  <r>
    <x v="5"/>
    <s v="Продукт4"/>
    <x v="248"/>
    <n v="10200"/>
    <x v="0"/>
    <n v="3400"/>
    <n v="2012"/>
  </r>
  <r>
    <x v="5"/>
    <s v="Продукт4"/>
    <x v="232"/>
    <n v="2500"/>
    <x v="7"/>
    <n v="2500"/>
    <n v="2012"/>
  </r>
  <r>
    <x v="5"/>
    <s v="Продукт4"/>
    <x v="35"/>
    <n v="11500"/>
    <x v="3"/>
    <n v="2300"/>
    <n v="2012"/>
  </r>
  <r>
    <x v="5"/>
    <s v="Продукт4"/>
    <x v="227"/>
    <n v="27000"/>
    <x v="4"/>
    <n v="4500"/>
    <n v="2012"/>
  </r>
  <r>
    <x v="5"/>
    <s v="Продукт4"/>
    <x v="36"/>
    <n v="6500"/>
    <x v="5"/>
    <n v="1625"/>
    <n v="2012"/>
  </r>
  <r>
    <x v="5"/>
    <s v="Продукт4"/>
    <x v="37"/>
    <n v="6500"/>
    <x v="1"/>
    <n v="3250"/>
    <n v="2012"/>
  </r>
  <r>
    <x v="5"/>
    <s v="Продукт4"/>
    <x v="186"/>
    <n v="3000"/>
    <x v="7"/>
    <n v="3000"/>
    <n v="2012"/>
  </r>
  <r>
    <x v="5"/>
    <s v="Продукт4"/>
    <x v="39"/>
    <n v="14700"/>
    <x v="3"/>
    <n v="2940"/>
    <n v="2012"/>
  </r>
  <r>
    <x v="5"/>
    <s v="Продукт4"/>
    <x v="41"/>
    <n v="24500"/>
    <x v="3"/>
    <n v="4900"/>
    <n v="2012"/>
  </r>
  <r>
    <x v="5"/>
    <s v="Продукт4"/>
    <x v="187"/>
    <n v="8000"/>
    <x v="5"/>
    <n v="2000"/>
    <n v="2012"/>
  </r>
  <r>
    <x v="5"/>
    <s v="Продукт4"/>
    <x v="42"/>
    <n v="15000"/>
    <x v="0"/>
    <n v="5000"/>
    <n v="2012"/>
  </r>
  <r>
    <x v="5"/>
    <s v="Продукт4"/>
    <x v="44"/>
    <n v="15000"/>
    <x v="5"/>
    <n v="3750"/>
    <n v="2012"/>
  </r>
  <r>
    <x v="5"/>
    <s v="Продукт4"/>
    <x v="45"/>
    <n v="35500"/>
    <x v="10"/>
    <n v="3227.2727272727275"/>
    <n v="2012"/>
  </r>
  <r>
    <x v="5"/>
    <s v="Продукт4"/>
    <x v="223"/>
    <n v="36000"/>
    <x v="13"/>
    <n v="3000"/>
    <n v="2012"/>
  </r>
  <r>
    <x v="5"/>
    <s v="Продукт4"/>
    <x v="171"/>
    <n v="4500"/>
    <x v="1"/>
    <n v="2250"/>
    <n v="2012"/>
  </r>
  <r>
    <x v="5"/>
    <s v="Продукт4"/>
    <x v="188"/>
    <n v="10500"/>
    <x v="5"/>
    <n v="2625"/>
    <n v="2012"/>
  </r>
  <r>
    <x v="5"/>
    <s v="Продукт4"/>
    <x v="46"/>
    <n v="11000"/>
    <x v="0"/>
    <n v="3666.6666666666665"/>
    <n v="2012"/>
  </r>
  <r>
    <x v="5"/>
    <s v="Продукт4"/>
    <x v="47"/>
    <n v="2000"/>
    <x v="7"/>
    <n v="2000"/>
    <n v="2012"/>
  </r>
  <r>
    <x v="5"/>
    <s v="Продукт4"/>
    <x v="48"/>
    <n v="11400"/>
    <x v="3"/>
    <n v="2280"/>
    <n v="2012"/>
  </r>
  <r>
    <x v="5"/>
    <s v="Продукт4"/>
    <x v="249"/>
    <n v="3500"/>
    <x v="1"/>
    <n v="1750"/>
    <n v="2012"/>
  </r>
  <r>
    <x v="5"/>
    <s v="Продукт4"/>
    <x v="49"/>
    <n v="25000"/>
    <x v="6"/>
    <n v="3571.4285714285716"/>
    <n v="2012"/>
  </r>
  <r>
    <x v="5"/>
    <s v="Продукт4"/>
    <x v="172"/>
    <n v="21000"/>
    <x v="4"/>
    <n v="3500"/>
    <n v="2012"/>
  </r>
  <r>
    <x v="5"/>
    <s v="Продукт4"/>
    <x v="50"/>
    <n v="17500"/>
    <x v="0"/>
    <n v="5833.333333333333"/>
    <n v="2012"/>
  </r>
  <r>
    <x v="5"/>
    <s v="Продукт4"/>
    <x v="191"/>
    <n v="5000"/>
    <x v="1"/>
    <n v="2500"/>
    <n v="2012"/>
  </r>
  <r>
    <x v="5"/>
    <s v="Продукт4"/>
    <x v="51"/>
    <n v="27000"/>
    <x v="8"/>
    <n v="3375"/>
    <n v="2012"/>
  </r>
  <r>
    <x v="5"/>
    <s v="Продукт4"/>
    <x v="52"/>
    <n v="10500"/>
    <x v="5"/>
    <n v="2625"/>
    <n v="2012"/>
  </r>
  <r>
    <x v="5"/>
    <s v="Продукт4"/>
    <x v="192"/>
    <n v="25000"/>
    <x v="8"/>
    <n v="3125"/>
    <n v="2012"/>
  </r>
  <r>
    <x v="5"/>
    <s v="Продукт4"/>
    <x v="173"/>
    <n v="19200"/>
    <x v="4"/>
    <n v="3200"/>
    <n v="2012"/>
  </r>
  <r>
    <x v="5"/>
    <s v="Продукт4"/>
    <x v="55"/>
    <n v="21500"/>
    <x v="3"/>
    <n v="4300"/>
    <n v="2012"/>
  </r>
  <r>
    <x v="5"/>
    <s v="Продукт4"/>
    <x v="194"/>
    <n v="16000"/>
    <x v="6"/>
    <n v="2285.7142857142858"/>
    <n v="2012"/>
  </r>
  <r>
    <x v="5"/>
    <s v="Продукт4"/>
    <x v="57"/>
    <n v="1500"/>
    <x v="7"/>
    <n v="1500"/>
    <n v="2012"/>
  </r>
  <r>
    <x v="5"/>
    <s v="Продукт4"/>
    <x v="58"/>
    <n v="11500"/>
    <x v="0"/>
    <n v="3833.3333333333335"/>
    <n v="2012"/>
  </r>
  <r>
    <x v="5"/>
    <s v="Продукт4"/>
    <x v="196"/>
    <n v="31500"/>
    <x v="2"/>
    <n v="3150"/>
    <n v="2012"/>
  </r>
  <r>
    <x v="5"/>
    <s v="Продукт4"/>
    <x v="60"/>
    <n v="27000"/>
    <x v="4"/>
    <n v="4500"/>
    <n v="2012"/>
  </r>
  <r>
    <x v="5"/>
    <s v="Продукт4"/>
    <x v="61"/>
    <n v="16250"/>
    <x v="3"/>
    <n v="3250"/>
    <n v="2012"/>
  </r>
  <r>
    <x v="5"/>
    <s v="Продукт4"/>
    <x v="62"/>
    <n v="42000"/>
    <x v="2"/>
    <n v="4200"/>
    <n v="2012"/>
  </r>
  <r>
    <x v="5"/>
    <s v="Продукт4"/>
    <x v="63"/>
    <n v="9000"/>
    <x v="1"/>
    <n v="4500"/>
    <n v="2012"/>
  </r>
  <r>
    <x v="5"/>
    <s v="Продукт4"/>
    <x v="64"/>
    <n v="11500"/>
    <x v="0"/>
    <n v="3833.3333333333335"/>
    <n v="2012"/>
  </r>
  <r>
    <x v="5"/>
    <s v="Продукт4"/>
    <x v="222"/>
    <n v="20000"/>
    <x v="4"/>
    <n v="3333.3333333333335"/>
    <n v="2012"/>
  </r>
  <r>
    <x v="5"/>
    <s v="Продукт4"/>
    <x v="67"/>
    <n v="25500"/>
    <x v="11"/>
    <n v="2833.3333333333335"/>
    <n v="2012"/>
  </r>
  <r>
    <x v="5"/>
    <s v="Продукт4"/>
    <x v="68"/>
    <n v="40000"/>
    <x v="13"/>
    <n v="3333.3333333333335"/>
    <n v="2012"/>
  </r>
  <r>
    <x v="5"/>
    <s v="Продукт4"/>
    <x v="69"/>
    <n v="40800"/>
    <x v="3"/>
    <n v="8160"/>
    <n v="2012"/>
  </r>
  <r>
    <x v="5"/>
    <s v="Продукт4"/>
    <x v="250"/>
    <n v="17500"/>
    <x v="4"/>
    <n v="2916.6666666666665"/>
    <n v="2012"/>
  </r>
  <r>
    <x v="5"/>
    <s v="Продукт4"/>
    <x v="197"/>
    <n v="22600"/>
    <x v="11"/>
    <n v="2511.1111111111113"/>
    <n v="2012"/>
  </r>
  <r>
    <x v="5"/>
    <s v="Продукт4"/>
    <x v="71"/>
    <n v="9000"/>
    <x v="1"/>
    <n v="4500"/>
    <n v="2012"/>
  </r>
  <r>
    <x v="5"/>
    <s v="Продукт4"/>
    <x v="174"/>
    <n v="9500"/>
    <x v="5"/>
    <n v="2375"/>
    <n v="2012"/>
  </r>
  <r>
    <x v="5"/>
    <s v="Продукт4"/>
    <x v="73"/>
    <n v="43100"/>
    <x v="9"/>
    <n v="3315.3846153846152"/>
    <n v="2012"/>
  </r>
  <r>
    <x v="5"/>
    <s v="Продукт4"/>
    <x v="254"/>
    <n v="17200"/>
    <x v="6"/>
    <n v="2457.1428571428573"/>
    <n v="2012"/>
  </r>
  <r>
    <x v="5"/>
    <s v="Продукт4"/>
    <x v="198"/>
    <n v="4000"/>
    <x v="1"/>
    <n v="2000"/>
    <n v="2012"/>
  </r>
  <r>
    <x v="5"/>
    <s v="Продукт4"/>
    <x v="175"/>
    <n v="13200"/>
    <x v="3"/>
    <n v="2640"/>
    <n v="2012"/>
  </r>
  <r>
    <x v="5"/>
    <s v="Продукт4"/>
    <x v="78"/>
    <n v="14500"/>
    <x v="5"/>
    <n v="3625"/>
    <n v="2012"/>
  </r>
  <r>
    <x v="5"/>
    <s v="Продукт4"/>
    <x v="81"/>
    <n v="48700"/>
    <x v="18"/>
    <n v="2864.705882352941"/>
    <n v="2012"/>
  </r>
  <r>
    <x v="5"/>
    <s v="Продукт4"/>
    <x v="199"/>
    <n v="2500"/>
    <x v="7"/>
    <n v="2500"/>
    <n v="2012"/>
  </r>
  <r>
    <x v="5"/>
    <s v="Продукт4"/>
    <x v="176"/>
    <n v="4000"/>
    <x v="1"/>
    <n v="2000"/>
    <n v="2012"/>
  </r>
  <r>
    <x v="5"/>
    <s v="Продукт4"/>
    <x v="234"/>
    <n v="24000"/>
    <x v="4"/>
    <n v="4000"/>
    <n v="2012"/>
  </r>
  <r>
    <x v="5"/>
    <s v="Продукт4"/>
    <x v="82"/>
    <n v="13000"/>
    <x v="5"/>
    <n v="3250"/>
    <n v="2012"/>
  </r>
  <r>
    <x v="5"/>
    <s v="Продукт4"/>
    <x v="83"/>
    <n v="14500"/>
    <x v="4"/>
    <n v="2416.6666666666665"/>
    <n v="2012"/>
  </r>
  <r>
    <x v="5"/>
    <s v="Продукт4"/>
    <x v="84"/>
    <n v="17500"/>
    <x v="5"/>
    <n v="4375"/>
    <n v="2012"/>
  </r>
  <r>
    <x v="5"/>
    <s v="Продукт4"/>
    <x v="202"/>
    <n v="21000"/>
    <x v="3"/>
    <n v="4200"/>
    <n v="2012"/>
  </r>
  <r>
    <x v="5"/>
    <s v="Продукт4"/>
    <x v="85"/>
    <n v="7000"/>
    <x v="0"/>
    <n v="2333.3333333333335"/>
    <n v="2012"/>
  </r>
  <r>
    <x v="5"/>
    <s v="Продукт4"/>
    <x v="203"/>
    <n v="8700"/>
    <x v="5"/>
    <n v="2175"/>
    <n v="2012"/>
  </r>
  <r>
    <x v="5"/>
    <s v="Продукт4"/>
    <x v="87"/>
    <n v="46000"/>
    <x v="13"/>
    <n v="3833.3333333333335"/>
    <n v="2012"/>
  </r>
  <r>
    <x v="5"/>
    <s v="Продукт4"/>
    <x v="204"/>
    <n v="4100"/>
    <x v="1"/>
    <n v="2050"/>
    <n v="2012"/>
  </r>
  <r>
    <x v="5"/>
    <s v="Продукт4"/>
    <x v="88"/>
    <n v="9500"/>
    <x v="5"/>
    <n v="2375"/>
    <n v="2012"/>
  </r>
  <r>
    <x v="5"/>
    <s v="Продукт4"/>
    <x v="205"/>
    <n v="20000"/>
    <x v="7"/>
    <n v="20000"/>
    <n v="2012"/>
  </r>
  <r>
    <x v="5"/>
    <s v="Продукт4"/>
    <x v="89"/>
    <n v="5000"/>
    <x v="7"/>
    <n v="5000"/>
    <n v="2012"/>
  </r>
  <r>
    <x v="5"/>
    <s v="Продукт4"/>
    <x v="90"/>
    <n v="8000"/>
    <x v="0"/>
    <n v="2666.6666666666665"/>
    <n v="2012"/>
  </r>
  <r>
    <x v="5"/>
    <s v="Продукт4"/>
    <x v="91"/>
    <n v="3000"/>
    <x v="7"/>
    <n v="3000"/>
    <n v="2012"/>
  </r>
  <r>
    <x v="5"/>
    <s v="Продукт4"/>
    <x v="93"/>
    <n v="18500"/>
    <x v="4"/>
    <n v="3083.3333333333335"/>
    <n v="2012"/>
  </r>
  <r>
    <x v="5"/>
    <s v="Продукт4"/>
    <x v="94"/>
    <n v="7500"/>
    <x v="0"/>
    <n v="2500"/>
    <n v="2012"/>
  </r>
  <r>
    <x v="5"/>
    <s v="Продукт4"/>
    <x v="95"/>
    <n v="5700"/>
    <x v="0"/>
    <n v="1900"/>
    <n v="2012"/>
  </r>
  <r>
    <x v="5"/>
    <s v="Продукт4"/>
    <x v="96"/>
    <n v="6000"/>
    <x v="1"/>
    <n v="3000"/>
    <n v="2012"/>
  </r>
  <r>
    <x v="5"/>
    <s v="Продукт4"/>
    <x v="97"/>
    <n v="15500"/>
    <x v="5"/>
    <n v="3875"/>
    <n v="2012"/>
  </r>
  <r>
    <x v="5"/>
    <s v="Продукт4"/>
    <x v="99"/>
    <n v="6000"/>
    <x v="1"/>
    <n v="3000"/>
    <n v="2012"/>
  </r>
  <r>
    <x v="5"/>
    <s v="Продукт4"/>
    <x v="235"/>
    <n v="12000"/>
    <x v="1"/>
    <n v="6000"/>
    <n v="2012"/>
  </r>
  <r>
    <x v="5"/>
    <s v="Продукт4"/>
    <x v="100"/>
    <n v="24700"/>
    <x v="8"/>
    <n v="3087.5"/>
    <n v="2012"/>
  </r>
  <r>
    <x v="5"/>
    <s v="Продукт4"/>
    <x v="101"/>
    <n v="15500"/>
    <x v="4"/>
    <n v="2583.3333333333335"/>
    <n v="2012"/>
  </r>
  <r>
    <x v="5"/>
    <s v="Продукт4"/>
    <x v="206"/>
    <n v="13100"/>
    <x v="6"/>
    <n v="1871.4285714285713"/>
    <n v="2012"/>
  </r>
  <r>
    <x v="5"/>
    <s v="Продукт4"/>
    <x v="103"/>
    <n v="27000"/>
    <x v="5"/>
    <n v="6750"/>
    <n v="2012"/>
  </r>
  <r>
    <x v="5"/>
    <s v="Продукт4"/>
    <x v="104"/>
    <n v="13000"/>
    <x v="3"/>
    <n v="2600"/>
    <n v="2012"/>
  </r>
  <r>
    <x v="5"/>
    <s v="Продукт4"/>
    <x v="105"/>
    <n v="4000"/>
    <x v="7"/>
    <n v="4000"/>
    <n v="2012"/>
  </r>
  <r>
    <x v="5"/>
    <s v="Продукт4"/>
    <x v="236"/>
    <n v="3000"/>
    <x v="7"/>
    <n v="3000"/>
    <n v="2012"/>
  </r>
  <r>
    <x v="5"/>
    <s v="Продукт4"/>
    <x v="106"/>
    <n v="13500"/>
    <x v="3"/>
    <n v="2700"/>
    <n v="2012"/>
  </r>
  <r>
    <x v="5"/>
    <s v="Продукт4"/>
    <x v="108"/>
    <n v="8000"/>
    <x v="0"/>
    <n v="2666.6666666666665"/>
    <n v="2012"/>
  </r>
  <r>
    <x v="5"/>
    <s v="Продукт4"/>
    <x v="109"/>
    <n v="1200"/>
    <x v="7"/>
    <n v="1200"/>
    <n v="2012"/>
  </r>
  <r>
    <x v="5"/>
    <s v="Продукт4"/>
    <x v="111"/>
    <n v="3000"/>
    <x v="1"/>
    <n v="1500"/>
    <n v="2012"/>
  </r>
  <r>
    <x v="5"/>
    <s v="Продукт4"/>
    <x v="225"/>
    <n v="6500"/>
    <x v="1"/>
    <n v="3250"/>
    <n v="2012"/>
  </r>
  <r>
    <x v="5"/>
    <s v="Продукт4"/>
    <x v="237"/>
    <n v="10000"/>
    <x v="0"/>
    <n v="3333.3333333333335"/>
    <n v="2012"/>
  </r>
  <r>
    <x v="5"/>
    <s v="Продукт4"/>
    <x v="114"/>
    <n v="3000"/>
    <x v="7"/>
    <n v="3000"/>
    <n v="2012"/>
  </r>
  <r>
    <x v="5"/>
    <s v="Продукт4"/>
    <x v="115"/>
    <n v="6000"/>
    <x v="7"/>
    <n v="6000"/>
    <n v="2012"/>
  </r>
  <r>
    <x v="5"/>
    <s v="Продукт4"/>
    <x v="118"/>
    <n v="24500"/>
    <x v="4"/>
    <n v="4083.3333333333335"/>
    <n v="2012"/>
  </r>
  <r>
    <x v="5"/>
    <s v="Продукт4"/>
    <x v="119"/>
    <n v="2500"/>
    <x v="7"/>
    <n v="2500"/>
    <n v="2012"/>
  </r>
  <r>
    <x v="5"/>
    <s v="Продукт4"/>
    <x v="120"/>
    <n v="10000"/>
    <x v="0"/>
    <n v="3333.3333333333335"/>
    <n v="2012"/>
  </r>
  <r>
    <x v="5"/>
    <s v="Продукт4"/>
    <x v="121"/>
    <n v="1500"/>
    <x v="7"/>
    <n v="1500"/>
    <n v="2012"/>
  </r>
  <r>
    <x v="5"/>
    <s v="Продукт4"/>
    <x v="122"/>
    <n v="1300"/>
    <x v="7"/>
    <n v="1300"/>
    <n v="2012"/>
  </r>
  <r>
    <x v="5"/>
    <s v="Продукт4"/>
    <x v="123"/>
    <n v="4500"/>
    <x v="1"/>
    <n v="2250"/>
    <n v="2012"/>
  </r>
  <r>
    <x v="5"/>
    <s v="Продукт4"/>
    <x v="124"/>
    <n v="1800"/>
    <x v="7"/>
    <n v="1800"/>
    <n v="2012"/>
  </r>
  <r>
    <x v="5"/>
    <s v="Продукт4"/>
    <x v="212"/>
    <n v="12500"/>
    <x v="5"/>
    <n v="3125"/>
    <n v="2012"/>
  </r>
  <r>
    <x v="5"/>
    <s v="Продукт4"/>
    <x v="126"/>
    <n v="3000"/>
    <x v="7"/>
    <n v="3000"/>
    <n v="2012"/>
  </r>
  <r>
    <x v="5"/>
    <s v="Продукт4"/>
    <x v="127"/>
    <n v="2500"/>
    <x v="7"/>
    <n v="2500"/>
    <n v="2012"/>
  </r>
  <r>
    <x v="5"/>
    <s v="Продукт4"/>
    <x v="128"/>
    <n v="6000"/>
    <x v="7"/>
    <n v="6000"/>
    <n v="2012"/>
  </r>
  <r>
    <x v="5"/>
    <s v="Продукт4"/>
    <x v="214"/>
    <n v="2000"/>
    <x v="7"/>
    <n v="2000"/>
    <n v="2012"/>
  </r>
  <r>
    <x v="5"/>
    <s v="Продукт4"/>
    <x v="129"/>
    <n v="1300"/>
    <x v="7"/>
    <n v="1300"/>
    <n v="2012"/>
  </r>
  <r>
    <x v="5"/>
    <s v="Продукт4"/>
    <x v="131"/>
    <n v="2500"/>
    <x v="7"/>
    <n v="2500"/>
    <n v="2012"/>
  </r>
  <r>
    <x v="5"/>
    <s v="Продукт4"/>
    <x v="216"/>
    <n v="7500"/>
    <x v="0"/>
    <n v="2500"/>
    <n v="2012"/>
  </r>
  <r>
    <x v="5"/>
    <s v="Продукт4"/>
    <x v="134"/>
    <n v="20000"/>
    <x v="0"/>
    <n v="6666.666666666667"/>
    <n v="2012"/>
  </r>
  <r>
    <x v="5"/>
    <s v="Продукт4"/>
    <x v="177"/>
    <n v="6000"/>
    <x v="7"/>
    <n v="6000"/>
    <n v="2012"/>
  </r>
  <r>
    <x v="5"/>
    <s v="Продукт4"/>
    <x v="136"/>
    <n v="22000"/>
    <x v="5"/>
    <n v="5500"/>
    <n v="2012"/>
  </r>
  <r>
    <x v="5"/>
    <s v="Продукт4"/>
    <x v="137"/>
    <n v="14000"/>
    <x v="0"/>
    <n v="4666.666666666667"/>
    <n v="2012"/>
  </r>
  <r>
    <x v="5"/>
    <s v="Продукт4"/>
    <x v="139"/>
    <n v="10000"/>
    <x v="0"/>
    <n v="3333.3333333333335"/>
    <n v="2012"/>
  </r>
  <r>
    <x v="5"/>
    <s v="Продукт4"/>
    <x v="141"/>
    <n v="9000"/>
    <x v="1"/>
    <n v="4500"/>
    <n v="2012"/>
  </r>
  <r>
    <x v="5"/>
    <s v="Продукт4"/>
    <x v="142"/>
    <n v="4000"/>
    <x v="7"/>
    <n v="4000"/>
    <n v="2012"/>
  </r>
  <r>
    <x v="5"/>
    <s v="Продукт4"/>
    <x v="143"/>
    <n v="12000"/>
    <x v="5"/>
    <n v="3000"/>
    <n v="2012"/>
  </r>
  <r>
    <x v="5"/>
    <s v="Продукт4"/>
    <x v="178"/>
    <n v="8000"/>
    <x v="7"/>
    <n v="8000"/>
    <n v="2012"/>
  </r>
  <r>
    <x v="5"/>
    <s v="Продукт4"/>
    <x v="246"/>
    <n v="13000"/>
    <x v="6"/>
    <n v="1857.1428571428571"/>
    <n v="2012"/>
  </r>
  <r>
    <x v="5"/>
    <s v="Продукт4"/>
    <x v="179"/>
    <n v="14100"/>
    <x v="0"/>
    <n v="4700"/>
    <n v="2012"/>
  </r>
  <r>
    <x v="5"/>
    <s v="Продукт4"/>
    <x v="145"/>
    <n v="7000"/>
    <x v="7"/>
    <n v="7000"/>
    <n v="2012"/>
  </r>
  <r>
    <x v="5"/>
    <s v="Продукт4"/>
    <x v="146"/>
    <n v="14500"/>
    <x v="6"/>
    <n v="2071.4285714285716"/>
    <n v="2012"/>
  </r>
  <r>
    <x v="5"/>
    <s v="Продукт4"/>
    <x v="147"/>
    <n v="6500"/>
    <x v="1"/>
    <n v="3250"/>
    <n v="2012"/>
  </r>
  <r>
    <x v="5"/>
    <s v="Продукт4"/>
    <x v="149"/>
    <n v="5000"/>
    <x v="1"/>
    <n v="2500"/>
    <n v="2012"/>
  </r>
  <r>
    <x v="5"/>
    <s v="Продукт4"/>
    <x v="218"/>
    <n v="23000"/>
    <x v="1"/>
    <n v="11500"/>
    <n v="2012"/>
  </r>
  <r>
    <x v="5"/>
    <s v="Продукт4"/>
    <x v="243"/>
    <n v="27000"/>
    <x v="6"/>
    <n v="3857.1428571428573"/>
    <n v="2012"/>
  </r>
  <r>
    <x v="5"/>
    <s v="Продукт4"/>
    <x v="155"/>
    <n v="4500"/>
    <x v="1"/>
    <n v="2250"/>
    <n v="2012"/>
  </r>
  <r>
    <x v="5"/>
    <s v="Продукт4"/>
    <x v="156"/>
    <n v="7000"/>
    <x v="7"/>
    <n v="7000"/>
    <n v="2012"/>
  </r>
  <r>
    <x v="5"/>
    <s v="Продукт4"/>
    <x v="157"/>
    <n v="1800"/>
    <x v="1"/>
    <n v="900"/>
    <n v="2012"/>
  </r>
  <r>
    <x v="5"/>
    <s v="Продукт4"/>
    <x v="180"/>
    <n v="6000"/>
    <x v="7"/>
    <n v="6000"/>
    <n v="2012"/>
  </r>
  <r>
    <x v="5"/>
    <s v="Продукт4"/>
    <x v="158"/>
    <n v="5200"/>
    <x v="0"/>
    <n v="1733.3333333333333"/>
    <n v="2013"/>
  </r>
  <r>
    <x v="5"/>
    <s v="Продукт4"/>
    <x v="160"/>
    <n v="4000"/>
    <x v="7"/>
    <n v="4000"/>
    <n v="2013"/>
  </r>
  <r>
    <x v="5"/>
    <s v="Продукт4"/>
    <x v="161"/>
    <n v="17500"/>
    <x v="5"/>
    <n v="4375"/>
    <n v="2013"/>
  </r>
  <r>
    <x v="5"/>
    <s v="Продукт4"/>
    <x v="162"/>
    <n v="4000"/>
    <x v="1"/>
    <n v="2000"/>
    <n v="2013"/>
  </r>
  <r>
    <x v="5"/>
    <s v="Продукт4"/>
    <x v="164"/>
    <n v="4000"/>
    <x v="7"/>
    <n v="4000"/>
    <n v="2013"/>
  </r>
  <r>
    <x v="5"/>
    <s v="Продукт4"/>
    <x v="258"/>
    <n v="27700"/>
    <x v="4"/>
    <n v="4616.666666666667"/>
    <n v="2013"/>
  </r>
  <r>
    <x v="5"/>
    <s v="Продукт4"/>
    <x v="181"/>
    <n v="2000"/>
    <x v="7"/>
    <n v="2000"/>
    <n v="2013"/>
  </r>
  <r>
    <x v="5"/>
    <s v="Продукт4"/>
    <x v="166"/>
    <n v="12600"/>
    <x v="3"/>
    <n v="2520"/>
    <n v="2013"/>
  </r>
  <r>
    <x v="5"/>
    <s v="Продукт4"/>
    <x v="167"/>
    <n v="6000"/>
    <x v="7"/>
    <n v="6000"/>
    <n v="2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0">
  <location ref="A2:G15" firstHeaderRow="1" firstDataRow="2" firstDataCol="1"/>
  <pivotFields count="9"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Сумма по полю Сумма продаж" fld="3" baseField="0" baseItem="0" numFmtId="170"/>
  </dataFields>
  <formats count="8">
    <format dxfId="33">
      <pivotArea outline="0" collapsedLevelsAreSubtotals="1" fieldPosition="0"/>
    </format>
    <format dxfId="32">
      <pivotArea dataOnly="0" labelOnly="1" outline="0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type="origin" dataOnly="0" labelOnly="1" outline="0" fieldPosition="0"/>
    </format>
    <format dxfId="30">
      <pivotArea field="0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2" type="button" dataOnly="0" labelOnly="1" outline="0" axis="axisRow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outline="0" collapsedLevelsAreSubtotals="1" fieldPosition="0"/>
    </format>
  </formats>
  <chartFormats count="18">
    <chartFormat chart="0" format="2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3" cacheId="1" dataPosition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5">
  <location ref="A2:M16" firstHeaderRow="1" firstDataRow="3" firstDataCol="1"/>
  <pivotFields count="9"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-2"/>
    <field x="0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Сумма по полю Сумма продаж" fld="3" baseField="0" baseItem="0"/>
    <dataField name="Сумма по полю Кол-во продаж" fld="4" baseField="0" baseItem="0"/>
  </dataFields>
  <formats count="25">
    <format dxfId="25">
      <pivotArea outline="0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type="topRight" dataOnly="0" labelOnly="1" outline="0" offset="E1:J1" fieldPosition="0"/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0" count="5" selected="0">
            <x v="1"/>
            <x v="2"/>
            <x v="3"/>
            <x v="4"/>
            <x v="5"/>
          </reference>
        </references>
      </pivotArea>
    </format>
    <format dxfId="20">
      <pivotArea field="0" type="button" dataOnly="0" labelOnly="1" outline="0" axis="axisCol" fieldPosition="1"/>
    </format>
    <format dxfId="19">
      <pivotArea type="topRight" dataOnly="0" labelOnly="1" outline="0" offset="A1:D1" fieldPosition="0"/>
    </format>
    <format dxfId="18">
      <pivotArea dataOnly="0" labelOnly="1" outline="0" offset="B256:IV256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0"/>
          </reference>
          <reference field="0" count="5">
            <x v="1"/>
            <x v="2"/>
            <x v="3"/>
            <x v="4"/>
            <x v="5"/>
          </reference>
        </references>
      </pivotArea>
    </format>
    <format dxfId="1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">
      <pivotArea type="origin" dataOnly="0" labelOnly="1" outline="0" fieldPosition="0"/>
    </format>
    <format dxfId="14">
      <pivotArea field="-2" type="button" dataOnly="0" labelOnly="1" outline="0" axis="axisCol" fieldPosition="0"/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9">
      <pivotArea type="origin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outline="0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outline="0" fieldPosition="0">
        <references count="2">
          <reference field="4294967294" count="1" selected="0">
            <x v="0"/>
          </reference>
          <reference field="0" count="5" selected="0">
            <x v="1"/>
            <x v="2"/>
            <x v="3"/>
            <x v="4"/>
            <x v="5"/>
          </reference>
        </references>
      </pivotArea>
    </format>
    <format dxfId="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">
      <pivotArea dataOnly="0" outline="0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14">
    <chartFormat chart="0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2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2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2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2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A361-3A60-4C7B-B7D9-63F579DA5E1F}">
  <sheetPr>
    <tabColor theme="7" tint="0.39997558519241921"/>
  </sheetPr>
  <dimension ref="A1:K15"/>
  <sheetViews>
    <sheetView workbookViewId="0">
      <selection activeCell="C13" sqref="C13"/>
    </sheetView>
  </sheetViews>
  <sheetFormatPr defaultColWidth="8.88671875" defaultRowHeight="13.2" x14ac:dyDescent="0.25"/>
  <cols>
    <col min="1" max="1" width="10.6640625" style="55" customWidth="1"/>
    <col min="2" max="2" width="36.33203125" style="55" customWidth="1"/>
    <col min="3" max="3" width="51.44140625" style="55" customWidth="1"/>
    <col min="4" max="5" width="8.88671875" style="55"/>
    <col min="6" max="6" width="63" style="55" bestFit="1" customWidth="1"/>
    <col min="7" max="16384" width="8.88671875" style="55"/>
  </cols>
  <sheetData>
    <row r="1" spans="1:11" ht="13.2" customHeight="1" x14ac:dyDescent="0.25">
      <c r="A1" s="64" t="s">
        <v>764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3.2" customHeight="1" x14ac:dyDescent="0.25">
      <c r="A2" s="64" t="s">
        <v>4634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3.2" customHeight="1" x14ac:dyDescent="0.25">
      <c r="A3" s="64" t="s">
        <v>4635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ht="13.2" customHeight="1" x14ac:dyDescent="0.25">
      <c r="A4" s="64" t="s">
        <v>4636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ht="13.2" customHeight="1" x14ac:dyDescent="0.25">
      <c r="A5" s="64" t="s">
        <v>4651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ht="13.2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 ht="13.2" customHeight="1" x14ac:dyDescent="0.25">
      <c r="A7" s="64" t="s">
        <v>763</v>
      </c>
      <c r="B7" s="60"/>
      <c r="C7" s="60"/>
      <c r="D7" s="60"/>
      <c r="E7" s="60"/>
      <c r="F7" s="60"/>
      <c r="G7" s="60"/>
      <c r="H7" s="60"/>
      <c r="I7" s="60"/>
      <c r="J7" s="60"/>
      <c r="K7" s="60"/>
    </row>
    <row r="8" spans="1:11" ht="13.2" customHeight="1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 ht="13.2" customHeight="1" x14ac:dyDescent="0.25">
      <c r="A9" s="63"/>
      <c r="B9" s="63"/>
      <c r="D9" s="60"/>
      <c r="E9" s="60"/>
      <c r="F9" s="74" t="s">
        <v>7</v>
      </c>
      <c r="G9" s="60"/>
      <c r="H9" s="60"/>
      <c r="I9" s="60"/>
      <c r="J9" s="60"/>
      <c r="K9" s="60"/>
    </row>
    <row r="10" spans="1:11" ht="13.2" customHeight="1" x14ac:dyDescent="0.25">
      <c r="A10" s="95" t="s">
        <v>762</v>
      </c>
      <c r="B10" s="95"/>
      <c r="C10" s="95"/>
      <c r="D10" s="60"/>
      <c r="E10" s="60"/>
      <c r="F10" s="75" t="s">
        <v>4655</v>
      </c>
      <c r="G10" s="60"/>
      <c r="H10" s="60"/>
      <c r="I10" s="60"/>
      <c r="J10" s="60"/>
      <c r="K10" s="60"/>
    </row>
    <row r="11" spans="1:11" ht="13.2" customHeight="1" x14ac:dyDescent="0.25">
      <c r="A11" s="62" t="s">
        <v>761</v>
      </c>
      <c r="B11" s="62" t="s">
        <v>24</v>
      </c>
      <c r="C11" s="61" t="s">
        <v>760</v>
      </c>
      <c r="D11" s="60"/>
      <c r="E11" s="60"/>
      <c r="F11" s="60">
        <f>MAX('Исходные данные'!E:E)-MIN('Исходные данные'!E:E)</f>
        <v>2271.9169999999999</v>
      </c>
      <c r="G11" s="60"/>
      <c r="H11" s="60"/>
      <c r="I11" s="60"/>
      <c r="J11" s="60"/>
      <c r="K11" s="60"/>
    </row>
    <row r="12" spans="1:11" ht="13.95" customHeight="1" x14ac:dyDescent="0.25">
      <c r="A12" s="96" t="s">
        <v>15</v>
      </c>
      <c r="B12" s="96"/>
      <c r="C12" s="96"/>
      <c r="F12" s="76" t="s">
        <v>4654</v>
      </c>
    </row>
    <row r="13" spans="1:11" ht="39.6" x14ac:dyDescent="0.25">
      <c r="A13" s="58" t="s">
        <v>4637</v>
      </c>
      <c r="B13" s="57" t="s">
        <v>759</v>
      </c>
      <c r="C13" s="59">
        <f>MAX('Исходные данные'!J:J)-MIN('Исходные данные'!J:J)</f>
        <v>2275.7851999999998</v>
      </c>
      <c r="F13" s="55">
        <f>MAX('Исходные данные'!J:J)-MIN('Исходные данные'!J:J)</f>
        <v>2275.7851999999998</v>
      </c>
    </row>
    <row r="14" spans="1:11" ht="66" x14ac:dyDescent="0.25">
      <c r="A14" s="58" t="s">
        <v>4638</v>
      </c>
      <c r="B14" s="57" t="s">
        <v>4650</v>
      </c>
      <c r="C14" s="77">
        <f>SUM('Исходные данные'!L:L)</f>
        <v>29198646.461100042</v>
      </c>
    </row>
    <row r="15" spans="1:11" ht="26.4" x14ac:dyDescent="0.25">
      <c r="A15" s="58" t="s">
        <v>4639</v>
      </c>
      <c r="B15" s="57" t="s">
        <v>758</v>
      </c>
      <c r="C15" s="56">
        <f>COUNTIF('Исходные данные'!K:K,"Списать")</f>
        <v>447</v>
      </c>
    </row>
  </sheetData>
  <mergeCells count="2">
    <mergeCell ref="A10:C10"/>
    <mergeCell ref="A12:C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G26"/>
  <sheetViews>
    <sheetView topLeftCell="A10" zoomScaleNormal="100" workbookViewId="0">
      <selection activeCell="G2" sqref="G2"/>
    </sheetView>
  </sheetViews>
  <sheetFormatPr defaultColWidth="8.88671875" defaultRowHeight="14.4" x14ac:dyDescent="0.3"/>
  <cols>
    <col min="1" max="1" width="9.33203125" style="18" bestFit="1" customWidth="1"/>
    <col min="2" max="2" width="17.33203125" style="18" bestFit="1" customWidth="1"/>
    <col min="3" max="3" width="7.33203125" style="18" bestFit="1" customWidth="1"/>
    <col min="4" max="4" width="17.5546875" style="18" bestFit="1" customWidth="1"/>
    <col min="5" max="5" width="8.88671875" style="18"/>
    <col min="6" max="6" width="10.6640625" style="18" bestFit="1" customWidth="1"/>
    <col min="7" max="7" width="10.5546875" style="18" bestFit="1" customWidth="1"/>
    <col min="8" max="16384" width="8.88671875" style="18"/>
  </cols>
  <sheetData>
    <row r="1" spans="1:7" x14ac:dyDescent="0.3">
      <c r="A1" s="20" t="s">
        <v>50</v>
      </c>
      <c r="B1" s="20" t="s">
        <v>67</v>
      </c>
      <c r="C1" s="20" t="s">
        <v>51</v>
      </c>
      <c r="D1" s="20" t="s">
        <v>52</v>
      </c>
      <c r="F1" s="1" t="s">
        <v>49</v>
      </c>
    </row>
    <row r="2" spans="1:7" x14ac:dyDescent="0.3">
      <c r="A2" s="9" t="s">
        <v>54</v>
      </c>
      <c r="B2" s="9" t="s">
        <v>55</v>
      </c>
      <c r="C2" s="9" t="s">
        <v>56</v>
      </c>
      <c r="D2" s="28">
        <v>7957</v>
      </c>
      <c r="F2" s="9" t="s">
        <v>55</v>
      </c>
      <c r="G2" s="29">
        <f>SUMIFS(D2:D26,B2:B26,B2)</f>
        <v>63655</v>
      </c>
    </row>
    <row r="3" spans="1:7" x14ac:dyDescent="0.3">
      <c r="A3" s="9" t="s">
        <v>54</v>
      </c>
      <c r="B3" s="9" t="s">
        <v>55</v>
      </c>
      <c r="C3" s="9" t="s">
        <v>56</v>
      </c>
      <c r="D3" s="28">
        <v>5914</v>
      </c>
    </row>
    <row r="4" spans="1:7" x14ac:dyDescent="0.3">
      <c r="A4" s="9" t="s">
        <v>57</v>
      </c>
      <c r="B4" s="9" t="s">
        <v>58</v>
      </c>
      <c r="C4" s="9" t="s">
        <v>59</v>
      </c>
      <c r="D4" s="28">
        <v>4813</v>
      </c>
    </row>
    <row r="5" spans="1:7" x14ac:dyDescent="0.3">
      <c r="A5" s="9" t="s">
        <v>57</v>
      </c>
      <c r="B5" s="9" t="s">
        <v>58</v>
      </c>
      <c r="C5" s="9" t="s">
        <v>59</v>
      </c>
      <c r="D5" s="28">
        <v>4867</v>
      </c>
      <c r="F5" s="1" t="s">
        <v>53</v>
      </c>
    </row>
    <row r="6" spans="1:7" x14ac:dyDescent="0.3">
      <c r="A6" s="9" t="s">
        <v>60</v>
      </c>
      <c r="B6" s="9" t="s">
        <v>58</v>
      </c>
      <c r="C6" s="9" t="s">
        <v>59</v>
      </c>
      <c r="D6" s="28">
        <v>5263</v>
      </c>
      <c r="F6" s="9"/>
      <c r="G6" s="9" t="s">
        <v>60</v>
      </c>
    </row>
    <row r="7" spans="1:7" x14ac:dyDescent="0.3">
      <c r="A7" s="9" t="s">
        <v>54</v>
      </c>
      <c r="B7" s="9" t="s">
        <v>55</v>
      </c>
      <c r="C7" s="9" t="s">
        <v>56</v>
      </c>
      <c r="D7" s="28">
        <v>8959</v>
      </c>
      <c r="F7" s="9" t="s">
        <v>58</v>
      </c>
      <c r="G7" s="29">
        <f>SUMIFS(D2:D26,B2:B26,B4,СуммаПоУсловию!A2:A26,СуммаПоУсловию!A6)</f>
        <v>27140</v>
      </c>
    </row>
    <row r="8" spans="1:7" x14ac:dyDescent="0.3">
      <c r="A8" s="9" t="s">
        <v>61</v>
      </c>
      <c r="B8" s="9" t="s">
        <v>62</v>
      </c>
      <c r="C8" s="9" t="s">
        <v>63</v>
      </c>
      <c r="D8" s="28">
        <v>5539</v>
      </c>
    </row>
    <row r="9" spans="1:7" x14ac:dyDescent="0.3">
      <c r="A9" s="9" t="s">
        <v>54</v>
      </c>
      <c r="B9" s="9" t="s">
        <v>55</v>
      </c>
      <c r="C9" s="9" t="s">
        <v>56</v>
      </c>
      <c r="D9" s="28">
        <v>9863</v>
      </c>
    </row>
    <row r="10" spans="1:7" x14ac:dyDescent="0.3">
      <c r="A10" s="9" t="s">
        <v>61</v>
      </c>
      <c r="B10" s="9" t="s">
        <v>62</v>
      </c>
      <c r="C10" s="9" t="s">
        <v>63</v>
      </c>
      <c r="D10" s="28">
        <v>5510</v>
      </c>
    </row>
    <row r="11" spans="1:7" x14ac:dyDescent="0.3">
      <c r="A11" s="9" t="s">
        <v>60</v>
      </c>
      <c r="B11" s="9" t="s">
        <v>64</v>
      </c>
      <c r="C11" s="9" t="s">
        <v>59</v>
      </c>
      <c r="D11" s="28">
        <v>6272</v>
      </c>
    </row>
    <row r="12" spans="1:7" x14ac:dyDescent="0.3">
      <c r="A12" s="9" t="s">
        <v>57</v>
      </c>
      <c r="B12" s="9" t="s">
        <v>64</v>
      </c>
      <c r="C12" s="9" t="s">
        <v>59</v>
      </c>
      <c r="D12" s="28">
        <v>7189</v>
      </c>
    </row>
    <row r="13" spans="1:7" x14ac:dyDescent="0.3">
      <c r="A13" s="9" t="s">
        <v>60</v>
      </c>
      <c r="B13" s="9" t="s">
        <v>64</v>
      </c>
      <c r="C13" s="9" t="s">
        <v>59</v>
      </c>
      <c r="D13" s="28">
        <v>4895</v>
      </c>
    </row>
    <row r="14" spans="1:7" x14ac:dyDescent="0.3">
      <c r="A14" s="9" t="s">
        <v>57</v>
      </c>
      <c r="B14" s="9" t="s">
        <v>58</v>
      </c>
      <c r="C14" s="9" t="s">
        <v>59</v>
      </c>
      <c r="D14" s="28">
        <v>8221</v>
      </c>
    </row>
    <row r="15" spans="1:7" x14ac:dyDescent="0.3">
      <c r="A15" s="9" t="s">
        <v>54</v>
      </c>
      <c r="B15" s="9" t="s">
        <v>55</v>
      </c>
      <c r="C15" s="9" t="s">
        <v>56</v>
      </c>
      <c r="D15" s="28">
        <v>8471</v>
      </c>
    </row>
    <row r="16" spans="1:7" x14ac:dyDescent="0.3">
      <c r="A16" s="9" t="s">
        <v>54</v>
      </c>
      <c r="B16" s="9" t="s">
        <v>55</v>
      </c>
      <c r="C16" s="9" t="s">
        <v>56</v>
      </c>
      <c r="D16" s="28">
        <v>6350</v>
      </c>
    </row>
    <row r="17" spans="1:4" x14ac:dyDescent="0.3">
      <c r="A17" s="9" t="s">
        <v>61</v>
      </c>
      <c r="B17" s="9" t="s">
        <v>65</v>
      </c>
      <c r="C17" s="9" t="s">
        <v>63</v>
      </c>
      <c r="D17" s="28">
        <v>5888</v>
      </c>
    </row>
    <row r="18" spans="1:4" x14ac:dyDescent="0.3">
      <c r="A18" s="9" t="s">
        <v>57</v>
      </c>
      <c r="B18" s="9" t="s">
        <v>58</v>
      </c>
      <c r="C18" s="9" t="s">
        <v>59</v>
      </c>
      <c r="D18" s="28">
        <v>4558</v>
      </c>
    </row>
    <row r="19" spans="1:4" x14ac:dyDescent="0.3">
      <c r="A19" s="9" t="s">
        <v>54</v>
      </c>
      <c r="B19" s="9" t="s">
        <v>55</v>
      </c>
      <c r="C19" s="9" t="s">
        <v>56</v>
      </c>
      <c r="D19" s="28">
        <v>9253</v>
      </c>
    </row>
    <row r="20" spans="1:4" x14ac:dyDescent="0.3">
      <c r="A20" s="9" t="s">
        <v>54</v>
      </c>
      <c r="B20" s="9" t="s">
        <v>66</v>
      </c>
      <c r="C20" s="9" t="s">
        <v>56</v>
      </c>
      <c r="D20" s="28">
        <v>8367</v>
      </c>
    </row>
    <row r="21" spans="1:4" x14ac:dyDescent="0.3">
      <c r="A21" s="9" t="s">
        <v>60</v>
      </c>
      <c r="B21" s="9" t="s">
        <v>58</v>
      </c>
      <c r="C21" s="9" t="s">
        <v>59</v>
      </c>
      <c r="D21" s="28">
        <v>9498</v>
      </c>
    </row>
    <row r="22" spans="1:4" x14ac:dyDescent="0.3">
      <c r="A22" s="9" t="s">
        <v>60</v>
      </c>
      <c r="B22" s="9" t="s">
        <v>58</v>
      </c>
      <c r="C22" s="9" t="s">
        <v>59</v>
      </c>
      <c r="D22" s="28">
        <v>8499</v>
      </c>
    </row>
    <row r="23" spans="1:4" x14ac:dyDescent="0.3">
      <c r="A23" s="9" t="s">
        <v>60</v>
      </c>
      <c r="B23" s="9" t="s">
        <v>58</v>
      </c>
      <c r="C23" s="9" t="s">
        <v>59</v>
      </c>
      <c r="D23" s="28">
        <v>3880</v>
      </c>
    </row>
    <row r="24" spans="1:4" x14ac:dyDescent="0.3">
      <c r="A24" s="9" t="s">
        <v>54</v>
      </c>
      <c r="B24" s="9" t="s">
        <v>55</v>
      </c>
      <c r="C24" s="9" t="s">
        <v>56</v>
      </c>
      <c r="D24" s="28">
        <v>6888</v>
      </c>
    </row>
    <row r="25" spans="1:4" x14ac:dyDescent="0.3">
      <c r="A25" s="9" t="s">
        <v>61</v>
      </c>
      <c r="B25" s="9" t="s">
        <v>65</v>
      </c>
      <c r="C25" s="9" t="s">
        <v>63</v>
      </c>
      <c r="D25" s="28">
        <v>5465</v>
      </c>
    </row>
    <row r="26" spans="1:4" x14ac:dyDescent="0.3">
      <c r="A26" s="9" t="s">
        <v>57</v>
      </c>
      <c r="B26" s="9" t="s">
        <v>58</v>
      </c>
      <c r="C26" s="9" t="s">
        <v>59</v>
      </c>
      <c r="D26" s="28">
        <v>5749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A2"/>
  <sheetViews>
    <sheetView workbookViewId="0">
      <selection activeCell="D6" sqref="D6"/>
    </sheetView>
  </sheetViews>
  <sheetFormatPr defaultRowHeight="14.4" x14ac:dyDescent="0.3"/>
  <sheetData>
    <row r="1" spans="1:1" x14ac:dyDescent="0.3">
      <c r="A1" t="s">
        <v>4648</v>
      </c>
    </row>
    <row r="2" spans="1:1" x14ac:dyDescent="0.3">
      <c r="A2" t="s">
        <v>4649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B1:E213"/>
  <sheetViews>
    <sheetView topLeftCell="A188" workbookViewId="0">
      <selection activeCell="P9" sqref="P9"/>
    </sheetView>
  </sheetViews>
  <sheetFormatPr defaultColWidth="8.88671875" defaultRowHeight="14.4" x14ac:dyDescent="0.3"/>
  <cols>
    <col min="1" max="1" width="8.88671875" style="18"/>
    <col min="2" max="2" width="10.6640625" style="18" bestFit="1" customWidth="1"/>
    <col min="3" max="3" width="5.6640625" style="18" customWidth="1"/>
    <col min="4" max="4" width="14.5546875" style="18" bestFit="1" customWidth="1"/>
    <col min="5" max="16384" width="8.88671875" style="18"/>
  </cols>
  <sheetData>
    <row r="1" spans="2:5" x14ac:dyDescent="0.3">
      <c r="B1" s="8" t="s">
        <v>88</v>
      </c>
      <c r="C1" s="8" t="s">
        <v>89</v>
      </c>
      <c r="D1" s="102" t="s">
        <v>199</v>
      </c>
      <c r="E1" s="103"/>
    </row>
    <row r="2" spans="2:5" x14ac:dyDescent="0.3">
      <c r="B2" s="40" t="s">
        <v>100</v>
      </c>
      <c r="C2" s="41">
        <v>2013</v>
      </c>
      <c r="D2" s="42">
        <v>4030</v>
      </c>
      <c r="E2" s="43"/>
    </row>
    <row r="3" spans="2:5" x14ac:dyDescent="0.3">
      <c r="B3" s="40" t="s">
        <v>101</v>
      </c>
      <c r="C3" s="41">
        <v>2013</v>
      </c>
      <c r="D3" s="42">
        <v>3233</v>
      </c>
      <c r="E3" s="43"/>
    </row>
    <row r="4" spans="2:5" x14ac:dyDescent="0.3">
      <c r="B4" s="40" t="s">
        <v>102</v>
      </c>
      <c r="C4" s="41">
        <v>2013</v>
      </c>
      <c r="D4" s="42">
        <v>4805</v>
      </c>
      <c r="E4" s="43"/>
    </row>
    <row r="5" spans="2:5" x14ac:dyDescent="0.3">
      <c r="B5" s="40" t="s">
        <v>103</v>
      </c>
      <c r="C5" s="41">
        <v>2013</v>
      </c>
      <c r="D5" s="42">
        <v>3336</v>
      </c>
      <c r="E5" s="43"/>
    </row>
    <row r="6" spans="2:5" x14ac:dyDescent="0.3">
      <c r="B6" s="40" t="s">
        <v>104</v>
      </c>
      <c r="C6" s="41">
        <v>2013</v>
      </c>
      <c r="D6" s="42">
        <v>3364</v>
      </c>
      <c r="E6" s="43"/>
    </row>
    <row r="7" spans="2:5" x14ac:dyDescent="0.3">
      <c r="B7" s="40" t="s">
        <v>105</v>
      </c>
      <c r="C7" s="41">
        <v>2013</v>
      </c>
      <c r="D7" s="42">
        <v>4603</v>
      </c>
      <c r="E7" s="43"/>
    </row>
    <row r="8" spans="2:5" x14ac:dyDescent="0.3">
      <c r="B8" s="40" t="s">
        <v>106</v>
      </c>
      <c r="C8" s="41">
        <v>2013</v>
      </c>
      <c r="D8" s="42">
        <v>4557</v>
      </c>
      <c r="E8" s="43"/>
    </row>
    <row r="9" spans="2:5" x14ac:dyDescent="0.3">
      <c r="B9" s="40" t="s">
        <v>107</v>
      </c>
      <c r="C9" s="41">
        <v>2013</v>
      </c>
      <c r="D9" s="42">
        <v>1015</v>
      </c>
      <c r="E9" s="43"/>
    </row>
    <row r="10" spans="2:5" x14ac:dyDescent="0.3">
      <c r="B10" s="40" t="s">
        <v>108</v>
      </c>
      <c r="C10" s="41">
        <v>2013</v>
      </c>
      <c r="D10" s="42">
        <v>1297</v>
      </c>
      <c r="E10" s="43"/>
    </row>
    <row r="11" spans="2:5" x14ac:dyDescent="0.3">
      <c r="B11" s="40" t="s">
        <v>96</v>
      </c>
      <c r="C11" s="41">
        <v>2013</v>
      </c>
      <c r="D11" s="42">
        <v>1193</v>
      </c>
      <c r="E11" s="43"/>
    </row>
    <row r="12" spans="2:5" x14ac:dyDescent="0.3">
      <c r="B12" s="40" t="s">
        <v>109</v>
      </c>
      <c r="C12" s="41">
        <v>2013</v>
      </c>
      <c r="D12" s="42">
        <v>2154</v>
      </c>
      <c r="E12" s="43"/>
    </row>
    <row r="13" spans="2:5" x14ac:dyDescent="0.3">
      <c r="B13" s="40" t="s">
        <v>110</v>
      </c>
      <c r="C13" s="41">
        <v>2013</v>
      </c>
      <c r="D13" s="42">
        <v>4682</v>
      </c>
      <c r="E13" s="43"/>
    </row>
    <row r="14" spans="2:5" x14ac:dyDescent="0.3">
      <c r="B14" s="40" t="s">
        <v>111</v>
      </c>
      <c r="C14" s="41">
        <v>2013</v>
      </c>
      <c r="D14" s="42">
        <v>3358</v>
      </c>
      <c r="E14" s="43"/>
    </row>
    <row r="15" spans="2:5" x14ac:dyDescent="0.3">
      <c r="B15" s="40" t="s">
        <v>112</v>
      </c>
      <c r="C15" s="41">
        <v>2013</v>
      </c>
      <c r="D15" s="42">
        <v>3005</v>
      </c>
      <c r="E15" s="43"/>
    </row>
    <row r="16" spans="2:5" x14ac:dyDescent="0.3">
      <c r="B16" s="40" t="s">
        <v>113</v>
      </c>
      <c r="C16" s="41">
        <v>2013</v>
      </c>
      <c r="D16" s="42">
        <v>2760</v>
      </c>
      <c r="E16" s="43"/>
    </row>
    <row r="17" spans="2:5" x14ac:dyDescent="0.3">
      <c r="B17" s="40" t="s">
        <v>114</v>
      </c>
      <c r="C17" s="41">
        <v>2013</v>
      </c>
      <c r="D17" s="42">
        <v>3238</v>
      </c>
      <c r="E17" s="43"/>
    </row>
    <row r="18" spans="2:5" x14ac:dyDescent="0.3">
      <c r="B18" s="40" t="s">
        <v>115</v>
      </c>
      <c r="C18" s="41">
        <v>2013</v>
      </c>
      <c r="D18" s="42">
        <v>2456</v>
      </c>
      <c r="E18" s="43"/>
    </row>
    <row r="19" spans="2:5" x14ac:dyDescent="0.3">
      <c r="B19" s="40" t="s">
        <v>116</v>
      </c>
      <c r="C19" s="41">
        <v>2013</v>
      </c>
      <c r="D19" s="42">
        <v>5059</v>
      </c>
      <c r="E19" s="43"/>
    </row>
    <row r="20" spans="2:5" x14ac:dyDescent="0.3">
      <c r="B20" s="40" t="s">
        <v>117</v>
      </c>
      <c r="C20" s="41">
        <v>2013</v>
      </c>
      <c r="D20" s="42">
        <v>2547</v>
      </c>
      <c r="E20" s="43"/>
    </row>
    <row r="21" spans="2:5" x14ac:dyDescent="0.3">
      <c r="B21" s="40" t="s">
        <v>118</v>
      </c>
      <c r="C21" s="41">
        <v>2013</v>
      </c>
      <c r="D21" s="42">
        <v>3257</v>
      </c>
      <c r="E21" s="43"/>
    </row>
    <row r="22" spans="2:5" x14ac:dyDescent="0.3">
      <c r="B22" s="40" t="s">
        <v>119</v>
      </c>
      <c r="C22" s="41">
        <v>2013</v>
      </c>
      <c r="D22" s="42">
        <v>5158</v>
      </c>
      <c r="E22" s="43"/>
    </row>
    <row r="23" spans="2:5" x14ac:dyDescent="0.3">
      <c r="B23" s="40" t="s">
        <v>120</v>
      </c>
      <c r="C23" s="41">
        <v>2013</v>
      </c>
      <c r="D23" s="42">
        <v>4340</v>
      </c>
      <c r="E23" s="43"/>
    </row>
    <row r="24" spans="2:5" x14ac:dyDescent="0.3">
      <c r="B24" s="40" t="s">
        <v>121</v>
      </c>
      <c r="C24" s="41">
        <v>2013</v>
      </c>
      <c r="D24" s="42">
        <v>1167</v>
      </c>
      <c r="E24" s="43"/>
    </row>
    <row r="25" spans="2:5" x14ac:dyDescent="0.3">
      <c r="B25" s="40" t="s">
        <v>122</v>
      </c>
      <c r="C25" s="41">
        <v>2013</v>
      </c>
      <c r="D25" s="42">
        <v>5136</v>
      </c>
      <c r="E25" s="43"/>
    </row>
    <row r="26" spans="2:5" x14ac:dyDescent="0.3">
      <c r="B26" s="40" t="s">
        <v>123</v>
      </c>
      <c r="C26" s="41">
        <v>2013</v>
      </c>
      <c r="D26" s="42">
        <v>1990</v>
      </c>
      <c r="E26" s="43"/>
    </row>
    <row r="27" spans="2:5" x14ac:dyDescent="0.3">
      <c r="B27" s="40" t="s">
        <v>124</v>
      </c>
      <c r="C27" s="41">
        <v>2013</v>
      </c>
      <c r="D27" s="42">
        <v>1827</v>
      </c>
      <c r="E27" s="43"/>
    </row>
    <row r="28" spans="2:5" x14ac:dyDescent="0.3">
      <c r="B28" s="40" t="s">
        <v>125</v>
      </c>
      <c r="C28" s="41">
        <v>2013</v>
      </c>
      <c r="D28" s="42">
        <v>1640</v>
      </c>
      <c r="E28" s="43"/>
    </row>
    <row r="29" spans="2:5" x14ac:dyDescent="0.3">
      <c r="B29" s="40" t="s">
        <v>126</v>
      </c>
      <c r="C29" s="41">
        <v>2013</v>
      </c>
      <c r="D29" s="42">
        <v>1071</v>
      </c>
      <c r="E29" s="43"/>
    </row>
    <row r="30" spans="2:5" x14ac:dyDescent="0.3">
      <c r="B30" s="40" t="s">
        <v>127</v>
      </c>
      <c r="C30" s="41">
        <v>2013</v>
      </c>
      <c r="D30" s="42">
        <v>2483</v>
      </c>
      <c r="E30" s="43"/>
    </row>
    <row r="31" spans="2:5" x14ac:dyDescent="0.3">
      <c r="B31" s="40" t="s">
        <v>99</v>
      </c>
      <c r="C31" s="41">
        <v>2013</v>
      </c>
      <c r="D31" s="42">
        <v>5296</v>
      </c>
      <c r="E31" s="43"/>
    </row>
    <row r="32" spans="2:5" x14ac:dyDescent="0.3">
      <c r="B32" s="40" t="s">
        <v>128</v>
      </c>
      <c r="C32" s="41">
        <v>2013</v>
      </c>
      <c r="D32" s="42">
        <v>2741</v>
      </c>
      <c r="E32" s="43"/>
    </row>
    <row r="33" spans="2:5" x14ac:dyDescent="0.3">
      <c r="B33" s="40" t="s">
        <v>129</v>
      </c>
      <c r="C33" s="41">
        <v>2013</v>
      </c>
      <c r="D33" s="42">
        <v>3915</v>
      </c>
      <c r="E33" s="43"/>
    </row>
    <row r="34" spans="2:5" x14ac:dyDescent="0.3">
      <c r="B34" s="40" t="s">
        <v>130</v>
      </c>
      <c r="C34" s="41">
        <v>2013</v>
      </c>
      <c r="D34" s="42">
        <v>5540</v>
      </c>
      <c r="E34" s="43"/>
    </row>
    <row r="35" spans="2:5" x14ac:dyDescent="0.3">
      <c r="B35" s="40" t="s">
        <v>92</v>
      </c>
      <c r="C35" s="41">
        <v>2013</v>
      </c>
      <c r="D35" s="42">
        <v>4941</v>
      </c>
      <c r="E35" s="43"/>
    </row>
    <row r="36" spans="2:5" x14ac:dyDescent="0.3">
      <c r="B36" s="40" t="s">
        <v>93</v>
      </c>
      <c r="C36" s="41">
        <v>2013</v>
      </c>
      <c r="D36" s="44">
        <v>2452</v>
      </c>
      <c r="E36" s="45"/>
    </row>
    <row r="37" spans="2:5" x14ac:dyDescent="0.3">
      <c r="B37" s="40" t="s">
        <v>94</v>
      </c>
      <c r="C37" s="41">
        <v>2013</v>
      </c>
      <c r="D37" s="46">
        <v>2548</v>
      </c>
      <c r="E37" s="47"/>
    </row>
    <row r="38" spans="2:5" x14ac:dyDescent="0.3">
      <c r="B38" s="40" t="s">
        <v>95</v>
      </c>
      <c r="C38" s="41">
        <v>2013</v>
      </c>
      <c r="D38" s="46">
        <v>1457</v>
      </c>
      <c r="E38" s="47"/>
    </row>
    <row r="39" spans="2:5" x14ac:dyDescent="0.3">
      <c r="B39" s="40" t="s">
        <v>131</v>
      </c>
      <c r="C39" s="41">
        <v>2013</v>
      </c>
      <c r="D39" s="46">
        <v>5186</v>
      </c>
      <c r="E39" s="47"/>
    </row>
    <row r="40" spans="2:5" x14ac:dyDescent="0.3">
      <c r="B40" s="40" t="s">
        <v>132</v>
      </c>
      <c r="C40" s="41">
        <v>2013</v>
      </c>
      <c r="D40" s="46">
        <v>5072</v>
      </c>
      <c r="E40" s="47"/>
    </row>
    <row r="41" spans="2:5" x14ac:dyDescent="0.3">
      <c r="B41" s="40" t="s">
        <v>90</v>
      </c>
      <c r="C41" s="41">
        <v>2013</v>
      </c>
      <c r="D41" s="46">
        <v>4088</v>
      </c>
      <c r="E41" s="47"/>
    </row>
    <row r="42" spans="2:5" x14ac:dyDescent="0.3">
      <c r="B42" s="40" t="s">
        <v>133</v>
      </c>
      <c r="C42" s="41">
        <v>2013</v>
      </c>
      <c r="D42" s="46">
        <v>4622</v>
      </c>
      <c r="E42" s="47"/>
    </row>
    <row r="43" spans="2:5" x14ac:dyDescent="0.3">
      <c r="B43" s="40" t="s">
        <v>134</v>
      </c>
      <c r="C43" s="41">
        <v>2013</v>
      </c>
      <c r="D43" s="46">
        <v>4852</v>
      </c>
      <c r="E43" s="47"/>
    </row>
    <row r="44" spans="2:5" x14ac:dyDescent="0.3">
      <c r="B44" s="40" t="s">
        <v>135</v>
      </c>
      <c r="C44" s="41">
        <v>2013</v>
      </c>
      <c r="D44" s="46">
        <v>1757</v>
      </c>
      <c r="E44" s="47"/>
    </row>
    <row r="45" spans="2:5" x14ac:dyDescent="0.3">
      <c r="B45" s="40" t="s">
        <v>136</v>
      </c>
      <c r="C45" s="41">
        <v>2013</v>
      </c>
      <c r="D45" s="46">
        <v>2059</v>
      </c>
      <c r="E45" s="47"/>
    </row>
    <row r="46" spans="2:5" x14ac:dyDescent="0.3">
      <c r="B46" s="40" t="s">
        <v>137</v>
      </c>
      <c r="C46" s="41">
        <v>2013</v>
      </c>
      <c r="D46" s="46">
        <v>2334</v>
      </c>
      <c r="E46" s="47"/>
    </row>
    <row r="47" spans="2:5" x14ac:dyDescent="0.3">
      <c r="B47" s="40" t="s">
        <v>138</v>
      </c>
      <c r="C47" s="41">
        <v>2013</v>
      </c>
      <c r="D47" s="46">
        <v>5333</v>
      </c>
      <c r="E47" s="47"/>
    </row>
    <row r="48" spans="2:5" x14ac:dyDescent="0.3">
      <c r="B48" s="40" t="s">
        <v>139</v>
      </c>
      <c r="C48" s="41">
        <v>2013</v>
      </c>
      <c r="D48" s="46">
        <v>1077</v>
      </c>
      <c r="E48" s="47"/>
    </row>
    <row r="49" spans="2:5" x14ac:dyDescent="0.3">
      <c r="B49" s="40" t="s">
        <v>140</v>
      </c>
      <c r="C49" s="41">
        <v>2013</v>
      </c>
      <c r="D49" s="46">
        <v>5397</v>
      </c>
      <c r="E49" s="47"/>
    </row>
    <row r="50" spans="2:5" x14ac:dyDescent="0.3">
      <c r="B50" s="40" t="s">
        <v>141</v>
      </c>
      <c r="C50" s="41">
        <v>2013</v>
      </c>
      <c r="D50" s="46">
        <v>3894</v>
      </c>
      <c r="E50" s="47"/>
    </row>
    <row r="51" spans="2:5" x14ac:dyDescent="0.3">
      <c r="B51" s="40" t="s">
        <v>142</v>
      </c>
      <c r="C51" s="41">
        <v>2013</v>
      </c>
      <c r="D51" s="46">
        <v>2408</v>
      </c>
      <c r="E51" s="47"/>
    </row>
    <row r="52" spans="2:5" x14ac:dyDescent="0.3">
      <c r="B52" s="40" t="s">
        <v>143</v>
      </c>
      <c r="C52" s="41">
        <v>2013</v>
      </c>
      <c r="D52" s="46">
        <v>3044</v>
      </c>
      <c r="E52" s="47"/>
    </row>
    <row r="53" spans="2:5" x14ac:dyDescent="0.3">
      <c r="B53" s="40" t="s">
        <v>144</v>
      </c>
      <c r="C53" s="41">
        <v>2013</v>
      </c>
      <c r="D53" s="46">
        <v>4592</v>
      </c>
      <c r="E53" s="47"/>
    </row>
    <row r="54" spans="2:5" x14ac:dyDescent="0.3">
      <c r="B54" s="40" t="s">
        <v>145</v>
      </c>
      <c r="C54" s="41">
        <v>2013</v>
      </c>
      <c r="D54" s="46">
        <v>5045</v>
      </c>
      <c r="E54" s="47"/>
    </row>
    <row r="55" spans="2:5" x14ac:dyDescent="0.3">
      <c r="B55" s="40" t="s">
        <v>146</v>
      </c>
      <c r="C55" s="41">
        <v>2013</v>
      </c>
      <c r="D55" s="46">
        <v>3143</v>
      </c>
      <c r="E55" s="47"/>
    </row>
    <row r="56" spans="2:5" x14ac:dyDescent="0.3">
      <c r="B56" s="40" t="s">
        <v>147</v>
      </c>
      <c r="C56" s="41">
        <v>2013</v>
      </c>
      <c r="D56" s="46">
        <v>4288</v>
      </c>
      <c r="E56" s="47"/>
    </row>
    <row r="57" spans="2:5" x14ac:dyDescent="0.3">
      <c r="B57" s="40" t="s">
        <v>148</v>
      </c>
      <c r="C57" s="41">
        <v>2013</v>
      </c>
      <c r="D57" s="46">
        <v>1905</v>
      </c>
      <c r="E57" s="47"/>
    </row>
    <row r="58" spans="2:5" x14ac:dyDescent="0.3">
      <c r="B58" s="40" t="s">
        <v>149</v>
      </c>
      <c r="C58" s="41">
        <v>2013</v>
      </c>
      <c r="D58" s="46">
        <v>5388</v>
      </c>
      <c r="E58" s="47"/>
    </row>
    <row r="59" spans="2:5" x14ac:dyDescent="0.3">
      <c r="B59" s="40" t="s">
        <v>150</v>
      </c>
      <c r="C59" s="41">
        <v>2013</v>
      </c>
      <c r="D59" s="46">
        <v>4851</v>
      </c>
      <c r="E59" s="47"/>
    </row>
    <row r="60" spans="2:5" x14ac:dyDescent="0.3">
      <c r="B60" s="40" t="s">
        <v>151</v>
      </c>
      <c r="C60" s="41">
        <v>2013</v>
      </c>
      <c r="D60" s="46">
        <v>5544</v>
      </c>
      <c r="E60" s="47"/>
    </row>
    <row r="61" spans="2:5" x14ac:dyDescent="0.3">
      <c r="B61" s="40" t="s">
        <v>152</v>
      </c>
      <c r="C61" s="41">
        <v>2013</v>
      </c>
      <c r="D61" s="46">
        <v>4529</v>
      </c>
      <c r="E61" s="47"/>
    </row>
    <row r="62" spans="2:5" x14ac:dyDescent="0.3">
      <c r="B62" s="40" t="s">
        <v>153</v>
      </c>
      <c r="C62" s="41">
        <v>2013</v>
      </c>
      <c r="D62" s="46">
        <v>1427</v>
      </c>
      <c r="E62" s="47"/>
    </row>
    <row r="63" spans="2:5" x14ac:dyDescent="0.3">
      <c r="B63" s="40" t="s">
        <v>154</v>
      </c>
      <c r="C63" s="41">
        <v>2013</v>
      </c>
      <c r="D63" s="46">
        <v>3517</v>
      </c>
      <c r="E63" s="47"/>
    </row>
    <row r="64" spans="2:5" x14ac:dyDescent="0.3">
      <c r="B64" s="40" t="s">
        <v>155</v>
      </c>
      <c r="C64" s="41">
        <v>2013</v>
      </c>
      <c r="D64" s="46">
        <v>1300</v>
      </c>
      <c r="E64" s="47"/>
    </row>
    <row r="65" spans="2:5" x14ac:dyDescent="0.3">
      <c r="B65" s="40" t="s">
        <v>156</v>
      </c>
      <c r="C65" s="41">
        <v>2013</v>
      </c>
      <c r="D65" s="46">
        <v>5418</v>
      </c>
      <c r="E65" s="47"/>
    </row>
    <row r="66" spans="2:5" x14ac:dyDescent="0.3">
      <c r="B66" s="40" t="s">
        <v>157</v>
      </c>
      <c r="C66" s="41">
        <v>2013</v>
      </c>
      <c r="D66" s="46">
        <v>4442</v>
      </c>
      <c r="E66" s="47"/>
    </row>
    <row r="67" spans="2:5" x14ac:dyDescent="0.3">
      <c r="B67" s="40" t="s">
        <v>158</v>
      </c>
      <c r="C67" s="41">
        <v>2013</v>
      </c>
      <c r="D67" s="46">
        <v>3416</v>
      </c>
      <c r="E67" s="47"/>
    </row>
    <row r="68" spans="2:5" x14ac:dyDescent="0.3">
      <c r="B68" s="40" t="s">
        <v>91</v>
      </c>
      <c r="C68" s="41">
        <v>2013</v>
      </c>
      <c r="D68" s="46">
        <v>3724</v>
      </c>
      <c r="E68" s="47"/>
    </row>
    <row r="69" spans="2:5" x14ac:dyDescent="0.3">
      <c r="B69" s="40" t="s">
        <v>159</v>
      </c>
      <c r="C69" s="41">
        <v>2013</v>
      </c>
      <c r="D69" s="48">
        <v>5299</v>
      </c>
      <c r="E69" s="49"/>
    </row>
    <row r="70" spans="2:5" x14ac:dyDescent="0.3">
      <c r="B70" s="40" t="s">
        <v>128</v>
      </c>
      <c r="C70" s="41">
        <v>2014</v>
      </c>
      <c r="D70" s="42">
        <v>2485</v>
      </c>
      <c r="E70" s="43"/>
    </row>
    <row r="71" spans="2:5" x14ac:dyDescent="0.3">
      <c r="B71" s="40" t="s">
        <v>102</v>
      </c>
      <c r="C71" s="41">
        <v>2014</v>
      </c>
      <c r="D71" s="42">
        <v>4303</v>
      </c>
      <c r="E71" s="43"/>
    </row>
    <row r="72" spans="2:5" x14ac:dyDescent="0.3">
      <c r="B72" s="40" t="s">
        <v>103</v>
      </c>
      <c r="C72" s="41">
        <v>2014</v>
      </c>
      <c r="D72" s="42">
        <v>4221</v>
      </c>
      <c r="E72" s="43"/>
    </row>
    <row r="73" spans="2:5" x14ac:dyDescent="0.3">
      <c r="B73" s="40" t="s">
        <v>104</v>
      </c>
      <c r="C73" s="41">
        <v>2014</v>
      </c>
      <c r="D73" s="42">
        <v>4219</v>
      </c>
      <c r="E73" s="43"/>
    </row>
    <row r="74" spans="2:5" x14ac:dyDescent="0.3">
      <c r="B74" s="40" t="s">
        <v>106</v>
      </c>
      <c r="C74" s="41">
        <v>2014</v>
      </c>
      <c r="D74" s="42">
        <v>4328</v>
      </c>
      <c r="E74" s="43"/>
    </row>
    <row r="75" spans="2:5" x14ac:dyDescent="0.3">
      <c r="B75" s="40" t="s">
        <v>129</v>
      </c>
      <c r="C75" s="41">
        <v>2014</v>
      </c>
      <c r="D75" s="42">
        <v>5192</v>
      </c>
      <c r="E75" s="43"/>
    </row>
    <row r="76" spans="2:5" x14ac:dyDescent="0.3">
      <c r="B76" s="40" t="s">
        <v>105</v>
      </c>
      <c r="C76" s="41">
        <v>2014</v>
      </c>
      <c r="D76" s="42">
        <v>2605</v>
      </c>
      <c r="E76" s="43"/>
    </row>
    <row r="77" spans="2:5" x14ac:dyDescent="0.3">
      <c r="B77" s="40" t="s">
        <v>109</v>
      </c>
      <c r="C77" s="41">
        <v>2014</v>
      </c>
      <c r="D77" s="42">
        <v>4498</v>
      </c>
      <c r="E77" s="43"/>
    </row>
    <row r="78" spans="2:5" x14ac:dyDescent="0.3">
      <c r="B78" s="40" t="s">
        <v>110</v>
      </c>
      <c r="C78" s="41">
        <v>2014</v>
      </c>
      <c r="D78" s="42">
        <v>1307</v>
      </c>
      <c r="E78" s="43"/>
    </row>
    <row r="79" spans="2:5" x14ac:dyDescent="0.3">
      <c r="B79" s="40" t="s">
        <v>111</v>
      </c>
      <c r="C79" s="41">
        <v>2014</v>
      </c>
      <c r="D79" s="42">
        <v>5622</v>
      </c>
      <c r="E79" s="43"/>
    </row>
    <row r="80" spans="2:5" x14ac:dyDescent="0.3">
      <c r="B80" s="40" t="s">
        <v>124</v>
      </c>
      <c r="C80" s="41">
        <v>2014</v>
      </c>
      <c r="D80" s="42">
        <v>2496</v>
      </c>
      <c r="E80" s="43"/>
    </row>
    <row r="81" spans="2:5" x14ac:dyDescent="0.3">
      <c r="B81" s="40" t="s">
        <v>125</v>
      </c>
      <c r="C81" s="41">
        <v>2014</v>
      </c>
      <c r="D81" s="42">
        <v>2472</v>
      </c>
      <c r="E81" s="43"/>
    </row>
    <row r="82" spans="2:5" x14ac:dyDescent="0.3">
      <c r="B82" s="40" t="s">
        <v>126</v>
      </c>
      <c r="C82" s="41">
        <v>2014</v>
      </c>
      <c r="D82" s="42">
        <v>4498</v>
      </c>
      <c r="E82" s="43"/>
    </row>
    <row r="83" spans="2:5" x14ac:dyDescent="0.3">
      <c r="B83" s="40" t="s">
        <v>127</v>
      </c>
      <c r="C83" s="41">
        <v>2014</v>
      </c>
      <c r="D83" s="42">
        <v>2868</v>
      </c>
      <c r="E83" s="43"/>
    </row>
    <row r="84" spans="2:5" x14ac:dyDescent="0.3">
      <c r="B84" s="40" t="s">
        <v>99</v>
      </c>
      <c r="C84" s="41">
        <v>2014</v>
      </c>
      <c r="D84" s="42">
        <v>1573</v>
      </c>
      <c r="E84" s="43"/>
    </row>
    <row r="85" spans="2:5" x14ac:dyDescent="0.3">
      <c r="B85" s="40" t="s">
        <v>92</v>
      </c>
      <c r="C85" s="41">
        <v>2014</v>
      </c>
      <c r="D85" s="42">
        <v>1143</v>
      </c>
      <c r="E85" s="43"/>
    </row>
    <row r="86" spans="2:5" x14ac:dyDescent="0.3">
      <c r="B86" s="40" t="s">
        <v>160</v>
      </c>
      <c r="C86" s="41">
        <v>2014</v>
      </c>
      <c r="D86" s="42">
        <v>3754</v>
      </c>
      <c r="E86" s="43"/>
    </row>
    <row r="87" spans="2:5" x14ac:dyDescent="0.3">
      <c r="B87" s="40" t="s">
        <v>118</v>
      </c>
      <c r="C87" s="41">
        <v>2014</v>
      </c>
      <c r="D87" s="42">
        <v>4267</v>
      </c>
      <c r="E87" s="43"/>
    </row>
    <row r="88" spans="2:5" x14ac:dyDescent="0.3">
      <c r="B88" s="40" t="s">
        <v>119</v>
      </c>
      <c r="C88" s="41">
        <v>2014</v>
      </c>
      <c r="D88" s="42">
        <v>1977</v>
      </c>
      <c r="E88" s="43"/>
    </row>
    <row r="89" spans="2:5" x14ac:dyDescent="0.3">
      <c r="B89" s="40" t="s">
        <v>120</v>
      </c>
      <c r="C89" s="41">
        <v>2014</v>
      </c>
      <c r="D89" s="42">
        <v>3336</v>
      </c>
      <c r="E89" s="43"/>
    </row>
    <row r="90" spans="2:5" x14ac:dyDescent="0.3">
      <c r="B90" s="40" t="s">
        <v>100</v>
      </c>
      <c r="C90" s="41">
        <v>2014</v>
      </c>
      <c r="D90" s="42">
        <v>3914</v>
      </c>
      <c r="E90" s="43"/>
    </row>
    <row r="91" spans="2:5" x14ac:dyDescent="0.3">
      <c r="B91" s="40" t="s">
        <v>101</v>
      </c>
      <c r="C91" s="41">
        <v>2014</v>
      </c>
      <c r="D91" s="42">
        <v>4985</v>
      </c>
      <c r="E91" s="43"/>
    </row>
    <row r="92" spans="2:5" x14ac:dyDescent="0.3">
      <c r="B92" s="40" t="s">
        <v>121</v>
      </c>
      <c r="C92" s="41">
        <v>2014</v>
      </c>
      <c r="D92" s="42">
        <v>3300</v>
      </c>
      <c r="E92" s="43"/>
    </row>
    <row r="93" spans="2:5" x14ac:dyDescent="0.3">
      <c r="B93" s="40" t="s">
        <v>122</v>
      </c>
      <c r="C93" s="41">
        <v>2014</v>
      </c>
      <c r="D93" s="42">
        <v>1780</v>
      </c>
      <c r="E93" s="43"/>
    </row>
    <row r="94" spans="2:5" x14ac:dyDescent="0.3">
      <c r="B94" s="40" t="s">
        <v>123</v>
      </c>
      <c r="C94" s="41">
        <v>2014</v>
      </c>
      <c r="D94" s="42">
        <v>2197</v>
      </c>
      <c r="E94" s="43"/>
    </row>
    <row r="95" spans="2:5" x14ac:dyDescent="0.3">
      <c r="B95" s="40" t="s">
        <v>107</v>
      </c>
      <c r="C95" s="41">
        <v>2014</v>
      </c>
      <c r="D95" s="42">
        <v>2499</v>
      </c>
      <c r="E95" s="43"/>
    </row>
    <row r="96" spans="2:5" x14ac:dyDescent="0.3">
      <c r="B96" s="40" t="s">
        <v>108</v>
      </c>
      <c r="C96" s="41">
        <v>2014</v>
      </c>
      <c r="D96" s="42">
        <v>5224</v>
      </c>
      <c r="E96" s="43"/>
    </row>
    <row r="97" spans="2:5" x14ac:dyDescent="0.3">
      <c r="B97" s="40" t="s">
        <v>96</v>
      </c>
      <c r="C97" s="41">
        <v>2014</v>
      </c>
      <c r="D97" s="42">
        <v>1078</v>
      </c>
      <c r="E97" s="43"/>
    </row>
    <row r="98" spans="2:5" x14ac:dyDescent="0.3">
      <c r="B98" s="40" t="s">
        <v>93</v>
      </c>
      <c r="C98" s="41">
        <v>2014</v>
      </c>
      <c r="D98" s="42">
        <v>4317</v>
      </c>
      <c r="E98" s="43"/>
    </row>
    <row r="99" spans="2:5" x14ac:dyDescent="0.3">
      <c r="B99" s="40" t="s">
        <v>161</v>
      </c>
      <c r="C99" s="41">
        <v>2014</v>
      </c>
      <c r="D99" s="44">
        <v>3096</v>
      </c>
      <c r="E99" s="45"/>
    </row>
    <row r="100" spans="2:5" x14ac:dyDescent="0.3">
      <c r="B100" s="40" t="s">
        <v>162</v>
      </c>
      <c r="C100" s="41">
        <v>2014</v>
      </c>
      <c r="D100" s="46">
        <v>2135</v>
      </c>
      <c r="E100" s="47"/>
    </row>
    <row r="101" spans="2:5" x14ac:dyDescent="0.3">
      <c r="B101" s="40" t="s">
        <v>163</v>
      </c>
      <c r="C101" s="41">
        <v>2014</v>
      </c>
      <c r="D101" s="46">
        <v>4184</v>
      </c>
      <c r="E101" s="47"/>
    </row>
    <row r="102" spans="2:5" x14ac:dyDescent="0.3">
      <c r="B102" s="40" t="s">
        <v>164</v>
      </c>
      <c r="C102" s="41">
        <v>2014</v>
      </c>
      <c r="D102" s="46">
        <v>4392</v>
      </c>
      <c r="E102" s="47"/>
    </row>
    <row r="103" spans="2:5" x14ac:dyDescent="0.3">
      <c r="B103" s="40" t="s">
        <v>165</v>
      </c>
      <c r="C103" s="41">
        <v>2014</v>
      </c>
      <c r="D103" s="46">
        <v>2300</v>
      </c>
      <c r="E103" s="47"/>
    </row>
    <row r="104" spans="2:5" x14ac:dyDescent="0.3">
      <c r="B104" s="40" t="s">
        <v>139</v>
      </c>
      <c r="C104" s="41">
        <v>2014</v>
      </c>
      <c r="D104" s="46">
        <v>1119</v>
      </c>
      <c r="E104" s="47"/>
    </row>
    <row r="105" spans="2:5" x14ac:dyDescent="0.3">
      <c r="B105" s="40" t="s">
        <v>137</v>
      </c>
      <c r="C105" s="41">
        <v>2014</v>
      </c>
      <c r="D105" s="46">
        <v>3447</v>
      </c>
      <c r="E105" s="47"/>
    </row>
    <row r="106" spans="2:5" x14ac:dyDescent="0.3">
      <c r="B106" s="40" t="s">
        <v>138</v>
      </c>
      <c r="C106" s="41">
        <v>2014</v>
      </c>
      <c r="D106" s="46">
        <v>1905</v>
      </c>
      <c r="E106" s="47"/>
    </row>
    <row r="107" spans="2:5" x14ac:dyDescent="0.3">
      <c r="B107" s="40" t="s">
        <v>136</v>
      </c>
      <c r="C107" s="41">
        <v>2014</v>
      </c>
      <c r="D107" s="46">
        <v>4267</v>
      </c>
      <c r="E107" s="47"/>
    </row>
    <row r="108" spans="2:5" x14ac:dyDescent="0.3">
      <c r="B108" s="40" t="s">
        <v>150</v>
      </c>
      <c r="C108" s="41">
        <v>2014</v>
      </c>
      <c r="D108" s="46">
        <v>1730</v>
      </c>
      <c r="E108" s="47"/>
    </row>
    <row r="109" spans="2:5" x14ac:dyDescent="0.3">
      <c r="B109" s="40" t="s">
        <v>166</v>
      </c>
      <c r="C109" s="41">
        <v>2014</v>
      </c>
      <c r="D109" s="46">
        <v>5575</v>
      </c>
      <c r="E109" s="47"/>
    </row>
    <row r="110" spans="2:5" x14ac:dyDescent="0.3">
      <c r="B110" s="40" t="s">
        <v>167</v>
      </c>
      <c r="C110" s="41">
        <v>2014</v>
      </c>
      <c r="D110" s="46">
        <v>5222</v>
      </c>
      <c r="E110" s="47"/>
    </row>
    <row r="111" spans="2:5" x14ac:dyDescent="0.3">
      <c r="B111" s="40" t="s">
        <v>140</v>
      </c>
      <c r="C111" s="41">
        <v>2014</v>
      </c>
      <c r="D111" s="46">
        <v>3551</v>
      </c>
      <c r="E111" s="47"/>
    </row>
    <row r="112" spans="2:5" x14ac:dyDescent="0.3">
      <c r="B112" s="40" t="s">
        <v>141</v>
      </c>
      <c r="C112" s="41">
        <v>2014</v>
      </c>
      <c r="D112" s="46">
        <v>5691</v>
      </c>
      <c r="E112" s="47"/>
    </row>
    <row r="113" spans="2:5" x14ac:dyDescent="0.3">
      <c r="B113" s="40" t="s">
        <v>151</v>
      </c>
      <c r="C113" s="41">
        <v>2014</v>
      </c>
      <c r="D113" s="46">
        <v>5075</v>
      </c>
      <c r="E113" s="47"/>
    </row>
    <row r="114" spans="2:5" x14ac:dyDescent="0.3">
      <c r="B114" s="40" t="s">
        <v>156</v>
      </c>
      <c r="C114" s="41">
        <v>2014</v>
      </c>
      <c r="D114" s="46">
        <v>4412</v>
      </c>
      <c r="E114" s="47"/>
    </row>
    <row r="115" spans="2:5" x14ac:dyDescent="0.3">
      <c r="B115" s="40" t="s">
        <v>155</v>
      </c>
      <c r="C115" s="41">
        <v>2014</v>
      </c>
      <c r="D115" s="46">
        <v>3402</v>
      </c>
      <c r="E115" s="47"/>
    </row>
    <row r="116" spans="2:5" x14ac:dyDescent="0.3">
      <c r="B116" s="40" t="s">
        <v>148</v>
      </c>
      <c r="C116" s="41">
        <v>2014</v>
      </c>
      <c r="D116" s="46">
        <v>1125</v>
      </c>
      <c r="E116" s="47"/>
    </row>
    <row r="117" spans="2:5" x14ac:dyDescent="0.3">
      <c r="B117" s="40" t="s">
        <v>158</v>
      </c>
      <c r="C117" s="41">
        <v>2014</v>
      </c>
      <c r="D117" s="46">
        <v>1208</v>
      </c>
      <c r="E117" s="47"/>
    </row>
    <row r="118" spans="2:5" x14ac:dyDescent="0.3">
      <c r="B118" s="40" t="s">
        <v>91</v>
      </c>
      <c r="C118" s="41">
        <v>2014</v>
      </c>
      <c r="D118" s="46">
        <v>1248</v>
      </c>
      <c r="E118" s="47"/>
    </row>
    <row r="119" spans="2:5" x14ac:dyDescent="0.3">
      <c r="B119" s="40" t="s">
        <v>157</v>
      </c>
      <c r="C119" s="41">
        <v>2014</v>
      </c>
      <c r="D119" s="46">
        <v>1370</v>
      </c>
      <c r="E119" s="47"/>
    </row>
    <row r="120" spans="2:5" x14ac:dyDescent="0.3">
      <c r="B120" s="40" t="s">
        <v>168</v>
      </c>
      <c r="C120" s="41">
        <v>2014</v>
      </c>
      <c r="D120" s="46">
        <v>2858</v>
      </c>
      <c r="E120" s="47"/>
    </row>
    <row r="121" spans="2:5" x14ac:dyDescent="0.3">
      <c r="B121" s="40" t="s">
        <v>169</v>
      </c>
      <c r="C121" s="41">
        <v>2014</v>
      </c>
      <c r="D121" s="46">
        <v>1374</v>
      </c>
      <c r="E121" s="47"/>
    </row>
    <row r="122" spans="2:5" x14ac:dyDescent="0.3">
      <c r="B122" s="40" t="s">
        <v>149</v>
      </c>
      <c r="C122" s="41">
        <v>2014</v>
      </c>
      <c r="D122" s="46">
        <v>5607</v>
      </c>
      <c r="E122" s="47"/>
    </row>
    <row r="123" spans="2:5" x14ac:dyDescent="0.3">
      <c r="B123" s="40" t="s">
        <v>146</v>
      </c>
      <c r="C123" s="41">
        <v>2014</v>
      </c>
      <c r="D123" s="46">
        <v>4543</v>
      </c>
      <c r="E123" s="47"/>
    </row>
    <row r="124" spans="2:5" x14ac:dyDescent="0.3">
      <c r="B124" s="40" t="s">
        <v>145</v>
      </c>
      <c r="C124" s="41">
        <v>2014</v>
      </c>
      <c r="D124" s="46">
        <v>2988</v>
      </c>
      <c r="E124" s="47"/>
    </row>
    <row r="125" spans="2:5" x14ac:dyDescent="0.3">
      <c r="B125" s="40" t="s">
        <v>170</v>
      </c>
      <c r="C125" s="41">
        <v>2014</v>
      </c>
      <c r="D125" s="46">
        <v>3817</v>
      </c>
      <c r="E125" s="47"/>
    </row>
    <row r="126" spans="2:5" x14ac:dyDescent="0.3">
      <c r="B126" s="40" t="s">
        <v>171</v>
      </c>
      <c r="C126" s="41">
        <v>2014</v>
      </c>
      <c r="D126" s="46">
        <v>1140</v>
      </c>
      <c r="E126" s="47"/>
    </row>
    <row r="127" spans="2:5" x14ac:dyDescent="0.3">
      <c r="B127" s="40" t="s">
        <v>172</v>
      </c>
      <c r="C127" s="41">
        <v>2014</v>
      </c>
      <c r="D127" s="46">
        <v>3899</v>
      </c>
      <c r="E127" s="47"/>
    </row>
    <row r="128" spans="2:5" x14ac:dyDescent="0.3">
      <c r="B128" s="40" t="s">
        <v>173</v>
      </c>
      <c r="C128" s="41">
        <v>2014</v>
      </c>
      <c r="D128" s="46">
        <v>4006</v>
      </c>
      <c r="E128" s="47"/>
    </row>
    <row r="129" spans="2:5" x14ac:dyDescent="0.3">
      <c r="B129" s="40" t="s">
        <v>174</v>
      </c>
      <c r="C129" s="41">
        <v>2014</v>
      </c>
      <c r="D129" s="46">
        <v>1510</v>
      </c>
      <c r="E129" s="47"/>
    </row>
    <row r="130" spans="2:5" x14ac:dyDescent="0.3">
      <c r="B130" s="40" t="s">
        <v>175</v>
      </c>
      <c r="C130" s="41">
        <v>2014</v>
      </c>
      <c r="D130" s="46">
        <v>1471</v>
      </c>
      <c r="E130" s="47"/>
    </row>
    <row r="131" spans="2:5" x14ac:dyDescent="0.3">
      <c r="B131" s="40" t="s">
        <v>176</v>
      </c>
      <c r="C131" s="41">
        <v>2014</v>
      </c>
      <c r="D131" s="46">
        <v>3031</v>
      </c>
      <c r="E131" s="47"/>
    </row>
    <row r="132" spans="2:5" x14ac:dyDescent="0.3">
      <c r="B132" s="40" t="s">
        <v>177</v>
      </c>
      <c r="C132" s="41">
        <v>2014</v>
      </c>
      <c r="D132" s="46">
        <v>1479</v>
      </c>
      <c r="E132" s="47"/>
    </row>
    <row r="133" spans="2:5" x14ac:dyDescent="0.3">
      <c r="B133" s="40" t="s">
        <v>178</v>
      </c>
      <c r="C133" s="41">
        <v>2014</v>
      </c>
      <c r="D133" s="46">
        <v>2631</v>
      </c>
      <c r="E133" s="47"/>
    </row>
    <row r="134" spans="2:5" x14ac:dyDescent="0.3">
      <c r="B134" s="40" t="s">
        <v>179</v>
      </c>
      <c r="C134" s="41">
        <v>2014</v>
      </c>
      <c r="D134" s="46">
        <v>1608</v>
      </c>
      <c r="E134" s="47"/>
    </row>
    <row r="135" spans="2:5" x14ac:dyDescent="0.3">
      <c r="B135" s="40" t="s">
        <v>147</v>
      </c>
      <c r="C135" s="41">
        <v>2014</v>
      </c>
      <c r="D135" s="46">
        <v>1800</v>
      </c>
      <c r="E135" s="47"/>
    </row>
    <row r="136" spans="2:5" x14ac:dyDescent="0.3">
      <c r="B136" s="40" t="s">
        <v>131</v>
      </c>
      <c r="C136" s="41">
        <v>2014</v>
      </c>
      <c r="D136" s="46">
        <v>3038</v>
      </c>
      <c r="E136" s="47"/>
    </row>
    <row r="137" spans="2:5" x14ac:dyDescent="0.3">
      <c r="B137" s="40" t="s">
        <v>180</v>
      </c>
      <c r="C137" s="41">
        <v>2014</v>
      </c>
      <c r="D137" s="46">
        <v>1346</v>
      </c>
      <c r="E137" s="47"/>
    </row>
    <row r="138" spans="2:5" x14ac:dyDescent="0.3">
      <c r="B138" s="40" t="s">
        <v>132</v>
      </c>
      <c r="C138" s="41">
        <v>2014</v>
      </c>
      <c r="D138" s="46">
        <v>5017</v>
      </c>
      <c r="E138" s="47"/>
    </row>
    <row r="139" spans="2:5" x14ac:dyDescent="0.3">
      <c r="B139" s="40" t="s">
        <v>181</v>
      </c>
      <c r="C139" s="41">
        <v>2014</v>
      </c>
      <c r="D139" s="46">
        <v>3585</v>
      </c>
      <c r="E139" s="47"/>
    </row>
    <row r="140" spans="2:5" x14ac:dyDescent="0.3">
      <c r="B140" s="40" t="s">
        <v>182</v>
      </c>
      <c r="C140" s="41">
        <v>2014</v>
      </c>
      <c r="D140" s="46">
        <v>3817</v>
      </c>
      <c r="E140" s="47"/>
    </row>
    <row r="141" spans="2:5" x14ac:dyDescent="0.3">
      <c r="B141" s="40" t="s">
        <v>153</v>
      </c>
      <c r="C141" s="41">
        <v>2014</v>
      </c>
      <c r="D141" s="46">
        <v>4959</v>
      </c>
      <c r="E141" s="47"/>
    </row>
    <row r="142" spans="2:5" x14ac:dyDescent="0.3">
      <c r="B142" s="40" t="s">
        <v>152</v>
      </c>
      <c r="C142" s="41">
        <v>2014</v>
      </c>
      <c r="D142" s="46">
        <v>1634</v>
      </c>
      <c r="E142" s="47"/>
    </row>
    <row r="143" spans="2:5" x14ac:dyDescent="0.3">
      <c r="B143" s="40" t="s">
        <v>90</v>
      </c>
      <c r="C143" s="41">
        <v>2014</v>
      </c>
      <c r="D143" s="46">
        <v>3474</v>
      </c>
      <c r="E143" s="47"/>
    </row>
    <row r="144" spans="2:5" x14ac:dyDescent="0.3">
      <c r="B144" s="40" t="s">
        <v>133</v>
      </c>
      <c r="C144" s="41">
        <v>2014</v>
      </c>
      <c r="D144" s="46">
        <v>3675</v>
      </c>
      <c r="E144" s="47"/>
    </row>
    <row r="145" spans="2:5" x14ac:dyDescent="0.3">
      <c r="B145" s="40" t="s">
        <v>134</v>
      </c>
      <c r="C145" s="41">
        <v>2014</v>
      </c>
      <c r="D145" s="46">
        <v>4374</v>
      </c>
      <c r="E145" s="47"/>
    </row>
    <row r="146" spans="2:5" x14ac:dyDescent="0.3">
      <c r="B146" s="40" t="s">
        <v>183</v>
      </c>
      <c r="C146" s="41">
        <v>2014</v>
      </c>
      <c r="D146" s="46">
        <v>3454</v>
      </c>
      <c r="E146" s="47"/>
    </row>
    <row r="147" spans="2:5" x14ac:dyDescent="0.3">
      <c r="B147" s="40" t="s">
        <v>184</v>
      </c>
      <c r="C147" s="41">
        <v>2014</v>
      </c>
      <c r="D147" s="46">
        <v>1293</v>
      </c>
      <c r="E147" s="47"/>
    </row>
    <row r="148" spans="2:5" x14ac:dyDescent="0.3">
      <c r="B148" s="40" t="s">
        <v>185</v>
      </c>
      <c r="C148" s="41">
        <v>2014</v>
      </c>
      <c r="D148" s="46">
        <v>5601</v>
      </c>
      <c r="E148" s="47"/>
    </row>
    <row r="149" spans="2:5" x14ac:dyDescent="0.3">
      <c r="B149" s="40" t="s">
        <v>135</v>
      </c>
      <c r="C149" s="41">
        <v>2014</v>
      </c>
      <c r="D149" s="46">
        <v>3212</v>
      </c>
      <c r="E149" s="47"/>
    </row>
    <row r="150" spans="2:5" x14ac:dyDescent="0.3">
      <c r="B150" s="40" t="s">
        <v>186</v>
      </c>
      <c r="C150" s="41">
        <v>2014</v>
      </c>
      <c r="D150" s="46">
        <v>3339</v>
      </c>
      <c r="E150" s="47"/>
    </row>
    <row r="151" spans="2:5" x14ac:dyDescent="0.3">
      <c r="B151" s="40" t="s">
        <v>187</v>
      </c>
      <c r="C151" s="41">
        <v>2014</v>
      </c>
      <c r="D151" s="46">
        <v>5408</v>
      </c>
      <c r="E151" s="47"/>
    </row>
    <row r="152" spans="2:5" x14ac:dyDescent="0.3">
      <c r="B152" s="40" t="s">
        <v>142</v>
      </c>
      <c r="C152" s="41">
        <v>2014</v>
      </c>
      <c r="D152" s="46">
        <v>1563</v>
      </c>
      <c r="E152" s="47"/>
    </row>
    <row r="153" spans="2:5" x14ac:dyDescent="0.3">
      <c r="B153" s="40" t="s">
        <v>143</v>
      </c>
      <c r="C153" s="41">
        <v>2014</v>
      </c>
      <c r="D153" s="46">
        <v>4806</v>
      </c>
      <c r="E153" s="47"/>
    </row>
    <row r="154" spans="2:5" x14ac:dyDescent="0.3">
      <c r="B154" s="40" t="s">
        <v>188</v>
      </c>
      <c r="C154" s="41">
        <v>2014</v>
      </c>
      <c r="D154" s="46">
        <v>2850</v>
      </c>
      <c r="E154" s="47"/>
    </row>
    <row r="155" spans="2:5" x14ac:dyDescent="0.3">
      <c r="B155" s="40" t="s">
        <v>189</v>
      </c>
      <c r="C155" s="41">
        <v>2014</v>
      </c>
      <c r="D155" s="46">
        <v>5077</v>
      </c>
      <c r="E155" s="47"/>
    </row>
    <row r="156" spans="2:5" x14ac:dyDescent="0.3">
      <c r="B156" s="40" t="s">
        <v>190</v>
      </c>
      <c r="C156" s="41">
        <v>2014</v>
      </c>
      <c r="D156" s="46">
        <v>2015</v>
      </c>
      <c r="E156" s="47"/>
    </row>
    <row r="157" spans="2:5" x14ac:dyDescent="0.3">
      <c r="B157" s="40" t="s">
        <v>191</v>
      </c>
      <c r="C157" s="41">
        <v>2014</v>
      </c>
      <c r="D157" s="46">
        <v>2958</v>
      </c>
      <c r="E157" s="47"/>
    </row>
    <row r="158" spans="2:5" x14ac:dyDescent="0.3">
      <c r="B158" s="40" t="s">
        <v>95</v>
      </c>
      <c r="C158" s="41">
        <v>2014</v>
      </c>
      <c r="D158" s="46">
        <v>2765</v>
      </c>
      <c r="E158" s="47"/>
    </row>
    <row r="159" spans="2:5" x14ac:dyDescent="0.3">
      <c r="B159" s="40" t="s">
        <v>94</v>
      </c>
      <c r="C159" s="41">
        <v>2014</v>
      </c>
      <c r="D159" s="46">
        <v>2649</v>
      </c>
      <c r="E159" s="47"/>
    </row>
    <row r="160" spans="2:5" x14ac:dyDescent="0.3">
      <c r="B160" s="40" t="s">
        <v>192</v>
      </c>
      <c r="C160" s="41">
        <v>2014</v>
      </c>
      <c r="D160" s="46">
        <v>3246</v>
      </c>
      <c r="E160" s="47"/>
    </row>
    <row r="161" spans="2:5" x14ac:dyDescent="0.3">
      <c r="B161" s="40" t="s">
        <v>193</v>
      </c>
      <c r="C161" s="41">
        <v>2014</v>
      </c>
      <c r="D161" s="46">
        <v>4086</v>
      </c>
      <c r="E161" s="47"/>
    </row>
    <row r="162" spans="2:5" x14ac:dyDescent="0.3">
      <c r="B162" s="40" t="s">
        <v>162</v>
      </c>
      <c r="C162" s="41">
        <v>2015</v>
      </c>
      <c r="D162" s="46">
        <v>5550</v>
      </c>
      <c r="E162" s="47"/>
    </row>
    <row r="163" spans="2:5" x14ac:dyDescent="0.3">
      <c r="B163" s="40" t="s">
        <v>164</v>
      </c>
      <c r="C163" s="41">
        <v>2015</v>
      </c>
      <c r="D163" s="46">
        <v>5515</v>
      </c>
      <c r="E163" s="47"/>
    </row>
    <row r="164" spans="2:5" x14ac:dyDescent="0.3">
      <c r="B164" s="40" t="s">
        <v>165</v>
      </c>
      <c r="C164" s="41">
        <v>2015</v>
      </c>
      <c r="D164" s="46">
        <v>5078</v>
      </c>
      <c r="E164" s="47"/>
    </row>
    <row r="165" spans="2:5" x14ac:dyDescent="0.3">
      <c r="B165" s="40" t="s">
        <v>168</v>
      </c>
      <c r="C165" s="41">
        <v>2015</v>
      </c>
      <c r="D165" s="46">
        <v>3385</v>
      </c>
      <c r="E165" s="47"/>
    </row>
    <row r="166" spans="2:5" x14ac:dyDescent="0.3">
      <c r="B166" s="40" t="s">
        <v>193</v>
      </c>
      <c r="C166" s="41">
        <v>2015</v>
      </c>
      <c r="D166" s="46">
        <v>5277</v>
      </c>
      <c r="E166" s="47"/>
    </row>
    <row r="167" spans="2:5" x14ac:dyDescent="0.3">
      <c r="B167" s="40" t="s">
        <v>169</v>
      </c>
      <c r="C167" s="41">
        <v>2015</v>
      </c>
      <c r="D167" s="46">
        <v>4243</v>
      </c>
      <c r="E167" s="47"/>
    </row>
    <row r="168" spans="2:5" x14ac:dyDescent="0.3">
      <c r="B168" s="40" t="s">
        <v>192</v>
      </c>
      <c r="C168" s="41">
        <v>2015</v>
      </c>
      <c r="D168" s="46">
        <v>3057</v>
      </c>
      <c r="E168" s="47"/>
    </row>
    <row r="169" spans="2:5" x14ac:dyDescent="0.3">
      <c r="B169" s="40" t="s">
        <v>146</v>
      </c>
      <c r="C169" s="41">
        <v>2015</v>
      </c>
      <c r="D169" s="46">
        <v>1618</v>
      </c>
      <c r="E169" s="47"/>
    </row>
    <row r="170" spans="2:5" x14ac:dyDescent="0.3">
      <c r="B170" s="40" t="s">
        <v>145</v>
      </c>
      <c r="C170" s="41">
        <v>2015</v>
      </c>
      <c r="D170" s="46">
        <v>1053</v>
      </c>
      <c r="E170" s="47"/>
    </row>
    <row r="171" spans="2:5" x14ac:dyDescent="0.3">
      <c r="B171" s="40" t="s">
        <v>170</v>
      </c>
      <c r="C171" s="41">
        <v>2015</v>
      </c>
      <c r="D171" s="46">
        <v>3427</v>
      </c>
      <c r="E171" s="47"/>
    </row>
    <row r="172" spans="2:5" x14ac:dyDescent="0.3">
      <c r="B172" s="40" t="s">
        <v>173</v>
      </c>
      <c r="C172" s="41">
        <v>2015</v>
      </c>
      <c r="D172" s="46">
        <v>5415</v>
      </c>
      <c r="E172" s="47"/>
    </row>
    <row r="173" spans="2:5" x14ac:dyDescent="0.3">
      <c r="B173" s="40" t="s">
        <v>147</v>
      </c>
      <c r="C173" s="41">
        <v>2015</v>
      </c>
      <c r="D173" s="46">
        <v>5193</v>
      </c>
      <c r="E173" s="47"/>
    </row>
    <row r="174" spans="2:5" x14ac:dyDescent="0.3">
      <c r="B174" s="40" t="s">
        <v>131</v>
      </c>
      <c r="C174" s="41">
        <v>2015</v>
      </c>
      <c r="D174" s="46">
        <v>1351</v>
      </c>
      <c r="E174" s="47"/>
    </row>
    <row r="175" spans="2:5" x14ac:dyDescent="0.3">
      <c r="B175" s="40" t="s">
        <v>181</v>
      </c>
      <c r="C175" s="41">
        <v>2015</v>
      </c>
      <c r="D175" s="46">
        <v>1575</v>
      </c>
      <c r="E175" s="47"/>
    </row>
    <row r="176" spans="2:5" x14ac:dyDescent="0.3">
      <c r="B176" s="40" t="s">
        <v>182</v>
      </c>
      <c r="C176" s="41">
        <v>2015</v>
      </c>
      <c r="D176" s="46">
        <v>4821</v>
      </c>
      <c r="E176" s="47"/>
    </row>
    <row r="177" spans="2:5" x14ac:dyDescent="0.3">
      <c r="B177" s="40" t="s">
        <v>153</v>
      </c>
      <c r="C177" s="41">
        <v>2015</v>
      </c>
      <c r="D177" s="46">
        <v>3867</v>
      </c>
      <c r="E177" s="47"/>
    </row>
    <row r="178" spans="2:5" x14ac:dyDescent="0.3">
      <c r="B178" s="40" t="s">
        <v>152</v>
      </c>
      <c r="C178" s="41">
        <v>2015</v>
      </c>
      <c r="D178" s="46">
        <v>2643</v>
      </c>
      <c r="E178" s="47"/>
    </row>
    <row r="179" spans="2:5" x14ac:dyDescent="0.3">
      <c r="B179" s="40" t="s">
        <v>90</v>
      </c>
      <c r="C179" s="41">
        <v>2015</v>
      </c>
      <c r="D179" s="46">
        <v>1256</v>
      </c>
      <c r="E179" s="47"/>
    </row>
    <row r="180" spans="2:5" x14ac:dyDescent="0.3">
      <c r="B180" s="40" t="s">
        <v>183</v>
      </c>
      <c r="C180" s="41">
        <v>2015</v>
      </c>
      <c r="D180" s="46">
        <v>1699</v>
      </c>
      <c r="E180" s="47"/>
    </row>
    <row r="181" spans="2:5" x14ac:dyDescent="0.3">
      <c r="B181" s="40" t="s">
        <v>194</v>
      </c>
      <c r="C181" s="41">
        <v>2015</v>
      </c>
      <c r="D181" s="46">
        <v>1750</v>
      </c>
      <c r="E181" s="47"/>
    </row>
    <row r="182" spans="2:5" x14ac:dyDescent="0.3">
      <c r="B182" s="40" t="s">
        <v>185</v>
      </c>
      <c r="C182" s="41">
        <v>2015</v>
      </c>
      <c r="D182" s="46">
        <v>1594</v>
      </c>
      <c r="E182" s="47"/>
    </row>
    <row r="183" spans="2:5" x14ac:dyDescent="0.3">
      <c r="B183" s="40" t="s">
        <v>187</v>
      </c>
      <c r="C183" s="41">
        <v>2015</v>
      </c>
      <c r="D183" s="46">
        <v>3751</v>
      </c>
      <c r="E183" s="47"/>
    </row>
    <row r="184" spans="2:5" x14ac:dyDescent="0.3">
      <c r="B184" s="40" t="s">
        <v>195</v>
      </c>
      <c r="C184" s="41">
        <v>2015</v>
      </c>
      <c r="D184" s="46">
        <v>4686</v>
      </c>
      <c r="E184" s="47"/>
    </row>
    <row r="185" spans="2:5" x14ac:dyDescent="0.3">
      <c r="B185" s="40" t="s">
        <v>196</v>
      </c>
      <c r="C185" s="41">
        <v>2015</v>
      </c>
      <c r="D185" s="46">
        <v>1823</v>
      </c>
      <c r="E185" s="47"/>
    </row>
    <row r="186" spans="2:5" x14ac:dyDescent="0.3">
      <c r="B186" s="40" t="s">
        <v>189</v>
      </c>
      <c r="C186" s="41">
        <v>2015</v>
      </c>
      <c r="D186" s="46">
        <v>2080</v>
      </c>
      <c r="E186" s="47"/>
    </row>
    <row r="187" spans="2:5" x14ac:dyDescent="0.3">
      <c r="B187" s="40" t="s">
        <v>197</v>
      </c>
      <c r="C187" s="41">
        <v>2015</v>
      </c>
      <c r="D187" s="48">
        <v>4734</v>
      </c>
      <c r="E187" s="49"/>
    </row>
    <row r="188" spans="2:5" x14ac:dyDescent="0.3">
      <c r="B188" s="40" t="s">
        <v>102</v>
      </c>
      <c r="C188" s="41">
        <v>2015</v>
      </c>
      <c r="D188" s="42">
        <v>4990</v>
      </c>
      <c r="E188" s="43"/>
    </row>
    <row r="189" spans="2:5" x14ac:dyDescent="0.3">
      <c r="B189" s="40" t="s">
        <v>104</v>
      </c>
      <c r="C189" s="41">
        <v>2015</v>
      </c>
      <c r="D189" s="42">
        <v>2781</v>
      </c>
      <c r="E189" s="43"/>
    </row>
    <row r="190" spans="2:5" x14ac:dyDescent="0.3">
      <c r="B190" s="40" t="s">
        <v>106</v>
      </c>
      <c r="C190" s="41">
        <v>2015</v>
      </c>
      <c r="D190" s="42">
        <v>4875</v>
      </c>
      <c r="E190" s="43"/>
    </row>
    <row r="191" spans="2:5" x14ac:dyDescent="0.3">
      <c r="B191" s="40" t="s">
        <v>129</v>
      </c>
      <c r="C191" s="41">
        <v>2015</v>
      </c>
      <c r="D191" s="42">
        <v>4599</v>
      </c>
      <c r="E191" s="43"/>
    </row>
    <row r="192" spans="2:5" x14ac:dyDescent="0.3">
      <c r="B192" s="40" t="s">
        <v>110</v>
      </c>
      <c r="C192" s="41">
        <v>2015</v>
      </c>
      <c r="D192" s="42">
        <v>1149</v>
      </c>
      <c r="E192" s="43"/>
    </row>
    <row r="193" spans="2:5" x14ac:dyDescent="0.3">
      <c r="B193" s="40" t="s">
        <v>111</v>
      </c>
      <c r="C193" s="41">
        <v>2015</v>
      </c>
      <c r="D193" s="42">
        <v>2761</v>
      </c>
      <c r="E193" s="43"/>
    </row>
    <row r="194" spans="2:5" x14ac:dyDescent="0.3">
      <c r="B194" s="40" t="s">
        <v>161</v>
      </c>
      <c r="C194" s="41">
        <v>2015</v>
      </c>
      <c r="D194" s="42">
        <v>5006</v>
      </c>
      <c r="E194" s="43"/>
    </row>
    <row r="195" spans="2:5" x14ac:dyDescent="0.3">
      <c r="B195" s="40" t="s">
        <v>127</v>
      </c>
      <c r="C195" s="41">
        <v>2015</v>
      </c>
      <c r="D195" s="42">
        <v>3374</v>
      </c>
      <c r="E195" s="43"/>
    </row>
    <row r="196" spans="2:5" x14ac:dyDescent="0.3">
      <c r="B196" s="40" t="s">
        <v>92</v>
      </c>
      <c r="C196" s="41">
        <v>2015</v>
      </c>
      <c r="D196" s="42">
        <v>2828</v>
      </c>
      <c r="E196" s="43"/>
    </row>
    <row r="197" spans="2:5" x14ac:dyDescent="0.3">
      <c r="B197" s="40" t="s">
        <v>198</v>
      </c>
      <c r="C197" s="41">
        <v>2015</v>
      </c>
      <c r="D197" s="42">
        <v>3594</v>
      </c>
      <c r="E197" s="43"/>
    </row>
    <row r="198" spans="2:5" x14ac:dyDescent="0.3">
      <c r="B198" s="40" t="s">
        <v>160</v>
      </c>
      <c r="C198" s="41">
        <v>2015</v>
      </c>
      <c r="D198" s="42">
        <v>3557</v>
      </c>
      <c r="E198" s="43"/>
    </row>
    <row r="199" spans="2:5" x14ac:dyDescent="0.3">
      <c r="B199" s="40" t="s">
        <v>118</v>
      </c>
      <c r="C199" s="41">
        <v>2015</v>
      </c>
      <c r="D199" s="42">
        <v>2326</v>
      </c>
      <c r="E199" s="43"/>
    </row>
    <row r="200" spans="2:5" x14ac:dyDescent="0.3">
      <c r="B200" s="40" t="s">
        <v>93</v>
      </c>
      <c r="C200" s="41">
        <v>2015</v>
      </c>
      <c r="D200" s="42">
        <v>5220</v>
      </c>
      <c r="E200" s="43"/>
    </row>
    <row r="201" spans="2:5" x14ac:dyDescent="0.3">
      <c r="B201" s="40" t="s">
        <v>119</v>
      </c>
      <c r="C201" s="41">
        <v>2015</v>
      </c>
      <c r="D201" s="42">
        <v>4078</v>
      </c>
      <c r="E201" s="43"/>
    </row>
    <row r="202" spans="2:5" x14ac:dyDescent="0.3">
      <c r="B202" s="40" t="s">
        <v>120</v>
      </c>
      <c r="C202" s="41">
        <v>2015</v>
      </c>
      <c r="D202" s="42">
        <v>1214</v>
      </c>
      <c r="E202" s="43"/>
    </row>
    <row r="203" spans="2:5" x14ac:dyDescent="0.3">
      <c r="B203" s="40" t="s">
        <v>100</v>
      </c>
      <c r="C203" s="41">
        <v>2015</v>
      </c>
      <c r="D203" s="42">
        <v>3423</v>
      </c>
      <c r="E203" s="43"/>
    </row>
    <row r="204" spans="2:5" x14ac:dyDescent="0.3">
      <c r="B204" s="40" t="s">
        <v>101</v>
      </c>
      <c r="C204" s="41">
        <v>2015</v>
      </c>
      <c r="D204" s="42">
        <v>1340</v>
      </c>
      <c r="E204" s="43"/>
    </row>
    <row r="205" spans="2:5" x14ac:dyDescent="0.3">
      <c r="B205" s="40" t="s">
        <v>121</v>
      </c>
      <c r="C205" s="41">
        <v>2015</v>
      </c>
      <c r="D205" s="42">
        <v>5143</v>
      </c>
      <c r="E205" s="43"/>
    </row>
    <row r="206" spans="2:5" x14ac:dyDescent="0.3">
      <c r="B206" s="40" t="s">
        <v>122</v>
      </c>
      <c r="C206" s="41">
        <v>2015</v>
      </c>
      <c r="D206" s="42">
        <v>4456</v>
      </c>
      <c r="E206" s="43"/>
    </row>
    <row r="207" spans="2:5" x14ac:dyDescent="0.3">
      <c r="B207" s="40" t="s">
        <v>123</v>
      </c>
      <c r="C207" s="41">
        <v>2015</v>
      </c>
      <c r="D207" s="42">
        <v>2095</v>
      </c>
      <c r="E207" s="43"/>
    </row>
    <row r="208" spans="2:5" x14ac:dyDescent="0.3">
      <c r="B208" s="40" t="s">
        <v>107</v>
      </c>
      <c r="C208" s="41">
        <v>2015</v>
      </c>
      <c r="D208" s="42">
        <v>1646</v>
      </c>
      <c r="E208" s="43"/>
    </row>
    <row r="209" spans="2:5" x14ac:dyDescent="0.3">
      <c r="B209" s="40" t="s">
        <v>108</v>
      </c>
      <c r="C209" s="41">
        <v>2015</v>
      </c>
      <c r="D209" s="42">
        <v>5543</v>
      </c>
      <c r="E209" s="43"/>
    </row>
    <row r="210" spans="2:5" x14ac:dyDescent="0.3">
      <c r="B210" s="40" t="s">
        <v>96</v>
      </c>
      <c r="C210" s="41">
        <v>2015</v>
      </c>
      <c r="D210" s="44">
        <v>1032</v>
      </c>
      <c r="E210" s="45"/>
    </row>
    <row r="211" spans="2:5" x14ac:dyDescent="0.3">
      <c r="B211" s="40" t="s">
        <v>97</v>
      </c>
      <c r="C211" s="41">
        <v>2014</v>
      </c>
      <c r="D211" s="46">
        <v>5503</v>
      </c>
      <c r="E211" s="47"/>
    </row>
    <row r="212" spans="2:5" x14ac:dyDescent="0.3">
      <c r="B212" s="40" t="s">
        <v>98</v>
      </c>
      <c r="C212" s="41">
        <v>2014</v>
      </c>
      <c r="D212" s="48">
        <v>1619</v>
      </c>
      <c r="E212" s="49"/>
    </row>
    <row r="213" spans="2:5" x14ac:dyDescent="0.3">
      <c r="B213" s="40" t="s">
        <v>99</v>
      </c>
      <c r="C213" s="41">
        <v>2015</v>
      </c>
      <c r="D213" s="42">
        <v>1298</v>
      </c>
      <c r="E213" s="4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J221"/>
  <sheetViews>
    <sheetView workbookViewId="0">
      <selection activeCell="D2" sqref="D2"/>
    </sheetView>
  </sheetViews>
  <sheetFormatPr defaultColWidth="8.88671875" defaultRowHeight="14.4" x14ac:dyDescent="0.3"/>
  <cols>
    <col min="1" max="1" width="20.88671875" style="18" bestFit="1" customWidth="1"/>
    <col min="2" max="2" width="19.33203125" style="18" bestFit="1" customWidth="1"/>
    <col min="3" max="3" width="15.5546875" style="18" customWidth="1"/>
    <col min="4" max="4" width="13.6640625" style="18" customWidth="1"/>
    <col min="5" max="5" width="11.33203125" style="18" bestFit="1" customWidth="1"/>
    <col min="6" max="6" width="11.44140625" style="18" customWidth="1"/>
    <col min="7" max="7" width="27.5546875" style="18" bestFit="1" customWidth="1"/>
    <col min="8" max="8" width="11.109375" style="18" customWidth="1"/>
    <col min="9" max="9" width="19.6640625" style="18" bestFit="1" customWidth="1"/>
    <col min="10" max="10" width="14.33203125" style="18" bestFit="1" customWidth="1"/>
    <col min="11" max="16384" width="8.88671875" style="18"/>
  </cols>
  <sheetData>
    <row r="1" spans="1:4" x14ac:dyDescent="0.3">
      <c r="A1" s="8" t="s">
        <v>200</v>
      </c>
      <c r="B1" s="8" t="s">
        <v>88</v>
      </c>
      <c r="C1" s="8" t="s">
        <v>201</v>
      </c>
      <c r="D1" s="8" t="s">
        <v>199</v>
      </c>
    </row>
    <row r="2" spans="1:4" x14ac:dyDescent="0.3">
      <c r="A2" s="93" t="s">
        <v>202</v>
      </c>
      <c r="B2" s="9" t="str">
        <f>VLOOKUP(A2,$A$17:$J$221,4)</f>
        <v>5N2</v>
      </c>
      <c r="C2" s="9" t="str">
        <f>VLOOKUP(A2,$A$17:$J$221,10,)</f>
        <v>RETAIL</v>
      </c>
      <c r="D2" s="94">
        <f>VLOOKUP(B2,Лист1!B2:E213,3)</f>
        <v>1053</v>
      </c>
    </row>
    <row r="3" spans="1:4" x14ac:dyDescent="0.3">
      <c r="A3" s="9" t="s">
        <v>203</v>
      </c>
      <c r="B3" s="9" t="str">
        <f t="shared" ref="B3:B14" si="0">VLOOKUP(A3,$A$17:$J$221,4)</f>
        <v>5N2</v>
      </c>
      <c r="C3" s="9" t="str">
        <f t="shared" ref="C3:C14" si="1">VLOOKUP(A3,$A$17:$J$221,10,)</f>
        <v>FLEET</v>
      </c>
      <c r="D3" s="94">
        <f>VLOOKUP(B3,Лист1!B3:E214,3)</f>
        <v>3594</v>
      </c>
    </row>
    <row r="4" spans="1:4" x14ac:dyDescent="0.3">
      <c r="A4" s="9" t="s">
        <v>204</v>
      </c>
      <c r="B4" s="9" t="str">
        <f t="shared" si="0"/>
        <v>A32</v>
      </c>
      <c r="C4" s="9" t="str">
        <f t="shared" si="1"/>
        <v>EMP-OPL</v>
      </c>
      <c r="D4" s="94">
        <f>VLOOKUP(B4,Лист1!B4:E215,3)</f>
        <v>2095</v>
      </c>
    </row>
    <row r="5" spans="1:4" x14ac:dyDescent="0.3">
      <c r="A5" s="9" t="s">
        <v>205</v>
      </c>
      <c r="B5" s="9" t="str">
        <f t="shared" si="0"/>
        <v>5N2</v>
      </c>
      <c r="C5" s="9" t="str">
        <f t="shared" si="1"/>
        <v>FLEET</v>
      </c>
      <c r="D5" s="94">
        <f>VLOOKUP(B5,Лист1!B5:E216,3)</f>
        <v>3594</v>
      </c>
    </row>
    <row r="6" spans="1:4" x14ac:dyDescent="0.3">
      <c r="A6" s="9" t="s">
        <v>206</v>
      </c>
      <c r="B6" s="9" t="str">
        <f t="shared" si="0"/>
        <v>5N2</v>
      </c>
      <c r="C6" s="9" t="str">
        <f t="shared" si="1"/>
        <v>FLEET</v>
      </c>
      <c r="D6" s="94">
        <f>VLOOKUP(B6,Лист1!B6:E217,3)</f>
        <v>3594</v>
      </c>
    </row>
    <row r="7" spans="1:4" x14ac:dyDescent="0.3">
      <c r="A7" s="9" t="s">
        <v>207</v>
      </c>
      <c r="B7" s="9" t="str">
        <f t="shared" si="0"/>
        <v>5N2</v>
      </c>
      <c r="C7" s="9" t="str">
        <f t="shared" si="1"/>
        <v>EMP-OPL</v>
      </c>
      <c r="D7" s="94">
        <f>VLOOKUP(B7,Лист1!B7:E218,3)</f>
        <v>3594</v>
      </c>
    </row>
    <row r="8" spans="1:4" x14ac:dyDescent="0.3">
      <c r="A8" s="9" t="s">
        <v>208</v>
      </c>
      <c r="B8" s="9" t="str">
        <f t="shared" si="0"/>
        <v>5N2</v>
      </c>
      <c r="C8" s="9" t="str">
        <f t="shared" si="1"/>
        <v>EMP-OPL</v>
      </c>
      <c r="D8" s="94">
        <f>VLOOKUP(B8,Лист1!B8:E219,3)</f>
        <v>3594</v>
      </c>
    </row>
    <row r="9" spans="1:4" x14ac:dyDescent="0.3">
      <c r="A9" s="9" t="s">
        <v>209</v>
      </c>
      <c r="B9" s="9" t="str">
        <f t="shared" si="0"/>
        <v>5N2</v>
      </c>
      <c r="C9" s="9" t="str">
        <f t="shared" si="1"/>
        <v>RETAIL</v>
      </c>
      <c r="D9" s="94">
        <f>VLOOKUP(B9,Лист1!B9:E220,3)</f>
        <v>3594</v>
      </c>
    </row>
    <row r="10" spans="1:4" x14ac:dyDescent="0.3">
      <c r="A10" s="9" t="s">
        <v>210</v>
      </c>
      <c r="B10" s="9" t="str">
        <f t="shared" si="0"/>
        <v>A32</v>
      </c>
      <c r="C10" s="9" t="str">
        <f t="shared" si="1"/>
        <v>EMP-OPL</v>
      </c>
      <c r="D10" s="94">
        <f>VLOOKUP(B10,Лист1!B10:E221,3)</f>
        <v>2095</v>
      </c>
    </row>
    <row r="11" spans="1:4" x14ac:dyDescent="0.3">
      <c r="A11" s="9" t="s">
        <v>211</v>
      </c>
      <c r="B11" s="9" t="str">
        <f t="shared" si="0"/>
        <v>5N2</v>
      </c>
      <c r="C11" s="9" t="str">
        <f t="shared" si="1"/>
        <v>RETAIL</v>
      </c>
      <c r="D11" s="94">
        <f>VLOOKUP(B11,Лист1!B11:E222,3)</f>
        <v>3594</v>
      </c>
    </row>
    <row r="12" spans="1:4" x14ac:dyDescent="0.3">
      <c r="A12" s="9" t="s">
        <v>212</v>
      </c>
      <c r="B12" s="9" t="str">
        <f t="shared" si="0"/>
        <v>5N2</v>
      </c>
      <c r="C12" s="9" t="str">
        <f t="shared" si="1"/>
        <v>FLEET</v>
      </c>
      <c r="D12" s="94">
        <f>VLOOKUP(B12,Лист1!B12:E223,3)</f>
        <v>3594</v>
      </c>
    </row>
    <row r="13" spans="1:4" x14ac:dyDescent="0.3">
      <c r="A13" s="9" t="s">
        <v>209</v>
      </c>
      <c r="B13" s="9" t="str">
        <f t="shared" si="0"/>
        <v>5N2</v>
      </c>
      <c r="C13" s="9" t="str">
        <f t="shared" si="1"/>
        <v>RETAIL</v>
      </c>
      <c r="D13" s="94">
        <f>VLOOKUP(B13,Лист1!B13:E224,3)</f>
        <v>2988</v>
      </c>
    </row>
    <row r="14" spans="1:4" x14ac:dyDescent="0.3">
      <c r="A14" s="9" t="s">
        <v>213</v>
      </c>
      <c r="B14" s="9" t="str">
        <f t="shared" si="0"/>
        <v>5N2</v>
      </c>
      <c r="C14" s="9" t="str">
        <f t="shared" si="1"/>
        <v>FLEET</v>
      </c>
      <c r="D14" s="94">
        <f>VLOOKUP(B14,Лист1!B14:E225,3)</f>
        <v>2988</v>
      </c>
    </row>
    <row r="17" spans="1:10" x14ac:dyDescent="0.3">
      <c r="A17" s="8" t="s">
        <v>214</v>
      </c>
      <c r="B17" s="8" t="s">
        <v>215</v>
      </c>
      <c r="C17" s="8" t="s">
        <v>216</v>
      </c>
      <c r="D17" s="8" t="s">
        <v>217</v>
      </c>
      <c r="E17" s="8" t="s">
        <v>218</v>
      </c>
      <c r="F17" s="8" t="s">
        <v>219</v>
      </c>
      <c r="G17" s="8" t="s">
        <v>220</v>
      </c>
      <c r="H17" s="8" t="s">
        <v>221</v>
      </c>
      <c r="I17" s="8" t="s">
        <v>222</v>
      </c>
      <c r="J17" s="8" t="s">
        <v>223</v>
      </c>
    </row>
    <row r="18" spans="1:10" x14ac:dyDescent="0.3">
      <c r="A18" s="9" t="s">
        <v>224</v>
      </c>
      <c r="B18" s="9" t="s">
        <v>225</v>
      </c>
      <c r="C18" s="9" t="s">
        <v>226</v>
      </c>
      <c r="D18" s="9" t="s">
        <v>227</v>
      </c>
      <c r="E18" s="9" t="s">
        <v>118</v>
      </c>
      <c r="F18" s="9" t="s">
        <v>87</v>
      </c>
      <c r="G18" s="50">
        <v>21733</v>
      </c>
      <c r="H18" s="9" t="s">
        <v>228</v>
      </c>
      <c r="I18" s="9" t="s">
        <v>229</v>
      </c>
      <c r="J18" s="9" t="s">
        <v>230</v>
      </c>
    </row>
    <row r="19" spans="1:10" x14ac:dyDescent="0.3">
      <c r="A19" s="9" t="s">
        <v>231</v>
      </c>
      <c r="B19" s="9" t="s">
        <v>232</v>
      </c>
      <c r="C19" s="9" t="s">
        <v>226</v>
      </c>
      <c r="D19" s="9" t="s">
        <v>227</v>
      </c>
      <c r="E19" s="9" t="s">
        <v>118</v>
      </c>
      <c r="F19" s="9" t="s">
        <v>87</v>
      </c>
      <c r="G19" s="50">
        <v>21578</v>
      </c>
      <c r="H19" s="9" t="s">
        <v>228</v>
      </c>
      <c r="I19" s="9" t="s">
        <v>229</v>
      </c>
      <c r="J19" s="9" t="s">
        <v>230</v>
      </c>
    </row>
    <row r="20" spans="1:10" x14ac:dyDescent="0.3">
      <c r="A20" s="9" t="s">
        <v>233</v>
      </c>
      <c r="B20" s="9" t="s">
        <v>234</v>
      </c>
      <c r="C20" s="9" t="s">
        <v>226</v>
      </c>
      <c r="D20" s="9" t="s">
        <v>227</v>
      </c>
      <c r="E20" s="9" t="s">
        <v>118</v>
      </c>
      <c r="F20" s="9" t="s">
        <v>87</v>
      </c>
      <c r="G20" s="50">
        <v>21578</v>
      </c>
      <c r="H20" s="9" t="s">
        <v>228</v>
      </c>
      <c r="I20" s="9" t="s">
        <v>229</v>
      </c>
      <c r="J20" s="9" t="s">
        <v>230</v>
      </c>
    </row>
    <row r="21" spans="1:10" x14ac:dyDescent="0.3">
      <c r="A21" s="9" t="s">
        <v>235</v>
      </c>
      <c r="B21" s="9" t="s">
        <v>236</v>
      </c>
      <c r="C21" s="9" t="s">
        <v>237</v>
      </c>
      <c r="D21" s="9" t="s">
        <v>238</v>
      </c>
      <c r="E21" s="9" t="s">
        <v>107</v>
      </c>
      <c r="F21" s="9" t="s">
        <v>87</v>
      </c>
      <c r="G21" s="50">
        <v>17662.009999999998</v>
      </c>
      <c r="H21" s="9" t="s">
        <v>239</v>
      </c>
      <c r="I21" s="9" t="s">
        <v>240</v>
      </c>
      <c r="J21" s="9" t="s">
        <v>230</v>
      </c>
    </row>
    <row r="22" spans="1:10" x14ac:dyDescent="0.3">
      <c r="A22" s="9" t="s">
        <v>241</v>
      </c>
      <c r="B22" s="9" t="s">
        <v>242</v>
      </c>
      <c r="C22" s="9" t="s">
        <v>243</v>
      </c>
      <c r="D22" s="9" t="s">
        <v>244</v>
      </c>
      <c r="E22" s="9" t="s">
        <v>127</v>
      </c>
      <c r="F22" s="9" t="s">
        <v>87</v>
      </c>
      <c r="G22" s="50">
        <v>17476</v>
      </c>
      <c r="H22" s="9" t="s">
        <v>245</v>
      </c>
      <c r="I22" s="9" t="s">
        <v>246</v>
      </c>
      <c r="J22" s="9" t="s">
        <v>230</v>
      </c>
    </row>
    <row r="23" spans="1:10" x14ac:dyDescent="0.3">
      <c r="A23" s="9" t="s">
        <v>247</v>
      </c>
      <c r="B23" s="9" t="s">
        <v>248</v>
      </c>
      <c r="C23" s="9" t="s">
        <v>226</v>
      </c>
      <c r="D23" s="9" t="s">
        <v>249</v>
      </c>
      <c r="E23" s="9" t="s">
        <v>121</v>
      </c>
      <c r="F23" s="9" t="s">
        <v>87</v>
      </c>
      <c r="G23" s="50">
        <v>40000</v>
      </c>
      <c r="H23" s="9" t="s">
        <v>250</v>
      </c>
      <c r="I23" s="9" t="s">
        <v>246</v>
      </c>
      <c r="J23" s="9" t="s">
        <v>230</v>
      </c>
    </row>
    <row r="24" spans="1:10" x14ac:dyDescent="0.3">
      <c r="A24" s="9" t="s">
        <v>251</v>
      </c>
      <c r="B24" s="9" t="s">
        <v>252</v>
      </c>
      <c r="C24" s="9" t="s">
        <v>226</v>
      </c>
      <c r="D24" s="9" t="s">
        <v>249</v>
      </c>
      <c r="E24" s="9" t="s">
        <v>121</v>
      </c>
      <c r="F24" s="9" t="s">
        <v>87</v>
      </c>
      <c r="G24" s="50">
        <v>40000</v>
      </c>
      <c r="H24" s="9" t="s">
        <v>250</v>
      </c>
      <c r="I24" s="9" t="s">
        <v>246</v>
      </c>
      <c r="J24" s="9" t="s">
        <v>230</v>
      </c>
    </row>
    <row r="25" spans="1:10" x14ac:dyDescent="0.3">
      <c r="A25" s="9" t="s">
        <v>253</v>
      </c>
      <c r="B25" s="9" t="s">
        <v>254</v>
      </c>
      <c r="C25" s="9" t="s">
        <v>237</v>
      </c>
      <c r="D25" s="9" t="s">
        <v>244</v>
      </c>
      <c r="E25" s="9" t="s">
        <v>99</v>
      </c>
      <c r="F25" s="9" t="s">
        <v>87</v>
      </c>
      <c r="G25" s="50">
        <v>21080.95</v>
      </c>
      <c r="H25" s="9" t="s">
        <v>255</v>
      </c>
      <c r="I25" s="9" t="s">
        <v>256</v>
      </c>
      <c r="J25" s="9" t="s">
        <v>257</v>
      </c>
    </row>
    <row r="26" spans="1:10" x14ac:dyDescent="0.3">
      <c r="A26" s="9" t="s">
        <v>253</v>
      </c>
      <c r="B26" s="9" t="s">
        <v>254</v>
      </c>
      <c r="C26" s="9" t="s">
        <v>237</v>
      </c>
      <c r="D26" s="9" t="s">
        <v>244</v>
      </c>
      <c r="E26" s="9" t="s">
        <v>99</v>
      </c>
      <c r="F26" s="9" t="s">
        <v>87</v>
      </c>
      <c r="G26" s="50">
        <v>21080.95</v>
      </c>
      <c r="H26" s="9" t="s">
        <v>255</v>
      </c>
      <c r="I26" s="9" t="s">
        <v>256</v>
      </c>
      <c r="J26" s="9" t="s">
        <v>257</v>
      </c>
    </row>
    <row r="27" spans="1:10" x14ac:dyDescent="0.3">
      <c r="A27" s="9" t="s">
        <v>258</v>
      </c>
      <c r="B27" s="9" t="s">
        <v>259</v>
      </c>
      <c r="C27" s="9" t="s">
        <v>260</v>
      </c>
      <c r="D27" s="9" t="s">
        <v>261</v>
      </c>
      <c r="E27" s="9" t="s">
        <v>106</v>
      </c>
      <c r="F27" s="9" t="s">
        <v>87</v>
      </c>
      <c r="G27" s="50">
        <v>14717</v>
      </c>
      <c r="H27" s="9" t="s">
        <v>228</v>
      </c>
      <c r="I27" s="9" t="s">
        <v>262</v>
      </c>
      <c r="J27" s="9" t="s">
        <v>230</v>
      </c>
    </row>
    <row r="28" spans="1:10" x14ac:dyDescent="0.3">
      <c r="A28" s="9" t="s">
        <v>263</v>
      </c>
      <c r="B28" s="9" t="s">
        <v>264</v>
      </c>
      <c r="C28" s="9" t="s">
        <v>265</v>
      </c>
      <c r="D28" s="9" t="s">
        <v>266</v>
      </c>
      <c r="E28" s="9" t="s">
        <v>110</v>
      </c>
      <c r="F28" s="9" t="s">
        <v>87</v>
      </c>
      <c r="G28" s="50">
        <v>28414</v>
      </c>
      <c r="H28" s="9" t="s">
        <v>267</v>
      </c>
      <c r="I28" s="9" t="s">
        <v>268</v>
      </c>
      <c r="J28" s="9" t="s">
        <v>257</v>
      </c>
    </row>
    <row r="29" spans="1:10" x14ac:dyDescent="0.3">
      <c r="A29" s="9" t="s">
        <v>269</v>
      </c>
      <c r="B29" s="9" t="s">
        <v>270</v>
      </c>
      <c r="C29" s="9" t="s">
        <v>226</v>
      </c>
      <c r="D29" s="9" t="s">
        <v>227</v>
      </c>
      <c r="E29" s="9" t="s">
        <v>118</v>
      </c>
      <c r="F29" s="9" t="s">
        <v>87</v>
      </c>
      <c r="G29" s="50">
        <v>21578</v>
      </c>
      <c r="H29" s="9" t="s">
        <v>228</v>
      </c>
      <c r="I29" s="9" t="s">
        <v>229</v>
      </c>
      <c r="J29" s="9" t="s">
        <v>230</v>
      </c>
    </row>
    <row r="30" spans="1:10" x14ac:dyDescent="0.3">
      <c r="A30" s="9" t="s">
        <v>271</v>
      </c>
      <c r="B30" s="9" t="s">
        <v>272</v>
      </c>
      <c r="C30" s="9" t="s">
        <v>226</v>
      </c>
      <c r="D30" s="9" t="s">
        <v>227</v>
      </c>
      <c r="E30" s="9" t="s">
        <v>119</v>
      </c>
      <c r="F30" s="9" t="s">
        <v>87</v>
      </c>
      <c r="G30" s="50">
        <v>23523</v>
      </c>
      <c r="H30" s="9" t="s">
        <v>228</v>
      </c>
      <c r="I30" s="9" t="s">
        <v>229</v>
      </c>
      <c r="J30" s="9" t="s">
        <v>230</v>
      </c>
    </row>
    <row r="31" spans="1:10" x14ac:dyDescent="0.3">
      <c r="A31" s="9" t="s">
        <v>273</v>
      </c>
      <c r="B31" s="9" t="s">
        <v>274</v>
      </c>
      <c r="C31" s="9" t="s">
        <v>226</v>
      </c>
      <c r="D31" s="9" t="s">
        <v>261</v>
      </c>
      <c r="E31" s="9" t="s">
        <v>129</v>
      </c>
      <c r="F31" s="9" t="s">
        <v>86</v>
      </c>
      <c r="G31" s="50">
        <v>17275</v>
      </c>
      <c r="H31" s="9" t="s">
        <v>228</v>
      </c>
      <c r="I31" s="9" t="s">
        <v>229</v>
      </c>
      <c r="J31" s="9" t="s">
        <v>230</v>
      </c>
    </row>
    <row r="32" spans="1:10" x14ac:dyDescent="0.3">
      <c r="A32" s="9" t="s">
        <v>275</v>
      </c>
      <c r="B32" s="9" t="s">
        <v>276</v>
      </c>
      <c r="C32" s="9" t="s">
        <v>226</v>
      </c>
      <c r="D32" s="9" t="s">
        <v>261</v>
      </c>
      <c r="E32" s="9" t="s">
        <v>129</v>
      </c>
      <c r="F32" s="9" t="s">
        <v>86</v>
      </c>
      <c r="G32" s="50">
        <v>17275</v>
      </c>
      <c r="H32" s="9" t="s">
        <v>228</v>
      </c>
      <c r="I32" s="9" t="s">
        <v>229</v>
      </c>
      <c r="J32" s="9" t="s">
        <v>230</v>
      </c>
    </row>
    <row r="33" spans="1:10" x14ac:dyDescent="0.3">
      <c r="A33" s="9" t="s">
        <v>277</v>
      </c>
      <c r="B33" s="9" t="s">
        <v>278</v>
      </c>
      <c r="C33" s="9" t="s">
        <v>226</v>
      </c>
      <c r="D33" s="9" t="s">
        <v>238</v>
      </c>
      <c r="E33" s="9" t="s">
        <v>96</v>
      </c>
      <c r="F33" s="9" t="s">
        <v>87</v>
      </c>
      <c r="G33" s="50">
        <v>22071</v>
      </c>
      <c r="H33" s="9" t="s">
        <v>228</v>
      </c>
      <c r="I33" s="9" t="s">
        <v>229</v>
      </c>
      <c r="J33" s="9" t="s">
        <v>230</v>
      </c>
    </row>
    <row r="34" spans="1:10" x14ac:dyDescent="0.3">
      <c r="A34" s="9" t="s">
        <v>279</v>
      </c>
      <c r="B34" s="9" t="s">
        <v>280</v>
      </c>
      <c r="C34" s="9" t="s">
        <v>226</v>
      </c>
      <c r="D34" s="9" t="s">
        <v>238</v>
      </c>
      <c r="E34" s="9" t="s">
        <v>96</v>
      </c>
      <c r="F34" s="9" t="s">
        <v>87</v>
      </c>
      <c r="G34" s="50">
        <v>22071</v>
      </c>
      <c r="H34" s="9" t="s">
        <v>228</v>
      </c>
      <c r="I34" s="9" t="s">
        <v>229</v>
      </c>
      <c r="J34" s="9" t="s">
        <v>230</v>
      </c>
    </row>
    <row r="35" spans="1:10" x14ac:dyDescent="0.3">
      <c r="A35" s="9" t="s">
        <v>281</v>
      </c>
      <c r="B35" s="9" t="s">
        <v>282</v>
      </c>
      <c r="C35" s="9" t="s">
        <v>226</v>
      </c>
      <c r="D35" s="9" t="s">
        <v>238</v>
      </c>
      <c r="E35" s="9" t="s">
        <v>96</v>
      </c>
      <c r="F35" s="9" t="s">
        <v>87</v>
      </c>
      <c r="G35" s="50">
        <v>22071</v>
      </c>
      <c r="H35" s="9" t="s">
        <v>228</v>
      </c>
      <c r="I35" s="9" t="s">
        <v>229</v>
      </c>
      <c r="J35" s="9" t="s">
        <v>230</v>
      </c>
    </row>
    <row r="36" spans="1:10" x14ac:dyDescent="0.3">
      <c r="A36" s="9" t="s">
        <v>283</v>
      </c>
      <c r="B36" s="9" t="s">
        <v>284</v>
      </c>
      <c r="C36" s="9" t="s">
        <v>226</v>
      </c>
      <c r="D36" s="9" t="s">
        <v>227</v>
      </c>
      <c r="E36" s="9" t="s">
        <v>118</v>
      </c>
      <c r="F36" s="9" t="s">
        <v>87</v>
      </c>
      <c r="G36" s="50">
        <v>21578</v>
      </c>
      <c r="H36" s="9" t="s">
        <v>228</v>
      </c>
      <c r="I36" s="9" t="s">
        <v>229</v>
      </c>
      <c r="J36" s="9" t="s">
        <v>230</v>
      </c>
    </row>
    <row r="37" spans="1:10" x14ac:dyDescent="0.3">
      <c r="A37" s="9" t="s">
        <v>285</v>
      </c>
      <c r="B37" s="9" t="s">
        <v>286</v>
      </c>
      <c r="C37" s="9" t="s">
        <v>226</v>
      </c>
      <c r="D37" s="9" t="s">
        <v>238</v>
      </c>
      <c r="E37" s="9" t="s">
        <v>96</v>
      </c>
      <c r="F37" s="9" t="s">
        <v>87</v>
      </c>
      <c r="G37" s="50">
        <v>22071</v>
      </c>
      <c r="H37" s="9" t="s">
        <v>228</v>
      </c>
      <c r="I37" s="9" t="s">
        <v>229</v>
      </c>
      <c r="J37" s="9" t="s">
        <v>230</v>
      </c>
    </row>
    <row r="38" spans="1:10" x14ac:dyDescent="0.3">
      <c r="A38" s="9" t="s">
        <v>287</v>
      </c>
      <c r="B38" s="9" t="s">
        <v>288</v>
      </c>
      <c r="C38" s="9" t="s">
        <v>226</v>
      </c>
      <c r="D38" s="9" t="s">
        <v>261</v>
      </c>
      <c r="E38" s="9" t="s">
        <v>106</v>
      </c>
      <c r="F38" s="9" t="s">
        <v>87</v>
      </c>
      <c r="G38" s="50">
        <v>14717</v>
      </c>
      <c r="H38" s="9" t="s">
        <v>228</v>
      </c>
      <c r="I38" s="9" t="s">
        <v>229</v>
      </c>
      <c r="J38" s="9" t="s">
        <v>230</v>
      </c>
    </row>
    <row r="39" spans="1:10" x14ac:dyDescent="0.3">
      <c r="A39" s="9" t="s">
        <v>289</v>
      </c>
      <c r="B39" s="9" t="s">
        <v>290</v>
      </c>
      <c r="C39" s="9" t="s">
        <v>226</v>
      </c>
      <c r="D39" s="9" t="s">
        <v>227</v>
      </c>
      <c r="E39" s="9" t="s">
        <v>118</v>
      </c>
      <c r="F39" s="9" t="s">
        <v>87</v>
      </c>
      <c r="G39" s="50">
        <v>21578</v>
      </c>
      <c r="H39" s="9" t="s">
        <v>228</v>
      </c>
      <c r="I39" s="9" t="s">
        <v>229</v>
      </c>
      <c r="J39" s="9" t="s">
        <v>230</v>
      </c>
    </row>
    <row r="40" spans="1:10" x14ac:dyDescent="0.3">
      <c r="A40" s="9" t="s">
        <v>291</v>
      </c>
      <c r="B40" s="9" t="s">
        <v>292</v>
      </c>
      <c r="C40" s="9" t="s">
        <v>226</v>
      </c>
      <c r="D40" s="9" t="s">
        <v>227</v>
      </c>
      <c r="E40" s="9" t="s">
        <v>118</v>
      </c>
      <c r="F40" s="9" t="s">
        <v>87</v>
      </c>
      <c r="G40" s="50">
        <v>21733</v>
      </c>
      <c r="H40" s="9" t="s">
        <v>228</v>
      </c>
      <c r="I40" s="9" t="s">
        <v>229</v>
      </c>
      <c r="J40" s="9" t="s">
        <v>230</v>
      </c>
    </row>
    <row r="41" spans="1:10" x14ac:dyDescent="0.3">
      <c r="A41" s="9" t="s">
        <v>293</v>
      </c>
      <c r="B41" s="9" t="s">
        <v>294</v>
      </c>
      <c r="C41" s="9" t="s">
        <v>226</v>
      </c>
      <c r="D41" s="9" t="s">
        <v>227</v>
      </c>
      <c r="E41" s="9" t="s">
        <v>118</v>
      </c>
      <c r="F41" s="9" t="s">
        <v>87</v>
      </c>
      <c r="G41" s="50">
        <v>21733</v>
      </c>
      <c r="H41" s="9" t="s">
        <v>228</v>
      </c>
      <c r="I41" s="9" t="s">
        <v>229</v>
      </c>
      <c r="J41" s="9" t="s">
        <v>230</v>
      </c>
    </row>
    <row r="42" spans="1:10" x14ac:dyDescent="0.3">
      <c r="A42" s="9" t="s">
        <v>295</v>
      </c>
      <c r="B42" s="9" t="s">
        <v>296</v>
      </c>
      <c r="C42" s="9" t="s">
        <v>226</v>
      </c>
      <c r="D42" s="9" t="s">
        <v>261</v>
      </c>
      <c r="E42" s="9" t="s">
        <v>106</v>
      </c>
      <c r="F42" s="9" t="s">
        <v>87</v>
      </c>
      <c r="G42" s="50">
        <v>15166</v>
      </c>
      <c r="H42" s="9" t="s">
        <v>228</v>
      </c>
      <c r="I42" s="9" t="s">
        <v>229</v>
      </c>
      <c r="J42" s="9" t="s">
        <v>230</v>
      </c>
    </row>
    <row r="43" spans="1:10" x14ac:dyDescent="0.3">
      <c r="A43" s="9" t="s">
        <v>297</v>
      </c>
      <c r="B43" s="9" t="s">
        <v>298</v>
      </c>
      <c r="C43" s="9" t="s">
        <v>226</v>
      </c>
      <c r="D43" s="9" t="s">
        <v>261</v>
      </c>
      <c r="E43" s="9" t="s">
        <v>106</v>
      </c>
      <c r="F43" s="9" t="s">
        <v>87</v>
      </c>
      <c r="G43" s="50">
        <v>14717</v>
      </c>
      <c r="H43" s="9" t="s">
        <v>228</v>
      </c>
      <c r="I43" s="9" t="s">
        <v>229</v>
      </c>
      <c r="J43" s="9" t="s">
        <v>230</v>
      </c>
    </row>
    <row r="44" spans="1:10" x14ac:dyDescent="0.3">
      <c r="A44" s="9" t="s">
        <v>299</v>
      </c>
      <c r="B44" s="9" t="s">
        <v>300</v>
      </c>
      <c r="C44" s="9" t="s">
        <v>226</v>
      </c>
      <c r="D44" s="9" t="s">
        <v>261</v>
      </c>
      <c r="E44" s="9" t="s">
        <v>106</v>
      </c>
      <c r="F44" s="9" t="s">
        <v>87</v>
      </c>
      <c r="G44" s="50">
        <v>14717</v>
      </c>
      <c r="H44" s="9" t="s">
        <v>228</v>
      </c>
      <c r="I44" s="9" t="s">
        <v>229</v>
      </c>
      <c r="J44" s="9" t="s">
        <v>230</v>
      </c>
    </row>
    <row r="45" spans="1:10" x14ac:dyDescent="0.3">
      <c r="A45" s="9" t="s">
        <v>301</v>
      </c>
      <c r="B45" s="9" t="s">
        <v>302</v>
      </c>
      <c r="C45" s="9" t="s">
        <v>226</v>
      </c>
      <c r="D45" s="9" t="s">
        <v>261</v>
      </c>
      <c r="E45" s="9" t="s">
        <v>129</v>
      </c>
      <c r="F45" s="9" t="s">
        <v>87</v>
      </c>
      <c r="G45" s="50">
        <v>19468</v>
      </c>
      <c r="H45" s="9" t="s">
        <v>228</v>
      </c>
      <c r="I45" s="9" t="s">
        <v>229</v>
      </c>
      <c r="J45" s="9" t="s">
        <v>230</v>
      </c>
    </row>
    <row r="46" spans="1:10" x14ac:dyDescent="0.3">
      <c r="A46" s="9" t="s">
        <v>303</v>
      </c>
      <c r="B46" s="9" t="s">
        <v>304</v>
      </c>
      <c r="C46" s="9" t="s">
        <v>226</v>
      </c>
      <c r="D46" s="9" t="s">
        <v>261</v>
      </c>
      <c r="E46" s="9" t="s">
        <v>129</v>
      </c>
      <c r="F46" s="9" t="s">
        <v>86</v>
      </c>
      <c r="G46" s="50">
        <v>17275</v>
      </c>
      <c r="H46" s="9" t="s">
        <v>228</v>
      </c>
      <c r="I46" s="9" t="s">
        <v>229</v>
      </c>
      <c r="J46" s="9" t="s">
        <v>230</v>
      </c>
    </row>
    <row r="47" spans="1:10" x14ac:dyDescent="0.3">
      <c r="A47" s="9" t="s">
        <v>305</v>
      </c>
      <c r="B47" s="9" t="s">
        <v>306</v>
      </c>
      <c r="C47" s="9" t="s">
        <v>226</v>
      </c>
      <c r="D47" s="9" t="s">
        <v>261</v>
      </c>
      <c r="E47" s="9" t="s">
        <v>129</v>
      </c>
      <c r="F47" s="9" t="s">
        <v>86</v>
      </c>
      <c r="G47" s="50">
        <v>17275</v>
      </c>
      <c r="H47" s="9" t="s">
        <v>228</v>
      </c>
      <c r="I47" s="9" t="s">
        <v>229</v>
      </c>
      <c r="J47" s="9" t="s">
        <v>230</v>
      </c>
    </row>
    <row r="48" spans="1:10" x14ac:dyDescent="0.3">
      <c r="A48" s="9" t="s">
        <v>307</v>
      </c>
      <c r="B48" s="9" t="s">
        <v>308</v>
      </c>
      <c r="C48" s="9" t="s">
        <v>226</v>
      </c>
      <c r="D48" s="9" t="s">
        <v>261</v>
      </c>
      <c r="E48" s="9" t="s">
        <v>129</v>
      </c>
      <c r="F48" s="9" t="s">
        <v>86</v>
      </c>
      <c r="G48" s="50">
        <v>17275</v>
      </c>
      <c r="H48" s="9" t="s">
        <v>228</v>
      </c>
      <c r="I48" s="9" t="s">
        <v>229</v>
      </c>
      <c r="J48" s="9" t="s">
        <v>230</v>
      </c>
    </row>
    <row r="49" spans="1:10" x14ac:dyDescent="0.3">
      <c r="A49" s="9" t="s">
        <v>309</v>
      </c>
      <c r="B49" s="9" t="s">
        <v>310</v>
      </c>
      <c r="C49" s="9" t="s">
        <v>226</v>
      </c>
      <c r="D49" s="9" t="s">
        <v>261</v>
      </c>
      <c r="E49" s="9" t="s">
        <v>129</v>
      </c>
      <c r="F49" s="9" t="s">
        <v>86</v>
      </c>
      <c r="G49" s="50">
        <v>17275</v>
      </c>
      <c r="H49" s="9" t="s">
        <v>228</v>
      </c>
      <c r="I49" s="9" t="s">
        <v>229</v>
      </c>
      <c r="J49" s="9" t="s">
        <v>230</v>
      </c>
    </row>
    <row r="50" spans="1:10" x14ac:dyDescent="0.3">
      <c r="A50" s="9" t="s">
        <v>311</v>
      </c>
      <c r="B50" s="9" t="s">
        <v>312</v>
      </c>
      <c r="C50" s="9" t="s">
        <v>226</v>
      </c>
      <c r="D50" s="9" t="s">
        <v>261</v>
      </c>
      <c r="E50" s="9" t="s">
        <v>129</v>
      </c>
      <c r="F50" s="9" t="s">
        <v>86</v>
      </c>
      <c r="G50" s="50">
        <v>17275</v>
      </c>
      <c r="H50" s="9" t="s">
        <v>228</v>
      </c>
      <c r="I50" s="9" t="s">
        <v>229</v>
      </c>
      <c r="J50" s="9" t="s">
        <v>230</v>
      </c>
    </row>
    <row r="51" spans="1:10" x14ac:dyDescent="0.3">
      <c r="A51" s="9" t="s">
        <v>313</v>
      </c>
      <c r="B51" s="9" t="s">
        <v>314</v>
      </c>
      <c r="C51" s="9" t="s">
        <v>226</v>
      </c>
      <c r="D51" s="9" t="s">
        <v>261</v>
      </c>
      <c r="E51" s="9" t="s">
        <v>129</v>
      </c>
      <c r="F51" s="9" t="s">
        <v>86</v>
      </c>
      <c r="G51" s="50">
        <v>17275</v>
      </c>
      <c r="H51" s="9" t="s">
        <v>228</v>
      </c>
      <c r="I51" s="9" t="s">
        <v>229</v>
      </c>
      <c r="J51" s="9" t="s">
        <v>230</v>
      </c>
    </row>
    <row r="52" spans="1:10" x14ac:dyDescent="0.3">
      <c r="A52" s="9" t="s">
        <v>315</v>
      </c>
      <c r="B52" s="9" t="s">
        <v>316</v>
      </c>
      <c r="C52" s="9" t="s">
        <v>226</v>
      </c>
      <c r="D52" s="9" t="s">
        <v>261</v>
      </c>
      <c r="E52" s="9" t="s">
        <v>129</v>
      </c>
      <c r="F52" s="9" t="s">
        <v>86</v>
      </c>
      <c r="G52" s="50">
        <v>19757</v>
      </c>
      <c r="H52" s="9" t="s">
        <v>228</v>
      </c>
      <c r="I52" s="9" t="s">
        <v>229</v>
      </c>
      <c r="J52" s="9" t="s">
        <v>230</v>
      </c>
    </row>
    <row r="53" spans="1:10" x14ac:dyDescent="0.3">
      <c r="A53" s="9" t="s">
        <v>317</v>
      </c>
      <c r="B53" s="9" t="s">
        <v>318</v>
      </c>
      <c r="C53" s="9" t="s">
        <v>226</v>
      </c>
      <c r="D53" s="9" t="s">
        <v>261</v>
      </c>
      <c r="E53" s="9" t="s">
        <v>129</v>
      </c>
      <c r="F53" s="9" t="s">
        <v>86</v>
      </c>
      <c r="G53" s="50">
        <v>17275</v>
      </c>
      <c r="H53" s="9" t="s">
        <v>228</v>
      </c>
      <c r="I53" s="9" t="s">
        <v>229</v>
      </c>
      <c r="J53" s="9" t="s">
        <v>230</v>
      </c>
    </row>
    <row r="54" spans="1:10" x14ac:dyDescent="0.3">
      <c r="A54" s="9" t="s">
        <v>319</v>
      </c>
      <c r="B54" s="9" t="s">
        <v>320</v>
      </c>
      <c r="C54" s="9" t="s">
        <v>226</v>
      </c>
      <c r="D54" s="9" t="s">
        <v>261</v>
      </c>
      <c r="E54" s="9" t="s">
        <v>129</v>
      </c>
      <c r="F54" s="9" t="s">
        <v>86</v>
      </c>
      <c r="G54" s="50">
        <v>19757</v>
      </c>
      <c r="H54" s="9" t="s">
        <v>228</v>
      </c>
      <c r="I54" s="9" t="s">
        <v>229</v>
      </c>
      <c r="J54" s="9" t="s">
        <v>230</v>
      </c>
    </row>
    <row r="55" spans="1:10" x14ac:dyDescent="0.3">
      <c r="A55" s="9" t="s">
        <v>321</v>
      </c>
      <c r="B55" s="9" t="s">
        <v>322</v>
      </c>
      <c r="C55" s="9" t="s">
        <v>226</v>
      </c>
      <c r="D55" s="9" t="s">
        <v>261</v>
      </c>
      <c r="E55" s="9" t="s">
        <v>129</v>
      </c>
      <c r="F55" s="9" t="s">
        <v>86</v>
      </c>
      <c r="G55" s="50">
        <v>19757</v>
      </c>
      <c r="H55" s="9" t="s">
        <v>228</v>
      </c>
      <c r="I55" s="9" t="s">
        <v>229</v>
      </c>
      <c r="J55" s="9" t="s">
        <v>230</v>
      </c>
    </row>
    <row r="56" spans="1:10" x14ac:dyDescent="0.3">
      <c r="A56" s="9" t="s">
        <v>323</v>
      </c>
      <c r="B56" s="9" t="s">
        <v>324</v>
      </c>
      <c r="C56" s="9" t="s">
        <v>226</v>
      </c>
      <c r="D56" s="9" t="s">
        <v>261</v>
      </c>
      <c r="E56" s="9" t="s">
        <v>129</v>
      </c>
      <c r="F56" s="9" t="s">
        <v>86</v>
      </c>
      <c r="G56" s="50">
        <v>19757</v>
      </c>
      <c r="H56" s="9" t="s">
        <v>228</v>
      </c>
      <c r="I56" s="9" t="s">
        <v>229</v>
      </c>
      <c r="J56" s="9" t="s">
        <v>230</v>
      </c>
    </row>
    <row r="57" spans="1:10" x14ac:dyDescent="0.3">
      <c r="A57" s="9" t="s">
        <v>325</v>
      </c>
      <c r="B57" s="9" t="s">
        <v>326</v>
      </c>
      <c r="C57" s="9" t="s">
        <v>226</v>
      </c>
      <c r="D57" s="9" t="s">
        <v>261</v>
      </c>
      <c r="E57" s="9" t="s">
        <v>129</v>
      </c>
      <c r="F57" s="9" t="s">
        <v>86</v>
      </c>
      <c r="G57" s="50">
        <v>17275</v>
      </c>
      <c r="H57" s="9" t="s">
        <v>228</v>
      </c>
      <c r="I57" s="9" t="s">
        <v>229</v>
      </c>
      <c r="J57" s="9" t="s">
        <v>230</v>
      </c>
    </row>
    <row r="58" spans="1:10" x14ac:dyDescent="0.3">
      <c r="A58" s="9" t="s">
        <v>327</v>
      </c>
      <c r="B58" s="9" t="s">
        <v>328</v>
      </c>
      <c r="C58" s="9" t="s">
        <v>226</v>
      </c>
      <c r="D58" s="9" t="s">
        <v>261</v>
      </c>
      <c r="E58" s="9" t="s">
        <v>129</v>
      </c>
      <c r="F58" s="9" t="s">
        <v>86</v>
      </c>
      <c r="G58" s="50">
        <v>17275</v>
      </c>
      <c r="H58" s="9" t="s">
        <v>228</v>
      </c>
      <c r="I58" s="9" t="s">
        <v>229</v>
      </c>
      <c r="J58" s="9" t="s">
        <v>230</v>
      </c>
    </row>
    <row r="59" spans="1:10" x14ac:dyDescent="0.3">
      <c r="A59" s="9" t="s">
        <v>329</v>
      </c>
      <c r="B59" s="9" t="s">
        <v>330</v>
      </c>
      <c r="C59" s="9" t="s">
        <v>226</v>
      </c>
      <c r="D59" s="9" t="s">
        <v>261</v>
      </c>
      <c r="E59" s="9" t="s">
        <v>129</v>
      </c>
      <c r="F59" s="9" t="s">
        <v>86</v>
      </c>
      <c r="G59" s="50">
        <v>17275</v>
      </c>
      <c r="H59" s="9" t="s">
        <v>228</v>
      </c>
      <c r="I59" s="9" t="s">
        <v>229</v>
      </c>
      <c r="J59" s="9" t="s">
        <v>230</v>
      </c>
    </row>
    <row r="60" spans="1:10" x14ac:dyDescent="0.3">
      <c r="A60" s="9" t="s">
        <v>331</v>
      </c>
      <c r="B60" s="9" t="s">
        <v>332</v>
      </c>
      <c r="C60" s="9" t="s">
        <v>226</v>
      </c>
      <c r="D60" s="9" t="s">
        <v>261</v>
      </c>
      <c r="E60" s="9" t="s">
        <v>129</v>
      </c>
      <c r="F60" s="9" t="s">
        <v>86</v>
      </c>
      <c r="G60" s="50">
        <v>17275</v>
      </c>
      <c r="H60" s="9" t="s">
        <v>228</v>
      </c>
      <c r="I60" s="9" t="s">
        <v>229</v>
      </c>
      <c r="J60" s="9" t="s">
        <v>230</v>
      </c>
    </row>
    <row r="61" spans="1:10" x14ac:dyDescent="0.3">
      <c r="A61" s="9" t="s">
        <v>333</v>
      </c>
      <c r="B61" s="9" t="s">
        <v>334</v>
      </c>
      <c r="C61" s="9" t="s">
        <v>226</v>
      </c>
      <c r="D61" s="9" t="s">
        <v>261</v>
      </c>
      <c r="E61" s="9" t="s">
        <v>129</v>
      </c>
      <c r="F61" s="9" t="s">
        <v>86</v>
      </c>
      <c r="G61" s="50">
        <v>17275</v>
      </c>
      <c r="H61" s="9" t="s">
        <v>228</v>
      </c>
      <c r="I61" s="9" t="s">
        <v>229</v>
      </c>
      <c r="J61" s="9" t="s">
        <v>230</v>
      </c>
    </row>
    <row r="62" spans="1:10" x14ac:dyDescent="0.3">
      <c r="A62" s="9" t="s">
        <v>335</v>
      </c>
      <c r="B62" s="9" t="s">
        <v>336</v>
      </c>
      <c r="C62" s="9" t="s">
        <v>226</v>
      </c>
      <c r="D62" s="9" t="s">
        <v>261</v>
      </c>
      <c r="E62" s="9" t="s">
        <v>129</v>
      </c>
      <c r="F62" s="9" t="s">
        <v>86</v>
      </c>
      <c r="G62" s="50">
        <v>19757</v>
      </c>
      <c r="H62" s="9" t="s">
        <v>228</v>
      </c>
      <c r="I62" s="9" t="s">
        <v>229</v>
      </c>
      <c r="J62" s="9" t="s">
        <v>230</v>
      </c>
    </row>
    <row r="63" spans="1:10" x14ac:dyDescent="0.3">
      <c r="A63" s="9" t="s">
        <v>337</v>
      </c>
      <c r="B63" s="9" t="s">
        <v>338</v>
      </c>
      <c r="C63" s="9" t="s">
        <v>226</v>
      </c>
      <c r="D63" s="9" t="s">
        <v>261</v>
      </c>
      <c r="E63" s="9" t="s">
        <v>129</v>
      </c>
      <c r="F63" s="9" t="s">
        <v>86</v>
      </c>
      <c r="G63" s="50">
        <v>19757</v>
      </c>
      <c r="H63" s="9" t="s">
        <v>228</v>
      </c>
      <c r="I63" s="9" t="s">
        <v>229</v>
      </c>
      <c r="J63" s="9" t="s">
        <v>230</v>
      </c>
    </row>
    <row r="64" spans="1:10" x14ac:dyDescent="0.3">
      <c r="A64" s="9" t="s">
        <v>339</v>
      </c>
      <c r="B64" s="9" t="s">
        <v>340</v>
      </c>
      <c r="C64" s="9" t="s">
        <v>260</v>
      </c>
      <c r="D64" s="9" t="s">
        <v>261</v>
      </c>
      <c r="E64" s="9" t="s">
        <v>106</v>
      </c>
      <c r="F64" s="9" t="s">
        <v>87</v>
      </c>
      <c r="G64" s="50">
        <v>15166</v>
      </c>
      <c r="H64" s="9" t="s">
        <v>228</v>
      </c>
      <c r="I64" s="9" t="s">
        <v>262</v>
      </c>
      <c r="J64" s="9" t="s">
        <v>230</v>
      </c>
    </row>
    <row r="65" spans="1:10" x14ac:dyDescent="0.3">
      <c r="A65" s="9" t="s">
        <v>341</v>
      </c>
      <c r="B65" s="9" t="s">
        <v>342</v>
      </c>
      <c r="C65" s="9" t="s">
        <v>260</v>
      </c>
      <c r="D65" s="9" t="s">
        <v>261</v>
      </c>
      <c r="E65" s="9" t="s">
        <v>106</v>
      </c>
      <c r="F65" s="9" t="s">
        <v>87</v>
      </c>
      <c r="G65" s="50">
        <v>15166</v>
      </c>
      <c r="H65" s="9" t="s">
        <v>228</v>
      </c>
      <c r="I65" s="9" t="s">
        <v>262</v>
      </c>
      <c r="J65" s="9" t="s">
        <v>230</v>
      </c>
    </row>
    <row r="66" spans="1:10" x14ac:dyDescent="0.3">
      <c r="A66" s="9" t="s">
        <v>343</v>
      </c>
      <c r="B66" s="9" t="s">
        <v>344</v>
      </c>
      <c r="C66" s="9" t="s">
        <v>260</v>
      </c>
      <c r="D66" s="9" t="s">
        <v>261</v>
      </c>
      <c r="E66" s="9" t="s">
        <v>106</v>
      </c>
      <c r="F66" s="9" t="s">
        <v>87</v>
      </c>
      <c r="G66" s="50">
        <v>14717</v>
      </c>
      <c r="H66" s="9" t="s">
        <v>228</v>
      </c>
      <c r="I66" s="9" t="s">
        <v>262</v>
      </c>
      <c r="J66" s="9" t="s">
        <v>230</v>
      </c>
    </row>
    <row r="67" spans="1:10" x14ac:dyDescent="0.3">
      <c r="A67" s="9" t="s">
        <v>345</v>
      </c>
      <c r="B67" s="9" t="s">
        <v>346</v>
      </c>
      <c r="C67" s="9" t="s">
        <v>260</v>
      </c>
      <c r="D67" s="9" t="s">
        <v>261</v>
      </c>
      <c r="E67" s="9" t="s">
        <v>106</v>
      </c>
      <c r="F67" s="9" t="s">
        <v>87</v>
      </c>
      <c r="G67" s="50">
        <v>14717</v>
      </c>
      <c r="H67" s="9" t="s">
        <v>228</v>
      </c>
      <c r="I67" s="9" t="s">
        <v>262</v>
      </c>
      <c r="J67" s="9" t="s">
        <v>230</v>
      </c>
    </row>
    <row r="68" spans="1:10" x14ac:dyDescent="0.3">
      <c r="A68" s="9" t="s">
        <v>347</v>
      </c>
      <c r="B68" s="9" t="s">
        <v>348</v>
      </c>
      <c r="C68" s="9" t="s">
        <v>260</v>
      </c>
      <c r="D68" s="9" t="s">
        <v>261</v>
      </c>
      <c r="E68" s="9" t="s">
        <v>106</v>
      </c>
      <c r="F68" s="9" t="s">
        <v>87</v>
      </c>
      <c r="G68" s="50">
        <v>14717</v>
      </c>
      <c r="H68" s="9" t="s">
        <v>228</v>
      </c>
      <c r="I68" s="9" t="s">
        <v>262</v>
      </c>
      <c r="J68" s="9" t="s">
        <v>230</v>
      </c>
    </row>
    <row r="69" spans="1:10" x14ac:dyDescent="0.3">
      <c r="A69" s="9" t="s">
        <v>349</v>
      </c>
      <c r="B69" s="9" t="s">
        <v>350</v>
      </c>
      <c r="C69" s="9" t="s">
        <v>260</v>
      </c>
      <c r="D69" s="9" t="s">
        <v>261</v>
      </c>
      <c r="E69" s="9" t="s">
        <v>106</v>
      </c>
      <c r="F69" s="9" t="s">
        <v>87</v>
      </c>
      <c r="G69" s="50">
        <v>14717</v>
      </c>
      <c r="H69" s="9" t="s">
        <v>228</v>
      </c>
      <c r="I69" s="9" t="s">
        <v>262</v>
      </c>
      <c r="J69" s="9" t="s">
        <v>230</v>
      </c>
    </row>
    <row r="70" spans="1:10" x14ac:dyDescent="0.3">
      <c r="A70" s="9" t="s">
        <v>351</v>
      </c>
      <c r="B70" s="9" t="s">
        <v>352</v>
      </c>
      <c r="C70" s="9" t="s">
        <v>260</v>
      </c>
      <c r="D70" s="9" t="s">
        <v>261</v>
      </c>
      <c r="E70" s="9" t="s">
        <v>106</v>
      </c>
      <c r="F70" s="9" t="s">
        <v>87</v>
      </c>
      <c r="G70" s="50">
        <v>14717</v>
      </c>
      <c r="H70" s="9" t="s">
        <v>228</v>
      </c>
      <c r="I70" s="9" t="s">
        <v>262</v>
      </c>
      <c r="J70" s="9" t="s">
        <v>230</v>
      </c>
    </row>
    <row r="71" spans="1:10" x14ac:dyDescent="0.3">
      <c r="A71" s="9" t="s">
        <v>353</v>
      </c>
      <c r="B71" s="9" t="s">
        <v>354</v>
      </c>
      <c r="C71" s="9" t="s">
        <v>260</v>
      </c>
      <c r="D71" s="9" t="s">
        <v>261</v>
      </c>
      <c r="E71" s="9" t="s">
        <v>106</v>
      </c>
      <c r="F71" s="9" t="s">
        <v>87</v>
      </c>
      <c r="G71" s="50">
        <v>14717</v>
      </c>
      <c r="H71" s="9" t="s">
        <v>228</v>
      </c>
      <c r="I71" s="9" t="s">
        <v>262</v>
      </c>
      <c r="J71" s="9" t="s">
        <v>230</v>
      </c>
    </row>
    <row r="72" spans="1:10" x14ac:dyDescent="0.3">
      <c r="A72" s="9" t="s">
        <v>355</v>
      </c>
      <c r="B72" s="9" t="s">
        <v>356</v>
      </c>
      <c r="C72" s="9" t="s">
        <v>226</v>
      </c>
      <c r="D72" s="9" t="s">
        <v>238</v>
      </c>
      <c r="E72" s="9" t="s">
        <v>108</v>
      </c>
      <c r="F72" s="9" t="s">
        <v>87</v>
      </c>
      <c r="G72" s="50">
        <v>19615</v>
      </c>
      <c r="H72" s="9" t="s">
        <v>228</v>
      </c>
      <c r="I72" s="9" t="s">
        <v>229</v>
      </c>
      <c r="J72" s="9" t="s">
        <v>230</v>
      </c>
    </row>
    <row r="73" spans="1:10" x14ac:dyDescent="0.3">
      <c r="A73" s="9" t="s">
        <v>357</v>
      </c>
      <c r="B73" s="9" t="s">
        <v>358</v>
      </c>
      <c r="C73" s="9" t="s">
        <v>226</v>
      </c>
      <c r="D73" s="9" t="s">
        <v>238</v>
      </c>
      <c r="E73" s="9" t="s">
        <v>108</v>
      </c>
      <c r="F73" s="9" t="s">
        <v>87</v>
      </c>
      <c r="G73" s="50">
        <v>19615</v>
      </c>
      <c r="H73" s="9" t="s">
        <v>228</v>
      </c>
      <c r="I73" s="9" t="s">
        <v>229</v>
      </c>
      <c r="J73" s="9" t="s">
        <v>230</v>
      </c>
    </row>
    <row r="74" spans="1:10" x14ac:dyDescent="0.3">
      <c r="A74" s="9" t="s">
        <v>359</v>
      </c>
      <c r="B74" s="9" t="s">
        <v>360</v>
      </c>
      <c r="C74" s="9" t="s">
        <v>226</v>
      </c>
      <c r="D74" s="9" t="s">
        <v>238</v>
      </c>
      <c r="E74" s="9" t="s">
        <v>108</v>
      </c>
      <c r="F74" s="9" t="s">
        <v>87</v>
      </c>
      <c r="G74" s="50">
        <v>19615</v>
      </c>
      <c r="H74" s="9" t="s">
        <v>228</v>
      </c>
      <c r="I74" s="9" t="s">
        <v>229</v>
      </c>
      <c r="J74" s="9" t="s">
        <v>230</v>
      </c>
    </row>
    <row r="75" spans="1:10" x14ac:dyDescent="0.3">
      <c r="A75" s="9" t="s">
        <v>361</v>
      </c>
      <c r="B75" s="9" t="s">
        <v>362</v>
      </c>
      <c r="C75" s="9" t="s">
        <v>226</v>
      </c>
      <c r="D75" s="9" t="s">
        <v>238</v>
      </c>
      <c r="E75" s="9" t="s">
        <v>96</v>
      </c>
      <c r="F75" s="9" t="s">
        <v>87</v>
      </c>
      <c r="G75" s="50">
        <v>22071</v>
      </c>
      <c r="H75" s="9" t="s">
        <v>228</v>
      </c>
      <c r="I75" s="9" t="s">
        <v>229</v>
      </c>
      <c r="J75" s="9" t="s">
        <v>230</v>
      </c>
    </row>
    <row r="76" spans="1:10" x14ac:dyDescent="0.3">
      <c r="A76" s="9" t="s">
        <v>363</v>
      </c>
      <c r="B76" s="9" t="s">
        <v>364</v>
      </c>
      <c r="C76" s="9" t="s">
        <v>226</v>
      </c>
      <c r="D76" s="9" t="s">
        <v>238</v>
      </c>
      <c r="E76" s="9" t="s">
        <v>96</v>
      </c>
      <c r="F76" s="9" t="s">
        <v>87</v>
      </c>
      <c r="G76" s="50">
        <v>22071</v>
      </c>
      <c r="H76" s="9" t="s">
        <v>228</v>
      </c>
      <c r="I76" s="9" t="s">
        <v>229</v>
      </c>
      <c r="J76" s="9" t="s">
        <v>230</v>
      </c>
    </row>
    <row r="77" spans="1:10" x14ac:dyDescent="0.3">
      <c r="A77" s="9" t="s">
        <v>365</v>
      </c>
      <c r="B77" s="9" t="s">
        <v>366</v>
      </c>
      <c r="C77" s="9" t="s">
        <v>226</v>
      </c>
      <c r="D77" s="9" t="s">
        <v>238</v>
      </c>
      <c r="E77" s="9" t="s">
        <v>96</v>
      </c>
      <c r="F77" s="9" t="s">
        <v>87</v>
      </c>
      <c r="G77" s="50">
        <v>22071</v>
      </c>
      <c r="H77" s="9" t="s">
        <v>228</v>
      </c>
      <c r="I77" s="9" t="s">
        <v>229</v>
      </c>
      <c r="J77" s="9" t="s">
        <v>230</v>
      </c>
    </row>
    <row r="78" spans="1:10" x14ac:dyDescent="0.3">
      <c r="A78" s="9" t="s">
        <v>367</v>
      </c>
      <c r="B78" s="9" t="s">
        <v>368</v>
      </c>
      <c r="C78" s="9" t="s">
        <v>226</v>
      </c>
      <c r="D78" s="9" t="s">
        <v>238</v>
      </c>
      <c r="E78" s="9" t="s">
        <v>96</v>
      </c>
      <c r="F78" s="9" t="s">
        <v>87</v>
      </c>
      <c r="G78" s="50">
        <v>22071</v>
      </c>
      <c r="H78" s="9" t="s">
        <v>228</v>
      </c>
      <c r="I78" s="9" t="s">
        <v>229</v>
      </c>
      <c r="J78" s="9" t="s">
        <v>230</v>
      </c>
    </row>
    <row r="79" spans="1:10" x14ac:dyDescent="0.3">
      <c r="A79" s="9" t="s">
        <v>369</v>
      </c>
      <c r="B79" s="9" t="s">
        <v>370</v>
      </c>
      <c r="C79" s="9" t="s">
        <v>226</v>
      </c>
      <c r="D79" s="9" t="s">
        <v>238</v>
      </c>
      <c r="E79" s="9" t="s">
        <v>96</v>
      </c>
      <c r="F79" s="9" t="s">
        <v>87</v>
      </c>
      <c r="G79" s="50">
        <v>22071</v>
      </c>
      <c r="H79" s="9" t="s">
        <v>228</v>
      </c>
      <c r="I79" s="9" t="s">
        <v>229</v>
      </c>
      <c r="J79" s="9" t="s">
        <v>230</v>
      </c>
    </row>
    <row r="80" spans="1:10" x14ac:dyDescent="0.3">
      <c r="A80" s="9" t="s">
        <v>371</v>
      </c>
      <c r="B80" s="9" t="s">
        <v>372</v>
      </c>
      <c r="C80" s="9" t="s">
        <v>226</v>
      </c>
      <c r="D80" s="9" t="s">
        <v>238</v>
      </c>
      <c r="E80" s="9" t="s">
        <v>96</v>
      </c>
      <c r="F80" s="9" t="s">
        <v>87</v>
      </c>
      <c r="G80" s="50">
        <v>22071</v>
      </c>
      <c r="H80" s="9" t="s">
        <v>228</v>
      </c>
      <c r="I80" s="9" t="s">
        <v>229</v>
      </c>
      <c r="J80" s="9" t="s">
        <v>230</v>
      </c>
    </row>
    <row r="81" spans="1:10" x14ac:dyDescent="0.3">
      <c r="A81" s="9" t="s">
        <v>373</v>
      </c>
      <c r="B81" s="9" t="s">
        <v>374</v>
      </c>
      <c r="C81" s="9" t="s">
        <v>226</v>
      </c>
      <c r="D81" s="9" t="s">
        <v>238</v>
      </c>
      <c r="E81" s="9" t="s">
        <v>96</v>
      </c>
      <c r="F81" s="9" t="s">
        <v>87</v>
      </c>
      <c r="G81" s="50">
        <v>22071</v>
      </c>
      <c r="H81" s="9" t="s">
        <v>228</v>
      </c>
      <c r="I81" s="9" t="s">
        <v>229</v>
      </c>
      <c r="J81" s="9" t="s">
        <v>230</v>
      </c>
    </row>
    <row r="82" spans="1:10" x14ac:dyDescent="0.3">
      <c r="A82" s="9" t="s">
        <v>375</v>
      </c>
      <c r="B82" s="9" t="s">
        <v>376</v>
      </c>
      <c r="C82" s="9" t="s">
        <v>226</v>
      </c>
      <c r="D82" s="9" t="s">
        <v>238</v>
      </c>
      <c r="E82" s="9" t="s">
        <v>96</v>
      </c>
      <c r="F82" s="9" t="s">
        <v>87</v>
      </c>
      <c r="G82" s="50">
        <v>22071</v>
      </c>
      <c r="H82" s="9" t="s">
        <v>228</v>
      </c>
      <c r="I82" s="9" t="s">
        <v>229</v>
      </c>
      <c r="J82" s="9" t="s">
        <v>230</v>
      </c>
    </row>
    <row r="83" spans="1:10" x14ac:dyDescent="0.3">
      <c r="A83" s="9" t="s">
        <v>377</v>
      </c>
      <c r="B83" s="9" t="s">
        <v>378</v>
      </c>
      <c r="C83" s="9" t="s">
        <v>226</v>
      </c>
      <c r="D83" s="9" t="s">
        <v>238</v>
      </c>
      <c r="E83" s="9" t="s">
        <v>96</v>
      </c>
      <c r="F83" s="9" t="s">
        <v>87</v>
      </c>
      <c r="G83" s="50">
        <v>22071</v>
      </c>
      <c r="H83" s="9" t="s">
        <v>228</v>
      </c>
      <c r="I83" s="9" t="s">
        <v>229</v>
      </c>
      <c r="J83" s="9" t="s">
        <v>230</v>
      </c>
    </row>
    <row r="84" spans="1:10" x14ac:dyDescent="0.3">
      <c r="A84" s="9" t="s">
        <v>379</v>
      </c>
      <c r="B84" s="9" t="s">
        <v>380</v>
      </c>
      <c r="C84" s="9" t="s">
        <v>226</v>
      </c>
      <c r="D84" s="9" t="s">
        <v>238</v>
      </c>
      <c r="E84" s="9" t="s">
        <v>96</v>
      </c>
      <c r="F84" s="9" t="s">
        <v>87</v>
      </c>
      <c r="G84" s="50">
        <v>22071</v>
      </c>
      <c r="H84" s="9" t="s">
        <v>228</v>
      </c>
      <c r="I84" s="9" t="s">
        <v>229</v>
      </c>
      <c r="J84" s="9" t="s">
        <v>230</v>
      </c>
    </row>
    <row r="85" spans="1:10" x14ac:dyDescent="0.3">
      <c r="A85" s="9" t="s">
        <v>202</v>
      </c>
      <c r="B85" s="9" t="s">
        <v>381</v>
      </c>
      <c r="C85" s="9" t="s">
        <v>226</v>
      </c>
      <c r="D85" s="9" t="s">
        <v>227</v>
      </c>
      <c r="E85" s="9" t="s">
        <v>93</v>
      </c>
      <c r="F85" s="9" t="s">
        <v>87</v>
      </c>
      <c r="G85" s="50">
        <v>23259</v>
      </c>
      <c r="H85" s="9" t="s">
        <v>382</v>
      </c>
      <c r="I85" s="9" t="s">
        <v>383</v>
      </c>
      <c r="J85" s="9" t="s">
        <v>257</v>
      </c>
    </row>
    <row r="86" spans="1:10" x14ac:dyDescent="0.3">
      <c r="A86" s="9" t="s">
        <v>384</v>
      </c>
      <c r="B86" s="9" t="s">
        <v>385</v>
      </c>
      <c r="C86" s="9" t="s">
        <v>265</v>
      </c>
      <c r="D86" s="9" t="s">
        <v>249</v>
      </c>
      <c r="E86" s="9" t="s">
        <v>121</v>
      </c>
      <c r="F86" s="9" t="s">
        <v>87</v>
      </c>
      <c r="G86" s="50">
        <v>38855</v>
      </c>
      <c r="H86" s="9" t="s">
        <v>386</v>
      </c>
      <c r="I86" s="9" t="s">
        <v>387</v>
      </c>
      <c r="J86" s="9" t="s">
        <v>257</v>
      </c>
    </row>
    <row r="87" spans="1:10" x14ac:dyDescent="0.3">
      <c r="A87" s="9" t="s">
        <v>388</v>
      </c>
      <c r="B87" s="9" t="s">
        <v>389</v>
      </c>
      <c r="C87" s="9" t="s">
        <v>265</v>
      </c>
      <c r="D87" s="9" t="s">
        <v>244</v>
      </c>
      <c r="E87" s="9" t="s">
        <v>99</v>
      </c>
      <c r="F87" s="9" t="s">
        <v>87</v>
      </c>
      <c r="G87" s="50">
        <v>21488</v>
      </c>
      <c r="H87" s="9" t="s">
        <v>390</v>
      </c>
      <c r="I87" s="9" t="s">
        <v>387</v>
      </c>
      <c r="J87" s="9" t="s">
        <v>257</v>
      </c>
    </row>
    <row r="88" spans="1:10" x14ac:dyDescent="0.3">
      <c r="A88" s="9" t="s">
        <v>391</v>
      </c>
      <c r="B88" s="9" t="s">
        <v>392</v>
      </c>
      <c r="C88" s="9" t="s">
        <v>226</v>
      </c>
      <c r="D88" s="9" t="s">
        <v>238</v>
      </c>
      <c r="E88" s="9" t="s">
        <v>96</v>
      </c>
      <c r="F88" s="9" t="s">
        <v>87</v>
      </c>
      <c r="G88" s="50">
        <v>22071</v>
      </c>
      <c r="H88" s="9" t="s">
        <v>228</v>
      </c>
      <c r="I88" s="9" t="s">
        <v>229</v>
      </c>
      <c r="J88" s="9" t="s">
        <v>230</v>
      </c>
    </row>
    <row r="89" spans="1:10" x14ac:dyDescent="0.3">
      <c r="A89" s="9" t="s">
        <v>393</v>
      </c>
      <c r="B89" s="9" t="s">
        <v>394</v>
      </c>
      <c r="C89" s="9" t="s">
        <v>226</v>
      </c>
      <c r="D89" s="9" t="s">
        <v>238</v>
      </c>
      <c r="E89" s="9" t="s">
        <v>96</v>
      </c>
      <c r="F89" s="9" t="s">
        <v>87</v>
      </c>
      <c r="G89" s="50">
        <v>22071</v>
      </c>
      <c r="H89" s="9" t="s">
        <v>228</v>
      </c>
      <c r="I89" s="9" t="s">
        <v>229</v>
      </c>
      <c r="J89" s="9" t="s">
        <v>230</v>
      </c>
    </row>
    <row r="90" spans="1:10" x14ac:dyDescent="0.3">
      <c r="A90" s="9" t="s">
        <v>395</v>
      </c>
      <c r="B90" s="9" t="s">
        <v>396</v>
      </c>
      <c r="C90" s="9" t="s">
        <v>226</v>
      </c>
      <c r="D90" s="9" t="s">
        <v>238</v>
      </c>
      <c r="E90" s="9" t="s">
        <v>96</v>
      </c>
      <c r="F90" s="9" t="s">
        <v>87</v>
      </c>
      <c r="G90" s="50">
        <v>22071</v>
      </c>
      <c r="H90" s="9" t="s">
        <v>228</v>
      </c>
      <c r="I90" s="9" t="s">
        <v>229</v>
      </c>
      <c r="J90" s="9" t="s">
        <v>230</v>
      </c>
    </row>
    <row r="91" spans="1:10" x14ac:dyDescent="0.3">
      <c r="A91" s="9" t="s">
        <v>397</v>
      </c>
      <c r="B91" s="9" t="s">
        <v>398</v>
      </c>
      <c r="C91" s="9" t="s">
        <v>226</v>
      </c>
      <c r="D91" s="9" t="s">
        <v>238</v>
      </c>
      <c r="E91" s="9" t="s">
        <v>108</v>
      </c>
      <c r="F91" s="9" t="s">
        <v>87</v>
      </c>
      <c r="G91" s="50">
        <v>19615</v>
      </c>
      <c r="H91" s="9" t="s">
        <v>228</v>
      </c>
      <c r="I91" s="9" t="s">
        <v>229</v>
      </c>
      <c r="J91" s="9" t="s">
        <v>230</v>
      </c>
    </row>
    <row r="92" spans="1:10" x14ac:dyDescent="0.3">
      <c r="A92" s="9" t="s">
        <v>399</v>
      </c>
      <c r="B92" s="9" t="s">
        <v>400</v>
      </c>
      <c r="C92" s="9" t="s">
        <v>226</v>
      </c>
      <c r="D92" s="9" t="s">
        <v>238</v>
      </c>
      <c r="E92" s="9" t="s">
        <v>108</v>
      </c>
      <c r="F92" s="9" t="s">
        <v>87</v>
      </c>
      <c r="G92" s="50">
        <v>19615</v>
      </c>
      <c r="H92" s="9" t="s">
        <v>228</v>
      </c>
      <c r="I92" s="9" t="s">
        <v>229</v>
      </c>
      <c r="J92" s="9" t="s">
        <v>230</v>
      </c>
    </row>
    <row r="93" spans="1:10" x14ac:dyDescent="0.3">
      <c r="A93" s="9" t="s">
        <v>401</v>
      </c>
      <c r="B93" s="9" t="s">
        <v>402</v>
      </c>
      <c r="C93" s="9" t="s">
        <v>226</v>
      </c>
      <c r="D93" s="9" t="s">
        <v>238</v>
      </c>
      <c r="E93" s="9" t="s">
        <v>108</v>
      </c>
      <c r="F93" s="9" t="s">
        <v>87</v>
      </c>
      <c r="G93" s="50">
        <v>19615</v>
      </c>
      <c r="H93" s="9" t="s">
        <v>228</v>
      </c>
      <c r="I93" s="9" t="s">
        <v>229</v>
      </c>
      <c r="J93" s="9" t="s">
        <v>230</v>
      </c>
    </row>
    <row r="94" spans="1:10" x14ac:dyDescent="0.3">
      <c r="A94" s="9" t="s">
        <v>403</v>
      </c>
      <c r="B94" s="9" t="s">
        <v>404</v>
      </c>
      <c r="C94" s="9" t="s">
        <v>226</v>
      </c>
      <c r="D94" s="9" t="s">
        <v>238</v>
      </c>
      <c r="E94" s="9" t="s">
        <v>96</v>
      </c>
      <c r="F94" s="9" t="s">
        <v>87</v>
      </c>
      <c r="G94" s="50">
        <v>22071</v>
      </c>
      <c r="H94" s="9" t="s">
        <v>228</v>
      </c>
      <c r="I94" s="9" t="s">
        <v>229</v>
      </c>
      <c r="J94" s="9" t="s">
        <v>230</v>
      </c>
    </row>
    <row r="95" spans="1:10" x14ac:dyDescent="0.3">
      <c r="A95" s="9" t="s">
        <v>405</v>
      </c>
      <c r="B95" s="9" t="s">
        <v>406</v>
      </c>
      <c r="C95" s="9" t="s">
        <v>226</v>
      </c>
      <c r="D95" s="9" t="s">
        <v>238</v>
      </c>
      <c r="E95" s="9" t="s">
        <v>96</v>
      </c>
      <c r="F95" s="9" t="s">
        <v>87</v>
      </c>
      <c r="G95" s="50">
        <v>22071</v>
      </c>
      <c r="H95" s="9" t="s">
        <v>228</v>
      </c>
      <c r="I95" s="9" t="s">
        <v>229</v>
      </c>
      <c r="J95" s="9" t="s">
        <v>230</v>
      </c>
    </row>
    <row r="96" spans="1:10" x14ac:dyDescent="0.3">
      <c r="A96" s="9" t="s">
        <v>407</v>
      </c>
      <c r="B96" s="9" t="s">
        <v>408</v>
      </c>
      <c r="C96" s="9" t="s">
        <v>226</v>
      </c>
      <c r="D96" s="9" t="s">
        <v>238</v>
      </c>
      <c r="E96" s="9" t="s">
        <v>96</v>
      </c>
      <c r="F96" s="9" t="s">
        <v>87</v>
      </c>
      <c r="G96" s="50">
        <v>25157</v>
      </c>
      <c r="H96" s="9" t="s">
        <v>228</v>
      </c>
      <c r="I96" s="9" t="s">
        <v>229</v>
      </c>
      <c r="J96" s="9" t="s">
        <v>230</v>
      </c>
    </row>
    <row r="97" spans="1:10" x14ac:dyDescent="0.3">
      <c r="A97" s="9" t="s">
        <v>409</v>
      </c>
      <c r="B97" s="9" t="s">
        <v>410</v>
      </c>
      <c r="C97" s="9" t="s">
        <v>265</v>
      </c>
      <c r="D97" s="9" t="s">
        <v>411</v>
      </c>
      <c r="E97" s="9" t="s">
        <v>104</v>
      </c>
      <c r="F97" s="9" t="s">
        <v>87</v>
      </c>
      <c r="G97" s="50">
        <v>35812</v>
      </c>
      <c r="H97" s="9" t="s">
        <v>412</v>
      </c>
      <c r="I97" s="9" t="s">
        <v>413</v>
      </c>
      <c r="J97" s="9" t="s">
        <v>257</v>
      </c>
    </row>
    <row r="98" spans="1:10" x14ac:dyDescent="0.3">
      <c r="A98" s="9" t="s">
        <v>414</v>
      </c>
      <c r="B98" s="9" t="s">
        <v>415</v>
      </c>
      <c r="C98" s="9" t="s">
        <v>265</v>
      </c>
      <c r="D98" s="9" t="s">
        <v>249</v>
      </c>
      <c r="E98" s="9" t="s">
        <v>121</v>
      </c>
      <c r="F98" s="9" t="s">
        <v>87</v>
      </c>
      <c r="G98" s="50">
        <v>51300</v>
      </c>
      <c r="H98" s="9" t="s">
        <v>416</v>
      </c>
      <c r="I98" s="9" t="s">
        <v>240</v>
      </c>
      <c r="J98" s="9" t="s">
        <v>257</v>
      </c>
    </row>
    <row r="99" spans="1:10" x14ac:dyDescent="0.3">
      <c r="A99" s="9" t="s">
        <v>417</v>
      </c>
      <c r="B99" s="9" t="s">
        <v>418</v>
      </c>
      <c r="C99" s="9" t="s">
        <v>265</v>
      </c>
      <c r="D99" s="9" t="s">
        <v>249</v>
      </c>
      <c r="E99" s="9" t="s">
        <v>121</v>
      </c>
      <c r="F99" s="9" t="s">
        <v>87</v>
      </c>
      <c r="G99" s="50">
        <v>38874</v>
      </c>
      <c r="H99" s="9" t="s">
        <v>416</v>
      </c>
      <c r="I99" s="9" t="s">
        <v>419</v>
      </c>
      <c r="J99" s="9" t="s">
        <v>257</v>
      </c>
    </row>
    <row r="100" spans="1:10" x14ac:dyDescent="0.3">
      <c r="A100" s="9" t="s">
        <v>420</v>
      </c>
      <c r="B100" s="9" t="s">
        <v>421</v>
      </c>
      <c r="C100" s="9" t="s">
        <v>265</v>
      </c>
      <c r="D100" s="9" t="s">
        <v>238</v>
      </c>
      <c r="E100" s="9" t="s">
        <v>108</v>
      </c>
      <c r="F100" s="9" t="s">
        <v>87</v>
      </c>
      <c r="G100" s="50">
        <v>17890</v>
      </c>
      <c r="H100" s="9" t="s">
        <v>422</v>
      </c>
      <c r="I100" s="9" t="s">
        <v>419</v>
      </c>
      <c r="J100" s="9" t="s">
        <v>257</v>
      </c>
    </row>
    <row r="101" spans="1:10" x14ac:dyDescent="0.3">
      <c r="A101" s="9" t="s">
        <v>423</v>
      </c>
      <c r="B101" s="9" t="s">
        <v>424</v>
      </c>
      <c r="C101" s="9" t="s">
        <v>260</v>
      </c>
      <c r="D101" s="9" t="s">
        <v>261</v>
      </c>
      <c r="E101" s="9" t="s">
        <v>106</v>
      </c>
      <c r="F101" s="9" t="s">
        <v>87</v>
      </c>
      <c r="G101" s="50">
        <v>15166</v>
      </c>
      <c r="H101" s="9" t="s">
        <v>228</v>
      </c>
      <c r="I101" s="9" t="s">
        <v>262</v>
      </c>
      <c r="J101" s="9" t="s">
        <v>230</v>
      </c>
    </row>
    <row r="102" spans="1:10" x14ac:dyDescent="0.3">
      <c r="A102" s="9" t="s">
        <v>425</v>
      </c>
      <c r="B102" s="9" t="s">
        <v>426</v>
      </c>
      <c r="C102" s="9" t="s">
        <v>265</v>
      </c>
      <c r="D102" s="9" t="s">
        <v>249</v>
      </c>
      <c r="E102" s="9" t="s">
        <v>121</v>
      </c>
      <c r="F102" s="9" t="s">
        <v>87</v>
      </c>
      <c r="G102" s="50">
        <v>45772</v>
      </c>
      <c r="H102" s="9" t="s">
        <v>427</v>
      </c>
      <c r="I102" s="9" t="s">
        <v>428</v>
      </c>
      <c r="J102" s="9" t="s">
        <v>257</v>
      </c>
    </row>
    <row r="103" spans="1:10" x14ac:dyDescent="0.3">
      <c r="A103" s="9" t="s">
        <v>429</v>
      </c>
      <c r="B103" s="9" t="s">
        <v>430</v>
      </c>
      <c r="C103" s="9" t="s">
        <v>226</v>
      </c>
      <c r="D103" s="9" t="s">
        <v>227</v>
      </c>
      <c r="E103" s="9" t="s">
        <v>118</v>
      </c>
      <c r="F103" s="9" t="s">
        <v>87</v>
      </c>
      <c r="G103" s="50">
        <v>21578</v>
      </c>
      <c r="H103" s="9" t="s">
        <v>228</v>
      </c>
      <c r="I103" s="9" t="s">
        <v>229</v>
      </c>
      <c r="J103" s="9" t="s">
        <v>230</v>
      </c>
    </row>
    <row r="104" spans="1:10" x14ac:dyDescent="0.3">
      <c r="A104" s="9" t="s">
        <v>431</v>
      </c>
      <c r="B104" s="9" t="s">
        <v>432</v>
      </c>
      <c r="C104" s="9" t="s">
        <v>226</v>
      </c>
      <c r="D104" s="9" t="s">
        <v>238</v>
      </c>
      <c r="E104" s="9" t="s">
        <v>108</v>
      </c>
      <c r="F104" s="9" t="s">
        <v>87</v>
      </c>
      <c r="G104" s="50">
        <v>19615</v>
      </c>
      <c r="H104" s="9" t="s">
        <v>228</v>
      </c>
      <c r="I104" s="9" t="s">
        <v>229</v>
      </c>
      <c r="J104" s="9" t="s">
        <v>230</v>
      </c>
    </row>
    <row r="105" spans="1:10" x14ac:dyDescent="0.3">
      <c r="A105" s="9" t="s">
        <v>433</v>
      </c>
      <c r="B105" s="9" t="s">
        <v>434</v>
      </c>
      <c r="C105" s="9" t="s">
        <v>226</v>
      </c>
      <c r="D105" s="9" t="s">
        <v>227</v>
      </c>
      <c r="E105" s="9" t="s">
        <v>119</v>
      </c>
      <c r="F105" s="9" t="s">
        <v>87</v>
      </c>
      <c r="G105" s="50">
        <v>23523</v>
      </c>
      <c r="H105" s="9" t="s">
        <v>228</v>
      </c>
      <c r="I105" s="9" t="s">
        <v>229</v>
      </c>
      <c r="J105" s="9" t="s">
        <v>230</v>
      </c>
    </row>
    <row r="106" spans="1:10" x14ac:dyDescent="0.3">
      <c r="A106" s="9" t="s">
        <v>435</v>
      </c>
      <c r="B106" s="9" t="s">
        <v>436</v>
      </c>
      <c r="C106" s="9" t="s">
        <v>226</v>
      </c>
      <c r="D106" s="9" t="s">
        <v>227</v>
      </c>
      <c r="E106" s="9" t="s">
        <v>118</v>
      </c>
      <c r="F106" s="9" t="s">
        <v>87</v>
      </c>
      <c r="G106" s="50">
        <v>21578</v>
      </c>
      <c r="H106" s="9" t="s">
        <v>228</v>
      </c>
      <c r="I106" s="9" t="s">
        <v>229</v>
      </c>
      <c r="J106" s="9" t="s">
        <v>230</v>
      </c>
    </row>
    <row r="107" spans="1:10" x14ac:dyDescent="0.3">
      <c r="A107" s="9" t="s">
        <v>437</v>
      </c>
      <c r="B107" s="9" t="s">
        <v>438</v>
      </c>
      <c r="C107" s="9" t="s">
        <v>226</v>
      </c>
      <c r="D107" s="9" t="s">
        <v>227</v>
      </c>
      <c r="E107" s="9" t="s">
        <v>118</v>
      </c>
      <c r="F107" s="9" t="s">
        <v>87</v>
      </c>
      <c r="G107" s="50">
        <v>21578</v>
      </c>
      <c r="H107" s="9" t="s">
        <v>228</v>
      </c>
      <c r="I107" s="9" t="s">
        <v>229</v>
      </c>
      <c r="J107" s="9" t="s">
        <v>230</v>
      </c>
    </row>
    <row r="108" spans="1:10" x14ac:dyDescent="0.3">
      <c r="A108" s="9" t="s">
        <v>439</v>
      </c>
      <c r="B108" s="9" t="s">
        <v>440</v>
      </c>
      <c r="C108" s="9" t="s">
        <v>226</v>
      </c>
      <c r="D108" s="9" t="s">
        <v>227</v>
      </c>
      <c r="E108" s="9" t="s">
        <v>118</v>
      </c>
      <c r="F108" s="9" t="s">
        <v>87</v>
      </c>
      <c r="G108" s="50">
        <v>21578</v>
      </c>
      <c r="H108" s="9" t="s">
        <v>228</v>
      </c>
      <c r="I108" s="9" t="s">
        <v>229</v>
      </c>
      <c r="J108" s="9" t="s">
        <v>230</v>
      </c>
    </row>
    <row r="109" spans="1:10" x14ac:dyDescent="0.3">
      <c r="A109" s="9" t="s">
        <v>441</v>
      </c>
      <c r="B109" s="9" t="s">
        <v>442</v>
      </c>
      <c r="C109" s="9" t="s">
        <v>226</v>
      </c>
      <c r="D109" s="9" t="s">
        <v>261</v>
      </c>
      <c r="E109" s="9" t="s">
        <v>129</v>
      </c>
      <c r="F109" s="9" t="s">
        <v>86</v>
      </c>
      <c r="G109" s="50">
        <v>17275</v>
      </c>
      <c r="H109" s="9" t="s">
        <v>228</v>
      </c>
      <c r="I109" s="9" t="s">
        <v>229</v>
      </c>
      <c r="J109" s="9" t="s">
        <v>230</v>
      </c>
    </row>
    <row r="110" spans="1:10" x14ac:dyDescent="0.3">
      <c r="A110" s="9" t="s">
        <v>443</v>
      </c>
      <c r="B110" s="9" t="s">
        <v>444</v>
      </c>
      <c r="C110" s="9" t="s">
        <v>226</v>
      </c>
      <c r="D110" s="9" t="s">
        <v>261</v>
      </c>
      <c r="E110" s="9" t="s">
        <v>129</v>
      </c>
      <c r="F110" s="9" t="s">
        <v>86</v>
      </c>
      <c r="G110" s="50">
        <v>17275</v>
      </c>
      <c r="H110" s="9" t="s">
        <v>228</v>
      </c>
      <c r="I110" s="9" t="s">
        <v>229</v>
      </c>
      <c r="J110" s="9" t="s">
        <v>230</v>
      </c>
    </row>
    <row r="111" spans="1:10" x14ac:dyDescent="0.3">
      <c r="A111" s="9" t="s">
        <v>445</v>
      </c>
      <c r="B111" s="9" t="s">
        <v>446</v>
      </c>
      <c r="C111" s="9" t="s">
        <v>226</v>
      </c>
      <c r="D111" s="9" t="s">
        <v>261</v>
      </c>
      <c r="E111" s="9" t="s">
        <v>129</v>
      </c>
      <c r="F111" s="9" t="s">
        <v>86</v>
      </c>
      <c r="G111" s="50">
        <v>17275</v>
      </c>
      <c r="H111" s="9" t="s">
        <v>228</v>
      </c>
      <c r="I111" s="9" t="s">
        <v>229</v>
      </c>
      <c r="J111" s="9" t="s">
        <v>230</v>
      </c>
    </row>
    <row r="112" spans="1:10" x14ac:dyDescent="0.3">
      <c r="A112" s="9" t="s">
        <v>447</v>
      </c>
      <c r="B112" s="9" t="s">
        <v>448</v>
      </c>
      <c r="C112" s="9" t="s">
        <v>226</v>
      </c>
      <c r="D112" s="9" t="s">
        <v>261</v>
      </c>
      <c r="E112" s="9" t="s">
        <v>129</v>
      </c>
      <c r="F112" s="9" t="s">
        <v>86</v>
      </c>
      <c r="G112" s="50">
        <v>19757</v>
      </c>
      <c r="H112" s="9" t="s">
        <v>228</v>
      </c>
      <c r="I112" s="9" t="s">
        <v>229</v>
      </c>
      <c r="J112" s="9" t="s">
        <v>230</v>
      </c>
    </row>
    <row r="113" spans="1:10" x14ac:dyDescent="0.3">
      <c r="A113" s="9" t="s">
        <v>449</v>
      </c>
      <c r="B113" s="9" t="s">
        <v>450</v>
      </c>
      <c r="C113" s="9" t="s">
        <v>226</v>
      </c>
      <c r="D113" s="9" t="s">
        <v>227</v>
      </c>
      <c r="E113" s="9" t="s">
        <v>118</v>
      </c>
      <c r="F113" s="9" t="s">
        <v>87</v>
      </c>
      <c r="G113" s="50">
        <v>21578</v>
      </c>
      <c r="H113" s="9" t="s">
        <v>228</v>
      </c>
      <c r="I113" s="9" t="s">
        <v>229</v>
      </c>
      <c r="J113" s="9" t="s">
        <v>230</v>
      </c>
    </row>
    <row r="114" spans="1:10" x14ac:dyDescent="0.3">
      <c r="A114" s="9" t="s">
        <v>451</v>
      </c>
      <c r="B114" s="9" t="s">
        <v>452</v>
      </c>
      <c r="C114" s="9" t="s">
        <v>226</v>
      </c>
      <c r="D114" s="9" t="s">
        <v>238</v>
      </c>
      <c r="E114" s="9" t="s">
        <v>108</v>
      </c>
      <c r="F114" s="9" t="s">
        <v>87</v>
      </c>
      <c r="G114" s="50">
        <v>19615</v>
      </c>
      <c r="H114" s="9" t="s">
        <v>228</v>
      </c>
      <c r="I114" s="9" t="s">
        <v>229</v>
      </c>
      <c r="J114" s="9" t="s">
        <v>230</v>
      </c>
    </row>
    <row r="115" spans="1:10" x14ac:dyDescent="0.3">
      <c r="A115" s="9" t="s">
        <v>453</v>
      </c>
      <c r="B115" s="9" t="s">
        <v>454</v>
      </c>
      <c r="C115" s="9" t="s">
        <v>226</v>
      </c>
      <c r="D115" s="9" t="s">
        <v>238</v>
      </c>
      <c r="E115" s="9" t="s">
        <v>96</v>
      </c>
      <c r="F115" s="9" t="s">
        <v>87</v>
      </c>
      <c r="G115" s="50">
        <v>22071</v>
      </c>
      <c r="H115" s="9" t="s">
        <v>228</v>
      </c>
      <c r="I115" s="9" t="s">
        <v>229</v>
      </c>
      <c r="J115" s="9" t="s">
        <v>230</v>
      </c>
    </row>
    <row r="116" spans="1:10" x14ac:dyDescent="0.3">
      <c r="A116" s="9" t="s">
        <v>455</v>
      </c>
      <c r="B116" s="9" t="s">
        <v>456</v>
      </c>
      <c r="C116" s="9" t="s">
        <v>226</v>
      </c>
      <c r="D116" s="9" t="s">
        <v>238</v>
      </c>
      <c r="E116" s="9" t="s">
        <v>96</v>
      </c>
      <c r="F116" s="9" t="s">
        <v>87</v>
      </c>
      <c r="G116" s="50">
        <v>22071</v>
      </c>
      <c r="H116" s="9" t="s">
        <v>228</v>
      </c>
      <c r="I116" s="9" t="s">
        <v>229</v>
      </c>
      <c r="J116" s="9" t="s">
        <v>230</v>
      </c>
    </row>
    <row r="117" spans="1:10" x14ac:dyDescent="0.3">
      <c r="A117" s="9" t="s">
        <v>457</v>
      </c>
      <c r="B117" s="9" t="s">
        <v>458</v>
      </c>
      <c r="C117" s="9" t="s">
        <v>226</v>
      </c>
      <c r="D117" s="9" t="s">
        <v>238</v>
      </c>
      <c r="E117" s="9" t="s">
        <v>96</v>
      </c>
      <c r="F117" s="9" t="s">
        <v>87</v>
      </c>
      <c r="G117" s="50">
        <v>22071</v>
      </c>
      <c r="H117" s="9" t="s">
        <v>228</v>
      </c>
      <c r="I117" s="9" t="s">
        <v>229</v>
      </c>
      <c r="J117" s="9" t="s">
        <v>230</v>
      </c>
    </row>
    <row r="118" spans="1:10" x14ac:dyDescent="0.3">
      <c r="A118" s="9" t="s">
        <v>459</v>
      </c>
      <c r="B118" s="9" t="s">
        <v>460</v>
      </c>
      <c r="C118" s="9" t="s">
        <v>226</v>
      </c>
      <c r="D118" s="9" t="s">
        <v>238</v>
      </c>
      <c r="E118" s="9" t="s">
        <v>96</v>
      </c>
      <c r="F118" s="9" t="s">
        <v>87</v>
      </c>
      <c r="G118" s="50">
        <v>22071</v>
      </c>
      <c r="H118" s="9" t="s">
        <v>228</v>
      </c>
      <c r="I118" s="9" t="s">
        <v>229</v>
      </c>
      <c r="J118" s="9" t="s">
        <v>230</v>
      </c>
    </row>
    <row r="119" spans="1:10" x14ac:dyDescent="0.3">
      <c r="A119" s="9" t="s">
        <v>461</v>
      </c>
      <c r="B119" s="9" t="s">
        <v>462</v>
      </c>
      <c r="C119" s="9" t="s">
        <v>226</v>
      </c>
      <c r="D119" s="9" t="s">
        <v>238</v>
      </c>
      <c r="E119" s="9" t="s">
        <v>96</v>
      </c>
      <c r="F119" s="9" t="s">
        <v>87</v>
      </c>
      <c r="G119" s="50">
        <v>22071</v>
      </c>
      <c r="H119" s="9" t="s">
        <v>228</v>
      </c>
      <c r="I119" s="9" t="s">
        <v>229</v>
      </c>
      <c r="J119" s="9" t="s">
        <v>230</v>
      </c>
    </row>
    <row r="120" spans="1:10" x14ac:dyDescent="0.3">
      <c r="A120" s="9" t="s">
        <v>463</v>
      </c>
      <c r="B120" s="9" t="s">
        <v>464</v>
      </c>
      <c r="C120" s="9" t="s">
        <v>226</v>
      </c>
      <c r="D120" s="9" t="s">
        <v>238</v>
      </c>
      <c r="E120" s="9" t="s">
        <v>96</v>
      </c>
      <c r="F120" s="9" t="s">
        <v>87</v>
      </c>
      <c r="G120" s="50">
        <v>22071</v>
      </c>
      <c r="H120" s="9" t="s">
        <v>228</v>
      </c>
      <c r="I120" s="9" t="s">
        <v>229</v>
      </c>
      <c r="J120" s="9" t="s">
        <v>230</v>
      </c>
    </row>
    <row r="121" spans="1:10" x14ac:dyDescent="0.3">
      <c r="A121" s="9" t="s">
        <v>465</v>
      </c>
      <c r="B121" s="9" t="s">
        <v>466</v>
      </c>
      <c r="C121" s="9" t="s">
        <v>226</v>
      </c>
      <c r="D121" s="9" t="s">
        <v>261</v>
      </c>
      <c r="E121" s="9" t="s">
        <v>106</v>
      </c>
      <c r="F121" s="9" t="s">
        <v>87</v>
      </c>
      <c r="G121" s="50">
        <v>14717</v>
      </c>
      <c r="H121" s="9" t="s">
        <v>228</v>
      </c>
      <c r="I121" s="9" t="s">
        <v>229</v>
      </c>
      <c r="J121" s="9" t="s">
        <v>230</v>
      </c>
    </row>
    <row r="122" spans="1:10" x14ac:dyDescent="0.3">
      <c r="A122" s="9" t="s">
        <v>467</v>
      </c>
      <c r="B122" s="9" t="s">
        <v>468</v>
      </c>
      <c r="C122" s="9" t="s">
        <v>226</v>
      </c>
      <c r="D122" s="9" t="s">
        <v>261</v>
      </c>
      <c r="E122" s="9" t="s">
        <v>129</v>
      </c>
      <c r="F122" s="9" t="s">
        <v>86</v>
      </c>
      <c r="G122" s="50">
        <v>19757</v>
      </c>
      <c r="H122" s="9" t="s">
        <v>228</v>
      </c>
      <c r="I122" s="9" t="s">
        <v>229</v>
      </c>
      <c r="J122" s="9" t="s">
        <v>230</v>
      </c>
    </row>
    <row r="123" spans="1:10" x14ac:dyDescent="0.3">
      <c r="A123" s="9" t="s">
        <v>469</v>
      </c>
      <c r="B123" s="9" t="s">
        <v>470</v>
      </c>
      <c r="C123" s="9" t="s">
        <v>260</v>
      </c>
      <c r="D123" s="9" t="s">
        <v>249</v>
      </c>
      <c r="E123" s="9" t="s">
        <v>121</v>
      </c>
      <c r="F123" s="9" t="s">
        <v>87</v>
      </c>
      <c r="G123" s="50">
        <v>43759</v>
      </c>
      <c r="H123" s="9" t="s">
        <v>228</v>
      </c>
      <c r="I123" s="9" t="s">
        <v>471</v>
      </c>
      <c r="J123" s="9" t="s">
        <v>230</v>
      </c>
    </row>
    <row r="124" spans="1:10" x14ac:dyDescent="0.3">
      <c r="A124" s="9" t="s">
        <v>472</v>
      </c>
      <c r="B124" s="9" t="s">
        <v>473</v>
      </c>
      <c r="C124" s="9" t="s">
        <v>226</v>
      </c>
      <c r="D124" s="9" t="s">
        <v>227</v>
      </c>
      <c r="E124" s="9" t="s">
        <v>118</v>
      </c>
      <c r="F124" s="9" t="s">
        <v>87</v>
      </c>
      <c r="G124" s="50">
        <v>21578</v>
      </c>
      <c r="H124" s="9" t="s">
        <v>228</v>
      </c>
      <c r="I124" s="9" t="s">
        <v>229</v>
      </c>
      <c r="J124" s="9" t="s">
        <v>230</v>
      </c>
    </row>
    <row r="125" spans="1:10" x14ac:dyDescent="0.3">
      <c r="A125" s="9" t="s">
        <v>474</v>
      </c>
      <c r="B125" s="9" t="s">
        <v>475</v>
      </c>
      <c r="C125" s="9" t="s">
        <v>226</v>
      </c>
      <c r="D125" s="9" t="s">
        <v>227</v>
      </c>
      <c r="E125" s="9" t="s">
        <v>118</v>
      </c>
      <c r="F125" s="9" t="s">
        <v>87</v>
      </c>
      <c r="G125" s="50">
        <v>21578</v>
      </c>
      <c r="H125" s="9" t="s">
        <v>228</v>
      </c>
      <c r="I125" s="9" t="s">
        <v>229</v>
      </c>
      <c r="J125" s="9" t="s">
        <v>230</v>
      </c>
    </row>
    <row r="126" spans="1:10" x14ac:dyDescent="0.3">
      <c r="A126" s="9" t="s">
        <v>476</v>
      </c>
      <c r="B126" s="9" t="s">
        <v>477</v>
      </c>
      <c r="C126" s="9" t="s">
        <v>226</v>
      </c>
      <c r="D126" s="9" t="s">
        <v>227</v>
      </c>
      <c r="E126" s="9" t="s">
        <v>119</v>
      </c>
      <c r="F126" s="9" t="s">
        <v>87</v>
      </c>
      <c r="G126" s="50">
        <v>23523</v>
      </c>
      <c r="H126" s="9" t="s">
        <v>228</v>
      </c>
      <c r="I126" s="9" t="s">
        <v>229</v>
      </c>
      <c r="J126" s="9" t="s">
        <v>230</v>
      </c>
    </row>
    <row r="127" spans="1:10" x14ac:dyDescent="0.3">
      <c r="A127" s="9" t="s">
        <v>478</v>
      </c>
      <c r="B127" s="9" t="s">
        <v>479</v>
      </c>
      <c r="C127" s="9" t="s">
        <v>226</v>
      </c>
      <c r="D127" s="9" t="s">
        <v>227</v>
      </c>
      <c r="E127" s="9" t="s">
        <v>118</v>
      </c>
      <c r="F127" s="9" t="s">
        <v>87</v>
      </c>
      <c r="G127" s="50">
        <v>21578</v>
      </c>
      <c r="H127" s="9" t="s">
        <v>228</v>
      </c>
      <c r="I127" s="9" t="s">
        <v>229</v>
      </c>
      <c r="J127" s="9" t="s">
        <v>230</v>
      </c>
    </row>
    <row r="128" spans="1:10" x14ac:dyDescent="0.3">
      <c r="A128" s="9" t="s">
        <v>480</v>
      </c>
      <c r="B128" s="9" t="s">
        <v>481</v>
      </c>
      <c r="C128" s="9" t="s">
        <v>226</v>
      </c>
      <c r="D128" s="9" t="s">
        <v>227</v>
      </c>
      <c r="E128" s="9" t="s">
        <v>118</v>
      </c>
      <c r="F128" s="9" t="s">
        <v>87</v>
      </c>
      <c r="G128" s="50">
        <v>21578</v>
      </c>
      <c r="H128" s="9" t="s">
        <v>228</v>
      </c>
      <c r="I128" s="9" t="s">
        <v>229</v>
      </c>
      <c r="J128" s="9" t="s">
        <v>230</v>
      </c>
    </row>
    <row r="129" spans="1:10" x14ac:dyDescent="0.3">
      <c r="A129" s="9" t="s">
        <v>482</v>
      </c>
      <c r="B129" s="9" t="s">
        <v>483</v>
      </c>
      <c r="C129" s="9" t="s">
        <v>226</v>
      </c>
      <c r="D129" s="9" t="s">
        <v>227</v>
      </c>
      <c r="E129" s="9" t="s">
        <v>118</v>
      </c>
      <c r="F129" s="9" t="s">
        <v>87</v>
      </c>
      <c r="G129" s="50">
        <v>21578</v>
      </c>
      <c r="H129" s="9" t="s">
        <v>228</v>
      </c>
      <c r="I129" s="9" t="s">
        <v>229</v>
      </c>
      <c r="J129" s="9" t="s">
        <v>230</v>
      </c>
    </row>
    <row r="130" spans="1:10" x14ac:dyDescent="0.3">
      <c r="A130" s="9" t="s">
        <v>484</v>
      </c>
      <c r="B130" s="9" t="s">
        <v>485</v>
      </c>
      <c r="C130" s="9" t="s">
        <v>226</v>
      </c>
      <c r="D130" s="9" t="s">
        <v>227</v>
      </c>
      <c r="E130" s="9" t="s">
        <v>119</v>
      </c>
      <c r="F130" s="9" t="s">
        <v>87</v>
      </c>
      <c r="G130" s="50">
        <v>23523</v>
      </c>
      <c r="H130" s="9" t="s">
        <v>228</v>
      </c>
      <c r="I130" s="9" t="s">
        <v>229</v>
      </c>
      <c r="J130" s="9" t="s">
        <v>230</v>
      </c>
    </row>
    <row r="131" spans="1:10" x14ac:dyDescent="0.3">
      <c r="A131" s="9" t="s">
        <v>486</v>
      </c>
      <c r="B131" s="9" t="s">
        <v>487</v>
      </c>
      <c r="C131" s="9" t="s">
        <v>226</v>
      </c>
      <c r="D131" s="9" t="s">
        <v>227</v>
      </c>
      <c r="E131" s="9" t="s">
        <v>119</v>
      </c>
      <c r="F131" s="9" t="s">
        <v>87</v>
      </c>
      <c r="G131" s="50">
        <v>23523</v>
      </c>
      <c r="H131" s="9" t="s">
        <v>228</v>
      </c>
      <c r="I131" s="9" t="s">
        <v>229</v>
      </c>
      <c r="J131" s="9" t="s">
        <v>230</v>
      </c>
    </row>
    <row r="132" spans="1:10" x14ac:dyDescent="0.3">
      <c r="A132" s="9" t="s">
        <v>488</v>
      </c>
      <c r="B132" s="9" t="s">
        <v>489</v>
      </c>
      <c r="C132" s="9" t="s">
        <v>226</v>
      </c>
      <c r="D132" s="9" t="s">
        <v>227</v>
      </c>
      <c r="E132" s="9" t="s">
        <v>119</v>
      </c>
      <c r="F132" s="9" t="s">
        <v>87</v>
      </c>
      <c r="G132" s="50">
        <v>23523</v>
      </c>
      <c r="H132" s="9" t="s">
        <v>228</v>
      </c>
      <c r="I132" s="9" t="s">
        <v>229</v>
      </c>
      <c r="J132" s="9" t="s">
        <v>230</v>
      </c>
    </row>
    <row r="133" spans="1:10" x14ac:dyDescent="0.3">
      <c r="A133" s="9" t="s">
        <v>490</v>
      </c>
      <c r="B133" s="9" t="s">
        <v>491</v>
      </c>
      <c r="C133" s="9" t="s">
        <v>226</v>
      </c>
      <c r="D133" s="9" t="s">
        <v>227</v>
      </c>
      <c r="E133" s="9" t="s">
        <v>118</v>
      </c>
      <c r="F133" s="9" t="s">
        <v>87</v>
      </c>
      <c r="G133" s="50">
        <v>21578</v>
      </c>
      <c r="H133" s="9" t="s">
        <v>228</v>
      </c>
      <c r="I133" s="9" t="s">
        <v>229</v>
      </c>
      <c r="J133" s="9" t="s">
        <v>230</v>
      </c>
    </row>
    <row r="134" spans="1:10" x14ac:dyDescent="0.3">
      <c r="A134" s="9" t="s">
        <v>492</v>
      </c>
      <c r="B134" s="9" t="s">
        <v>493</v>
      </c>
      <c r="C134" s="9" t="s">
        <v>226</v>
      </c>
      <c r="D134" s="9" t="s">
        <v>227</v>
      </c>
      <c r="E134" s="9" t="s">
        <v>119</v>
      </c>
      <c r="F134" s="9" t="s">
        <v>87</v>
      </c>
      <c r="G134" s="50">
        <v>28568</v>
      </c>
      <c r="H134" s="9" t="s">
        <v>228</v>
      </c>
      <c r="I134" s="9" t="s">
        <v>229</v>
      </c>
      <c r="J134" s="9" t="s">
        <v>230</v>
      </c>
    </row>
    <row r="135" spans="1:10" x14ac:dyDescent="0.3">
      <c r="A135" s="9" t="s">
        <v>494</v>
      </c>
      <c r="B135" s="9" t="s">
        <v>495</v>
      </c>
      <c r="C135" s="9" t="s">
        <v>226</v>
      </c>
      <c r="D135" s="9" t="s">
        <v>227</v>
      </c>
      <c r="E135" s="9" t="s">
        <v>118</v>
      </c>
      <c r="F135" s="9" t="s">
        <v>87</v>
      </c>
      <c r="G135" s="50">
        <v>21578</v>
      </c>
      <c r="H135" s="9" t="s">
        <v>228</v>
      </c>
      <c r="I135" s="9" t="s">
        <v>229</v>
      </c>
      <c r="J135" s="9" t="s">
        <v>230</v>
      </c>
    </row>
    <row r="136" spans="1:10" x14ac:dyDescent="0.3">
      <c r="A136" s="9" t="s">
        <v>496</v>
      </c>
      <c r="B136" s="9" t="s">
        <v>497</v>
      </c>
      <c r="C136" s="9" t="s">
        <v>226</v>
      </c>
      <c r="D136" s="9" t="s">
        <v>227</v>
      </c>
      <c r="E136" s="9" t="s">
        <v>118</v>
      </c>
      <c r="F136" s="9" t="s">
        <v>87</v>
      </c>
      <c r="G136" s="50">
        <v>21578</v>
      </c>
      <c r="H136" s="9" t="s">
        <v>228</v>
      </c>
      <c r="I136" s="9" t="s">
        <v>229</v>
      </c>
      <c r="J136" s="9" t="s">
        <v>230</v>
      </c>
    </row>
    <row r="137" spans="1:10" x14ac:dyDescent="0.3">
      <c r="A137" s="9" t="s">
        <v>498</v>
      </c>
      <c r="B137" s="9" t="s">
        <v>499</v>
      </c>
      <c r="C137" s="9" t="s">
        <v>226</v>
      </c>
      <c r="D137" s="9" t="s">
        <v>227</v>
      </c>
      <c r="E137" s="9" t="s">
        <v>118</v>
      </c>
      <c r="F137" s="9" t="s">
        <v>87</v>
      </c>
      <c r="G137" s="50">
        <v>21733</v>
      </c>
      <c r="H137" s="9" t="s">
        <v>228</v>
      </c>
      <c r="I137" s="9" t="s">
        <v>229</v>
      </c>
      <c r="J137" s="9" t="s">
        <v>230</v>
      </c>
    </row>
    <row r="138" spans="1:10" x14ac:dyDescent="0.3">
      <c r="A138" s="9" t="s">
        <v>500</v>
      </c>
      <c r="B138" s="9" t="s">
        <v>501</v>
      </c>
      <c r="C138" s="9" t="s">
        <v>502</v>
      </c>
      <c r="D138" s="9" t="s">
        <v>238</v>
      </c>
      <c r="E138" s="9" t="s">
        <v>108</v>
      </c>
      <c r="F138" s="9" t="s">
        <v>87</v>
      </c>
      <c r="G138" s="50">
        <v>19615</v>
      </c>
      <c r="H138" s="9" t="s">
        <v>503</v>
      </c>
      <c r="I138" s="9" t="s">
        <v>229</v>
      </c>
      <c r="J138" s="9" t="s">
        <v>230</v>
      </c>
    </row>
    <row r="139" spans="1:10" x14ac:dyDescent="0.3">
      <c r="A139" s="9" t="s">
        <v>504</v>
      </c>
      <c r="B139" s="9" t="s">
        <v>505</v>
      </c>
      <c r="C139" s="9" t="s">
        <v>502</v>
      </c>
      <c r="D139" s="9" t="s">
        <v>238</v>
      </c>
      <c r="E139" s="9" t="s">
        <v>108</v>
      </c>
      <c r="F139" s="9" t="s">
        <v>87</v>
      </c>
      <c r="G139" s="50">
        <v>19615</v>
      </c>
      <c r="H139" s="9" t="s">
        <v>503</v>
      </c>
      <c r="I139" s="9" t="s">
        <v>229</v>
      </c>
      <c r="J139" s="9" t="s">
        <v>230</v>
      </c>
    </row>
    <row r="140" spans="1:10" x14ac:dyDescent="0.3">
      <c r="A140" s="9" t="s">
        <v>506</v>
      </c>
      <c r="B140" s="9" t="s">
        <v>507</v>
      </c>
      <c r="C140" s="9" t="s">
        <v>502</v>
      </c>
      <c r="D140" s="9" t="s">
        <v>238</v>
      </c>
      <c r="E140" s="9" t="s">
        <v>108</v>
      </c>
      <c r="F140" s="9" t="s">
        <v>87</v>
      </c>
      <c r="G140" s="50">
        <v>19615</v>
      </c>
      <c r="H140" s="9" t="s">
        <v>503</v>
      </c>
      <c r="I140" s="9" t="s">
        <v>229</v>
      </c>
      <c r="J140" s="9" t="s">
        <v>230</v>
      </c>
    </row>
    <row r="141" spans="1:10" x14ac:dyDescent="0.3">
      <c r="A141" s="9" t="s">
        <v>508</v>
      </c>
      <c r="B141" s="9" t="s">
        <v>509</v>
      </c>
      <c r="C141" s="9" t="s">
        <v>502</v>
      </c>
      <c r="D141" s="9" t="s">
        <v>238</v>
      </c>
      <c r="E141" s="9" t="s">
        <v>108</v>
      </c>
      <c r="F141" s="9" t="s">
        <v>86</v>
      </c>
      <c r="G141" s="50">
        <v>19898</v>
      </c>
      <c r="H141" s="9" t="s">
        <v>503</v>
      </c>
      <c r="I141" s="9" t="s">
        <v>229</v>
      </c>
      <c r="J141" s="9" t="s">
        <v>230</v>
      </c>
    </row>
    <row r="142" spans="1:10" x14ac:dyDescent="0.3">
      <c r="A142" s="9" t="s">
        <v>205</v>
      </c>
      <c r="B142" s="9" t="s">
        <v>510</v>
      </c>
      <c r="C142" s="9" t="s">
        <v>265</v>
      </c>
      <c r="D142" s="9" t="s">
        <v>249</v>
      </c>
      <c r="E142" s="9" t="s">
        <v>121</v>
      </c>
      <c r="F142" s="9" t="s">
        <v>87</v>
      </c>
      <c r="G142" s="50">
        <v>38867</v>
      </c>
      <c r="H142" s="9" t="s">
        <v>511</v>
      </c>
      <c r="I142" s="9" t="s">
        <v>512</v>
      </c>
      <c r="J142" s="9" t="s">
        <v>230</v>
      </c>
    </row>
    <row r="143" spans="1:10" x14ac:dyDescent="0.3">
      <c r="A143" s="9" t="s">
        <v>206</v>
      </c>
      <c r="B143" s="9" t="s">
        <v>513</v>
      </c>
      <c r="C143" s="9" t="s">
        <v>260</v>
      </c>
      <c r="D143" s="9" t="s">
        <v>238</v>
      </c>
      <c r="E143" s="9" t="s">
        <v>107</v>
      </c>
      <c r="F143" s="9" t="s">
        <v>87</v>
      </c>
      <c r="G143" s="50">
        <v>16336</v>
      </c>
      <c r="H143" s="9" t="s">
        <v>514</v>
      </c>
      <c r="I143" s="9" t="s">
        <v>262</v>
      </c>
      <c r="J143" s="9" t="s">
        <v>230</v>
      </c>
    </row>
    <row r="144" spans="1:10" x14ac:dyDescent="0.3">
      <c r="A144" s="9" t="s">
        <v>207</v>
      </c>
      <c r="B144" s="9" t="s">
        <v>515</v>
      </c>
      <c r="C144" s="9" t="s">
        <v>265</v>
      </c>
      <c r="D144" s="9" t="s">
        <v>244</v>
      </c>
      <c r="E144" s="9" t="s">
        <v>92</v>
      </c>
      <c r="F144" s="9" t="s">
        <v>87</v>
      </c>
      <c r="G144" s="50">
        <v>27270</v>
      </c>
      <c r="H144" s="9" t="s">
        <v>516</v>
      </c>
      <c r="I144" s="9" t="s">
        <v>517</v>
      </c>
      <c r="J144" s="9" t="s">
        <v>518</v>
      </c>
    </row>
    <row r="145" spans="1:10" x14ac:dyDescent="0.3">
      <c r="A145" s="9" t="s">
        <v>208</v>
      </c>
      <c r="B145" s="9" t="s">
        <v>519</v>
      </c>
      <c r="C145" s="9" t="s">
        <v>265</v>
      </c>
      <c r="D145" s="9" t="s">
        <v>244</v>
      </c>
      <c r="E145" s="9" t="s">
        <v>92</v>
      </c>
      <c r="F145" s="51">
        <v>2015</v>
      </c>
      <c r="G145" s="50">
        <v>29436</v>
      </c>
      <c r="H145" s="9" t="s">
        <v>516</v>
      </c>
      <c r="I145" s="9" t="s">
        <v>520</v>
      </c>
      <c r="J145" s="9" t="s">
        <v>518</v>
      </c>
    </row>
    <row r="146" spans="1:10" x14ac:dyDescent="0.3">
      <c r="A146" s="9" t="s">
        <v>209</v>
      </c>
      <c r="B146" s="9" t="s">
        <v>521</v>
      </c>
      <c r="C146" s="9" t="s">
        <v>260</v>
      </c>
      <c r="D146" s="9" t="s">
        <v>266</v>
      </c>
      <c r="E146" s="9" t="s">
        <v>109</v>
      </c>
      <c r="F146" s="51" t="s">
        <v>86</v>
      </c>
      <c r="G146" s="50">
        <v>24628</v>
      </c>
      <c r="H146" s="9" t="s">
        <v>522</v>
      </c>
      <c r="I146" s="9" t="s">
        <v>523</v>
      </c>
      <c r="J146" s="9" t="s">
        <v>257</v>
      </c>
    </row>
    <row r="147" spans="1:10" x14ac:dyDescent="0.3">
      <c r="A147" s="9" t="s">
        <v>210</v>
      </c>
      <c r="B147" s="9" t="s">
        <v>524</v>
      </c>
      <c r="C147" s="9" t="s">
        <v>260</v>
      </c>
      <c r="D147" s="9" t="s">
        <v>261</v>
      </c>
      <c r="E147" s="9" t="s">
        <v>129</v>
      </c>
      <c r="F147" s="51" t="s">
        <v>87</v>
      </c>
      <c r="G147" s="50">
        <v>17577</v>
      </c>
      <c r="H147" s="9" t="s">
        <v>525</v>
      </c>
      <c r="I147" s="9" t="s">
        <v>526</v>
      </c>
      <c r="J147" s="9" t="s">
        <v>518</v>
      </c>
    </row>
    <row r="148" spans="1:10" x14ac:dyDescent="0.3">
      <c r="A148" s="9" t="s">
        <v>210</v>
      </c>
      <c r="B148" s="9" t="s">
        <v>524</v>
      </c>
      <c r="C148" s="9" t="s">
        <v>260</v>
      </c>
      <c r="D148" s="9" t="s">
        <v>261</v>
      </c>
      <c r="E148" s="9" t="s">
        <v>129</v>
      </c>
      <c r="F148" s="51" t="s">
        <v>87</v>
      </c>
      <c r="G148" s="50">
        <v>17577</v>
      </c>
      <c r="H148" s="9" t="s">
        <v>525</v>
      </c>
      <c r="I148" s="9" t="s">
        <v>526</v>
      </c>
      <c r="J148" s="9" t="s">
        <v>518</v>
      </c>
    </row>
    <row r="149" spans="1:10" x14ac:dyDescent="0.3">
      <c r="A149" s="9" t="s">
        <v>211</v>
      </c>
      <c r="B149" s="9" t="s">
        <v>527</v>
      </c>
      <c r="C149" s="9" t="s">
        <v>226</v>
      </c>
      <c r="D149" s="9" t="s">
        <v>249</v>
      </c>
      <c r="E149" s="9" t="s">
        <v>121</v>
      </c>
      <c r="F149" s="51" t="s">
        <v>87</v>
      </c>
      <c r="G149" s="50">
        <v>39303</v>
      </c>
      <c r="H149" s="9" t="s">
        <v>528</v>
      </c>
      <c r="I149" s="9" t="s">
        <v>529</v>
      </c>
      <c r="J149" s="9" t="s">
        <v>257</v>
      </c>
    </row>
    <row r="150" spans="1:10" x14ac:dyDescent="0.3">
      <c r="A150" s="9" t="s">
        <v>212</v>
      </c>
      <c r="B150" s="9" t="s">
        <v>530</v>
      </c>
      <c r="C150" s="9" t="s">
        <v>226</v>
      </c>
      <c r="D150" s="9" t="s">
        <v>238</v>
      </c>
      <c r="E150" s="9" t="s">
        <v>96</v>
      </c>
      <c r="F150" s="51" t="s">
        <v>87</v>
      </c>
      <c r="G150" s="50">
        <v>22071</v>
      </c>
      <c r="H150" s="9" t="s">
        <v>228</v>
      </c>
      <c r="I150" s="9" t="s">
        <v>229</v>
      </c>
      <c r="J150" s="9" t="s">
        <v>230</v>
      </c>
    </row>
    <row r="151" spans="1:10" x14ac:dyDescent="0.3">
      <c r="A151" s="9" t="s">
        <v>531</v>
      </c>
      <c r="B151" s="9" t="s">
        <v>532</v>
      </c>
      <c r="C151" s="9" t="s">
        <v>260</v>
      </c>
      <c r="D151" s="9" t="s">
        <v>244</v>
      </c>
      <c r="E151" s="9" t="s">
        <v>92</v>
      </c>
      <c r="F151" s="51" t="s">
        <v>87</v>
      </c>
      <c r="G151" s="50">
        <v>29436</v>
      </c>
      <c r="H151" s="9" t="s">
        <v>533</v>
      </c>
      <c r="I151" s="9" t="s">
        <v>534</v>
      </c>
      <c r="J151" s="9" t="s">
        <v>518</v>
      </c>
    </row>
    <row r="152" spans="1:10" x14ac:dyDescent="0.3">
      <c r="A152" s="9" t="s">
        <v>213</v>
      </c>
      <c r="B152" s="9" t="s">
        <v>535</v>
      </c>
      <c r="C152" s="9" t="s">
        <v>226</v>
      </c>
      <c r="D152" s="9" t="s">
        <v>238</v>
      </c>
      <c r="E152" s="9" t="s">
        <v>96</v>
      </c>
      <c r="F152" s="51">
        <v>2015</v>
      </c>
      <c r="G152" s="50">
        <v>22071</v>
      </c>
      <c r="H152" s="9" t="s">
        <v>228</v>
      </c>
      <c r="I152" s="9" t="s">
        <v>229</v>
      </c>
      <c r="J152" s="9" t="s">
        <v>230</v>
      </c>
    </row>
    <row r="153" spans="1:10" x14ac:dyDescent="0.3">
      <c r="A153" s="9" t="s">
        <v>203</v>
      </c>
      <c r="B153" s="9" t="s">
        <v>536</v>
      </c>
      <c r="C153" s="9" t="s">
        <v>226</v>
      </c>
      <c r="D153" s="9" t="s">
        <v>238</v>
      </c>
      <c r="E153" s="9" t="s">
        <v>107</v>
      </c>
      <c r="F153" s="9" t="s">
        <v>87</v>
      </c>
      <c r="G153" s="50">
        <v>18693</v>
      </c>
      <c r="H153" s="9" t="s">
        <v>537</v>
      </c>
      <c r="I153" s="9" t="s">
        <v>240</v>
      </c>
      <c r="J153" s="9" t="s">
        <v>230</v>
      </c>
    </row>
    <row r="154" spans="1:10" x14ac:dyDescent="0.3">
      <c r="A154" s="9" t="s">
        <v>204</v>
      </c>
      <c r="B154" s="9" t="s">
        <v>538</v>
      </c>
      <c r="C154" s="9" t="s">
        <v>265</v>
      </c>
      <c r="D154" s="9" t="s">
        <v>411</v>
      </c>
      <c r="E154" s="9" t="s">
        <v>104</v>
      </c>
      <c r="F154" s="9" t="s">
        <v>87</v>
      </c>
      <c r="G154" s="50">
        <v>35330</v>
      </c>
      <c r="H154" s="9" t="s">
        <v>539</v>
      </c>
      <c r="I154" s="9" t="s">
        <v>540</v>
      </c>
      <c r="J154" s="9" t="s">
        <v>518</v>
      </c>
    </row>
    <row r="155" spans="1:10" x14ac:dyDescent="0.3">
      <c r="A155" s="9" t="s">
        <v>541</v>
      </c>
      <c r="B155" s="9" t="s">
        <v>542</v>
      </c>
      <c r="C155" s="9" t="s">
        <v>502</v>
      </c>
      <c r="D155" s="9" t="s">
        <v>266</v>
      </c>
      <c r="E155" s="9" t="s">
        <v>109</v>
      </c>
      <c r="F155" s="9" t="s">
        <v>87</v>
      </c>
      <c r="G155" s="50">
        <v>28329</v>
      </c>
      <c r="H155" s="9" t="s">
        <v>543</v>
      </c>
      <c r="I155" s="9" t="s">
        <v>544</v>
      </c>
      <c r="J155" s="9" t="s">
        <v>257</v>
      </c>
    </row>
    <row r="156" spans="1:10" x14ac:dyDescent="0.3">
      <c r="A156" s="9" t="s">
        <v>545</v>
      </c>
      <c r="B156" s="9" t="s">
        <v>546</v>
      </c>
      <c r="C156" s="9" t="s">
        <v>243</v>
      </c>
      <c r="D156" s="9" t="s">
        <v>244</v>
      </c>
      <c r="E156" s="9" t="s">
        <v>92</v>
      </c>
      <c r="F156" s="9" t="s">
        <v>87</v>
      </c>
      <c r="G156" s="50">
        <v>29436</v>
      </c>
      <c r="H156" s="9" t="s">
        <v>547</v>
      </c>
      <c r="I156" s="9" t="s">
        <v>540</v>
      </c>
      <c r="J156" s="9" t="s">
        <v>518</v>
      </c>
    </row>
    <row r="157" spans="1:10" x14ac:dyDescent="0.3">
      <c r="A157" s="9" t="s">
        <v>548</v>
      </c>
      <c r="B157" s="9" t="s">
        <v>549</v>
      </c>
      <c r="C157" s="9" t="s">
        <v>265</v>
      </c>
      <c r="D157" s="9" t="s">
        <v>266</v>
      </c>
      <c r="E157" s="9" t="s">
        <v>110</v>
      </c>
      <c r="F157" s="9" t="s">
        <v>87</v>
      </c>
      <c r="G157" s="50">
        <v>28414</v>
      </c>
      <c r="H157" s="9" t="s">
        <v>550</v>
      </c>
      <c r="I157" s="9" t="s">
        <v>256</v>
      </c>
      <c r="J157" s="9" t="s">
        <v>257</v>
      </c>
    </row>
    <row r="158" spans="1:10" x14ac:dyDescent="0.3">
      <c r="A158" s="9" t="s">
        <v>551</v>
      </c>
      <c r="B158" s="9" t="s">
        <v>552</v>
      </c>
      <c r="C158" s="9" t="s">
        <v>243</v>
      </c>
      <c r="D158" s="9" t="s">
        <v>249</v>
      </c>
      <c r="E158" s="9" t="s">
        <v>121</v>
      </c>
      <c r="F158" s="9" t="s">
        <v>87</v>
      </c>
      <c r="G158" s="50">
        <v>45196</v>
      </c>
      <c r="H158" s="9" t="s">
        <v>553</v>
      </c>
      <c r="I158" s="9" t="s">
        <v>229</v>
      </c>
      <c r="J158" s="9" t="s">
        <v>257</v>
      </c>
    </row>
    <row r="159" spans="1:10" x14ac:dyDescent="0.3">
      <c r="A159" s="9" t="s">
        <v>554</v>
      </c>
      <c r="B159" s="9" t="s">
        <v>555</v>
      </c>
      <c r="C159" s="9" t="s">
        <v>265</v>
      </c>
      <c r="D159" s="9" t="s">
        <v>266</v>
      </c>
      <c r="E159" s="9" t="s">
        <v>111</v>
      </c>
      <c r="F159" s="9" t="s">
        <v>87</v>
      </c>
      <c r="G159" s="50">
        <v>38125</v>
      </c>
      <c r="H159" s="9" t="s">
        <v>550</v>
      </c>
      <c r="I159" s="9" t="s">
        <v>556</v>
      </c>
      <c r="J159" s="9" t="s">
        <v>257</v>
      </c>
    </row>
    <row r="160" spans="1:10" x14ac:dyDescent="0.3">
      <c r="A160" s="9" t="s">
        <v>557</v>
      </c>
      <c r="B160" s="9" t="s">
        <v>558</v>
      </c>
      <c r="C160" s="9" t="s">
        <v>243</v>
      </c>
      <c r="D160" s="9" t="s">
        <v>266</v>
      </c>
      <c r="E160" s="9" t="s">
        <v>110</v>
      </c>
      <c r="F160" s="9" t="s">
        <v>87</v>
      </c>
      <c r="G160" s="50">
        <v>28451</v>
      </c>
      <c r="H160" s="9" t="s">
        <v>245</v>
      </c>
      <c r="I160" s="9" t="s">
        <v>559</v>
      </c>
      <c r="J160" s="9" t="s">
        <v>257</v>
      </c>
    </row>
    <row r="161" spans="1:10" x14ac:dyDescent="0.3">
      <c r="A161" s="9" t="s">
        <v>560</v>
      </c>
      <c r="B161" s="9" t="s">
        <v>561</v>
      </c>
      <c r="C161" s="9" t="s">
        <v>226</v>
      </c>
      <c r="D161" s="9" t="s">
        <v>249</v>
      </c>
      <c r="E161" s="9" t="s">
        <v>121</v>
      </c>
      <c r="F161" s="9" t="s">
        <v>87</v>
      </c>
      <c r="G161" s="50">
        <v>45772</v>
      </c>
      <c r="H161" s="9" t="s">
        <v>533</v>
      </c>
      <c r="I161" s="9" t="s">
        <v>562</v>
      </c>
      <c r="J161" s="9" t="s">
        <v>257</v>
      </c>
    </row>
    <row r="162" spans="1:10" x14ac:dyDescent="0.3">
      <c r="A162" s="9" t="s">
        <v>563</v>
      </c>
      <c r="B162" s="9" t="s">
        <v>564</v>
      </c>
      <c r="C162" s="9" t="s">
        <v>265</v>
      </c>
      <c r="D162" s="9" t="s">
        <v>244</v>
      </c>
      <c r="E162" s="9" t="s">
        <v>92</v>
      </c>
      <c r="F162" s="9" t="s">
        <v>87</v>
      </c>
      <c r="G162" s="50">
        <v>28560</v>
      </c>
      <c r="H162" s="9" t="s">
        <v>516</v>
      </c>
      <c r="I162" s="9" t="s">
        <v>565</v>
      </c>
      <c r="J162" s="9" t="s">
        <v>518</v>
      </c>
    </row>
    <row r="163" spans="1:10" x14ac:dyDescent="0.3">
      <c r="A163" s="9" t="s">
        <v>566</v>
      </c>
      <c r="B163" s="9" t="s">
        <v>567</v>
      </c>
      <c r="C163" s="9" t="s">
        <v>265</v>
      </c>
      <c r="D163" s="9" t="s">
        <v>244</v>
      </c>
      <c r="E163" s="9" t="s">
        <v>92</v>
      </c>
      <c r="F163" s="9" t="s">
        <v>87</v>
      </c>
      <c r="G163" s="50">
        <v>28560</v>
      </c>
      <c r="H163" s="9" t="s">
        <v>516</v>
      </c>
      <c r="I163" s="9" t="s">
        <v>568</v>
      </c>
      <c r="J163" s="9" t="s">
        <v>518</v>
      </c>
    </row>
    <row r="164" spans="1:10" x14ac:dyDescent="0.3">
      <c r="A164" s="9" t="s">
        <v>569</v>
      </c>
      <c r="B164" s="9" t="s">
        <v>570</v>
      </c>
      <c r="C164" s="9" t="s">
        <v>265</v>
      </c>
      <c r="D164" s="9" t="s">
        <v>244</v>
      </c>
      <c r="E164" s="9" t="s">
        <v>92</v>
      </c>
      <c r="F164" s="9" t="s">
        <v>87</v>
      </c>
      <c r="G164" s="50">
        <v>28560</v>
      </c>
      <c r="H164" s="9" t="s">
        <v>516</v>
      </c>
      <c r="I164" s="9" t="s">
        <v>565</v>
      </c>
      <c r="J164" s="9" t="s">
        <v>257</v>
      </c>
    </row>
    <row r="165" spans="1:10" x14ac:dyDescent="0.3">
      <c r="A165" s="9" t="s">
        <v>571</v>
      </c>
      <c r="B165" s="9" t="s">
        <v>572</v>
      </c>
      <c r="C165" s="9" t="s">
        <v>265</v>
      </c>
      <c r="D165" s="9" t="s">
        <v>244</v>
      </c>
      <c r="E165" s="9" t="s">
        <v>92</v>
      </c>
      <c r="F165" s="9" t="s">
        <v>87</v>
      </c>
      <c r="G165" s="50">
        <v>29448</v>
      </c>
      <c r="H165" s="9" t="s">
        <v>516</v>
      </c>
      <c r="I165" s="9" t="s">
        <v>240</v>
      </c>
      <c r="J165" s="9" t="s">
        <v>518</v>
      </c>
    </row>
    <row r="166" spans="1:10" x14ac:dyDescent="0.3">
      <c r="A166" s="9" t="s">
        <v>573</v>
      </c>
      <c r="B166" s="9" t="s">
        <v>574</v>
      </c>
      <c r="C166" s="9" t="s">
        <v>265</v>
      </c>
      <c r="D166" s="9" t="s">
        <v>244</v>
      </c>
      <c r="E166" s="9" t="s">
        <v>92</v>
      </c>
      <c r="F166" s="9" t="s">
        <v>87</v>
      </c>
      <c r="G166" s="9"/>
      <c r="H166" s="9" t="s">
        <v>516</v>
      </c>
      <c r="I166" s="9" t="s">
        <v>565</v>
      </c>
      <c r="J166" s="9" t="s">
        <v>257</v>
      </c>
    </row>
    <row r="167" spans="1:10" x14ac:dyDescent="0.3">
      <c r="A167" s="9" t="s">
        <v>575</v>
      </c>
      <c r="B167" s="9" t="s">
        <v>576</v>
      </c>
      <c r="C167" s="9" t="s">
        <v>265</v>
      </c>
      <c r="D167" s="9" t="s">
        <v>244</v>
      </c>
      <c r="E167" s="9" t="s">
        <v>92</v>
      </c>
      <c r="F167" s="9" t="s">
        <v>87</v>
      </c>
      <c r="G167" s="9"/>
      <c r="H167" s="9" t="s">
        <v>516</v>
      </c>
      <c r="I167" s="9" t="s">
        <v>240</v>
      </c>
      <c r="J167" s="9" t="s">
        <v>518</v>
      </c>
    </row>
    <row r="168" spans="1:10" x14ac:dyDescent="0.3">
      <c r="A168" s="9" t="s">
        <v>577</v>
      </c>
      <c r="B168" s="9" t="s">
        <v>578</v>
      </c>
      <c r="C168" s="9" t="s">
        <v>265</v>
      </c>
      <c r="D168" s="9" t="s">
        <v>244</v>
      </c>
      <c r="E168" s="9" t="s">
        <v>92</v>
      </c>
      <c r="F168" s="9" t="s">
        <v>87</v>
      </c>
      <c r="G168" s="9"/>
      <c r="H168" s="9" t="s">
        <v>516</v>
      </c>
      <c r="I168" s="9" t="s">
        <v>413</v>
      </c>
      <c r="J168" s="9" t="s">
        <v>257</v>
      </c>
    </row>
    <row r="169" spans="1:10" x14ac:dyDescent="0.3">
      <c r="A169" s="9" t="s">
        <v>579</v>
      </c>
      <c r="B169" s="9" t="s">
        <v>580</v>
      </c>
      <c r="C169" s="9" t="s">
        <v>265</v>
      </c>
      <c r="D169" s="9" t="s">
        <v>244</v>
      </c>
      <c r="E169" s="9" t="s">
        <v>92</v>
      </c>
      <c r="F169" s="9" t="s">
        <v>87</v>
      </c>
      <c r="G169" s="9"/>
      <c r="H169" s="9" t="s">
        <v>516</v>
      </c>
      <c r="I169" s="9" t="s">
        <v>240</v>
      </c>
      <c r="J169" s="9" t="s">
        <v>518</v>
      </c>
    </row>
    <row r="170" spans="1:10" x14ac:dyDescent="0.3">
      <c r="A170" s="9" t="s">
        <v>581</v>
      </c>
      <c r="B170" s="9" t="s">
        <v>582</v>
      </c>
      <c r="C170" s="9" t="s">
        <v>265</v>
      </c>
      <c r="D170" s="9" t="s">
        <v>411</v>
      </c>
      <c r="E170" s="9" t="s">
        <v>104</v>
      </c>
      <c r="F170" s="9" t="s">
        <v>86</v>
      </c>
      <c r="G170" s="9"/>
      <c r="H170" s="9" t="s">
        <v>516</v>
      </c>
      <c r="I170" s="9" t="s">
        <v>583</v>
      </c>
      <c r="J170" s="9" t="s">
        <v>257</v>
      </c>
    </row>
    <row r="171" spans="1:10" x14ac:dyDescent="0.3">
      <c r="A171" s="9" t="s">
        <v>584</v>
      </c>
      <c r="B171" s="9" t="s">
        <v>585</v>
      </c>
      <c r="C171" s="9" t="s">
        <v>265</v>
      </c>
      <c r="D171" s="9" t="s">
        <v>261</v>
      </c>
      <c r="E171" s="9" t="s">
        <v>129</v>
      </c>
      <c r="F171" s="9" t="s">
        <v>86</v>
      </c>
      <c r="G171" s="50">
        <v>17275</v>
      </c>
      <c r="H171" s="9" t="s">
        <v>516</v>
      </c>
      <c r="I171" s="9" t="s">
        <v>428</v>
      </c>
      <c r="J171" s="9" t="s">
        <v>257</v>
      </c>
    </row>
    <row r="172" spans="1:10" x14ac:dyDescent="0.3">
      <c r="A172" s="9" t="s">
        <v>586</v>
      </c>
      <c r="B172" s="9" t="s">
        <v>587</v>
      </c>
      <c r="C172" s="9" t="s">
        <v>265</v>
      </c>
      <c r="D172" s="9" t="s">
        <v>244</v>
      </c>
      <c r="E172" s="9" t="s">
        <v>92</v>
      </c>
      <c r="F172" s="9" t="s">
        <v>87</v>
      </c>
      <c r="G172" s="50">
        <v>29436</v>
      </c>
      <c r="H172" s="9" t="s">
        <v>537</v>
      </c>
      <c r="I172" s="9" t="s">
        <v>588</v>
      </c>
      <c r="J172" s="9" t="s">
        <v>518</v>
      </c>
    </row>
    <row r="173" spans="1:10" x14ac:dyDescent="0.3">
      <c r="A173" s="9" t="s">
        <v>589</v>
      </c>
      <c r="B173" s="9" t="s">
        <v>590</v>
      </c>
      <c r="C173" s="9" t="s">
        <v>265</v>
      </c>
      <c r="D173" s="9" t="s">
        <v>244</v>
      </c>
      <c r="E173" s="9" t="s">
        <v>92</v>
      </c>
      <c r="F173" s="9" t="s">
        <v>87</v>
      </c>
      <c r="G173" s="50">
        <v>29436</v>
      </c>
      <c r="H173" s="9" t="s">
        <v>525</v>
      </c>
      <c r="I173" s="9" t="s">
        <v>534</v>
      </c>
      <c r="J173" s="9" t="s">
        <v>518</v>
      </c>
    </row>
    <row r="174" spans="1:10" x14ac:dyDescent="0.3">
      <c r="A174" s="9" t="s">
        <v>591</v>
      </c>
      <c r="B174" s="9" t="s">
        <v>592</v>
      </c>
      <c r="C174" s="9" t="s">
        <v>265</v>
      </c>
      <c r="D174" s="9" t="s">
        <v>244</v>
      </c>
      <c r="E174" s="9" t="s">
        <v>92</v>
      </c>
      <c r="F174" s="9" t="s">
        <v>87</v>
      </c>
      <c r="G174" s="50">
        <v>27270</v>
      </c>
      <c r="H174" s="9" t="s">
        <v>382</v>
      </c>
      <c r="I174" s="9" t="s">
        <v>593</v>
      </c>
      <c r="J174" s="9" t="s">
        <v>518</v>
      </c>
    </row>
    <row r="175" spans="1:10" x14ac:dyDescent="0.3">
      <c r="A175" s="9" t="s">
        <v>594</v>
      </c>
      <c r="B175" s="9" t="s">
        <v>595</v>
      </c>
      <c r="C175" s="9" t="s">
        <v>265</v>
      </c>
      <c r="D175" s="9" t="s">
        <v>244</v>
      </c>
      <c r="E175" s="9" t="s">
        <v>92</v>
      </c>
      <c r="F175" s="9" t="s">
        <v>87</v>
      </c>
      <c r="G175" s="50">
        <v>27270</v>
      </c>
      <c r="H175" s="9" t="s">
        <v>382</v>
      </c>
      <c r="I175" s="9" t="s">
        <v>596</v>
      </c>
      <c r="J175" s="9" t="s">
        <v>257</v>
      </c>
    </row>
    <row r="176" spans="1:10" x14ac:dyDescent="0.3">
      <c r="A176" s="9" t="s">
        <v>597</v>
      </c>
      <c r="B176" s="9" t="s">
        <v>598</v>
      </c>
      <c r="C176" s="9" t="s">
        <v>265</v>
      </c>
      <c r="D176" s="9" t="s">
        <v>244</v>
      </c>
      <c r="E176" s="9" t="s">
        <v>92</v>
      </c>
      <c r="F176" s="9" t="s">
        <v>87</v>
      </c>
      <c r="G176" s="50">
        <v>27270</v>
      </c>
      <c r="H176" s="9" t="s">
        <v>390</v>
      </c>
      <c r="I176" s="9" t="s">
        <v>596</v>
      </c>
      <c r="J176" s="9" t="s">
        <v>257</v>
      </c>
    </row>
    <row r="177" spans="1:10" x14ac:dyDescent="0.3">
      <c r="A177" s="9" t="s">
        <v>599</v>
      </c>
      <c r="B177" s="9" t="s">
        <v>600</v>
      </c>
      <c r="C177" s="9" t="s">
        <v>265</v>
      </c>
      <c r="D177" s="9" t="s">
        <v>227</v>
      </c>
      <c r="E177" s="9" t="s">
        <v>119</v>
      </c>
      <c r="F177" s="9" t="s">
        <v>87</v>
      </c>
      <c r="G177" s="50">
        <v>34092</v>
      </c>
      <c r="H177" s="9" t="s">
        <v>245</v>
      </c>
      <c r="I177" s="9" t="s">
        <v>601</v>
      </c>
      <c r="J177" s="9" t="s">
        <v>257</v>
      </c>
    </row>
    <row r="178" spans="1:10" x14ac:dyDescent="0.3">
      <c r="A178" s="9" t="s">
        <v>602</v>
      </c>
      <c r="B178" s="9" t="s">
        <v>603</v>
      </c>
      <c r="C178" s="9" t="s">
        <v>265</v>
      </c>
      <c r="D178" s="9" t="s">
        <v>249</v>
      </c>
      <c r="E178" s="9" t="s">
        <v>121</v>
      </c>
      <c r="F178" s="9" t="s">
        <v>87</v>
      </c>
      <c r="G178" s="50">
        <v>39558</v>
      </c>
      <c r="H178" s="9" t="s">
        <v>245</v>
      </c>
      <c r="I178" s="9" t="s">
        <v>534</v>
      </c>
      <c r="J178" s="9" t="s">
        <v>257</v>
      </c>
    </row>
    <row r="179" spans="1:10" x14ac:dyDescent="0.3">
      <c r="A179" s="9" t="s">
        <v>604</v>
      </c>
      <c r="B179" s="9" t="s">
        <v>605</v>
      </c>
      <c r="C179" s="9" t="s">
        <v>265</v>
      </c>
      <c r="D179" s="9" t="s">
        <v>244</v>
      </c>
      <c r="E179" s="9" t="s">
        <v>92</v>
      </c>
      <c r="F179" s="9" t="s">
        <v>87</v>
      </c>
      <c r="G179" s="50">
        <v>29436</v>
      </c>
      <c r="H179" s="9" t="s">
        <v>245</v>
      </c>
      <c r="I179" s="9" t="s">
        <v>606</v>
      </c>
      <c r="J179" s="9" t="s">
        <v>518</v>
      </c>
    </row>
    <row r="180" spans="1:10" x14ac:dyDescent="0.3">
      <c r="A180" s="9" t="s">
        <v>607</v>
      </c>
      <c r="B180" s="9" t="s">
        <v>608</v>
      </c>
      <c r="C180" s="9" t="s">
        <v>265</v>
      </c>
      <c r="D180" s="9" t="s">
        <v>266</v>
      </c>
      <c r="E180" s="9" t="s">
        <v>110</v>
      </c>
      <c r="F180" s="9" t="s">
        <v>87</v>
      </c>
      <c r="G180" s="50">
        <v>33984</v>
      </c>
      <c r="H180" s="9" t="s">
        <v>245</v>
      </c>
      <c r="I180" s="9" t="s">
        <v>471</v>
      </c>
      <c r="J180" s="9" t="s">
        <v>230</v>
      </c>
    </row>
    <row r="181" spans="1:10" x14ac:dyDescent="0.3">
      <c r="A181" s="9" t="s">
        <v>609</v>
      </c>
      <c r="B181" s="9" t="s">
        <v>610</v>
      </c>
      <c r="C181" s="9" t="s">
        <v>243</v>
      </c>
      <c r="D181" s="9" t="s">
        <v>411</v>
      </c>
      <c r="E181" s="9" t="s">
        <v>104</v>
      </c>
      <c r="F181" s="9" t="s">
        <v>87</v>
      </c>
      <c r="G181" s="50">
        <v>36321</v>
      </c>
      <c r="H181" s="9" t="s">
        <v>611</v>
      </c>
      <c r="I181" s="9" t="s">
        <v>612</v>
      </c>
      <c r="J181" s="9" t="s">
        <v>257</v>
      </c>
    </row>
    <row r="182" spans="1:10" x14ac:dyDescent="0.3">
      <c r="A182" s="9" t="s">
        <v>613</v>
      </c>
      <c r="B182" s="9" t="s">
        <v>614</v>
      </c>
      <c r="C182" s="9" t="s">
        <v>265</v>
      </c>
      <c r="D182" s="9" t="s">
        <v>261</v>
      </c>
      <c r="E182" s="9" t="s">
        <v>129</v>
      </c>
      <c r="F182" s="9" t="s">
        <v>86</v>
      </c>
      <c r="G182" s="50">
        <v>19757</v>
      </c>
      <c r="H182" s="9" t="s">
        <v>516</v>
      </c>
      <c r="I182" s="9" t="s">
        <v>229</v>
      </c>
      <c r="J182" s="9" t="s">
        <v>257</v>
      </c>
    </row>
    <row r="183" spans="1:10" x14ac:dyDescent="0.3">
      <c r="A183" s="9" t="s">
        <v>615</v>
      </c>
      <c r="B183" s="9" t="s">
        <v>616</v>
      </c>
      <c r="C183" s="9" t="s">
        <v>265</v>
      </c>
      <c r="D183" s="9" t="s">
        <v>261</v>
      </c>
      <c r="E183" s="9" t="s">
        <v>129</v>
      </c>
      <c r="F183" s="9" t="s">
        <v>86</v>
      </c>
      <c r="G183" s="50">
        <v>17275</v>
      </c>
      <c r="H183" s="9" t="s">
        <v>516</v>
      </c>
      <c r="I183" s="9" t="s">
        <v>596</v>
      </c>
      <c r="J183" s="9" t="s">
        <v>257</v>
      </c>
    </row>
    <row r="184" spans="1:10" x14ac:dyDescent="0.3">
      <c r="A184" s="9" t="s">
        <v>617</v>
      </c>
      <c r="B184" s="9" t="s">
        <v>618</v>
      </c>
      <c r="C184" s="9" t="s">
        <v>265</v>
      </c>
      <c r="D184" s="9" t="s">
        <v>261</v>
      </c>
      <c r="E184" s="9" t="s">
        <v>129</v>
      </c>
      <c r="F184" s="9" t="s">
        <v>86</v>
      </c>
      <c r="G184" s="50">
        <v>19757</v>
      </c>
      <c r="H184" s="9" t="s">
        <v>516</v>
      </c>
      <c r="I184" s="9" t="s">
        <v>565</v>
      </c>
      <c r="J184" s="9" t="s">
        <v>257</v>
      </c>
    </row>
    <row r="185" spans="1:10" x14ac:dyDescent="0.3">
      <c r="A185" s="9" t="s">
        <v>619</v>
      </c>
      <c r="B185" s="9" t="s">
        <v>620</v>
      </c>
      <c r="C185" s="9" t="s">
        <v>265</v>
      </c>
      <c r="D185" s="9" t="s">
        <v>261</v>
      </c>
      <c r="E185" s="9" t="s">
        <v>129</v>
      </c>
      <c r="F185" s="9" t="s">
        <v>86</v>
      </c>
      <c r="G185" s="50">
        <v>19757</v>
      </c>
      <c r="H185" s="9" t="s">
        <v>516</v>
      </c>
      <c r="I185" s="9" t="s">
        <v>621</v>
      </c>
      <c r="J185" s="9" t="s">
        <v>257</v>
      </c>
    </row>
    <row r="186" spans="1:10" x14ac:dyDescent="0.3">
      <c r="A186" s="9" t="s">
        <v>622</v>
      </c>
      <c r="B186" s="9" t="s">
        <v>623</v>
      </c>
      <c r="C186" s="9" t="s">
        <v>265</v>
      </c>
      <c r="D186" s="9" t="s">
        <v>261</v>
      </c>
      <c r="E186" s="9" t="s">
        <v>129</v>
      </c>
      <c r="F186" s="9" t="s">
        <v>86</v>
      </c>
      <c r="G186" s="50">
        <v>17275</v>
      </c>
      <c r="H186" s="9" t="s">
        <v>516</v>
      </c>
      <c r="I186" s="9" t="s">
        <v>268</v>
      </c>
      <c r="J186" s="9" t="s">
        <v>257</v>
      </c>
    </row>
    <row r="187" spans="1:10" x14ac:dyDescent="0.3">
      <c r="A187" s="9" t="s">
        <v>624</v>
      </c>
      <c r="B187" s="9" t="s">
        <v>625</v>
      </c>
      <c r="C187" s="9" t="s">
        <v>243</v>
      </c>
      <c r="D187" s="9" t="s">
        <v>244</v>
      </c>
      <c r="E187" s="9" t="s">
        <v>127</v>
      </c>
      <c r="F187" s="9" t="s">
        <v>87</v>
      </c>
      <c r="G187" s="50">
        <v>16757</v>
      </c>
      <c r="H187" s="9" t="s">
        <v>245</v>
      </c>
      <c r="I187" s="9" t="s">
        <v>626</v>
      </c>
      <c r="J187" s="9" t="s">
        <v>230</v>
      </c>
    </row>
    <row r="188" spans="1:10" x14ac:dyDescent="0.3">
      <c r="A188" s="9" t="s">
        <v>627</v>
      </c>
      <c r="B188" s="9" t="s">
        <v>628</v>
      </c>
      <c r="C188" s="9" t="s">
        <v>243</v>
      </c>
      <c r="D188" s="9" t="s">
        <v>266</v>
      </c>
      <c r="E188" s="9" t="s">
        <v>110</v>
      </c>
      <c r="F188" s="9" t="s">
        <v>87</v>
      </c>
      <c r="G188" s="50">
        <v>28451</v>
      </c>
      <c r="H188" s="9" t="s">
        <v>245</v>
      </c>
      <c r="I188" s="9" t="s">
        <v>629</v>
      </c>
      <c r="J188" s="9" t="s">
        <v>257</v>
      </c>
    </row>
    <row r="189" spans="1:10" x14ac:dyDescent="0.3">
      <c r="A189" s="9" t="s">
        <v>630</v>
      </c>
      <c r="B189" s="9" t="s">
        <v>631</v>
      </c>
      <c r="C189" s="9" t="s">
        <v>265</v>
      </c>
      <c r="D189" s="9" t="s">
        <v>261</v>
      </c>
      <c r="E189" s="9" t="s">
        <v>129</v>
      </c>
      <c r="F189" s="9" t="s">
        <v>86</v>
      </c>
      <c r="G189" s="50">
        <v>17275</v>
      </c>
      <c r="H189" s="9" t="s">
        <v>516</v>
      </c>
      <c r="I189" s="9" t="s">
        <v>629</v>
      </c>
      <c r="J189" s="9" t="s">
        <v>257</v>
      </c>
    </row>
    <row r="190" spans="1:10" x14ac:dyDescent="0.3">
      <c r="A190" s="9" t="s">
        <v>632</v>
      </c>
      <c r="B190" s="9" t="s">
        <v>633</v>
      </c>
      <c r="C190" s="9" t="s">
        <v>265</v>
      </c>
      <c r="D190" s="9" t="s">
        <v>261</v>
      </c>
      <c r="E190" s="9" t="s">
        <v>129</v>
      </c>
      <c r="F190" s="9" t="s">
        <v>86</v>
      </c>
      <c r="G190" s="50">
        <v>17275</v>
      </c>
      <c r="H190" s="9" t="s">
        <v>516</v>
      </c>
      <c r="I190" s="9" t="s">
        <v>565</v>
      </c>
      <c r="J190" s="9" t="s">
        <v>257</v>
      </c>
    </row>
    <row r="191" spans="1:10" x14ac:dyDescent="0.3">
      <c r="A191" s="9" t="s">
        <v>634</v>
      </c>
      <c r="B191" s="9" t="s">
        <v>635</v>
      </c>
      <c r="C191" s="9" t="s">
        <v>265</v>
      </c>
      <c r="D191" s="9" t="s">
        <v>261</v>
      </c>
      <c r="E191" s="9" t="s">
        <v>129</v>
      </c>
      <c r="F191" s="9" t="s">
        <v>86</v>
      </c>
      <c r="G191" s="50">
        <v>19757</v>
      </c>
      <c r="H191" s="9" t="s">
        <v>516</v>
      </c>
      <c r="I191" s="9" t="s">
        <v>596</v>
      </c>
      <c r="J191" s="9" t="s">
        <v>257</v>
      </c>
    </row>
    <row r="192" spans="1:10" x14ac:dyDescent="0.3">
      <c r="A192" s="9" t="s">
        <v>636</v>
      </c>
      <c r="B192" s="9" t="s">
        <v>637</v>
      </c>
      <c r="C192" s="9" t="s">
        <v>265</v>
      </c>
      <c r="D192" s="9" t="s">
        <v>238</v>
      </c>
      <c r="E192" s="9" t="s">
        <v>96</v>
      </c>
      <c r="F192" s="9" t="s">
        <v>87</v>
      </c>
      <c r="G192" s="50">
        <v>25157</v>
      </c>
      <c r="H192" s="9" t="s">
        <v>516</v>
      </c>
      <c r="I192" s="9" t="s">
        <v>638</v>
      </c>
      <c r="J192" s="9" t="s">
        <v>230</v>
      </c>
    </row>
    <row r="193" spans="1:10" x14ac:dyDescent="0.3">
      <c r="A193" s="9" t="s">
        <v>639</v>
      </c>
      <c r="B193" s="9" t="s">
        <v>640</v>
      </c>
      <c r="C193" s="9" t="s">
        <v>265</v>
      </c>
      <c r="D193" s="9" t="s">
        <v>238</v>
      </c>
      <c r="E193" s="9" t="s">
        <v>108</v>
      </c>
      <c r="F193" s="9" t="s">
        <v>86</v>
      </c>
      <c r="G193" s="50">
        <v>19898</v>
      </c>
      <c r="H193" s="9" t="s">
        <v>516</v>
      </c>
      <c r="I193" s="9" t="s">
        <v>229</v>
      </c>
      <c r="J193" s="9" t="s">
        <v>257</v>
      </c>
    </row>
    <row r="194" spans="1:10" x14ac:dyDescent="0.3">
      <c r="A194" s="9" t="s">
        <v>641</v>
      </c>
      <c r="B194" s="9" t="s">
        <v>642</v>
      </c>
      <c r="C194" s="9" t="s">
        <v>643</v>
      </c>
      <c r="D194" s="9" t="s">
        <v>227</v>
      </c>
      <c r="E194" s="9" t="s">
        <v>93</v>
      </c>
      <c r="F194" s="9" t="s">
        <v>87</v>
      </c>
      <c r="G194" s="50">
        <v>21751</v>
      </c>
      <c r="H194" s="9" t="s">
        <v>523</v>
      </c>
      <c r="I194" s="9" t="s">
        <v>229</v>
      </c>
      <c r="J194" s="9" t="s">
        <v>257</v>
      </c>
    </row>
    <row r="195" spans="1:10" x14ac:dyDescent="0.3">
      <c r="A195" s="9" t="s">
        <v>644</v>
      </c>
      <c r="B195" s="9" t="s">
        <v>645</v>
      </c>
      <c r="C195" s="9" t="s">
        <v>265</v>
      </c>
      <c r="D195" s="9" t="s">
        <v>238</v>
      </c>
      <c r="E195" s="9" t="s">
        <v>108</v>
      </c>
      <c r="F195" s="9" t="s">
        <v>86</v>
      </c>
      <c r="G195" s="50">
        <v>19898</v>
      </c>
      <c r="H195" s="9" t="s">
        <v>516</v>
      </c>
      <c r="I195" s="9" t="s">
        <v>229</v>
      </c>
      <c r="J195" s="9" t="s">
        <v>257</v>
      </c>
    </row>
    <row r="196" spans="1:10" x14ac:dyDescent="0.3">
      <c r="A196" s="9" t="s">
        <v>646</v>
      </c>
      <c r="B196" s="9" t="s">
        <v>647</v>
      </c>
      <c r="C196" s="9" t="s">
        <v>265</v>
      </c>
      <c r="D196" s="9" t="s">
        <v>238</v>
      </c>
      <c r="E196" s="9" t="s">
        <v>108</v>
      </c>
      <c r="F196" s="9" t="s">
        <v>86</v>
      </c>
      <c r="G196" s="50">
        <v>19898</v>
      </c>
      <c r="H196" s="9" t="s">
        <v>516</v>
      </c>
      <c r="I196" s="9" t="s">
        <v>428</v>
      </c>
      <c r="J196" s="9" t="s">
        <v>257</v>
      </c>
    </row>
    <row r="197" spans="1:10" x14ac:dyDescent="0.3">
      <c r="A197" s="9" t="s">
        <v>648</v>
      </c>
      <c r="B197" s="9" t="s">
        <v>649</v>
      </c>
      <c r="C197" s="9" t="s">
        <v>265</v>
      </c>
      <c r="D197" s="9" t="s">
        <v>238</v>
      </c>
      <c r="E197" s="9" t="s">
        <v>108</v>
      </c>
      <c r="F197" s="9" t="s">
        <v>86</v>
      </c>
      <c r="G197" s="50">
        <v>19898</v>
      </c>
      <c r="H197" s="9" t="s">
        <v>516</v>
      </c>
      <c r="I197" s="9" t="s">
        <v>650</v>
      </c>
      <c r="J197" s="9" t="s">
        <v>257</v>
      </c>
    </row>
    <row r="198" spans="1:10" x14ac:dyDescent="0.3">
      <c r="A198" s="9" t="s">
        <v>651</v>
      </c>
      <c r="B198" s="9" t="s">
        <v>652</v>
      </c>
      <c r="C198" s="9" t="s">
        <v>265</v>
      </c>
      <c r="D198" s="9" t="s">
        <v>238</v>
      </c>
      <c r="E198" s="9" t="s">
        <v>96</v>
      </c>
      <c r="F198" s="9" t="s">
        <v>86</v>
      </c>
      <c r="G198" s="50">
        <v>22379</v>
      </c>
      <c r="H198" s="9" t="s">
        <v>516</v>
      </c>
      <c r="I198" s="9" t="s">
        <v>240</v>
      </c>
      <c r="J198" s="9" t="s">
        <v>257</v>
      </c>
    </row>
    <row r="199" spans="1:10" x14ac:dyDescent="0.3">
      <c r="A199" s="9" t="s">
        <v>653</v>
      </c>
      <c r="B199" s="9" t="s">
        <v>654</v>
      </c>
      <c r="C199" s="9" t="s">
        <v>265</v>
      </c>
      <c r="D199" s="9" t="s">
        <v>238</v>
      </c>
      <c r="E199" s="9" t="s">
        <v>96</v>
      </c>
      <c r="F199" s="9" t="s">
        <v>86</v>
      </c>
      <c r="G199" s="50">
        <v>22379</v>
      </c>
      <c r="H199" s="9" t="s">
        <v>516</v>
      </c>
      <c r="I199" s="9" t="s">
        <v>229</v>
      </c>
      <c r="J199" s="9" t="s">
        <v>257</v>
      </c>
    </row>
    <row r="200" spans="1:10" x14ac:dyDescent="0.3">
      <c r="A200" s="9" t="s">
        <v>655</v>
      </c>
      <c r="B200" s="9" t="s">
        <v>656</v>
      </c>
      <c r="C200" s="9" t="s">
        <v>265</v>
      </c>
      <c r="D200" s="9" t="s">
        <v>238</v>
      </c>
      <c r="E200" s="9" t="s">
        <v>108</v>
      </c>
      <c r="F200" s="9" t="s">
        <v>86</v>
      </c>
      <c r="G200" s="50">
        <v>19898</v>
      </c>
      <c r="H200" s="9" t="s">
        <v>516</v>
      </c>
      <c r="I200" s="9" t="s">
        <v>413</v>
      </c>
      <c r="J200" s="9" t="s">
        <v>257</v>
      </c>
    </row>
    <row r="201" spans="1:10" x14ac:dyDescent="0.3">
      <c r="A201" s="9" t="s">
        <v>657</v>
      </c>
      <c r="B201" s="9" t="s">
        <v>658</v>
      </c>
      <c r="C201" s="9" t="s">
        <v>265</v>
      </c>
      <c r="D201" s="9" t="s">
        <v>238</v>
      </c>
      <c r="E201" s="9" t="s">
        <v>96</v>
      </c>
      <c r="F201" s="9" t="s">
        <v>86</v>
      </c>
      <c r="G201" s="50">
        <v>22379</v>
      </c>
      <c r="H201" s="9" t="s">
        <v>516</v>
      </c>
      <c r="I201" s="9" t="s">
        <v>659</v>
      </c>
      <c r="J201" s="9" t="s">
        <v>257</v>
      </c>
    </row>
    <row r="202" spans="1:10" x14ac:dyDescent="0.3">
      <c r="A202" s="9" t="s">
        <v>660</v>
      </c>
      <c r="B202" s="9" t="s">
        <v>661</v>
      </c>
      <c r="C202" s="9" t="s">
        <v>265</v>
      </c>
      <c r="D202" s="9" t="s">
        <v>238</v>
      </c>
      <c r="E202" s="9" t="s">
        <v>96</v>
      </c>
      <c r="F202" s="9" t="s">
        <v>86</v>
      </c>
      <c r="G202" s="50">
        <v>22379</v>
      </c>
      <c r="H202" s="9" t="s">
        <v>516</v>
      </c>
      <c r="I202" s="9" t="s">
        <v>565</v>
      </c>
      <c r="J202" s="9" t="s">
        <v>257</v>
      </c>
    </row>
    <row r="203" spans="1:10" x14ac:dyDescent="0.3">
      <c r="A203" s="9" t="s">
        <v>662</v>
      </c>
      <c r="B203" s="9" t="s">
        <v>663</v>
      </c>
      <c r="C203" s="9" t="s">
        <v>265</v>
      </c>
      <c r="D203" s="9" t="s">
        <v>238</v>
      </c>
      <c r="E203" s="9" t="s">
        <v>96</v>
      </c>
      <c r="F203" s="9" t="s">
        <v>86</v>
      </c>
      <c r="G203" s="50">
        <v>22379</v>
      </c>
      <c r="H203" s="9" t="s">
        <v>516</v>
      </c>
      <c r="I203" s="9" t="s">
        <v>229</v>
      </c>
      <c r="J203" s="9" t="s">
        <v>257</v>
      </c>
    </row>
    <row r="204" spans="1:10" x14ac:dyDescent="0.3">
      <c r="A204" s="9" t="s">
        <v>664</v>
      </c>
      <c r="B204" s="9" t="s">
        <v>665</v>
      </c>
      <c r="C204" s="9" t="s">
        <v>265</v>
      </c>
      <c r="D204" s="9" t="s">
        <v>238</v>
      </c>
      <c r="E204" s="9" t="s">
        <v>108</v>
      </c>
      <c r="F204" s="9" t="s">
        <v>86</v>
      </c>
      <c r="G204" s="50">
        <v>19898</v>
      </c>
      <c r="H204" s="9" t="s">
        <v>516</v>
      </c>
      <c r="I204" s="9" t="s">
        <v>229</v>
      </c>
      <c r="J204" s="9" t="s">
        <v>230</v>
      </c>
    </row>
    <row r="205" spans="1:10" x14ac:dyDescent="0.3">
      <c r="A205" s="9" t="s">
        <v>666</v>
      </c>
      <c r="B205" s="9" t="s">
        <v>667</v>
      </c>
      <c r="C205" s="9" t="s">
        <v>265</v>
      </c>
      <c r="D205" s="9" t="s">
        <v>238</v>
      </c>
      <c r="E205" s="9" t="s">
        <v>96</v>
      </c>
      <c r="F205" s="9" t="s">
        <v>86</v>
      </c>
      <c r="G205" s="50">
        <v>22379</v>
      </c>
      <c r="H205" s="9" t="s">
        <v>516</v>
      </c>
      <c r="I205" s="9" t="s">
        <v>668</v>
      </c>
      <c r="J205" s="9" t="s">
        <v>257</v>
      </c>
    </row>
    <row r="206" spans="1:10" x14ac:dyDescent="0.3">
      <c r="A206" s="9" t="s">
        <v>669</v>
      </c>
      <c r="B206" s="9" t="s">
        <v>670</v>
      </c>
      <c r="C206" s="9" t="s">
        <v>265</v>
      </c>
      <c r="D206" s="9" t="s">
        <v>227</v>
      </c>
      <c r="E206" s="9" t="s">
        <v>119</v>
      </c>
      <c r="F206" s="9" t="s">
        <v>87</v>
      </c>
      <c r="G206" s="50">
        <v>27902</v>
      </c>
      <c r="H206" s="9" t="s">
        <v>516</v>
      </c>
      <c r="I206" s="9" t="s">
        <v>650</v>
      </c>
      <c r="J206" s="9" t="s">
        <v>257</v>
      </c>
    </row>
    <row r="207" spans="1:10" x14ac:dyDescent="0.3">
      <c r="A207" s="9" t="s">
        <v>671</v>
      </c>
      <c r="B207" s="9" t="s">
        <v>672</v>
      </c>
      <c r="C207" s="9" t="s">
        <v>243</v>
      </c>
      <c r="D207" s="9" t="s">
        <v>244</v>
      </c>
      <c r="E207" s="9" t="s">
        <v>92</v>
      </c>
      <c r="F207" s="9" t="s">
        <v>87</v>
      </c>
      <c r="G207" s="50">
        <v>27270</v>
      </c>
      <c r="H207" s="9" t="s">
        <v>523</v>
      </c>
      <c r="I207" s="9" t="s">
        <v>229</v>
      </c>
      <c r="J207" s="9" t="s">
        <v>518</v>
      </c>
    </row>
    <row r="208" spans="1:10" x14ac:dyDescent="0.3">
      <c r="A208" s="9" t="s">
        <v>673</v>
      </c>
      <c r="B208" s="9" t="s">
        <v>674</v>
      </c>
      <c r="C208" s="9" t="s">
        <v>226</v>
      </c>
      <c r="D208" s="9" t="s">
        <v>249</v>
      </c>
      <c r="E208" s="9" t="s">
        <v>121</v>
      </c>
      <c r="F208" s="9" t="s">
        <v>87</v>
      </c>
      <c r="G208" s="50">
        <v>44774</v>
      </c>
      <c r="H208" s="9" t="s">
        <v>543</v>
      </c>
      <c r="I208" s="9" t="s">
        <v>675</v>
      </c>
      <c r="J208" s="9" t="s">
        <v>257</v>
      </c>
    </row>
    <row r="209" spans="1:10" x14ac:dyDescent="0.3">
      <c r="A209" s="9" t="s">
        <v>676</v>
      </c>
      <c r="B209" s="9" t="s">
        <v>677</v>
      </c>
      <c r="C209" s="9" t="s">
        <v>265</v>
      </c>
      <c r="D209" s="9" t="s">
        <v>244</v>
      </c>
      <c r="E209" s="9" t="s">
        <v>92</v>
      </c>
      <c r="F209" s="9" t="s">
        <v>87</v>
      </c>
      <c r="G209" s="50">
        <v>29436</v>
      </c>
      <c r="H209" s="9" t="s">
        <v>537</v>
      </c>
      <c r="I209" s="9" t="s">
        <v>427</v>
      </c>
      <c r="J209" s="9" t="s">
        <v>518</v>
      </c>
    </row>
    <row r="210" spans="1:10" x14ac:dyDescent="0.3">
      <c r="A210" s="9" t="s">
        <v>678</v>
      </c>
      <c r="B210" s="9" t="s">
        <v>679</v>
      </c>
      <c r="C210" s="9" t="s">
        <v>265</v>
      </c>
      <c r="D210" s="9" t="s">
        <v>244</v>
      </c>
      <c r="E210" s="9" t="s">
        <v>92</v>
      </c>
      <c r="F210" s="9" t="s">
        <v>87</v>
      </c>
      <c r="G210" s="50">
        <v>29436</v>
      </c>
      <c r="H210" s="9" t="s">
        <v>537</v>
      </c>
      <c r="I210" s="9" t="s">
        <v>428</v>
      </c>
      <c r="J210" s="9" t="s">
        <v>257</v>
      </c>
    </row>
    <row r="211" spans="1:10" x14ac:dyDescent="0.3">
      <c r="A211" s="9" t="s">
        <v>680</v>
      </c>
      <c r="B211" s="9" t="s">
        <v>681</v>
      </c>
      <c r="C211" s="9" t="s">
        <v>265</v>
      </c>
      <c r="D211" s="9" t="s">
        <v>244</v>
      </c>
      <c r="E211" s="9" t="s">
        <v>92</v>
      </c>
      <c r="F211" s="9" t="s">
        <v>87</v>
      </c>
      <c r="G211" s="50">
        <v>29436</v>
      </c>
      <c r="H211" s="9" t="s">
        <v>537</v>
      </c>
      <c r="I211" s="9" t="s">
        <v>638</v>
      </c>
      <c r="J211" s="9" t="s">
        <v>518</v>
      </c>
    </row>
    <row r="212" spans="1:10" x14ac:dyDescent="0.3">
      <c r="A212" s="9" t="s">
        <v>682</v>
      </c>
      <c r="B212" s="9" t="s">
        <v>683</v>
      </c>
      <c r="C212" s="9" t="s">
        <v>265</v>
      </c>
      <c r="D212" s="9" t="s">
        <v>244</v>
      </c>
      <c r="E212" s="9" t="s">
        <v>92</v>
      </c>
      <c r="F212" s="9" t="s">
        <v>87</v>
      </c>
      <c r="G212" s="50">
        <v>29436</v>
      </c>
      <c r="H212" s="9" t="s">
        <v>537</v>
      </c>
      <c r="I212" s="9" t="s">
        <v>684</v>
      </c>
      <c r="J212" s="9" t="s">
        <v>518</v>
      </c>
    </row>
    <row r="213" spans="1:10" x14ac:dyDescent="0.3">
      <c r="A213" s="9" t="s">
        <v>685</v>
      </c>
      <c r="B213" s="9" t="s">
        <v>686</v>
      </c>
      <c r="C213" s="9" t="s">
        <v>265</v>
      </c>
      <c r="D213" s="9" t="s">
        <v>244</v>
      </c>
      <c r="E213" s="9" t="s">
        <v>92</v>
      </c>
      <c r="F213" s="9" t="s">
        <v>87</v>
      </c>
      <c r="G213" s="50">
        <v>29436</v>
      </c>
      <c r="H213" s="9" t="s">
        <v>537</v>
      </c>
      <c r="I213" s="9" t="s">
        <v>596</v>
      </c>
      <c r="J213" s="9" t="s">
        <v>518</v>
      </c>
    </row>
    <row r="214" spans="1:10" x14ac:dyDescent="0.3">
      <c r="A214" s="9" t="s">
        <v>687</v>
      </c>
      <c r="B214" s="9" t="s">
        <v>688</v>
      </c>
      <c r="C214" s="9" t="s">
        <v>265</v>
      </c>
      <c r="D214" s="9" t="s">
        <v>238</v>
      </c>
      <c r="E214" s="9" t="s">
        <v>96</v>
      </c>
      <c r="F214" s="9" t="s">
        <v>86</v>
      </c>
      <c r="G214" s="50">
        <v>25435</v>
      </c>
      <c r="H214" s="9" t="s">
        <v>516</v>
      </c>
      <c r="I214" s="9" t="s">
        <v>593</v>
      </c>
      <c r="J214" s="9" t="s">
        <v>230</v>
      </c>
    </row>
    <row r="215" spans="1:10" x14ac:dyDescent="0.3">
      <c r="A215" s="9" t="s">
        <v>689</v>
      </c>
      <c r="B215" s="9" t="s">
        <v>690</v>
      </c>
      <c r="C215" s="9" t="s">
        <v>265</v>
      </c>
      <c r="D215" s="9" t="s">
        <v>238</v>
      </c>
      <c r="E215" s="9" t="s">
        <v>96</v>
      </c>
      <c r="F215" s="9" t="s">
        <v>86</v>
      </c>
      <c r="G215" s="50">
        <v>22379</v>
      </c>
      <c r="H215" s="9" t="s">
        <v>516</v>
      </c>
      <c r="I215" s="9" t="s">
        <v>229</v>
      </c>
      <c r="J215" s="9" t="s">
        <v>257</v>
      </c>
    </row>
    <row r="216" spans="1:10" x14ac:dyDescent="0.3">
      <c r="A216" s="9" t="s">
        <v>691</v>
      </c>
      <c r="B216" s="9" t="s">
        <v>692</v>
      </c>
      <c r="C216" s="9" t="s">
        <v>265</v>
      </c>
      <c r="D216" s="9" t="s">
        <v>238</v>
      </c>
      <c r="E216" s="9" t="s">
        <v>96</v>
      </c>
      <c r="F216" s="9" t="s">
        <v>86</v>
      </c>
      <c r="G216" s="50">
        <v>22379</v>
      </c>
      <c r="H216" s="9" t="s">
        <v>516</v>
      </c>
      <c r="I216" s="9" t="s">
        <v>419</v>
      </c>
      <c r="J216" s="9" t="s">
        <v>257</v>
      </c>
    </row>
    <row r="217" spans="1:10" x14ac:dyDescent="0.3">
      <c r="A217" s="9" t="s">
        <v>693</v>
      </c>
      <c r="B217" s="9" t="s">
        <v>694</v>
      </c>
      <c r="C217" s="9" t="s">
        <v>265</v>
      </c>
      <c r="D217" s="9" t="s">
        <v>238</v>
      </c>
      <c r="E217" s="9" t="s">
        <v>96</v>
      </c>
      <c r="F217" s="9" t="s">
        <v>86</v>
      </c>
      <c r="G217" s="50">
        <v>22379</v>
      </c>
      <c r="H217" s="9" t="s">
        <v>516</v>
      </c>
      <c r="I217" s="9" t="s">
        <v>526</v>
      </c>
      <c r="J217" s="9" t="s">
        <v>257</v>
      </c>
    </row>
    <row r="218" spans="1:10" x14ac:dyDescent="0.3">
      <c r="A218" s="9" t="s">
        <v>695</v>
      </c>
      <c r="B218" s="9" t="s">
        <v>696</v>
      </c>
      <c r="C218" s="9" t="s">
        <v>265</v>
      </c>
      <c r="D218" s="9" t="s">
        <v>238</v>
      </c>
      <c r="E218" s="9" t="s">
        <v>108</v>
      </c>
      <c r="F218" s="9" t="s">
        <v>86</v>
      </c>
      <c r="G218" s="50">
        <v>19898</v>
      </c>
      <c r="H218" s="9" t="s">
        <v>516</v>
      </c>
      <c r="I218" s="9" t="s">
        <v>268</v>
      </c>
      <c r="J218" s="9" t="s">
        <v>257</v>
      </c>
    </row>
    <row r="219" spans="1:10" x14ac:dyDescent="0.3">
      <c r="A219" s="9" t="s">
        <v>697</v>
      </c>
      <c r="B219" s="9" t="s">
        <v>698</v>
      </c>
      <c r="C219" s="9" t="s">
        <v>265</v>
      </c>
      <c r="D219" s="9" t="s">
        <v>238</v>
      </c>
      <c r="E219" s="9" t="s">
        <v>108</v>
      </c>
      <c r="F219" s="9" t="s">
        <v>86</v>
      </c>
      <c r="G219" s="50">
        <v>19898</v>
      </c>
      <c r="H219" s="9" t="s">
        <v>516</v>
      </c>
      <c r="I219" s="9" t="s">
        <v>699</v>
      </c>
      <c r="J219" s="9" t="s">
        <v>257</v>
      </c>
    </row>
    <row r="220" spans="1:10" x14ac:dyDescent="0.3">
      <c r="A220" s="9" t="s">
        <v>700</v>
      </c>
      <c r="B220" s="9" t="s">
        <v>701</v>
      </c>
      <c r="C220" s="9" t="s">
        <v>265</v>
      </c>
      <c r="D220" s="9" t="s">
        <v>238</v>
      </c>
      <c r="E220" s="9" t="s">
        <v>108</v>
      </c>
      <c r="F220" s="9" t="s">
        <v>86</v>
      </c>
      <c r="G220" s="50">
        <v>19898</v>
      </c>
      <c r="H220" s="9" t="s">
        <v>516</v>
      </c>
      <c r="I220" s="9" t="s">
        <v>229</v>
      </c>
      <c r="J220" s="9" t="s">
        <v>257</v>
      </c>
    </row>
    <row r="221" spans="1:10" x14ac:dyDescent="0.3">
      <c r="A221" s="9" t="s">
        <v>702</v>
      </c>
      <c r="B221" s="9" t="s">
        <v>703</v>
      </c>
      <c r="C221" s="9" t="s">
        <v>265</v>
      </c>
      <c r="D221" s="9" t="s">
        <v>238</v>
      </c>
      <c r="E221" s="9" t="s">
        <v>96</v>
      </c>
      <c r="F221" s="9" t="s">
        <v>86</v>
      </c>
      <c r="G221" s="50">
        <v>25435</v>
      </c>
      <c r="H221" s="9" t="s">
        <v>516</v>
      </c>
      <c r="I221" s="9" t="s">
        <v>593</v>
      </c>
      <c r="J221" s="9" t="s">
        <v>230</v>
      </c>
    </row>
  </sheetData>
  <conditionalFormatting sqref="A2:A1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FE2E-8914-42FA-84FA-774C9A105B82}">
  <sheetPr>
    <tabColor theme="7" tint="0.39997558519241921"/>
    <pageSetUpPr fitToPage="1"/>
  </sheetPr>
  <dimension ref="A1:L1782"/>
  <sheetViews>
    <sheetView topLeftCell="B1" zoomScale="93" zoomScaleNormal="85" workbookViewId="0">
      <pane ySplit="1" topLeftCell="A2" activePane="bottomLeft" state="frozen"/>
      <selection activeCell="I1845" sqref="I1845"/>
      <selection pane="bottomLeft" activeCell="I15" sqref="I15"/>
    </sheetView>
  </sheetViews>
  <sheetFormatPr defaultColWidth="9.33203125" defaultRowHeight="13.8" x14ac:dyDescent="0.25"/>
  <cols>
    <col min="1" max="1" width="15.44140625" style="71" customWidth="1"/>
    <col min="2" max="2" width="40" style="71" customWidth="1"/>
    <col min="3" max="3" width="12.6640625" style="71" customWidth="1"/>
    <col min="4" max="4" width="26.33203125" style="71" customWidth="1"/>
    <col min="5" max="5" width="12.5546875" style="66" customWidth="1"/>
    <col min="6" max="6" width="12.33203125" style="71" customWidth="1"/>
    <col min="7" max="7" width="18.5546875" style="71" customWidth="1"/>
    <col min="8" max="9" width="15.5546875" style="66" customWidth="1"/>
    <col min="10" max="10" width="14.33203125" style="55" bestFit="1" customWidth="1"/>
    <col min="11" max="11" width="9.33203125" style="71"/>
    <col min="12" max="12" width="19.5546875" style="71" bestFit="1" customWidth="1"/>
    <col min="13" max="16384" width="9.33203125" style="71"/>
  </cols>
  <sheetData>
    <row r="1" spans="1:12" s="66" customFormat="1" ht="55.2" x14ac:dyDescent="0.3">
      <c r="A1" s="65" t="s">
        <v>765</v>
      </c>
      <c r="B1" s="65" t="s">
        <v>766</v>
      </c>
      <c r="C1" s="65" t="s">
        <v>767</v>
      </c>
      <c r="D1" s="65" t="s">
        <v>768</v>
      </c>
      <c r="E1" s="65" t="s">
        <v>769</v>
      </c>
      <c r="F1" s="65" t="s">
        <v>770</v>
      </c>
      <c r="G1" s="65" t="s">
        <v>771</v>
      </c>
      <c r="H1" s="65" t="s">
        <v>772</v>
      </c>
      <c r="I1" s="65" t="s">
        <v>773</v>
      </c>
      <c r="J1" s="65" t="s">
        <v>4652</v>
      </c>
      <c r="K1" s="65" t="s">
        <v>4653</v>
      </c>
      <c r="L1" s="65" t="s">
        <v>4652</v>
      </c>
    </row>
    <row r="2" spans="1:12" ht="12.75" customHeight="1" x14ac:dyDescent="0.25">
      <c r="A2" s="67" t="s">
        <v>774</v>
      </c>
      <c r="B2" s="67" t="s">
        <v>775</v>
      </c>
      <c r="C2" s="68" t="s">
        <v>776</v>
      </c>
      <c r="D2" s="67" t="s">
        <v>777</v>
      </c>
      <c r="E2" s="69">
        <v>214</v>
      </c>
      <c r="F2" s="70">
        <v>25</v>
      </c>
      <c r="G2" s="72">
        <v>45169.5</v>
      </c>
      <c r="H2" s="69">
        <v>730.5</v>
      </c>
      <c r="I2" s="69">
        <v>1</v>
      </c>
      <c r="J2" s="59">
        <f>IF(I2&gt;8,E2/2,E2)</f>
        <v>214</v>
      </c>
      <c r="K2" s="73" t="str">
        <f>IF(J2&lt;100,"Списать","")</f>
        <v/>
      </c>
      <c r="L2" s="73">
        <f>F2*J2</f>
        <v>5350</v>
      </c>
    </row>
    <row r="3" spans="1:12" ht="12.75" customHeight="1" x14ac:dyDescent="0.25">
      <c r="A3" s="67" t="s">
        <v>778</v>
      </c>
      <c r="B3" s="67" t="s">
        <v>779</v>
      </c>
      <c r="C3" s="68" t="s">
        <v>780</v>
      </c>
      <c r="D3" s="67" t="s">
        <v>781</v>
      </c>
      <c r="E3" s="69">
        <v>116.7217</v>
      </c>
      <c r="F3" s="70">
        <v>93</v>
      </c>
      <c r="G3" s="72">
        <v>45169.5</v>
      </c>
      <c r="H3" s="69">
        <v>730.5</v>
      </c>
      <c r="I3" s="69">
        <v>1</v>
      </c>
      <c r="J3" s="59">
        <f t="shared" ref="J3:J66" si="0">IF(I3&gt;8,E3/2,E3)</f>
        <v>116.7217</v>
      </c>
      <c r="K3" s="73" t="str">
        <f t="shared" ref="K3:K66" si="1">IF(J3&lt;100,"Списать","")</f>
        <v/>
      </c>
      <c r="L3" s="73">
        <f t="shared" ref="L3:L66" si="2">F3*J3</f>
        <v>10855.1181</v>
      </c>
    </row>
    <row r="4" spans="1:12" ht="12.75" customHeight="1" x14ac:dyDescent="0.25">
      <c r="A4" s="67" t="s">
        <v>782</v>
      </c>
      <c r="B4" s="67" t="s">
        <v>783</v>
      </c>
      <c r="C4" s="68" t="s">
        <v>784</v>
      </c>
      <c r="D4" s="67" t="s">
        <v>785</v>
      </c>
      <c r="E4" s="69">
        <v>225.88</v>
      </c>
      <c r="F4" s="70">
        <v>74</v>
      </c>
      <c r="G4" s="72">
        <v>47648</v>
      </c>
      <c r="H4" s="69">
        <v>9999</v>
      </c>
      <c r="I4" s="69">
        <v>10</v>
      </c>
      <c r="J4" s="59">
        <f t="shared" si="0"/>
        <v>112.94</v>
      </c>
      <c r="K4" s="73" t="str">
        <f t="shared" si="1"/>
        <v/>
      </c>
      <c r="L4" s="73">
        <f t="shared" si="2"/>
        <v>8357.56</v>
      </c>
    </row>
    <row r="5" spans="1:12" ht="12.75" customHeight="1" x14ac:dyDescent="0.25">
      <c r="A5" s="67" t="s">
        <v>786</v>
      </c>
      <c r="B5" s="67" t="s">
        <v>787</v>
      </c>
      <c r="C5" s="68" t="s">
        <v>788</v>
      </c>
      <c r="D5" s="67" t="s">
        <v>789</v>
      </c>
      <c r="E5" s="69">
        <v>223</v>
      </c>
      <c r="F5" s="70">
        <v>57</v>
      </c>
      <c r="G5" s="72">
        <v>45169.5</v>
      </c>
      <c r="H5" s="69">
        <v>730.5</v>
      </c>
      <c r="I5" s="69">
        <v>1</v>
      </c>
      <c r="J5" s="59">
        <f t="shared" si="0"/>
        <v>223</v>
      </c>
      <c r="K5" s="73" t="str">
        <f t="shared" si="1"/>
        <v/>
      </c>
      <c r="L5" s="73">
        <f t="shared" si="2"/>
        <v>12711</v>
      </c>
    </row>
    <row r="6" spans="1:12" ht="12.75" customHeight="1" x14ac:dyDescent="0.25">
      <c r="A6" s="67" t="s">
        <v>790</v>
      </c>
      <c r="B6" s="67" t="s">
        <v>791</v>
      </c>
      <c r="C6" s="68" t="s">
        <v>792</v>
      </c>
      <c r="D6" s="67" t="s">
        <v>793</v>
      </c>
      <c r="E6" s="69">
        <v>214</v>
      </c>
      <c r="F6" s="70">
        <v>44</v>
      </c>
      <c r="G6" s="72">
        <v>44979</v>
      </c>
      <c r="H6" s="69">
        <v>540</v>
      </c>
      <c r="I6" s="69">
        <v>1</v>
      </c>
      <c r="J6" s="59">
        <f t="shared" si="0"/>
        <v>214</v>
      </c>
      <c r="K6" s="73" t="str">
        <f t="shared" si="1"/>
        <v/>
      </c>
      <c r="L6" s="73">
        <f t="shared" si="2"/>
        <v>9416</v>
      </c>
    </row>
    <row r="7" spans="1:12" ht="12.75" customHeight="1" x14ac:dyDescent="0.25">
      <c r="A7" s="67" t="s">
        <v>794</v>
      </c>
      <c r="B7" s="67" t="s">
        <v>795</v>
      </c>
      <c r="C7" s="68" t="s">
        <v>796</v>
      </c>
      <c r="D7" s="67" t="s">
        <v>797</v>
      </c>
      <c r="E7" s="69">
        <v>199</v>
      </c>
      <c r="F7" s="70">
        <v>58</v>
      </c>
      <c r="G7" s="72">
        <v>44565</v>
      </c>
      <c r="H7" s="69">
        <v>366</v>
      </c>
      <c r="I7" s="69">
        <v>9</v>
      </c>
      <c r="J7" s="59">
        <f t="shared" si="0"/>
        <v>99.5</v>
      </c>
      <c r="K7" s="73" t="str">
        <f>IF(J7&lt;100,"Списать","")</f>
        <v>Списать</v>
      </c>
      <c r="L7" s="73">
        <f t="shared" si="2"/>
        <v>5771</v>
      </c>
    </row>
    <row r="8" spans="1:12" ht="12.75" customHeight="1" x14ac:dyDescent="0.25">
      <c r="A8" s="67" t="s">
        <v>798</v>
      </c>
      <c r="B8" s="67" t="s">
        <v>799</v>
      </c>
      <c r="C8" s="68" t="s">
        <v>800</v>
      </c>
      <c r="D8" s="67" t="s">
        <v>801</v>
      </c>
      <c r="E8" s="69">
        <v>214</v>
      </c>
      <c r="F8" s="70">
        <v>503</v>
      </c>
      <c r="G8" s="72">
        <v>45040.5</v>
      </c>
      <c r="H8" s="69">
        <v>601.5</v>
      </c>
      <c r="I8" s="69">
        <v>1</v>
      </c>
      <c r="J8" s="59">
        <f t="shared" si="0"/>
        <v>214</v>
      </c>
      <c r="K8" s="73" t="str">
        <f t="shared" si="1"/>
        <v/>
      </c>
      <c r="L8" s="73">
        <f t="shared" si="2"/>
        <v>107642</v>
      </c>
    </row>
    <row r="9" spans="1:12" ht="12.75" customHeight="1" x14ac:dyDescent="0.25">
      <c r="A9" s="67" t="s">
        <v>782</v>
      </c>
      <c r="B9" s="67" t="s">
        <v>802</v>
      </c>
      <c r="C9" s="68" t="s">
        <v>803</v>
      </c>
      <c r="D9" s="67" t="s">
        <v>804</v>
      </c>
      <c r="E9" s="69">
        <v>214</v>
      </c>
      <c r="F9" s="70">
        <v>201</v>
      </c>
      <c r="G9" s="72">
        <v>45154</v>
      </c>
      <c r="H9" s="69">
        <v>1440</v>
      </c>
      <c r="I9" s="69">
        <v>10</v>
      </c>
      <c r="J9" s="59">
        <f t="shared" si="0"/>
        <v>107</v>
      </c>
      <c r="K9" s="73" t="str">
        <f t="shared" si="1"/>
        <v/>
      </c>
      <c r="L9" s="73">
        <f t="shared" si="2"/>
        <v>21507</v>
      </c>
    </row>
    <row r="10" spans="1:12" ht="12.75" customHeight="1" x14ac:dyDescent="0.25">
      <c r="A10" s="67" t="s">
        <v>805</v>
      </c>
      <c r="B10" s="67" t="s">
        <v>806</v>
      </c>
      <c r="C10" s="68" t="s">
        <v>807</v>
      </c>
      <c r="D10" s="67" t="s">
        <v>808</v>
      </c>
      <c r="E10" s="69">
        <v>214</v>
      </c>
      <c r="F10" s="70">
        <v>448</v>
      </c>
      <c r="G10" s="72">
        <v>44563.5</v>
      </c>
      <c r="H10" s="69">
        <v>364.5</v>
      </c>
      <c r="I10" s="69">
        <v>9</v>
      </c>
      <c r="J10" s="59">
        <f t="shared" si="0"/>
        <v>107</v>
      </c>
      <c r="K10" s="73" t="str">
        <f t="shared" si="1"/>
        <v/>
      </c>
      <c r="L10" s="73">
        <f t="shared" si="2"/>
        <v>47936</v>
      </c>
    </row>
    <row r="11" spans="1:12" ht="12.75" customHeight="1" x14ac:dyDescent="0.25">
      <c r="A11" s="67" t="s">
        <v>809</v>
      </c>
      <c r="B11" s="67" t="s">
        <v>810</v>
      </c>
      <c r="C11" s="68" t="s">
        <v>811</v>
      </c>
      <c r="D11" s="67" t="s">
        <v>812</v>
      </c>
      <c r="E11" s="69">
        <v>214</v>
      </c>
      <c r="F11" s="70">
        <v>57</v>
      </c>
      <c r="G11" s="72">
        <v>47648</v>
      </c>
      <c r="H11" s="69">
        <v>9999</v>
      </c>
      <c r="I11" s="69">
        <v>1</v>
      </c>
      <c r="J11" s="59">
        <f t="shared" si="0"/>
        <v>214</v>
      </c>
      <c r="K11" s="73" t="str">
        <f t="shared" si="1"/>
        <v/>
      </c>
      <c r="L11" s="73">
        <f t="shared" si="2"/>
        <v>12198</v>
      </c>
    </row>
    <row r="12" spans="1:12" ht="12.75" customHeight="1" x14ac:dyDescent="0.25">
      <c r="A12" s="67" t="s">
        <v>813</v>
      </c>
      <c r="B12" s="67" t="s">
        <v>779</v>
      </c>
      <c r="C12" s="68" t="s">
        <v>814</v>
      </c>
      <c r="D12" s="67" t="s">
        <v>815</v>
      </c>
      <c r="E12" s="69">
        <v>115.9374</v>
      </c>
      <c r="F12" s="70">
        <v>26</v>
      </c>
      <c r="G12" s="72">
        <v>44679</v>
      </c>
      <c r="H12" s="69">
        <v>480</v>
      </c>
      <c r="I12" s="69">
        <v>9</v>
      </c>
      <c r="J12" s="59">
        <f t="shared" si="0"/>
        <v>57.968699999999998</v>
      </c>
      <c r="K12" s="73" t="str">
        <f t="shared" si="1"/>
        <v>Списать</v>
      </c>
      <c r="L12" s="73">
        <f t="shared" si="2"/>
        <v>1507.1861999999999</v>
      </c>
    </row>
    <row r="13" spans="1:12" ht="12.75" customHeight="1" x14ac:dyDescent="0.25">
      <c r="A13" s="67" t="s">
        <v>816</v>
      </c>
      <c r="B13" s="67" t="s">
        <v>817</v>
      </c>
      <c r="C13" s="68" t="s">
        <v>818</v>
      </c>
      <c r="D13" s="67" t="s">
        <v>819</v>
      </c>
      <c r="E13" s="69">
        <v>216.2149</v>
      </c>
      <c r="F13" s="70">
        <v>74</v>
      </c>
      <c r="G13" s="72">
        <v>44563.5</v>
      </c>
      <c r="H13" s="69">
        <v>364.5</v>
      </c>
      <c r="I13" s="69">
        <v>9</v>
      </c>
      <c r="J13" s="59">
        <f t="shared" si="0"/>
        <v>108.10745</v>
      </c>
      <c r="K13" s="73" t="str">
        <f t="shared" si="1"/>
        <v/>
      </c>
      <c r="L13" s="73">
        <f t="shared" si="2"/>
        <v>7999.9512999999997</v>
      </c>
    </row>
    <row r="14" spans="1:12" ht="12.75" customHeight="1" x14ac:dyDescent="0.25">
      <c r="A14" s="67" t="s">
        <v>820</v>
      </c>
      <c r="B14" s="67" t="s">
        <v>821</v>
      </c>
      <c r="C14" s="68" t="s">
        <v>822</v>
      </c>
      <c r="D14" s="67" t="s">
        <v>823</v>
      </c>
      <c r="E14" s="69">
        <v>144.16</v>
      </c>
      <c r="F14" s="70">
        <v>49</v>
      </c>
      <c r="G14" s="72">
        <v>44563.5</v>
      </c>
      <c r="H14" s="69">
        <v>364.5</v>
      </c>
      <c r="I14" s="69">
        <v>9</v>
      </c>
      <c r="J14" s="59">
        <f t="shared" si="0"/>
        <v>72.08</v>
      </c>
      <c r="K14" s="73" t="str">
        <f t="shared" si="1"/>
        <v>Списать</v>
      </c>
      <c r="L14" s="73">
        <f t="shared" si="2"/>
        <v>3531.92</v>
      </c>
    </row>
    <row r="15" spans="1:12" ht="12.75" customHeight="1" x14ac:dyDescent="0.25">
      <c r="A15" s="67" t="s">
        <v>824</v>
      </c>
      <c r="B15" s="67" t="s">
        <v>825</v>
      </c>
      <c r="C15" s="68" t="s">
        <v>826</v>
      </c>
      <c r="D15" s="67" t="s">
        <v>827</v>
      </c>
      <c r="E15" s="69">
        <v>186.2364</v>
      </c>
      <c r="F15" s="70">
        <v>1</v>
      </c>
      <c r="G15" s="72">
        <v>44563.5</v>
      </c>
      <c r="H15" s="69">
        <v>364.5</v>
      </c>
      <c r="I15" s="69">
        <v>9</v>
      </c>
      <c r="J15" s="59">
        <f t="shared" si="0"/>
        <v>93.118200000000002</v>
      </c>
      <c r="K15" s="73" t="str">
        <f t="shared" si="1"/>
        <v>Списать</v>
      </c>
      <c r="L15" s="73">
        <f t="shared" si="2"/>
        <v>93.118200000000002</v>
      </c>
    </row>
    <row r="16" spans="1:12" ht="12.75" customHeight="1" x14ac:dyDescent="0.25">
      <c r="A16" s="67" t="s">
        <v>828</v>
      </c>
      <c r="B16" s="67" t="s">
        <v>829</v>
      </c>
      <c r="C16" s="68" t="s">
        <v>830</v>
      </c>
      <c r="D16" s="67" t="s">
        <v>831</v>
      </c>
      <c r="E16" s="69">
        <v>12.077199999999999</v>
      </c>
      <c r="F16" s="70">
        <v>346</v>
      </c>
      <c r="G16" s="72">
        <v>44595</v>
      </c>
      <c r="H16" s="69">
        <v>276</v>
      </c>
      <c r="I16" s="69">
        <v>5</v>
      </c>
      <c r="J16" s="59">
        <f t="shared" si="0"/>
        <v>12.077199999999999</v>
      </c>
      <c r="K16" s="73" t="str">
        <f t="shared" si="1"/>
        <v>Списать</v>
      </c>
      <c r="L16" s="73">
        <f t="shared" si="2"/>
        <v>4178.7111999999997</v>
      </c>
    </row>
    <row r="17" spans="1:12" ht="12.75" customHeight="1" x14ac:dyDescent="0.25">
      <c r="A17" s="67" t="s">
        <v>832</v>
      </c>
      <c r="B17" s="67" t="s">
        <v>833</v>
      </c>
      <c r="C17" s="68" t="s">
        <v>834</v>
      </c>
      <c r="D17" s="67" t="s">
        <v>835</v>
      </c>
      <c r="E17" s="69">
        <v>378.3</v>
      </c>
      <c r="F17" s="70">
        <v>0</v>
      </c>
      <c r="G17" s="72">
        <v>44593.5</v>
      </c>
      <c r="H17" s="69">
        <v>364.5</v>
      </c>
      <c r="I17" s="69">
        <v>8</v>
      </c>
      <c r="J17" s="59">
        <f t="shared" si="0"/>
        <v>378.3</v>
      </c>
      <c r="K17" s="73" t="str">
        <f t="shared" si="1"/>
        <v/>
      </c>
      <c r="L17" s="73">
        <f t="shared" si="2"/>
        <v>0</v>
      </c>
    </row>
    <row r="18" spans="1:12" ht="12.75" customHeight="1" x14ac:dyDescent="0.25">
      <c r="A18" s="67" t="s">
        <v>836</v>
      </c>
      <c r="B18" s="67" t="s">
        <v>837</v>
      </c>
      <c r="C18" s="68" t="s">
        <v>838</v>
      </c>
      <c r="D18" s="67" t="s">
        <v>839</v>
      </c>
      <c r="E18" s="69">
        <v>386.79039999999998</v>
      </c>
      <c r="F18" s="70">
        <v>10</v>
      </c>
      <c r="G18" s="72">
        <v>44679</v>
      </c>
      <c r="H18" s="69">
        <v>540</v>
      </c>
      <c r="I18" s="69">
        <v>11</v>
      </c>
      <c r="J18" s="59">
        <f t="shared" si="0"/>
        <v>193.39519999999999</v>
      </c>
      <c r="K18" s="73" t="str">
        <f t="shared" si="1"/>
        <v/>
      </c>
      <c r="L18" s="73">
        <f t="shared" si="2"/>
        <v>1933.9519999999998</v>
      </c>
    </row>
    <row r="19" spans="1:12" ht="12.75" customHeight="1" x14ac:dyDescent="0.25">
      <c r="A19" s="67" t="s">
        <v>820</v>
      </c>
      <c r="B19" s="67" t="s">
        <v>806</v>
      </c>
      <c r="C19" s="68" t="s">
        <v>840</v>
      </c>
      <c r="D19" s="67" t="s">
        <v>841</v>
      </c>
      <c r="E19" s="69">
        <v>214</v>
      </c>
      <c r="F19" s="70">
        <v>294</v>
      </c>
      <c r="G19" s="72">
        <v>44563.5</v>
      </c>
      <c r="H19" s="69">
        <v>364.5</v>
      </c>
      <c r="I19" s="69">
        <v>9</v>
      </c>
      <c r="J19" s="59">
        <f t="shared" si="0"/>
        <v>107</v>
      </c>
      <c r="K19" s="73" t="str">
        <f t="shared" si="1"/>
        <v/>
      </c>
      <c r="L19" s="73">
        <f t="shared" si="2"/>
        <v>31458</v>
      </c>
    </row>
    <row r="20" spans="1:12" ht="12.75" customHeight="1" x14ac:dyDescent="0.25">
      <c r="A20" s="67" t="s">
        <v>813</v>
      </c>
      <c r="B20" s="67" t="s">
        <v>806</v>
      </c>
      <c r="C20" s="68" t="s">
        <v>842</v>
      </c>
      <c r="D20" s="67" t="s">
        <v>843</v>
      </c>
      <c r="E20" s="69">
        <v>214</v>
      </c>
      <c r="F20" s="70">
        <v>49</v>
      </c>
      <c r="G20" s="72">
        <v>44565</v>
      </c>
      <c r="H20" s="69">
        <v>366</v>
      </c>
      <c r="I20" s="69">
        <v>9</v>
      </c>
      <c r="J20" s="59">
        <f t="shared" si="0"/>
        <v>107</v>
      </c>
      <c r="K20" s="73" t="str">
        <f t="shared" si="1"/>
        <v/>
      </c>
      <c r="L20" s="73">
        <f t="shared" si="2"/>
        <v>5243</v>
      </c>
    </row>
    <row r="21" spans="1:12" ht="12.75" customHeight="1" x14ac:dyDescent="0.25">
      <c r="A21" s="67" t="s">
        <v>836</v>
      </c>
      <c r="B21" s="67" t="s">
        <v>844</v>
      </c>
      <c r="C21" s="68" t="s">
        <v>845</v>
      </c>
      <c r="D21" s="67" t="s">
        <v>846</v>
      </c>
      <c r="E21" s="69">
        <v>158.82</v>
      </c>
      <c r="F21" s="70">
        <v>8</v>
      </c>
      <c r="G21" s="72">
        <v>44563.5</v>
      </c>
      <c r="H21" s="69">
        <v>364.5</v>
      </c>
      <c r="I21" s="69">
        <v>9</v>
      </c>
      <c r="J21" s="59">
        <f t="shared" si="0"/>
        <v>79.41</v>
      </c>
      <c r="K21" s="73" t="str">
        <f t="shared" si="1"/>
        <v>Списать</v>
      </c>
      <c r="L21" s="73">
        <f t="shared" si="2"/>
        <v>635.28</v>
      </c>
    </row>
    <row r="22" spans="1:12" ht="12.75" customHeight="1" x14ac:dyDescent="0.25">
      <c r="A22" s="67" t="s">
        <v>847</v>
      </c>
      <c r="B22" s="67" t="s">
        <v>829</v>
      </c>
      <c r="C22" s="68" t="s">
        <v>848</v>
      </c>
      <c r="D22" s="67" t="s">
        <v>849</v>
      </c>
      <c r="E22" s="69">
        <v>23.44</v>
      </c>
      <c r="F22" s="70">
        <v>4</v>
      </c>
      <c r="G22" s="72">
        <v>44565</v>
      </c>
      <c r="H22" s="69">
        <v>276</v>
      </c>
      <c r="I22" s="69">
        <v>6</v>
      </c>
      <c r="J22" s="59">
        <f t="shared" si="0"/>
        <v>23.44</v>
      </c>
      <c r="K22" s="73" t="str">
        <f t="shared" si="1"/>
        <v>Списать</v>
      </c>
      <c r="L22" s="73">
        <f t="shared" si="2"/>
        <v>93.76</v>
      </c>
    </row>
    <row r="23" spans="1:12" ht="12.75" customHeight="1" x14ac:dyDescent="0.25">
      <c r="A23" s="67" t="s">
        <v>850</v>
      </c>
      <c r="B23" s="67" t="s">
        <v>851</v>
      </c>
      <c r="C23" s="68" t="s">
        <v>852</v>
      </c>
      <c r="D23" s="67" t="s">
        <v>853</v>
      </c>
      <c r="E23" s="69">
        <v>276.25</v>
      </c>
      <c r="F23" s="70">
        <v>4</v>
      </c>
      <c r="G23" s="72">
        <v>44443.5</v>
      </c>
      <c r="H23" s="69">
        <v>244.5</v>
      </c>
      <c r="I23" s="69">
        <v>9</v>
      </c>
      <c r="J23" s="59">
        <f t="shared" si="0"/>
        <v>138.125</v>
      </c>
      <c r="K23" s="73" t="str">
        <f t="shared" si="1"/>
        <v/>
      </c>
      <c r="L23" s="73">
        <f t="shared" si="2"/>
        <v>552.5</v>
      </c>
    </row>
    <row r="24" spans="1:12" ht="12.75" customHeight="1" x14ac:dyDescent="0.25">
      <c r="A24" s="67" t="s">
        <v>786</v>
      </c>
      <c r="B24" s="67" t="s">
        <v>799</v>
      </c>
      <c r="C24" s="68" t="s">
        <v>854</v>
      </c>
      <c r="D24" s="67" t="s">
        <v>855</v>
      </c>
      <c r="E24" s="69">
        <v>214</v>
      </c>
      <c r="F24" s="70">
        <v>146</v>
      </c>
      <c r="G24" s="72">
        <v>44595</v>
      </c>
      <c r="H24" s="69">
        <v>366</v>
      </c>
      <c r="I24" s="69">
        <v>8</v>
      </c>
      <c r="J24" s="59">
        <f t="shared" si="0"/>
        <v>214</v>
      </c>
      <c r="K24" s="73" t="str">
        <f t="shared" si="1"/>
        <v/>
      </c>
      <c r="L24" s="73">
        <f t="shared" si="2"/>
        <v>31244</v>
      </c>
    </row>
    <row r="25" spans="1:12" ht="12.75" customHeight="1" x14ac:dyDescent="0.25">
      <c r="A25" s="67" t="s">
        <v>794</v>
      </c>
      <c r="B25" s="67" t="s">
        <v>779</v>
      </c>
      <c r="C25" s="68" t="s">
        <v>856</v>
      </c>
      <c r="D25" s="67" t="s">
        <v>857</v>
      </c>
      <c r="E25" s="69">
        <v>25.0839</v>
      </c>
      <c r="F25" s="70">
        <v>30</v>
      </c>
      <c r="G25" s="72">
        <v>44619</v>
      </c>
      <c r="H25" s="69">
        <v>180</v>
      </c>
      <c r="I25" s="69">
        <v>1</v>
      </c>
      <c r="J25" s="59">
        <f t="shared" si="0"/>
        <v>25.0839</v>
      </c>
      <c r="K25" s="73" t="str">
        <f t="shared" si="1"/>
        <v>Списать</v>
      </c>
      <c r="L25" s="73">
        <f t="shared" si="2"/>
        <v>752.51700000000005</v>
      </c>
    </row>
    <row r="26" spans="1:12" ht="12.75" customHeight="1" x14ac:dyDescent="0.25">
      <c r="A26" s="67" t="s">
        <v>858</v>
      </c>
      <c r="B26" s="67" t="s">
        <v>859</v>
      </c>
      <c r="C26" s="68" t="s">
        <v>860</v>
      </c>
      <c r="D26" s="67" t="s">
        <v>861</v>
      </c>
      <c r="E26" s="69">
        <v>214</v>
      </c>
      <c r="F26" s="70">
        <v>53</v>
      </c>
      <c r="G26" s="72">
        <v>45350.5</v>
      </c>
      <c r="H26" s="69">
        <v>973.5</v>
      </c>
      <c r="I26" s="69">
        <v>1</v>
      </c>
      <c r="J26" s="59">
        <f t="shared" si="0"/>
        <v>214</v>
      </c>
      <c r="K26" s="73" t="str">
        <f t="shared" si="1"/>
        <v/>
      </c>
      <c r="L26" s="73">
        <f t="shared" si="2"/>
        <v>11342</v>
      </c>
    </row>
    <row r="27" spans="1:12" ht="12.75" customHeight="1" x14ac:dyDescent="0.25">
      <c r="A27" s="67" t="s">
        <v>858</v>
      </c>
      <c r="B27" s="67" t="s">
        <v>810</v>
      </c>
      <c r="C27" s="68" t="s">
        <v>862</v>
      </c>
      <c r="D27" s="67" t="s">
        <v>863</v>
      </c>
      <c r="E27" s="69">
        <v>157.80000000000001</v>
      </c>
      <c r="F27" s="70">
        <v>37</v>
      </c>
      <c r="G27" s="72">
        <v>47648</v>
      </c>
      <c r="H27" s="69">
        <v>9999</v>
      </c>
      <c r="I27" s="69">
        <v>1</v>
      </c>
      <c r="J27" s="59">
        <f t="shared" si="0"/>
        <v>157.80000000000001</v>
      </c>
      <c r="K27" s="73" t="str">
        <f t="shared" si="1"/>
        <v/>
      </c>
      <c r="L27" s="73">
        <f t="shared" si="2"/>
        <v>5838.6</v>
      </c>
    </row>
    <row r="28" spans="1:12" ht="12.75" customHeight="1" x14ac:dyDescent="0.25">
      <c r="A28" s="67" t="s">
        <v>864</v>
      </c>
      <c r="B28" s="67" t="s">
        <v>865</v>
      </c>
      <c r="C28" s="68" t="s">
        <v>866</v>
      </c>
      <c r="D28" s="67" t="s">
        <v>867</v>
      </c>
      <c r="E28" s="69">
        <v>213</v>
      </c>
      <c r="F28" s="70">
        <v>10</v>
      </c>
      <c r="G28" s="72">
        <v>45168</v>
      </c>
      <c r="H28" s="69">
        <v>729</v>
      </c>
      <c r="I28" s="69">
        <v>1</v>
      </c>
      <c r="J28" s="59">
        <f t="shared" si="0"/>
        <v>213</v>
      </c>
      <c r="K28" s="73" t="str">
        <f t="shared" si="1"/>
        <v/>
      </c>
      <c r="L28" s="73">
        <f t="shared" si="2"/>
        <v>2130</v>
      </c>
    </row>
    <row r="29" spans="1:12" ht="12.75" customHeight="1" x14ac:dyDescent="0.25">
      <c r="A29" s="67" t="s">
        <v>868</v>
      </c>
      <c r="B29" s="67" t="s">
        <v>869</v>
      </c>
      <c r="C29" s="68" t="s">
        <v>870</v>
      </c>
      <c r="D29" s="67" t="s">
        <v>871</v>
      </c>
      <c r="E29" s="69">
        <v>214</v>
      </c>
      <c r="F29" s="70">
        <v>7</v>
      </c>
      <c r="G29" s="72">
        <v>44589</v>
      </c>
      <c r="H29" s="69">
        <v>360</v>
      </c>
      <c r="I29" s="69">
        <v>8</v>
      </c>
      <c r="J29" s="59">
        <f t="shared" si="0"/>
        <v>214</v>
      </c>
      <c r="K29" s="73" t="str">
        <f t="shared" si="1"/>
        <v/>
      </c>
      <c r="L29" s="73">
        <f t="shared" si="2"/>
        <v>1498</v>
      </c>
    </row>
    <row r="30" spans="1:12" ht="12.75" customHeight="1" x14ac:dyDescent="0.25">
      <c r="A30" s="67" t="s">
        <v>872</v>
      </c>
      <c r="B30" s="67" t="s">
        <v>873</v>
      </c>
      <c r="C30" s="68" t="s">
        <v>874</v>
      </c>
      <c r="D30" s="67" t="s">
        <v>875</v>
      </c>
      <c r="E30" s="69">
        <v>682.96730000000002</v>
      </c>
      <c r="F30" s="70">
        <v>55</v>
      </c>
      <c r="G30" s="72">
        <v>44565</v>
      </c>
      <c r="H30" s="69">
        <v>366</v>
      </c>
      <c r="I30" s="69">
        <v>9</v>
      </c>
      <c r="J30" s="59">
        <f t="shared" si="0"/>
        <v>341.48365000000001</v>
      </c>
      <c r="K30" s="73" t="str">
        <f t="shared" si="1"/>
        <v/>
      </c>
      <c r="L30" s="73">
        <f t="shared" si="2"/>
        <v>18781.600750000001</v>
      </c>
    </row>
    <row r="31" spans="1:12" ht="12.75" customHeight="1" x14ac:dyDescent="0.25">
      <c r="A31" s="67" t="s">
        <v>786</v>
      </c>
      <c r="B31" s="67" t="s">
        <v>876</v>
      </c>
      <c r="C31" s="68" t="s">
        <v>877</v>
      </c>
      <c r="D31" s="67" t="s">
        <v>878</v>
      </c>
      <c r="E31" s="69">
        <v>51.559600000000003</v>
      </c>
      <c r="F31" s="70">
        <v>100</v>
      </c>
      <c r="G31" s="72">
        <v>44563.5</v>
      </c>
      <c r="H31" s="69">
        <v>364.5</v>
      </c>
      <c r="I31" s="69">
        <v>9</v>
      </c>
      <c r="J31" s="59">
        <f t="shared" si="0"/>
        <v>25.779800000000002</v>
      </c>
      <c r="K31" s="73" t="str">
        <f t="shared" si="1"/>
        <v>Списать</v>
      </c>
      <c r="L31" s="73">
        <f t="shared" si="2"/>
        <v>2577.98</v>
      </c>
    </row>
    <row r="32" spans="1:12" ht="12.75" customHeight="1" x14ac:dyDescent="0.25">
      <c r="A32" s="67" t="s">
        <v>828</v>
      </c>
      <c r="B32" s="67" t="s">
        <v>844</v>
      </c>
      <c r="C32" s="68" t="s">
        <v>879</v>
      </c>
      <c r="D32" s="67" t="s">
        <v>880</v>
      </c>
      <c r="E32" s="69">
        <v>163.95599999999999</v>
      </c>
      <c r="F32" s="70">
        <v>14</v>
      </c>
      <c r="G32" s="72">
        <v>44409</v>
      </c>
      <c r="H32" s="69">
        <v>180</v>
      </c>
      <c r="I32" s="69">
        <v>8</v>
      </c>
      <c r="J32" s="59">
        <f t="shared" si="0"/>
        <v>163.95599999999999</v>
      </c>
      <c r="K32" s="73" t="str">
        <f t="shared" si="1"/>
        <v/>
      </c>
      <c r="L32" s="73">
        <f t="shared" si="2"/>
        <v>2295.384</v>
      </c>
    </row>
    <row r="33" spans="1:12" ht="12.75" customHeight="1" x14ac:dyDescent="0.25">
      <c r="A33" s="67" t="s">
        <v>881</v>
      </c>
      <c r="B33" s="67" t="s">
        <v>882</v>
      </c>
      <c r="C33" s="68" t="s">
        <v>883</v>
      </c>
      <c r="D33" s="67" t="s">
        <v>884</v>
      </c>
      <c r="E33" s="69">
        <v>56.604900000000001</v>
      </c>
      <c r="F33" s="70">
        <v>2171</v>
      </c>
      <c r="G33" s="72">
        <v>44595</v>
      </c>
      <c r="H33" s="69">
        <v>366</v>
      </c>
      <c r="I33" s="69">
        <v>8</v>
      </c>
      <c r="J33" s="59">
        <f t="shared" si="0"/>
        <v>56.604900000000001</v>
      </c>
      <c r="K33" s="73" t="str">
        <f t="shared" si="1"/>
        <v>Списать</v>
      </c>
      <c r="L33" s="73">
        <f t="shared" si="2"/>
        <v>122889.23790000001</v>
      </c>
    </row>
    <row r="34" spans="1:12" ht="12.75" customHeight="1" x14ac:dyDescent="0.25">
      <c r="A34" s="67" t="s">
        <v>868</v>
      </c>
      <c r="B34" s="67" t="s">
        <v>779</v>
      </c>
      <c r="C34" s="68" t="s">
        <v>885</v>
      </c>
      <c r="D34" s="67" t="s">
        <v>886</v>
      </c>
      <c r="E34" s="69">
        <v>223</v>
      </c>
      <c r="F34" s="70">
        <v>12</v>
      </c>
      <c r="G34" s="72">
        <v>44899.5</v>
      </c>
      <c r="H34" s="69">
        <v>730.5</v>
      </c>
      <c r="I34" s="69">
        <v>10</v>
      </c>
      <c r="J34" s="59">
        <f t="shared" si="0"/>
        <v>111.5</v>
      </c>
      <c r="K34" s="73" t="str">
        <f t="shared" si="1"/>
        <v/>
      </c>
      <c r="L34" s="73">
        <f t="shared" si="2"/>
        <v>1338</v>
      </c>
    </row>
    <row r="35" spans="1:12" ht="12.75" customHeight="1" x14ac:dyDescent="0.25">
      <c r="A35" s="67" t="s">
        <v>850</v>
      </c>
      <c r="B35" s="67" t="s">
        <v>779</v>
      </c>
      <c r="C35" s="68" t="s">
        <v>887</v>
      </c>
      <c r="D35" s="67" t="s">
        <v>888</v>
      </c>
      <c r="E35" s="69">
        <v>49.682699999999997</v>
      </c>
      <c r="F35" s="70">
        <v>5</v>
      </c>
      <c r="G35" s="72">
        <v>44565</v>
      </c>
      <c r="H35" s="69">
        <v>366</v>
      </c>
      <c r="I35" s="69">
        <v>9</v>
      </c>
      <c r="J35" s="59">
        <f t="shared" si="0"/>
        <v>24.841349999999998</v>
      </c>
      <c r="K35" s="73" t="str">
        <f t="shared" si="1"/>
        <v>Списать</v>
      </c>
      <c r="L35" s="73">
        <f t="shared" si="2"/>
        <v>124.20675</v>
      </c>
    </row>
    <row r="36" spans="1:12" ht="12.75" customHeight="1" x14ac:dyDescent="0.25">
      <c r="A36" s="67" t="s">
        <v>828</v>
      </c>
      <c r="B36" s="67" t="s">
        <v>889</v>
      </c>
      <c r="C36" s="68" t="s">
        <v>890</v>
      </c>
      <c r="D36" s="67" t="s">
        <v>891</v>
      </c>
      <c r="E36" s="69">
        <v>214</v>
      </c>
      <c r="F36" s="70">
        <v>56</v>
      </c>
      <c r="G36" s="72">
        <v>44595</v>
      </c>
      <c r="H36" s="69">
        <v>396</v>
      </c>
      <c r="I36" s="69">
        <v>9</v>
      </c>
      <c r="J36" s="59">
        <f t="shared" si="0"/>
        <v>107</v>
      </c>
      <c r="K36" s="73" t="str">
        <f t="shared" si="1"/>
        <v/>
      </c>
      <c r="L36" s="73">
        <f t="shared" si="2"/>
        <v>5992</v>
      </c>
    </row>
    <row r="37" spans="1:12" ht="12.75" customHeight="1" x14ac:dyDescent="0.25">
      <c r="A37" s="67" t="s">
        <v>892</v>
      </c>
      <c r="B37" s="67" t="s">
        <v>859</v>
      </c>
      <c r="C37" s="68" t="s">
        <v>893</v>
      </c>
      <c r="D37" s="67" t="s">
        <v>894</v>
      </c>
      <c r="E37" s="69">
        <v>106.46169999999999</v>
      </c>
      <c r="F37" s="70">
        <v>58</v>
      </c>
      <c r="G37" s="72">
        <v>45169.5</v>
      </c>
      <c r="H37" s="69">
        <v>730.5</v>
      </c>
      <c r="I37" s="69">
        <v>1</v>
      </c>
      <c r="J37" s="59">
        <f t="shared" si="0"/>
        <v>106.46169999999999</v>
      </c>
      <c r="K37" s="73" t="str">
        <f t="shared" si="1"/>
        <v/>
      </c>
      <c r="L37" s="73">
        <f t="shared" si="2"/>
        <v>6174.7785999999996</v>
      </c>
    </row>
    <row r="38" spans="1:12" ht="12.75" customHeight="1" x14ac:dyDescent="0.25">
      <c r="A38" s="67" t="s">
        <v>820</v>
      </c>
      <c r="B38" s="67" t="s">
        <v>895</v>
      </c>
      <c r="C38" s="68" t="s">
        <v>896</v>
      </c>
      <c r="D38" s="67" t="s">
        <v>897</v>
      </c>
      <c r="E38" s="69">
        <v>140.70249999999999</v>
      </c>
      <c r="F38" s="70">
        <v>29</v>
      </c>
      <c r="G38" s="72">
        <v>47648</v>
      </c>
      <c r="H38" s="69">
        <v>9999</v>
      </c>
      <c r="I38" s="69">
        <v>1</v>
      </c>
      <c r="J38" s="59">
        <f t="shared" si="0"/>
        <v>140.70249999999999</v>
      </c>
      <c r="K38" s="73" t="str">
        <f t="shared" si="1"/>
        <v/>
      </c>
      <c r="L38" s="73">
        <f t="shared" si="2"/>
        <v>4080.3724999999995</v>
      </c>
    </row>
    <row r="39" spans="1:12" ht="12.75" customHeight="1" x14ac:dyDescent="0.25">
      <c r="A39" s="67" t="s">
        <v>794</v>
      </c>
      <c r="B39" s="67" t="s">
        <v>829</v>
      </c>
      <c r="C39" s="68" t="s">
        <v>898</v>
      </c>
      <c r="D39" s="67" t="s">
        <v>899</v>
      </c>
      <c r="E39" s="69">
        <v>23.8</v>
      </c>
      <c r="F39" s="70">
        <v>62</v>
      </c>
      <c r="G39" s="72">
        <v>44595</v>
      </c>
      <c r="H39" s="69">
        <v>276</v>
      </c>
      <c r="I39" s="69">
        <v>5</v>
      </c>
      <c r="J39" s="59">
        <f t="shared" si="0"/>
        <v>23.8</v>
      </c>
      <c r="K39" s="73" t="str">
        <f t="shared" si="1"/>
        <v>Списать</v>
      </c>
      <c r="L39" s="73">
        <f t="shared" si="2"/>
        <v>1475.6000000000001</v>
      </c>
    </row>
    <row r="40" spans="1:12" ht="12.75" customHeight="1" x14ac:dyDescent="0.25">
      <c r="A40" s="67" t="s">
        <v>900</v>
      </c>
      <c r="B40" s="67" t="s">
        <v>901</v>
      </c>
      <c r="C40" s="68" t="s">
        <v>902</v>
      </c>
      <c r="D40" s="67" t="s">
        <v>903</v>
      </c>
      <c r="E40" s="69">
        <v>214</v>
      </c>
      <c r="F40" s="70">
        <v>0</v>
      </c>
      <c r="G40" s="72">
        <v>44563.5</v>
      </c>
      <c r="H40" s="69">
        <v>364.5</v>
      </c>
      <c r="I40" s="69">
        <v>9</v>
      </c>
      <c r="J40" s="59">
        <f t="shared" si="0"/>
        <v>107</v>
      </c>
      <c r="K40" s="73" t="str">
        <f t="shared" si="1"/>
        <v/>
      </c>
      <c r="L40" s="73">
        <f t="shared" si="2"/>
        <v>0</v>
      </c>
    </row>
    <row r="41" spans="1:12" ht="12.75" customHeight="1" x14ac:dyDescent="0.25">
      <c r="A41" s="67" t="s">
        <v>816</v>
      </c>
      <c r="B41" s="67" t="s">
        <v>904</v>
      </c>
      <c r="C41" s="68" t="s">
        <v>905</v>
      </c>
      <c r="D41" s="67" t="s">
        <v>906</v>
      </c>
      <c r="E41" s="69">
        <v>314.976</v>
      </c>
      <c r="F41" s="70">
        <v>6</v>
      </c>
      <c r="G41" s="72">
        <v>44868</v>
      </c>
      <c r="H41" s="69">
        <v>729</v>
      </c>
      <c r="I41" s="69">
        <v>11</v>
      </c>
      <c r="J41" s="59">
        <f t="shared" si="0"/>
        <v>157.488</v>
      </c>
      <c r="K41" s="73" t="str">
        <f t="shared" si="1"/>
        <v/>
      </c>
      <c r="L41" s="73">
        <f t="shared" si="2"/>
        <v>944.928</v>
      </c>
    </row>
    <row r="42" spans="1:12" ht="12.75" customHeight="1" x14ac:dyDescent="0.25">
      <c r="A42" s="67" t="s">
        <v>774</v>
      </c>
      <c r="B42" s="67" t="s">
        <v>907</v>
      </c>
      <c r="C42" s="68" t="s">
        <v>908</v>
      </c>
      <c r="D42" s="67" t="s">
        <v>909</v>
      </c>
      <c r="E42" s="69">
        <v>466.2</v>
      </c>
      <c r="F42" s="70">
        <v>19</v>
      </c>
      <c r="G42" s="72">
        <v>44409</v>
      </c>
      <c r="H42" s="69">
        <v>180</v>
      </c>
      <c r="I42" s="69">
        <v>8</v>
      </c>
      <c r="J42" s="59">
        <f t="shared" si="0"/>
        <v>466.2</v>
      </c>
      <c r="K42" s="73" t="str">
        <f t="shared" si="1"/>
        <v/>
      </c>
      <c r="L42" s="73">
        <f t="shared" si="2"/>
        <v>8857.7999999999993</v>
      </c>
    </row>
    <row r="43" spans="1:12" ht="12.75" customHeight="1" x14ac:dyDescent="0.25">
      <c r="A43" s="67" t="s">
        <v>910</v>
      </c>
      <c r="B43" s="67" t="s">
        <v>829</v>
      </c>
      <c r="C43" s="68" t="s">
        <v>911</v>
      </c>
      <c r="D43" s="67" t="s">
        <v>912</v>
      </c>
      <c r="E43" s="69">
        <v>84.14</v>
      </c>
      <c r="F43" s="70">
        <v>367</v>
      </c>
      <c r="G43" s="72">
        <v>44656.5</v>
      </c>
      <c r="H43" s="69">
        <v>457.5</v>
      </c>
      <c r="I43" s="69">
        <v>9</v>
      </c>
      <c r="J43" s="59">
        <f t="shared" si="0"/>
        <v>42.07</v>
      </c>
      <c r="K43" s="73" t="str">
        <f t="shared" si="1"/>
        <v>Списать</v>
      </c>
      <c r="L43" s="73">
        <f t="shared" si="2"/>
        <v>15439.69</v>
      </c>
    </row>
    <row r="44" spans="1:12" ht="12.75" customHeight="1" x14ac:dyDescent="0.25">
      <c r="A44" s="67" t="s">
        <v>913</v>
      </c>
      <c r="B44" s="67" t="s">
        <v>837</v>
      </c>
      <c r="C44" s="68" t="s">
        <v>914</v>
      </c>
      <c r="D44" s="67" t="s">
        <v>915</v>
      </c>
      <c r="E44" s="69">
        <v>227.66659999999999</v>
      </c>
      <c r="F44" s="70">
        <v>15</v>
      </c>
      <c r="G44" s="72">
        <v>45169.5</v>
      </c>
      <c r="H44" s="69">
        <v>730.5</v>
      </c>
      <c r="I44" s="69">
        <v>1</v>
      </c>
      <c r="J44" s="59">
        <f t="shared" si="0"/>
        <v>227.66659999999999</v>
      </c>
      <c r="K44" s="73" t="str">
        <f t="shared" si="1"/>
        <v/>
      </c>
      <c r="L44" s="73">
        <f t="shared" si="2"/>
        <v>3414.9989999999998</v>
      </c>
    </row>
    <row r="45" spans="1:12" ht="12.75" customHeight="1" x14ac:dyDescent="0.25">
      <c r="A45" s="67" t="s">
        <v>916</v>
      </c>
      <c r="B45" s="67" t="s">
        <v>851</v>
      </c>
      <c r="C45" s="68" t="s">
        <v>917</v>
      </c>
      <c r="D45" s="67" t="s">
        <v>918</v>
      </c>
      <c r="E45" s="69">
        <v>62.432499999999997</v>
      </c>
      <c r="F45" s="70">
        <v>88</v>
      </c>
      <c r="G45" s="72">
        <v>44589</v>
      </c>
      <c r="H45" s="69">
        <v>240</v>
      </c>
      <c r="I45" s="69">
        <v>4</v>
      </c>
      <c r="J45" s="59">
        <f t="shared" si="0"/>
        <v>62.432499999999997</v>
      </c>
      <c r="K45" s="73" t="str">
        <f t="shared" si="1"/>
        <v>Списать</v>
      </c>
      <c r="L45" s="73">
        <f t="shared" si="2"/>
        <v>5494.0599999999995</v>
      </c>
    </row>
    <row r="46" spans="1:12" ht="12.75" customHeight="1" x14ac:dyDescent="0.25">
      <c r="A46" s="67" t="s">
        <v>847</v>
      </c>
      <c r="B46" s="67" t="s">
        <v>919</v>
      </c>
      <c r="C46" s="68" t="s">
        <v>920</v>
      </c>
      <c r="D46" s="67" t="s">
        <v>921</v>
      </c>
      <c r="E46" s="69">
        <v>430.50099999999998</v>
      </c>
      <c r="F46" s="70">
        <v>20</v>
      </c>
      <c r="G46" s="72">
        <v>44859</v>
      </c>
      <c r="H46" s="69">
        <v>720</v>
      </c>
      <c r="I46" s="69">
        <v>11</v>
      </c>
      <c r="J46" s="59">
        <f t="shared" si="0"/>
        <v>215.25049999999999</v>
      </c>
      <c r="K46" s="73" t="str">
        <f t="shared" si="1"/>
        <v/>
      </c>
      <c r="L46" s="73">
        <f t="shared" si="2"/>
        <v>4305.01</v>
      </c>
    </row>
    <row r="47" spans="1:12" ht="12.75" customHeight="1" x14ac:dyDescent="0.25">
      <c r="A47" s="67" t="s">
        <v>922</v>
      </c>
      <c r="B47" s="67" t="s">
        <v>919</v>
      </c>
      <c r="C47" s="68" t="s">
        <v>923</v>
      </c>
      <c r="D47" s="67" t="s">
        <v>924</v>
      </c>
      <c r="E47" s="69">
        <v>164.52289999999999</v>
      </c>
      <c r="F47" s="70">
        <v>40</v>
      </c>
      <c r="G47" s="72">
        <v>45169.5</v>
      </c>
      <c r="H47" s="69">
        <v>730.5</v>
      </c>
      <c r="I47" s="69">
        <v>1</v>
      </c>
      <c r="J47" s="59">
        <f t="shared" si="0"/>
        <v>164.52289999999999</v>
      </c>
      <c r="K47" s="73" t="str">
        <f t="shared" si="1"/>
        <v/>
      </c>
      <c r="L47" s="73">
        <f t="shared" si="2"/>
        <v>6580.9159999999993</v>
      </c>
    </row>
    <row r="48" spans="1:12" ht="12.75" customHeight="1" x14ac:dyDescent="0.25">
      <c r="A48" s="67" t="s">
        <v>794</v>
      </c>
      <c r="B48" s="67" t="s">
        <v>925</v>
      </c>
      <c r="C48" s="68" t="s">
        <v>926</v>
      </c>
      <c r="D48" s="67" t="s">
        <v>927</v>
      </c>
      <c r="E48" s="69">
        <v>214</v>
      </c>
      <c r="F48" s="70">
        <v>295</v>
      </c>
      <c r="G48" s="72">
        <v>44565</v>
      </c>
      <c r="H48" s="69">
        <v>366</v>
      </c>
      <c r="I48" s="69">
        <v>9</v>
      </c>
      <c r="J48" s="59">
        <f t="shared" si="0"/>
        <v>107</v>
      </c>
      <c r="K48" s="73" t="str">
        <f t="shared" si="1"/>
        <v/>
      </c>
      <c r="L48" s="73">
        <f t="shared" si="2"/>
        <v>31565</v>
      </c>
    </row>
    <row r="49" spans="1:12" ht="12.75" customHeight="1" x14ac:dyDescent="0.25">
      <c r="A49" s="67" t="s">
        <v>928</v>
      </c>
      <c r="B49" s="67" t="s">
        <v>929</v>
      </c>
      <c r="C49" s="68" t="s">
        <v>930</v>
      </c>
      <c r="D49" s="67" t="s">
        <v>931</v>
      </c>
      <c r="E49" s="69">
        <v>214</v>
      </c>
      <c r="F49" s="70">
        <v>8</v>
      </c>
      <c r="G49" s="72">
        <v>47761.5</v>
      </c>
      <c r="H49" s="69">
        <v>9999</v>
      </c>
      <c r="I49" s="69">
        <v>1</v>
      </c>
      <c r="J49" s="59">
        <f t="shared" si="0"/>
        <v>214</v>
      </c>
      <c r="K49" s="73" t="str">
        <f t="shared" si="1"/>
        <v/>
      </c>
      <c r="L49" s="73">
        <f t="shared" si="2"/>
        <v>1712</v>
      </c>
    </row>
    <row r="50" spans="1:12" ht="12.75" customHeight="1" x14ac:dyDescent="0.25">
      <c r="A50" s="67" t="s">
        <v>816</v>
      </c>
      <c r="B50" s="67" t="s">
        <v>932</v>
      </c>
      <c r="C50" s="68" t="s">
        <v>933</v>
      </c>
      <c r="D50" s="67" t="s">
        <v>934</v>
      </c>
      <c r="E50" s="69">
        <v>31.0642</v>
      </c>
      <c r="F50" s="70">
        <v>31</v>
      </c>
      <c r="G50" s="72">
        <v>44529</v>
      </c>
      <c r="H50" s="69">
        <v>270</v>
      </c>
      <c r="I50" s="69">
        <v>7</v>
      </c>
      <c r="J50" s="59">
        <f t="shared" si="0"/>
        <v>31.0642</v>
      </c>
      <c r="K50" s="73" t="str">
        <f t="shared" si="1"/>
        <v>Списать</v>
      </c>
      <c r="L50" s="73">
        <f t="shared" si="2"/>
        <v>962.99019999999996</v>
      </c>
    </row>
    <row r="51" spans="1:12" ht="12.75" customHeight="1" x14ac:dyDescent="0.25">
      <c r="A51" s="67" t="s">
        <v>910</v>
      </c>
      <c r="B51" s="67" t="s">
        <v>935</v>
      </c>
      <c r="C51" s="68" t="s">
        <v>936</v>
      </c>
      <c r="D51" s="67" t="s">
        <v>937</v>
      </c>
      <c r="E51" s="69">
        <v>339.13</v>
      </c>
      <c r="F51" s="70">
        <v>34</v>
      </c>
      <c r="G51" s="72">
        <v>47648</v>
      </c>
      <c r="H51" s="69">
        <v>9999</v>
      </c>
      <c r="I51" s="69">
        <v>1</v>
      </c>
      <c r="J51" s="59">
        <f t="shared" si="0"/>
        <v>339.13</v>
      </c>
      <c r="K51" s="73" t="str">
        <f t="shared" si="1"/>
        <v/>
      </c>
      <c r="L51" s="73">
        <f t="shared" si="2"/>
        <v>11530.42</v>
      </c>
    </row>
    <row r="52" spans="1:12" ht="12.75" customHeight="1" x14ac:dyDescent="0.25">
      <c r="A52" s="67" t="s">
        <v>794</v>
      </c>
      <c r="B52" s="67" t="s">
        <v>851</v>
      </c>
      <c r="C52" s="68" t="s">
        <v>938</v>
      </c>
      <c r="D52" s="67" t="s">
        <v>939</v>
      </c>
      <c r="E52" s="69">
        <v>674.05</v>
      </c>
      <c r="F52" s="70">
        <v>22</v>
      </c>
      <c r="G52" s="72">
        <v>44979</v>
      </c>
      <c r="H52" s="69">
        <v>540</v>
      </c>
      <c r="I52" s="69">
        <v>1</v>
      </c>
      <c r="J52" s="59">
        <f t="shared" si="0"/>
        <v>674.05</v>
      </c>
      <c r="K52" s="73" t="str">
        <f t="shared" si="1"/>
        <v/>
      </c>
      <c r="L52" s="73">
        <f t="shared" si="2"/>
        <v>14829.099999999999</v>
      </c>
    </row>
    <row r="53" spans="1:12" ht="12.75" customHeight="1" x14ac:dyDescent="0.25">
      <c r="A53" s="67" t="s">
        <v>820</v>
      </c>
      <c r="B53" s="67" t="s">
        <v>844</v>
      </c>
      <c r="C53" s="68" t="s">
        <v>940</v>
      </c>
      <c r="D53" s="67" t="s">
        <v>941</v>
      </c>
      <c r="E53" s="69">
        <v>71.94</v>
      </c>
      <c r="F53" s="70">
        <v>22</v>
      </c>
      <c r="G53" s="72">
        <v>44578.5</v>
      </c>
      <c r="H53" s="69">
        <v>139.5</v>
      </c>
      <c r="I53" s="69">
        <v>1</v>
      </c>
      <c r="J53" s="59">
        <f t="shared" si="0"/>
        <v>71.94</v>
      </c>
      <c r="K53" s="73" t="str">
        <f t="shared" si="1"/>
        <v>Списать</v>
      </c>
      <c r="L53" s="73">
        <f t="shared" si="2"/>
        <v>1582.6799999999998</v>
      </c>
    </row>
    <row r="54" spans="1:12" ht="12.75" customHeight="1" x14ac:dyDescent="0.25">
      <c r="A54" s="67" t="s">
        <v>942</v>
      </c>
      <c r="B54" s="67" t="s">
        <v>895</v>
      </c>
      <c r="C54" s="68" t="s">
        <v>943</v>
      </c>
      <c r="D54" s="67" t="s">
        <v>944</v>
      </c>
      <c r="E54" s="69">
        <v>180.68860000000001</v>
      </c>
      <c r="F54" s="70">
        <v>102</v>
      </c>
      <c r="G54" s="72">
        <v>47648</v>
      </c>
      <c r="H54" s="69">
        <v>9999</v>
      </c>
      <c r="I54" s="69">
        <v>1</v>
      </c>
      <c r="J54" s="59">
        <f t="shared" si="0"/>
        <v>180.68860000000001</v>
      </c>
      <c r="K54" s="73" t="str">
        <f t="shared" si="1"/>
        <v/>
      </c>
      <c r="L54" s="73">
        <f t="shared" si="2"/>
        <v>18430.2372</v>
      </c>
    </row>
    <row r="55" spans="1:12" ht="12.75" customHeight="1" x14ac:dyDescent="0.25">
      <c r="A55" s="67" t="s">
        <v>945</v>
      </c>
      <c r="B55" s="67" t="s">
        <v>946</v>
      </c>
      <c r="C55" s="68" t="s">
        <v>947</v>
      </c>
      <c r="D55" s="67" t="s">
        <v>948</v>
      </c>
      <c r="E55" s="69">
        <v>480.01600000000002</v>
      </c>
      <c r="F55" s="70">
        <v>103</v>
      </c>
      <c r="G55" s="72">
        <v>45169.5</v>
      </c>
      <c r="H55" s="69">
        <v>730.5</v>
      </c>
      <c r="I55" s="69">
        <v>1</v>
      </c>
      <c r="J55" s="59">
        <f t="shared" si="0"/>
        <v>480.01600000000002</v>
      </c>
      <c r="K55" s="73" t="str">
        <f t="shared" si="1"/>
        <v/>
      </c>
      <c r="L55" s="73">
        <f t="shared" si="2"/>
        <v>49441.648000000001</v>
      </c>
    </row>
    <row r="56" spans="1:12" ht="12.75" customHeight="1" x14ac:dyDescent="0.25">
      <c r="A56" s="67" t="s">
        <v>949</v>
      </c>
      <c r="B56" s="67" t="s">
        <v>795</v>
      </c>
      <c r="C56" s="68" t="s">
        <v>950</v>
      </c>
      <c r="D56" s="67" t="s">
        <v>951</v>
      </c>
      <c r="E56" s="69">
        <v>214</v>
      </c>
      <c r="F56" s="70">
        <v>324</v>
      </c>
      <c r="G56" s="72">
        <v>44889</v>
      </c>
      <c r="H56" s="69">
        <v>720</v>
      </c>
      <c r="I56" s="69">
        <v>10</v>
      </c>
      <c r="J56" s="59">
        <f t="shared" si="0"/>
        <v>107</v>
      </c>
      <c r="K56" s="73" t="str">
        <f t="shared" si="1"/>
        <v/>
      </c>
      <c r="L56" s="73">
        <f t="shared" si="2"/>
        <v>34668</v>
      </c>
    </row>
    <row r="57" spans="1:12" ht="12.75" customHeight="1" x14ac:dyDescent="0.25">
      <c r="A57" s="67" t="s">
        <v>952</v>
      </c>
      <c r="B57" s="67" t="s">
        <v>802</v>
      </c>
      <c r="C57" s="68" t="s">
        <v>953</v>
      </c>
      <c r="D57" s="67" t="s">
        <v>954</v>
      </c>
      <c r="E57" s="69">
        <v>214</v>
      </c>
      <c r="F57" s="70">
        <v>232</v>
      </c>
      <c r="G57" s="72">
        <v>44863</v>
      </c>
      <c r="H57" s="69">
        <v>1461</v>
      </c>
      <c r="I57" s="69">
        <v>1</v>
      </c>
      <c r="J57" s="59">
        <f t="shared" si="0"/>
        <v>214</v>
      </c>
      <c r="K57" s="73" t="str">
        <f t="shared" si="1"/>
        <v/>
      </c>
      <c r="L57" s="73">
        <f t="shared" si="2"/>
        <v>49648</v>
      </c>
    </row>
    <row r="58" spans="1:12" ht="12.75" customHeight="1" x14ac:dyDescent="0.25">
      <c r="A58" s="67" t="s">
        <v>952</v>
      </c>
      <c r="B58" s="67" t="s">
        <v>955</v>
      </c>
      <c r="C58" s="68" t="s">
        <v>956</v>
      </c>
      <c r="D58" s="67" t="s">
        <v>957</v>
      </c>
      <c r="E58" s="69">
        <v>617.34680000000003</v>
      </c>
      <c r="F58" s="70">
        <v>15</v>
      </c>
      <c r="G58" s="72">
        <v>44498.5</v>
      </c>
      <c r="H58" s="69">
        <v>1825.5</v>
      </c>
      <c r="I58" s="69">
        <v>1</v>
      </c>
      <c r="J58" s="59">
        <f t="shared" si="0"/>
        <v>617.34680000000003</v>
      </c>
      <c r="K58" s="73" t="str">
        <f t="shared" si="1"/>
        <v/>
      </c>
      <c r="L58" s="73">
        <f t="shared" si="2"/>
        <v>9260.2020000000011</v>
      </c>
    </row>
    <row r="59" spans="1:12" ht="12.75" customHeight="1" x14ac:dyDescent="0.25">
      <c r="A59" s="67" t="s">
        <v>850</v>
      </c>
      <c r="B59" s="67" t="s">
        <v>958</v>
      </c>
      <c r="C59" s="68" t="s">
        <v>959</v>
      </c>
      <c r="D59" s="67" t="s">
        <v>960</v>
      </c>
      <c r="E59" s="69">
        <v>214</v>
      </c>
      <c r="F59" s="70">
        <v>42</v>
      </c>
      <c r="G59" s="72">
        <v>45174</v>
      </c>
      <c r="H59" s="69">
        <v>735</v>
      </c>
      <c r="I59" s="69">
        <v>1</v>
      </c>
      <c r="J59" s="59">
        <f t="shared" si="0"/>
        <v>214</v>
      </c>
      <c r="K59" s="73" t="str">
        <f t="shared" si="1"/>
        <v/>
      </c>
      <c r="L59" s="73">
        <f t="shared" si="2"/>
        <v>8988</v>
      </c>
    </row>
    <row r="60" spans="1:12" ht="12.75" customHeight="1" x14ac:dyDescent="0.25">
      <c r="A60" s="67" t="s">
        <v>786</v>
      </c>
      <c r="B60" s="67" t="s">
        <v>779</v>
      </c>
      <c r="C60" s="68" t="s">
        <v>961</v>
      </c>
      <c r="D60" s="67" t="s">
        <v>962</v>
      </c>
      <c r="E60" s="69">
        <v>113.6572</v>
      </c>
      <c r="F60" s="70">
        <v>10</v>
      </c>
      <c r="G60" s="72">
        <v>47648</v>
      </c>
      <c r="H60" s="69">
        <v>9999</v>
      </c>
      <c r="I60" s="69">
        <v>1</v>
      </c>
      <c r="J60" s="59">
        <f t="shared" si="0"/>
        <v>113.6572</v>
      </c>
      <c r="K60" s="73" t="str">
        <f t="shared" si="1"/>
        <v/>
      </c>
      <c r="L60" s="73">
        <f t="shared" si="2"/>
        <v>1136.5720000000001</v>
      </c>
    </row>
    <row r="61" spans="1:12" ht="12.75" customHeight="1" x14ac:dyDescent="0.25">
      <c r="A61" s="67" t="s">
        <v>794</v>
      </c>
      <c r="B61" s="67" t="s">
        <v>963</v>
      </c>
      <c r="C61" s="68" t="s">
        <v>964</v>
      </c>
      <c r="D61" s="67" t="s">
        <v>965</v>
      </c>
      <c r="E61" s="69">
        <v>214</v>
      </c>
      <c r="F61" s="70">
        <v>797</v>
      </c>
      <c r="G61" s="72">
        <v>44979</v>
      </c>
      <c r="H61" s="69">
        <v>540</v>
      </c>
      <c r="I61" s="69">
        <v>1</v>
      </c>
      <c r="J61" s="59">
        <f t="shared" si="0"/>
        <v>214</v>
      </c>
      <c r="K61" s="73" t="str">
        <f t="shared" si="1"/>
        <v/>
      </c>
      <c r="L61" s="73">
        <f t="shared" si="2"/>
        <v>170558</v>
      </c>
    </row>
    <row r="62" spans="1:12" ht="12.75" customHeight="1" x14ac:dyDescent="0.25">
      <c r="A62" s="67" t="s">
        <v>910</v>
      </c>
      <c r="B62" s="67" t="s">
        <v>783</v>
      </c>
      <c r="C62" s="68" t="s">
        <v>966</v>
      </c>
      <c r="D62" s="67" t="s">
        <v>967</v>
      </c>
      <c r="E62" s="69">
        <v>210.13</v>
      </c>
      <c r="F62" s="70">
        <v>131</v>
      </c>
      <c r="G62" s="72">
        <v>47648</v>
      </c>
      <c r="H62" s="69">
        <v>9999</v>
      </c>
      <c r="I62" s="69">
        <v>10</v>
      </c>
      <c r="J62" s="59">
        <f t="shared" si="0"/>
        <v>105.065</v>
      </c>
      <c r="K62" s="73" t="str">
        <f t="shared" si="1"/>
        <v/>
      </c>
      <c r="L62" s="73">
        <f t="shared" si="2"/>
        <v>13763.514999999999</v>
      </c>
    </row>
    <row r="63" spans="1:12" ht="12.75" customHeight="1" x14ac:dyDescent="0.25">
      <c r="A63" s="67" t="s">
        <v>968</v>
      </c>
      <c r="B63" s="67" t="s">
        <v>969</v>
      </c>
      <c r="C63" s="68" t="s">
        <v>970</v>
      </c>
      <c r="D63" s="67" t="s">
        <v>971</v>
      </c>
      <c r="E63" s="69">
        <v>214</v>
      </c>
      <c r="F63" s="70">
        <v>61</v>
      </c>
      <c r="G63" s="72">
        <v>45195</v>
      </c>
      <c r="H63" s="69">
        <v>1026</v>
      </c>
      <c r="I63" s="69">
        <v>10</v>
      </c>
      <c r="J63" s="59">
        <f t="shared" si="0"/>
        <v>107</v>
      </c>
      <c r="K63" s="73" t="str">
        <f t="shared" si="1"/>
        <v/>
      </c>
      <c r="L63" s="73">
        <f t="shared" si="2"/>
        <v>6527</v>
      </c>
    </row>
    <row r="64" spans="1:12" ht="12.75" customHeight="1" x14ac:dyDescent="0.25">
      <c r="A64" s="67" t="s">
        <v>782</v>
      </c>
      <c r="B64" s="67" t="s">
        <v>895</v>
      </c>
      <c r="C64" s="68" t="s">
        <v>972</v>
      </c>
      <c r="D64" s="67" t="s">
        <v>973</v>
      </c>
      <c r="E64" s="69">
        <v>204.37459999999999</v>
      </c>
      <c r="F64" s="70">
        <v>51</v>
      </c>
      <c r="G64" s="72">
        <v>47648</v>
      </c>
      <c r="H64" s="69">
        <v>9999</v>
      </c>
      <c r="I64" s="69">
        <v>1</v>
      </c>
      <c r="J64" s="59">
        <f t="shared" si="0"/>
        <v>204.37459999999999</v>
      </c>
      <c r="K64" s="73" t="str">
        <f t="shared" si="1"/>
        <v/>
      </c>
      <c r="L64" s="73">
        <f t="shared" si="2"/>
        <v>10423.104599999999</v>
      </c>
    </row>
    <row r="65" spans="1:12" ht="12.75" customHeight="1" x14ac:dyDescent="0.25">
      <c r="A65" s="67" t="s">
        <v>968</v>
      </c>
      <c r="B65" s="67" t="s">
        <v>974</v>
      </c>
      <c r="C65" s="68" t="s">
        <v>975</v>
      </c>
      <c r="D65" s="67" t="s">
        <v>976</v>
      </c>
      <c r="E65" s="69">
        <v>199</v>
      </c>
      <c r="F65" s="70">
        <v>0</v>
      </c>
      <c r="G65" s="72">
        <v>44899.5</v>
      </c>
      <c r="H65" s="69">
        <v>730.5</v>
      </c>
      <c r="I65" s="69">
        <v>10</v>
      </c>
      <c r="J65" s="59">
        <f t="shared" si="0"/>
        <v>99.5</v>
      </c>
      <c r="K65" s="73" t="str">
        <f t="shared" si="1"/>
        <v>Списать</v>
      </c>
      <c r="L65" s="73">
        <f t="shared" si="2"/>
        <v>0</v>
      </c>
    </row>
    <row r="66" spans="1:12" ht="12.75" customHeight="1" x14ac:dyDescent="0.25">
      <c r="A66" s="67" t="s">
        <v>977</v>
      </c>
      <c r="B66" s="67" t="s">
        <v>955</v>
      </c>
      <c r="C66" s="68" t="s">
        <v>978</v>
      </c>
      <c r="D66" s="67" t="s">
        <v>979</v>
      </c>
      <c r="E66" s="69">
        <v>390.6234</v>
      </c>
      <c r="F66" s="70">
        <v>7</v>
      </c>
      <c r="G66" s="72">
        <v>44563.5</v>
      </c>
      <c r="H66" s="69">
        <v>364.5</v>
      </c>
      <c r="I66" s="69">
        <v>9</v>
      </c>
      <c r="J66" s="59">
        <f t="shared" si="0"/>
        <v>195.3117</v>
      </c>
      <c r="K66" s="73" t="str">
        <f t="shared" si="1"/>
        <v/>
      </c>
      <c r="L66" s="73">
        <f t="shared" si="2"/>
        <v>1367.1819</v>
      </c>
    </row>
    <row r="67" spans="1:12" ht="12.75" customHeight="1" x14ac:dyDescent="0.25">
      <c r="A67" s="67" t="s">
        <v>828</v>
      </c>
      <c r="B67" s="67" t="s">
        <v>869</v>
      </c>
      <c r="C67" s="68" t="s">
        <v>980</v>
      </c>
      <c r="D67" s="67" t="s">
        <v>981</v>
      </c>
      <c r="E67" s="69">
        <v>214</v>
      </c>
      <c r="F67" s="70">
        <v>8</v>
      </c>
      <c r="G67" s="72">
        <v>44560.5</v>
      </c>
      <c r="H67" s="69">
        <v>361.5</v>
      </c>
      <c r="I67" s="69">
        <v>9</v>
      </c>
      <c r="J67" s="59">
        <f t="shared" ref="J67:J130" si="3">IF(I67&gt;8,E67/2,E67)</f>
        <v>107</v>
      </c>
      <c r="K67" s="73" t="str">
        <f t="shared" ref="K67:K130" si="4">IF(J67&lt;100,"Списать","")</f>
        <v/>
      </c>
      <c r="L67" s="73">
        <f t="shared" ref="L67:L130" si="5">F67*J67</f>
        <v>856</v>
      </c>
    </row>
    <row r="68" spans="1:12" ht="12.75" customHeight="1" x14ac:dyDescent="0.25">
      <c r="A68" s="67" t="s">
        <v>828</v>
      </c>
      <c r="B68" s="67" t="s">
        <v>982</v>
      </c>
      <c r="C68" s="68" t="s">
        <v>983</v>
      </c>
      <c r="D68" s="67" t="s">
        <v>984</v>
      </c>
      <c r="E68" s="69">
        <v>141.78</v>
      </c>
      <c r="F68" s="70">
        <v>18</v>
      </c>
      <c r="G68" s="72">
        <v>47761.5</v>
      </c>
      <c r="H68" s="69">
        <v>9999</v>
      </c>
      <c r="I68" s="69">
        <v>1</v>
      </c>
      <c r="J68" s="59">
        <f t="shared" si="3"/>
        <v>141.78</v>
      </c>
      <c r="K68" s="73" t="str">
        <f t="shared" si="4"/>
        <v/>
      </c>
      <c r="L68" s="73">
        <f t="shared" si="5"/>
        <v>2552.04</v>
      </c>
    </row>
    <row r="69" spans="1:12" ht="12.75" customHeight="1" x14ac:dyDescent="0.25">
      <c r="A69" s="67" t="s">
        <v>794</v>
      </c>
      <c r="B69" s="67" t="s">
        <v>837</v>
      </c>
      <c r="C69" s="68" t="s">
        <v>985</v>
      </c>
      <c r="D69" s="67" t="s">
        <v>986</v>
      </c>
      <c r="E69" s="69">
        <v>214</v>
      </c>
      <c r="F69" s="70">
        <v>28</v>
      </c>
      <c r="G69" s="72">
        <v>44559</v>
      </c>
      <c r="H69" s="69">
        <v>360</v>
      </c>
      <c r="I69" s="69">
        <v>9</v>
      </c>
      <c r="J69" s="59">
        <f t="shared" si="3"/>
        <v>107</v>
      </c>
      <c r="K69" s="73" t="str">
        <f t="shared" si="4"/>
        <v/>
      </c>
      <c r="L69" s="73">
        <f t="shared" si="5"/>
        <v>2996</v>
      </c>
    </row>
    <row r="70" spans="1:12" ht="12.75" customHeight="1" x14ac:dyDescent="0.25">
      <c r="A70" s="67" t="s">
        <v>858</v>
      </c>
      <c r="B70" s="67" t="s">
        <v>825</v>
      </c>
      <c r="C70" s="68" t="s">
        <v>987</v>
      </c>
      <c r="D70" s="67" t="s">
        <v>988</v>
      </c>
      <c r="E70" s="69">
        <v>214</v>
      </c>
      <c r="F70" s="70">
        <v>153</v>
      </c>
      <c r="G70" s="72">
        <v>44533.5</v>
      </c>
      <c r="H70" s="69">
        <v>364.5</v>
      </c>
      <c r="I70" s="69">
        <v>10</v>
      </c>
      <c r="J70" s="59">
        <f t="shared" si="3"/>
        <v>107</v>
      </c>
      <c r="K70" s="73" t="str">
        <f t="shared" si="4"/>
        <v/>
      </c>
      <c r="L70" s="73">
        <f t="shared" si="5"/>
        <v>16371</v>
      </c>
    </row>
    <row r="71" spans="1:12" ht="12.75" customHeight="1" x14ac:dyDescent="0.25">
      <c r="A71" s="67" t="s">
        <v>836</v>
      </c>
      <c r="B71" s="67" t="s">
        <v>989</v>
      </c>
      <c r="C71" s="68" t="s">
        <v>990</v>
      </c>
      <c r="D71" s="67" t="s">
        <v>991</v>
      </c>
      <c r="E71" s="69">
        <v>214</v>
      </c>
      <c r="F71" s="70">
        <v>680</v>
      </c>
      <c r="G71" s="72">
        <v>45159</v>
      </c>
      <c r="H71" s="69">
        <v>720</v>
      </c>
      <c r="I71" s="69">
        <v>1</v>
      </c>
      <c r="J71" s="59">
        <f t="shared" si="3"/>
        <v>214</v>
      </c>
      <c r="K71" s="73" t="str">
        <f t="shared" si="4"/>
        <v/>
      </c>
      <c r="L71" s="73">
        <f t="shared" si="5"/>
        <v>145520</v>
      </c>
    </row>
    <row r="72" spans="1:12" ht="12.75" customHeight="1" x14ac:dyDescent="0.25">
      <c r="A72" s="67" t="s">
        <v>794</v>
      </c>
      <c r="B72" s="67" t="s">
        <v>992</v>
      </c>
      <c r="C72" s="68" t="s">
        <v>993</v>
      </c>
      <c r="D72" s="67" t="s">
        <v>994</v>
      </c>
      <c r="E72" s="69">
        <v>210.7296</v>
      </c>
      <c r="F72" s="70">
        <v>15</v>
      </c>
      <c r="G72" s="72">
        <v>44563.5</v>
      </c>
      <c r="H72" s="69">
        <v>364.5</v>
      </c>
      <c r="I72" s="69">
        <v>9</v>
      </c>
      <c r="J72" s="59">
        <f t="shared" si="3"/>
        <v>105.3648</v>
      </c>
      <c r="K72" s="73" t="str">
        <f t="shared" si="4"/>
        <v/>
      </c>
      <c r="L72" s="73">
        <f t="shared" si="5"/>
        <v>1580.472</v>
      </c>
    </row>
    <row r="73" spans="1:12" ht="12.75" customHeight="1" x14ac:dyDescent="0.25">
      <c r="A73" s="67" t="s">
        <v>782</v>
      </c>
      <c r="B73" s="67" t="s">
        <v>779</v>
      </c>
      <c r="C73" s="68" t="s">
        <v>995</v>
      </c>
      <c r="D73" s="67" t="s">
        <v>996</v>
      </c>
      <c r="E73" s="69">
        <v>83.317599999999999</v>
      </c>
      <c r="F73" s="70">
        <v>5</v>
      </c>
      <c r="G73" s="72">
        <v>44595</v>
      </c>
      <c r="H73" s="69">
        <v>366</v>
      </c>
      <c r="I73" s="69">
        <v>8</v>
      </c>
      <c r="J73" s="59">
        <f t="shared" si="3"/>
        <v>83.317599999999999</v>
      </c>
      <c r="K73" s="73" t="str">
        <f t="shared" si="4"/>
        <v>Списать</v>
      </c>
      <c r="L73" s="73">
        <f t="shared" si="5"/>
        <v>416.58799999999997</v>
      </c>
    </row>
    <row r="74" spans="1:12" ht="12.75" customHeight="1" x14ac:dyDescent="0.25">
      <c r="A74" s="67" t="s">
        <v>816</v>
      </c>
      <c r="B74" s="67" t="s">
        <v>844</v>
      </c>
      <c r="C74" s="68" t="s">
        <v>997</v>
      </c>
      <c r="D74" s="67" t="s">
        <v>998</v>
      </c>
      <c r="E74" s="69">
        <v>353.16</v>
      </c>
      <c r="F74" s="70">
        <v>9</v>
      </c>
      <c r="G74" s="72">
        <v>44589</v>
      </c>
      <c r="H74" s="69">
        <v>180</v>
      </c>
      <c r="I74" s="69">
        <v>2</v>
      </c>
      <c r="J74" s="59">
        <f t="shared" si="3"/>
        <v>353.16</v>
      </c>
      <c r="K74" s="73" t="str">
        <f t="shared" si="4"/>
        <v/>
      </c>
      <c r="L74" s="73">
        <f t="shared" si="5"/>
        <v>3178.44</v>
      </c>
    </row>
    <row r="75" spans="1:12" ht="12.75" customHeight="1" x14ac:dyDescent="0.25">
      <c r="A75" s="67" t="s">
        <v>786</v>
      </c>
      <c r="B75" s="67" t="s">
        <v>999</v>
      </c>
      <c r="C75" s="68" t="s">
        <v>1000</v>
      </c>
      <c r="D75" s="67" t="s">
        <v>1001</v>
      </c>
      <c r="E75" s="69">
        <v>120.5202</v>
      </c>
      <c r="F75" s="70">
        <v>143</v>
      </c>
      <c r="G75" s="72">
        <v>45169.5</v>
      </c>
      <c r="H75" s="69">
        <v>730.5</v>
      </c>
      <c r="I75" s="69">
        <v>1</v>
      </c>
      <c r="J75" s="59">
        <f t="shared" si="3"/>
        <v>120.5202</v>
      </c>
      <c r="K75" s="73" t="str">
        <f t="shared" si="4"/>
        <v/>
      </c>
      <c r="L75" s="73">
        <f t="shared" si="5"/>
        <v>17234.388600000002</v>
      </c>
    </row>
    <row r="76" spans="1:12" ht="12.75" customHeight="1" x14ac:dyDescent="0.25">
      <c r="A76" s="67" t="s">
        <v>1002</v>
      </c>
      <c r="B76" s="67" t="s">
        <v>955</v>
      </c>
      <c r="C76" s="68" t="s">
        <v>1003</v>
      </c>
      <c r="D76" s="67" t="s">
        <v>1004</v>
      </c>
      <c r="E76" s="69">
        <v>400</v>
      </c>
      <c r="F76" s="70">
        <v>0</v>
      </c>
      <c r="G76" s="72">
        <v>44770</v>
      </c>
      <c r="H76" s="69">
        <v>1824</v>
      </c>
      <c r="I76" s="69">
        <v>10</v>
      </c>
      <c r="J76" s="59">
        <f t="shared" si="3"/>
        <v>200</v>
      </c>
      <c r="K76" s="73" t="str">
        <f t="shared" si="4"/>
        <v/>
      </c>
      <c r="L76" s="73">
        <f t="shared" si="5"/>
        <v>0</v>
      </c>
    </row>
    <row r="77" spans="1:12" ht="12.75" customHeight="1" x14ac:dyDescent="0.25">
      <c r="A77" s="67" t="s">
        <v>847</v>
      </c>
      <c r="B77" s="67" t="s">
        <v>958</v>
      </c>
      <c r="C77" s="68" t="s">
        <v>1005</v>
      </c>
      <c r="D77" s="67" t="s">
        <v>1006</v>
      </c>
      <c r="E77" s="69">
        <v>519.1404</v>
      </c>
      <c r="F77" s="70">
        <v>13</v>
      </c>
      <c r="G77" s="72">
        <v>44592</v>
      </c>
      <c r="H77" s="69">
        <v>273</v>
      </c>
      <c r="I77" s="69">
        <v>5</v>
      </c>
      <c r="J77" s="59">
        <f t="shared" si="3"/>
        <v>519.1404</v>
      </c>
      <c r="K77" s="73" t="str">
        <f t="shared" si="4"/>
        <v/>
      </c>
      <c r="L77" s="73">
        <f t="shared" si="5"/>
        <v>6748.8252000000002</v>
      </c>
    </row>
    <row r="78" spans="1:12" ht="12.75" customHeight="1" x14ac:dyDescent="0.25">
      <c r="A78" s="67" t="s">
        <v>820</v>
      </c>
      <c r="B78" s="67" t="s">
        <v>779</v>
      </c>
      <c r="C78" s="68" t="s">
        <v>1007</v>
      </c>
      <c r="D78" s="67" t="s">
        <v>1008</v>
      </c>
      <c r="E78" s="69">
        <v>404.25310000000002</v>
      </c>
      <c r="F78" s="70">
        <v>0</v>
      </c>
      <c r="G78" s="72">
        <v>44899.5</v>
      </c>
      <c r="H78" s="69">
        <v>730.5</v>
      </c>
      <c r="I78" s="69">
        <v>10</v>
      </c>
      <c r="J78" s="59">
        <f t="shared" si="3"/>
        <v>202.12655000000001</v>
      </c>
      <c r="K78" s="73" t="str">
        <f t="shared" si="4"/>
        <v/>
      </c>
      <c r="L78" s="73">
        <f t="shared" si="5"/>
        <v>0</v>
      </c>
    </row>
    <row r="79" spans="1:12" ht="12.75" customHeight="1" x14ac:dyDescent="0.25">
      <c r="A79" s="67" t="s">
        <v>968</v>
      </c>
      <c r="B79" s="67" t="s">
        <v>1009</v>
      </c>
      <c r="C79" s="68" t="s">
        <v>1010</v>
      </c>
      <c r="D79" s="67" t="s">
        <v>1011</v>
      </c>
      <c r="E79" s="69">
        <v>118.24</v>
      </c>
      <c r="F79" s="70">
        <v>18</v>
      </c>
      <c r="G79" s="72">
        <v>47648</v>
      </c>
      <c r="H79" s="69">
        <v>9999</v>
      </c>
      <c r="I79" s="69">
        <v>1</v>
      </c>
      <c r="J79" s="59">
        <f t="shared" si="3"/>
        <v>118.24</v>
      </c>
      <c r="K79" s="73" t="str">
        <f t="shared" si="4"/>
        <v/>
      </c>
      <c r="L79" s="73">
        <f t="shared" si="5"/>
        <v>2128.3199999999997</v>
      </c>
    </row>
    <row r="80" spans="1:12" ht="12.75" customHeight="1" x14ac:dyDescent="0.25">
      <c r="A80" s="67" t="s">
        <v>910</v>
      </c>
      <c r="B80" s="67" t="s">
        <v>1012</v>
      </c>
      <c r="C80" s="68" t="s">
        <v>1013</v>
      </c>
      <c r="D80" s="67" t="s">
        <v>1014</v>
      </c>
      <c r="E80" s="69">
        <v>214</v>
      </c>
      <c r="F80" s="70">
        <v>64</v>
      </c>
      <c r="G80" s="72">
        <v>44980.5</v>
      </c>
      <c r="H80" s="69">
        <v>541.5</v>
      </c>
      <c r="I80" s="69">
        <v>1</v>
      </c>
      <c r="J80" s="59">
        <f t="shared" si="3"/>
        <v>214</v>
      </c>
      <c r="K80" s="73" t="str">
        <f t="shared" si="4"/>
        <v/>
      </c>
      <c r="L80" s="73">
        <f t="shared" si="5"/>
        <v>13696</v>
      </c>
    </row>
    <row r="81" spans="1:12" ht="12.75" customHeight="1" x14ac:dyDescent="0.25">
      <c r="A81" s="67" t="s">
        <v>794</v>
      </c>
      <c r="B81" s="67" t="s">
        <v>825</v>
      </c>
      <c r="C81" s="68" t="s">
        <v>1015</v>
      </c>
      <c r="D81" s="67" t="s">
        <v>1016</v>
      </c>
      <c r="E81" s="69">
        <v>153.79560000000001</v>
      </c>
      <c r="F81" s="70">
        <v>14</v>
      </c>
      <c r="G81" s="72">
        <v>44593.5</v>
      </c>
      <c r="H81" s="69">
        <v>364.5</v>
      </c>
      <c r="I81" s="69">
        <v>8</v>
      </c>
      <c r="J81" s="59">
        <f t="shared" si="3"/>
        <v>153.79560000000001</v>
      </c>
      <c r="K81" s="73" t="str">
        <f t="shared" si="4"/>
        <v/>
      </c>
      <c r="L81" s="73">
        <f t="shared" si="5"/>
        <v>2153.1384000000003</v>
      </c>
    </row>
    <row r="82" spans="1:12" ht="12.75" customHeight="1" x14ac:dyDescent="0.25">
      <c r="A82" s="67" t="s">
        <v>1017</v>
      </c>
      <c r="B82" s="67" t="s">
        <v>999</v>
      </c>
      <c r="C82" s="68" t="s">
        <v>1018</v>
      </c>
      <c r="D82" s="67" t="s">
        <v>1019</v>
      </c>
      <c r="E82" s="69">
        <v>214</v>
      </c>
      <c r="F82" s="70">
        <v>56</v>
      </c>
      <c r="G82" s="72">
        <v>44563.5</v>
      </c>
      <c r="H82" s="69">
        <v>364.5</v>
      </c>
      <c r="I82" s="69">
        <v>9</v>
      </c>
      <c r="J82" s="59">
        <f t="shared" si="3"/>
        <v>107</v>
      </c>
      <c r="K82" s="73" t="str">
        <f t="shared" si="4"/>
        <v/>
      </c>
      <c r="L82" s="73">
        <f t="shared" si="5"/>
        <v>5992</v>
      </c>
    </row>
    <row r="83" spans="1:12" ht="12.75" customHeight="1" x14ac:dyDescent="0.25">
      <c r="A83" s="67" t="s">
        <v>928</v>
      </c>
      <c r="B83" s="67" t="s">
        <v>851</v>
      </c>
      <c r="C83" s="68" t="s">
        <v>1020</v>
      </c>
      <c r="D83" s="67" t="s">
        <v>1021</v>
      </c>
      <c r="E83" s="69">
        <v>709.49530000000004</v>
      </c>
      <c r="F83" s="70">
        <v>13</v>
      </c>
      <c r="G83" s="72">
        <v>45339</v>
      </c>
      <c r="H83" s="69">
        <v>900</v>
      </c>
      <c r="I83" s="69">
        <v>1</v>
      </c>
      <c r="J83" s="59">
        <f t="shared" si="3"/>
        <v>709.49530000000004</v>
      </c>
      <c r="K83" s="73" t="str">
        <f t="shared" si="4"/>
        <v/>
      </c>
      <c r="L83" s="73">
        <f t="shared" si="5"/>
        <v>9223.438900000001</v>
      </c>
    </row>
    <row r="84" spans="1:12" ht="12.75" customHeight="1" x14ac:dyDescent="0.25">
      <c r="A84" s="67" t="s">
        <v>782</v>
      </c>
      <c r="B84" s="67" t="s">
        <v>1022</v>
      </c>
      <c r="C84" s="68" t="s">
        <v>1023</v>
      </c>
      <c r="D84" s="67" t="s">
        <v>1024</v>
      </c>
      <c r="E84" s="69">
        <v>167.28</v>
      </c>
      <c r="F84" s="70">
        <v>7</v>
      </c>
      <c r="G84" s="72">
        <v>44563.5</v>
      </c>
      <c r="H84" s="69">
        <v>364.5</v>
      </c>
      <c r="I84" s="69">
        <v>9</v>
      </c>
      <c r="J84" s="59">
        <f t="shared" si="3"/>
        <v>83.64</v>
      </c>
      <c r="K84" s="73" t="str">
        <f t="shared" si="4"/>
        <v>Списать</v>
      </c>
      <c r="L84" s="73">
        <f t="shared" si="5"/>
        <v>585.48</v>
      </c>
    </row>
    <row r="85" spans="1:12" ht="12.75" customHeight="1" x14ac:dyDescent="0.25">
      <c r="A85" s="67" t="s">
        <v>1025</v>
      </c>
      <c r="B85" s="67" t="s">
        <v>1026</v>
      </c>
      <c r="C85" s="68" t="s">
        <v>1027</v>
      </c>
      <c r="D85" s="67" t="s">
        <v>1028</v>
      </c>
      <c r="E85" s="69">
        <v>214</v>
      </c>
      <c r="F85" s="70">
        <v>304</v>
      </c>
      <c r="G85" s="72">
        <v>44649</v>
      </c>
      <c r="H85" s="69">
        <v>450</v>
      </c>
      <c r="I85" s="69">
        <v>9</v>
      </c>
      <c r="J85" s="59">
        <f t="shared" si="3"/>
        <v>107</v>
      </c>
      <c r="K85" s="73" t="str">
        <f t="shared" si="4"/>
        <v/>
      </c>
      <c r="L85" s="73">
        <f t="shared" si="5"/>
        <v>32528</v>
      </c>
    </row>
    <row r="86" spans="1:12" ht="12.75" customHeight="1" x14ac:dyDescent="0.25">
      <c r="A86" s="67" t="s">
        <v>782</v>
      </c>
      <c r="B86" s="67" t="s">
        <v>1029</v>
      </c>
      <c r="C86" s="68" t="s">
        <v>1030</v>
      </c>
      <c r="D86" s="67" t="s">
        <v>1031</v>
      </c>
      <c r="E86" s="69">
        <v>214</v>
      </c>
      <c r="F86" s="70">
        <v>49</v>
      </c>
      <c r="G86" s="72">
        <v>44563.5</v>
      </c>
      <c r="H86" s="69">
        <v>364.5</v>
      </c>
      <c r="I86" s="69">
        <v>9</v>
      </c>
      <c r="J86" s="59">
        <f t="shared" si="3"/>
        <v>107</v>
      </c>
      <c r="K86" s="73" t="str">
        <f t="shared" si="4"/>
        <v/>
      </c>
      <c r="L86" s="73">
        <f t="shared" si="5"/>
        <v>5243</v>
      </c>
    </row>
    <row r="87" spans="1:12" ht="12.75" customHeight="1" x14ac:dyDescent="0.25">
      <c r="A87" s="67" t="s">
        <v>820</v>
      </c>
      <c r="B87" s="67" t="s">
        <v>958</v>
      </c>
      <c r="C87" s="68" t="s">
        <v>1032</v>
      </c>
      <c r="D87" s="67" t="s">
        <v>1033</v>
      </c>
      <c r="E87" s="69">
        <v>214</v>
      </c>
      <c r="F87" s="70">
        <v>187</v>
      </c>
      <c r="G87" s="72">
        <v>45261</v>
      </c>
      <c r="H87" s="69">
        <v>1092</v>
      </c>
      <c r="I87" s="69">
        <v>10</v>
      </c>
      <c r="J87" s="59">
        <f t="shared" si="3"/>
        <v>107</v>
      </c>
      <c r="K87" s="73" t="str">
        <f t="shared" si="4"/>
        <v/>
      </c>
      <c r="L87" s="73">
        <f t="shared" si="5"/>
        <v>20009</v>
      </c>
    </row>
    <row r="88" spans="1:12" ht="12.75" customHeight="1" x14ac:dyDescent="0.25">
      <c r="A88" s="67" t="s">
        <v>1034</v>
      </c>
      <c r="B88" s="67" t="s">
        <v>1035</v>
      </c>
      <c r="C88" s="68" t="s">
        <v>1036</v>
      </c>
      <c r="D88" s="67" t="s">
        <v>1037</v>
      </c>
      <c r="E88" s="69">
        <v>1615.95</v>
      </c>
      <c r="F88" s="70">
        <v>27</v>
      </c>
      <c r="G88" s="72">
        <v>44991</v>
      </c>
      <c r="H88" s="69">
        <v>822</v>
      </c>
      <c r="I88" s="69">
        <v>10</v>
      </c>
      <c r="J88" s="59">
        <f t="shared" si="3"/>
        <v>807.97500000000002</v>
      </c>
      <c r="K88" s="73" t="str">
        <f t="shared" si="4"/>
        <v/>
      </c>
      <c r="L88" s="73">
        <f t="shared" si="5"/>
        <v>21815.325000000001</v>
      </c>
    </row>
    <row r="89" spans="1:12" ht="12.75" customHeight="1" x14ac:dyDescent="0.25">
      <c r="A89" s="67" t="s">
        <v>1038</v>
      </c>
      <c r="B89" s="67" t="s">
        <v>829</v>
      </c>
      <c r="C89" s="68" t="s">
        <v>1039</v>
      </c>
      <c r="D89" s="67" t="s">
        <v>1040</v>
      </c>
      <c r="E89" s="69">
        <v>21.62</v>
      </c>
      <c r="F89" s="70">
        <v>50</v>
      </c>
      <c r="G89" s="72">
        <v>44595</v>
      </c>
      <c r="H89" s="69">
        <v>276</v>
      </c>
      <c r="I89" s="69">
        <v>5</v>
      </c>
      <c r="J89" s="59">
        <f t="shared" si="3"/>
        <v>21.62</v>
      </c>
      <c r="K89" s="73" t="str">
        <f t="shared" si="4"/>
        <v>Списать</v>
      </c>
      <c r="L89" s="73">
        <f t="shared" si="5"/>
        <v>1081</v>
      </c>
    </row>
    <row r="90" spans="1:12" ht="12.75" customHeight="1" x14ac:dyDescent="0.25">
      <c r="A90" s="67" t="s">
        <v>786</v>
      </c>
      <c r="B90" s="67" t="s">
        <v>955</v>
      </c>
      <c r="C90" s="68" t="s">
        <v>1041</v>
      </c>
      <c r="D90" s="67" t="s">
        <v>1042</v>
      </c>
      <c r="E90" s="69">
        <v>214</v>
      </c>
      <c r="F90" s="70">
        <v>96</v>
      </c>
      <c r="G90" s="72">
        <v>45229</v>
      </c>
      <c r="H90" s="69">
        <v>1095</v>
      </c>
      <c r="I90" s="69">
        <v>1</v>
      </c>
      <c r="J90" s="59">
        <f t="shared" si="3"/>
        <v>214</v>
      </c>
      <c r="K90" s="73" t="str">
        <f t="shared" si="4"/>
        <v/>
      </c>
      <c r="L90" s="73">
        <f t="shared" si="5"/>
        <v>20544</v>
      </c>
    </row>
    <row r="91" spans="1:12" ht="12.75" customHeight="1" x14ac:dyDescent="0.25">
      <c r="A91" s="67" t="s">
        <v>945</v>
      </c>
      <c r="B91" s="67" t="s">
        <v>999</v>
      </c>
      <c r="C91" s="68" t="s">
        <v>1043</v>
      </c>
      <c r="D91" s="67" t="s">
        <v>1044</v>
      </c>
      <c r="E91" s="69">
        <v>214</v>
      </c>
      <c r="F91" s="70">
        <v>48</v>
      </c>
      <c r="G91" s="72">
        <v>44686.5</v>
      </c>
      <c r="H91" s="69">
        <v>247.5</v>
      </c>
      <c r="I91" s="69">
        <v>1</v>
      </c>
      <c r="J91" s="59">
        <f t="shared" si="3"/>
        <v>214</v>
      </c>
      <c r="K91" s="73" t="str">
        <f t="shared" si="4"/>
        <v/>
      </c>
      <c r="L91" s="73">
        <f t="shared" si="5"/>
        <v>10272</v>
      </c>
    </row>
    <row r="92" spans="1:12" ht="12.75" customHeight="1" x14ac:dyDescent="0.25">
      <c r="A92" s="67" t="s">
        <v>900</v>
      </c>
      <c r="B92" s="67" t="s">
        <v>1045</v>
      </c>
      <c r="C92" s="68" t="s">
        <v>1046</v>
      </c>
      <c r="D92" s="67" t="s">
        <v>1047</v>
      </c>
      <c r="E92" s="69">
        <v>214</v>
      </c>
      <c r="F92" s="70">
        <v>82</v>
      </c>
      <c r="G92" s="72">
        <v>44563.5</v>
      </c>
      <c r="H92" s="69">
        <v>364.5</v>
      </c>
      <c r="I92" s="69">
        <v>9</v>
      </c>
      <c r="J92" s="59">
        <f t="shared" si="3"/>
        <v>107</v>
      </c>
      <c r="K92" s="73" t="str">
        <f t="shared" si="4"/>
        <v/>
      </c>
      <c r="L92" s="73">
        <f t="shared" si="5"/>
        <v>8774</v>
      </c>
    </row>
    <row r="93" spans="1:12" ht="12.75" customHeight="1" x14ac:dyDescent="0.25">
      <c r="A93" s="67" t="s">
        <v>820</v>
      </c>
      <c r="B93" s="67" t="s">
        <v>851</v>
      </c>
      <c r="C93" s="68" t="s">
        <v>1048</v>
      </c>
      <c r="D93" s="67" t="s">
        <v>1049</v>
      </c>
      <c r="E93" s="69">
        <v>1219.8251</v>
      </c>
      <c r="F93" s="70">
        <v>0</v>
      </c>
      <c r="G93" s="72">
        <v>44595</v>
      </c>
      <c r="H93" s="69">
        <v>366</v>
      </c>
      <c r="I93" s="69">
        <v>8</v>
      </c>
      <c r="J93" s="59">
        <f t="shared" si="3"/>
        <v>1219.8251</v>
      </c>
      <c r="K93" s="73" t="str">
        <f t="shared" si="4"/>
        <v/>
      </c>
      <c r="L93" s="73">
        <f t="shared" si="5"/>
        <v>0</v>
      </c>
    </row>
    <row r="94" spans="1:12" ht="12.75" customHeight="1" x14ac:dyDescent="0.25">
      <c r="A94" s="67" t="s">
        <v>794</v>
      </c>
      <c r="B94" s="67" t="s">
        <v>992</v>
      </c>
      <c r="C94" s="68" t="s">
        <v>1050</v>
      </c>
      <c r="D94" s="67" t="s">
        <v>1051</v>
      </c>
      <c r="E94" s="69">
        <v>174.3134</v>
      </c>
      <c r="F94" s="70">
        <v>7</v>
      </c>
      <c r="G94" s="72">
        <v>44559</v>
      </c>
      <c r="H94" s="69">
        <v>120</v>
      </c>
      <c r="I94" s="69">
        <v>1</v>
      </c>
      <c r="J94" s="59">
        <f t="shared" si="3"/>
        <v>174.3134</v>
      </c>
      <c r="K94" s="73" t="str">
        <f t="shared" si="4"/>
        <v/>
      </c>
      <c r="L94" s="73">
        <f t="shared" si="5"/>
        <v>1220.1938</v>
      </c>
    </row>
    <row r="95" spans="1:12" ht="12.75" customHeight="1" x14ac:dyDescent="0.25">
      <c r="A95" s="67" t="s">
        <v>1052</v>
      </c>
      <c r="B95" s="67" t="s">
        <v>1053</v>
      </c>
      <c r="C95" s="68" t="s">
        <v>1054</v>
      </c>
      <c r="D95" s="67" t="s">
        <v>1055</v>
      </c>
      <c r="E95" s="69">
        <v>47.72</v>
      </c>
      <c r="F95" s="70">
        <v>140</v>
      </c>
      <c r="G95" s="72">
        <v>44565</v>
      </c>
      <c r="H95" s="69">
        <v>366</v>
      </c>
      <c r="I95" s="69">
        <v>9</v>
      </c>
      <c r="J95" s="59">
        <f t="shared" si="3"/>
        <v>23.86</v>
      </c>
      <c r="K95" s="73" t="str">
        <f t="shared" si="4"/>
        <v>Списать</v>
      </c>
      <c r="L95" s="73">
        <f t="shared" si="5"/>
        <v>3340.4</v>
      </c>
    </row>
    <row r="96" spans="1:12" ht="12.75" customHeight="1" x14ac:dyDescent="0.25">
      <c r="A96" s="67" t="s">
        <v>945</v>
      </c>
      <c r="B96" s="67" t="s">
        <v>851</v>
      </c>
      <c r="C96" s="68" t="s">
        <v>1056</v>
      </c>
      <c r="D96" s="67" t="s">
        <v>1057</v>
      </c>
      <c r="E96" s="69">
        <v>30.503399999999999</v>
      </c>
      <c r="F96" s="70">
        <v>12</v>
      </c>
      <c r="G96" s="72">
        <v>44529</v>
      </c>
      <c r="H96" s="69">
        <v>120</v>
      </c>
      <c r="I96" s="69">
        <v>2</v>
      </c>
      <c r="J96" s="59">
        <f t="shared" si="3"/>
        <v>30.503399999999999</v>
      </c>
      <c r="K96" s="73" t="str">
        <f t="shared" si="4"/>
        <v>Списать</v>
      </c>
      <c r="L96" s="73">
        <f t="shared" si="5"/>
        <v>366.04079999999999</v>
      </c>
    </row>
    <row r="97" spans="1:12" ht="12.75" customHeight="1" x14ac:dyDescent="0.25">
      <c r="A97" s="67" t="s">
        <v>794</v>
      </c>
      <c r="B97" s="67" t="s">
        <v>1058</v>
      </c>
      <c r="C97" s="68" t="s">
        <v>1059</v>
      </c>
      <c r="D97" s="67" t="s">
        <v>1060</v>
      </c>
      <c r="E97" s="69">
        <v>199</v>
      </c>
      <c r="F97" s="70">
        <v>279</v>
      </c>
      <c r="G97" s="72">
        <v>44899.5</v>
      </c>
      <c r="H97" s="69">
        <v>730.5</v>
      </c>
      <c r="I97" s="69">
        <v>10</v>
      </c>
      <c r="J97" s="59">
        <f t="shared" si="3"/>
        <v>99.5</v>
      </c>
      <c r="K97" s="73" t="str">
        <f t="shared" si="4"/>
        <v>Списать</v>
      </c>
      <c r="L97" s="73">
        <f t="shared" si="5"/>
        <v>27760.5</v>
      </c>
    </row>
    <row r="98" spans="1:12" ht="12.75" customHeight="1" x14ac:dyDescent="0.25">
      <c r="A98" s="67" t="s">
        <v>836</v>
      </c>
      <c r="B98" s="67" t="s">
        <v>1061</v>
      </c>
      <c r="C98" s="68" t="s">
        <v>1062</v>
      </c>
      <c r="D98" s="67" t="s">
        <v>1063</v>
      </c>
      <c r="E98" s="69">
        <v>214</v>
      </c>
      <c r="F98" s="70">
        <v>57</v>
      </c>
      <c r="G98" s="72">
        <v>47648</v>
      </c>
      <c r="H98" s="69">
        <v>9999</v>
      </c>
      <c r="I98" s="69">
        <v>10</v>
      </c>
      <c r="J98" s="59">
        <f t="shared" si="3"/>
        <v>107</v>
      </c>
      <c r="K98" s="73" t="str">
        <f t="shared" si="4"/>
        <v/>
      </c>
      <c r="L98" s="73">
        <f t="shared" si="5"/>
        <v>6099</v>
      </c>
    </row>
    <row r="99" spans="1:12" ht="12.75" customHeight="1" x14ac:dyDescent="0.25">
      <c r="A99" s="67" t="s">
        <v>1064</v>
      </c>
      <c r="B99" s="67" t="s">
        <v>999</v>
      </c>
      <c r="C99" s="68" t="s">
        <v>1065</v>
      </c>
      <c r="D99" s="67" t="s">
        <v>1066</v>
      </c>
      <c r="E99" s="69">
        <v>214</v>
      </c>
      <c r="F99" s="70">
        <v>76</v>
      </c>
      <c r="G99" s="72">
        <v>44559</v>
      </c>
      <c r="H99" s="69">
        <v>270</v>
      </c>
      <c r="I99" s="69">
        <v>6</v>
      </c>
      <c r="J99" s="59">
        <f t="shared" si="3"/>
        <v>214</v>
      </c>
      <c r="K99" s="73" t="str">
        <f t="shared" si="4"/>
        <v/>
      </c>
      <c r="L99" s="73">
        <f t="shared" si="5"/>
        <v>16264</v>
      </c>
    </row>
    <row r="100" spans="1:12" ht="12.75" customHeight="1" x14ac:dyDescent="0.25">
      <c r="A100" s="67" t="s">
        <v>794</v>
      </c>
      <c r="B100" s="67" t="s">
        <v>779</v>
      </c>
      <c r="C100" s="68" t="s">
        <v>1067</v>
      </c>
      <c r="D100" s="67" t="s">
        <v>1068</v>
      </c>
      <c r="E100" s="69">
        <v>139.33250000000001</v>
      </c>
      <c r="F100" s="70">
        <v>16</v>
      </c>
      <c r="G100" s="72">
        <v>44679</v>
      </c>
      <c r="H100" s="69">
        <v>480</v>
      </c>
      <c r="I100" s="69">
        <v>9</v>
      </c>
      <c r="J100" s="59">
        <f t="shared" si="3"/>
        <v>69.666250000000005</v>
      </c>
      <c r="K100" s="73" t="str">
        <f t="shared" si="4"/>
        <v>Списать</v>
      </c>
      <c r="L100" s="73">
        <f t="shared" si="5"/>
        <v>1114.6600000000001</v>
      </c>
    </row>
    <row r="101" spans="1:12" ht="12.75" customHeight="1" x14ac:dyDescent="0.25">
      <c r="A101" s="67" t="s">
        <v>881</v>
      </c>
      <c r="B101" s="67" t="s">
        <v>1069</v>
      </c>
      <c r="C101" s="68" t="s">
        <v>1070</v>
      </c>
      <c r="D101" s="67" t="s">
        <v>1071</v>
      </c>
      <c r="E101" s="69">
        <v>104.67</v>
      </c>
      <c r="F101" s="70">
        <v>44</v>
      </c>
      <c r="G101" s="72">
        <v>45229</v>
      </c>
      <c r="H101" s="69">
        <v>1095</v>
      </c>
      <c r="I101" s="69">
        <v>1</v>
      </c>
      <c r="J101" s="59">
        <f t="shared" si="3"/>
        <v>104.67</v>
      </c>
      <c r="K101" s="73" t="str">
        <f t="shared" si="4"/>
        <v/>
      </c>
      <c r="L101" s="73">
        <f t="shared" si="5"/>
        <v>4605.4800000000005</v>
      </c>
    </row>
    <row r="102" spans="1:12" ht="12.75" customHeight="1" x14ac:dyDescent="0.25">
      <c r="A102" s="67" t="s">
        <v>786</v>
      </c>
      <c r="B102" s="67" t="s">
        <v>1072</v>
      </c>
      <c r="C102" s="68" t="s">
        <v>1073</v>
      </c>
      <c r="D102" s="67" t="s">
        <v>1074</v>
      </c>
      <c r="E102" s="69">
        <v>214</v>
      </c>
      <c r="F102" s="70">
        <v>0</v>
      </c>
      <c r="G102" s="72">
        <v>44863</v>
      </c>
      <c r="H102" s="69">
        <v>1461</v>
      </c>
      <c r="I102" s="69">
        <v>1</v>
      </c>
      <c r="J102" s="59">
        <f t="shared" si="3"/>
        <v>214</v>
      </c>
      <c r="K102" s="73" t="str">
        <f t="shared" si="4"/>
        <v/>
      </c>
      <c r="L102" s="73">
        <f t="shared" si="5"/>
        <v>0</v>
      </c>
    </row>
    <row r="103" spans="1:12" ht="12.75" customHeight="1" x14ac:dyDescent="0.25">
      <c r="A103" s="67" t="s">
        <v>1034</v>
      </c>
      <c r="B103" s="67" t="s">
        <v>907</v>
      </c>
      <c r="C103" s="68" t="s">
        <v>1075</v>
      </c>
      <c r="D103" s="67" t="s">
        <v>1076</v>
      </c>
      <c r="E103" s="69">
        <v>214</v>
      </c>
      <c r="F103" s="70">
        <v>92</v>
      </c>
      <c r="G103" s="72">
        <v>44565</v>
      </c>
      <c r="H103" s="69">
        <v>366</v>
      </c>
      <c r="I103" s="69">
        <v>9</v>
      </c>
      <c r="J103" s="59">
        <f t="shared" si="3"/>
        <v>107</v>
      </c>
      <c r="K103" s="73" t="str">
        <f t="shared" si="4"/>
        <v/>
      </c>
      <c r="L103" s="73">
        <f t="shared" si="5"/>
        <v>9844</v>
      </c>
    </row>
    <row r="104" spans="1:12" ht="12.75" customHeight="1" x14ac:dyDescent="0.25">
      <c r="A104" s="67" t="s">
        <v>836</v>
      </c>
      <c r="B104" s="67" t="s">
        <v>919</v>
      </c>
      <c r="C104" s="68" t="s">
        <v>1077</v>
      </c>
      <c r="D104" s="67" t="s">
        <v>1078</v>
      </c>
      <c r="E104" s="69">
        <v>105.40260000000001</v>
      </c>
      <c r="F104" s="70">
        <v>35</v>
      </c>
      <c r="G104" s="72">
        <v>44716.5</v>
      </c>
      <c r="H104" s="69">
        <v>487.5</v>
      </c>
      <c r="I104" s="69">
        <v>8</v>
      </c>
      <c r="J104" s="59">
        <f t="shared" si="3"/>
        <v>105.40260000000001</v>
      </c>
      <c r="K104" s="73" t="str">
        <f t="shared" si="4"/>
        <v/>
      </c>
      <c r="L104" s="73">
        <f t="shared" si="5"/>
        <v>3689.0910000000003</v>
      </c>
    </row>
    <row r="105" spans="1:12" ht="12.75" customHeight="1" x14ac:dyDescent="0.25">
      <c r="A105" s="67" t="s">
        <v>1079</v>
      </c>
      <c r="B105" s="67" t="s">
        <v>806</v>
      </c>
      <c r="C105" s="68" t="s">
        <v>1080</v>
      </c>
      <c r="D105" s="67" t="s">
        <v>1081</v>
      </c>
      <c r="E105" s="69">
        <v>214</v>
      </c>
      <c r="F105" s="70">
        <v>243</v>
      </c>
      <c r="G105" s="72">
        <v>44563.5</v>
      </c>
      <c r="H105" s="69">
        <v>364.5</v>
      </c>
      <c r="I105" s="69">
        <v>9</v>
      </c>
      <c r="J105" s="59">
        <f t="shared" si="3"/>
        <v>107</v>
      </c>
      <c r="K105" s="73" t="str">
        <f t="shared" si="4"/>
        <v/>
      </c>
      <c r="L105" s="73">
        <f t="shared" si="5"/>
        <v>26001</v>
      </c>
    </row>
    <row r="106" spans="1:12" ht="12.75" customHeight="1" x14ac:dyDescent="0.25">
      <c r="A106" s="67" t="s">
        <v>928</v>
      </c>
      <c r="B106" s="67" t="s">
        <v>1082</v>
      </c>
      <c r="C106" s="68" t="s">
        <v>1083</v>
      </c>
      <c r="D106" s="67" t="s">
        <v>1084</v>
      </c>
      <c r="E106" s="69">
        <v>214</v>
      </c>
      <c r="F106" s="70">
        <v>211</v>
      </c>
      <c r="G106" s="72">
        <v>44829</v>
      </c>
      <c r="H106" s="69">
        <v>660</v>
      </c>
      <c r="I106" s="69">
        <v>10</v>
      </c>
      <c r="J106" s="59">
        <f t="shared" si="3"/>
        <v>107</v>
      </c>
      <c r="K106" s="73" t="str">
        <f t="shared" si="4"/>
        <v/>
      </c>
      <c r="L106" s="73">
        <f t="shared" si="5"/>
        <v>22577</v>
      </c>
    </row>
    <row r="107" spans="1:12" ht="12.75" customHeight="1" x14ac:dyDescent="0.25">
      <c r="A107" s="67" t="s">
        <v>836</v>
      </c>
      <c r="B107" s="67" t="s">
        <v>799</v>
      </c>
      <c r="C107" s="68" t="s">
        <v>1085</v>
      </c>
      <c r="D107" s="67" t="s">
        <v>1086</v>
      </c>
      <c r="E107" s="69">
        <v>214</v>
      </c>
      <c r="F107" s="70">
        <v>48</v>
      </c>
      <c r="G107" s="72">
        <v>44980.5</v>
      </c>
      <c r="H107" s="69">
        <v>541.5</v>
      </c>
      <c r="I107" s="69">
        <v>1</v>
      </c>
      <c r="J107" s="59">
        <f t="shared" si="3"/>
        <v>214</v>
      </c>
      <c r="K107" s="73" t="str">
        <f t="shared" si="4"/>
        <v/>
      </c>
      <c r="L107" s="73">
        <f t="shared" si="5"/>
        <v>10272</v>
      </c>
    </row>
    <row r="108" spans="1:12" ht="12.75" customHeight="1" x14ac:dyDescent="0.25">
      <c r="A108" s="67" t="s">
        <v>794</v>
      </c>
      <c r="B108" s="67" t="s">
        <v>1058</v>
      </c>
      <c r="C108" s="68" t="s">
        <v>1087</v>
      </c>
      <c r="D108" s="67" t="s">
        <v>1088</v>
      </c>
      <c r="E108" s="69">
        <v>199</v>
      </c>
      <c r="F108" s="70">
        <v>126</v>
      </c>
      <c r="G108" s="72">
        <v>45081</v>
      </c>
      <c r="H108" s="69">
        <v>912</v>
      </c>
      <c r="I108" s="69">
        <v>10</v>
      </c>
      <c r="J108" s="59">
        <f t="shared" si="3"/>
        <v>99.5</v>
      </c>
      <c r="K108" s="73" t="str">
        <f t="shared" si="4"/>
        <v>Списать</v>
      </c>
      <c r="L108" s="73">
        <f t="shared" si="5"/>
        <v>12537</v>
      </c>
    </row>
    <row r="109" spans="1:12" ht="12.75" customHeight="1" x14ac:dyDescent="0.25">
      <c r="A109" s="67" t="s">
        <v>824</v>
      </c>
      <c r="B109" s="67" t="s">
        <v>992</v>
      </c>
      <c r="C109" s="68" t="s">
        <v>1089</v>
      </c>
      <c r="D109" s="67" t="s">
        <v>1090</v>
      </c>
      <c r="E109" s="69">
        <v>273.15690000000001</v>
      </c>
      <c r="F109" s="70">
        <v>8</v>
      </c>
      <c r="G109" s="72">
        <v>44649</v>
      </c>
      <c r="H109" s="69">
        <v>210</v>
      </c>
      <c r="I109" s="69">
        <v>1</v>
      </c>
      <c r="J109" s="59">
        <f t="shared" si="3"/>
        <v>273.15690000000001</v>
      </c>
      <c r="K109" s="73" t="str">
        <f t="shared" si="4"/>
        <v/>
      </c>
      <c r="L109" s="73">
        <f t="shared" si="5"/>
        <v>2185.2552000000001</v>
      </c>
    </row>
    <row r="110" spans="1:12" ht="12.75" customHeight="1" x14ac:dyDescent="0.25">
      <c r="A110" s="67" t="s">
        <v>820</v>
      </c>
      <c r="B110" s="67" t="s">
        <v>1091</v>
      </c>
      <c r="C110" s="68" t="s">
        <v>1092</v>
      </c>
      <c r="D110" s="67" t="s">
        <v>1093</v>
      </c>
      <c r="E110" s="69">
        <v>150.75729999999999</v>
      </c>
      <c r="F110" s="70">
        <v>6</v>
      </c>
      <c r="G110" s="72">
        <v>44649</v>
      </c>
      <c r="H110" s="69">
        <v>450</v>
      </c>
      <c r="I110" s="69">
        <v>9</v>
      </c>
      <c r="J110" s="59">
        <f t="shared" si="3"/>
        <v>75.378649999999993</v>
      </c>
      <c r="K110" s="73" t="str">
        <f t="shared" si="4"/>
        <v>Списать</v>
      </c>
      <c r="L110" s="73">
        <f t="shared" si="5"/>
        <v>452.27189999999996</v>
      </c>
    </row>
    <row r="111" spans="1:12" ht="12.75" customHeight="1" x14ac:dyDescent="0.25">
      <c r="A111" s="67" t="s">
        <v>1094</v>
      </c>
      <c r="B111" s="67" t="s">
        <v>992</v>
      </c>
      <c r="C111" s="68" t="s">
        <v>1095</v>
      </c>
      <c r="D111" s="67" t="s">
        <v>1096</v>
      </c>
      <c r="E111" s="69">
        <v>48.795099999999998</v>
      </c>
      <c r="F111" s="70">
        <v>22</v>
      </c>
      <c r="G111" s="72">
        <v>44529</v>
      </c>
      <c r="H111" s="69">
        <v>180</v>
      </c>
      <c r="I111" s="69">
        <v>4</v>
      </c>
      <c r="J111" s="59">
        <f t="shared" si="3"/>
        <v>48.795099999999998</v>
      </c>
      <c r="K111" s="73" t="str">
        <f t="shared" si="4"/>
        <v>Списать</v>
      </c>
      <c r="L111" s="73">
        <f t="shared" si="5"/>
        <v>1073.4921999999999</v>
      </c>
    </row>
    <row r="112" spans="1:12" ht="12.75" customHeight="1" x14ac:dyDescent="0.25">
      <c r="A112" s="67" t="s">
        <v>782</v>
      </c>
      <c r="B112" s="67" t="s">
        <v>1097</v>
      </c>
      <c r="C112" s="68" t="s">
        <v>1098</v>
      </c>
      <c r="D112" s="67" t="s">
        <v>1099</v>
      </c>
      <c r="E112" s="69">
        <v>162.4238</v>
      </c>
      <c r="F112" s="70">
        <v>23</v>
      </c>
      <c r="G112" s="72">
        <v>47761.5</v>
      </c>
      <c r="H112" s="69">
        <v>9999</v>
      </c>
      <c r="I112" s="69">
        <v>1</v>
      </c>
      <c r="J112" s="59">
        <f t="shared" si="3"/>
        <v>162.4238</v>
      </c>
      <c r="K112" s="73" t="str">
        <f t="shared" si="4"/>
        <v/>
      </c>
      <c r="L112" s="73">
        <f t="shared" si="5"/>
        <v>3735.7474000000002</v>
      </c>
    </row>
    <row r="113" spans="1:12" ht="12.75" customHeight="1" x14ac:dyDescent="0.25">
      <c r="A113" s="67" t="s">
        <v>820</v>
      </c>
      <c r="B113" s="67" t="s">
        <v>992</v>
      </c>
      <c r="C113" s="68" t="s">
        <v>1100</v>
      </c>
      <c r="D113" s="67" t="s">
        <v>1101</v>
      </c>
      <c r="E113" s="69">
        <v>94.869799999999998</v>
      </c>
      <c r="F113" s="70">
        <v>22</v>
      </c>
      <c r="G113" s="72">
        <v>44559</v>
      </c>
      <c r="H113" s="69">
        <v>180</v>
      </c>
      <c r="I113" s="69">
        <v>3</v>
      </c>
      <c r="J113" s="59">
        <f t="shared" si="3"/>
        <v>94.869799999999998</v>
      </c>
      <c r="K113" s="73" t="str">
        <f t="shared" si="4"/>
        <v>Списать</v>
      </c>
      <c r="L113" s="73">
        <f t="shared" si="5"/>
        <v>2087.1356000000001</v>
      </c>
    </row>
    <row r="114" spans="1:12" ht="12.75" customHeight="1" x14ac:dyDescent="0.25">
      <c r="A114" s="67" t="s">
        <v>1038</v>
      </c>
      <c r="B114" s="67" t="s">
        <v>1102</v>
      </c>
      <c r="C114" s="68" t="s">
        <v>1103</v>
      </c>
      <c r="D114" s="67" t="s">
        <v>1104</v>
      </c>
      <c r="E114" s="69">
        <v>214</v>
      </c>
      <c r="F114" s="70">
        <v>8</v>
      </c>
      <c r="G114" s="72">
        <v>44619</v>
      </c>
      <c r="H114" s="69">
        <v>180</v>
      </c>
      <c r="I114" s="69">
        <v>1</v>
      </c>
      <c r="J114" s="59">
        <f t="shared" si="3"/>
        <v>214</v>
      </c>
      <c r="K114" s="73" t="str">
        <f t="shared" si="4"/>
        <v/>
      </c>
      <c r="L114" s="73">
        <f t="shared" si="5"/>
        <v>1712</v>
      </c>
    </row>
    <row r="115" spans="1:12" ht="12.75" customHeight="1" x14ac:dyDescent="0.25">
      <c r="A115" s="67" t="s">
        <v>1105</v>
      </c>
      <c r="B115" s="67" t="s">
        <v>1106</v>
      </c>
      <c r="C115" s="68" t="s">
        <v>1107</v>
      </c>
      <c r="D115" s="67" t="s">
        <v>1108</v>
      </c>
      <c r="E115" s="69">
        <v>718.14</v>
      </c>
      <c r="F115" s="70">
        <v>3</v>
      </c>
      <c r="G115" s="72">
        <v>44979</v>
      </c>
      <c r="H115" s="69">
        <v>540</v>
      </c>
      <c r="I115" s="69">
        <v>1</v>
      </c>
      <c r="J115" s="59">
        <f t="shared" si="3"/>
        <v>718.14</v>
      </c>
      <c r="K115" s="73" t="str">
        <f t="shared" si="4"/>
        <v/>
      </c>
      <c r="L115" s="73">
        <f t="shared" si="5"/>
        <v>2154.42</v>
      </c>
    </row>
    <row r="116" spans="1:12" ht="12.75" customHeight="1" x14ac:dyDescent="0.25">
      <c r="A116" s="67" t="s">
        <v>824</v>
      </c>
      <c r="B116" s="67" t="s">
        <v>779</v>
      </c>
      <c r="C116" s="68" t="s">
        <v>1109</v>
      </c>
      <c r="D116" s="67" t="s">
        <v>1110</v>
      </c>
      <c r="E116" s="69">
        <v>145.02160000000001</v>
      </c>
      <c r="F116" s="70">
        <v>0</v>
      </c>
      <c r="G116" s="72">
        <v>44589</v>
      </c>
      <c r="H116" s="69">
        <v>390</v>
      </c>
      <c r="I116" s="69">
        <v>9</v>
      </c>
      <c r="J116" s="59">
        <f t="shared" si="3"/>
        <v>72.510800000000003</v>
      </c>
      <c r="K116" s="73" t="str">
        <f t="shared" si="4"/>
        <v>Списать</v>
      </c>
      <c r="L116" s="73">
        <f t="shared" si="5"/>
        <v>0</v>
      </c>
    </row>
    <row r="117" spans="1:12" ht="12.75" customHeight="1" x14ac:dyDescent="0.25">
      <c r="A117" s="67" t="s">
        <v>820</v>
      </c>
      <c r="B117" s="67" t="s">
        <v>1111</v>
      </c>
      <c r="C117" s="68" t="s">
        <v>1112</v>
      </c>
      <c r="D117" s="67" t="s">
        <v>1113</v>
      </c>
      <c r="E117" s="69">
        <v>214</v>
      </c>
      <c r="F117" s="70">
        <v>38</v>
      </c>
      <c r="G117" s="72">
        <v>47761.5</v>
      </c>
      <c r="H117" s="69">
        <v>9999</v>
      </c>
      <c r="I117" s="69">
        <v>1</v>
      </c>
      <c r="J117" s="59">
        <f t="shared" si="3"/>
        <v>214</v>
      </c>
      <c r="K117" s="73" t="str">
        <f t="shared" si="4"/>
        <v/>
      </c>
      <c r="L117" s="73">
        <f t="shared" si="5"/>
        <v>8132</v>
      </c>
    </row>
    <row r="118" spans="1:12" ht="12.75" customHeight="1" x14ac:dyDescent="0.25">
      <c r="A118" s="67" t="s">
        <v>820</v>
      </c>
      <c r="B118" s="67" t="s">
        <v>876</v>
      </c>
      <c r="C118" s="68" t="s">
        <v>1114</v>
      </c>
      <c r="D118" s="67" t="s">
        <v>1115</v>
      </c>
      <c r="E118" s="69">
        <v>150.7715</v>
      </c>
      <c r="F118" s="70">
        <v>79</v>
      </c>
      <c r="G118" s="72">
        <v>44649</v>
      </c>
      <c r="H118" s="69">
        <v>450</v>
      </c>
      <c r="I118" s="69">
        <v>9</v>
      </c>
      <c r="J118" s="59">
        <f t="shared" si="3"/>
        <v>75.385750000000002</v>
      </c>
      <c r="K118" s="73" t="str">
        <f t="shared" si="4"/>
        <v>Списать</v>
      </c>
      <c r="L118" s="73">
        <f t="shared" si="5"/>
        <v>5955.4742500000002</v>
      </c>
    </row>
    <row r="119" spans="1:12" ht="12.75" customHeight="1" x14ac:dyDescent="0.25">
      <c r="A119" s="67" t="s">
        <v>786</v>
      </c>
      <c r="B119" s="67" t="s">
        <v>837</v>
      </c>
      <c r="C119" s="68" t="s">
        <v>1116</v>
      </c>
      <c r="D119" s="67" t="s">
        <v>1117</v>
      </c>
      <c r="E119" s="69">
        <v>148.26759999999999</v>
      </c>
      <c r="F119" s="70">
        <v>50</v>
      </c>
      <c r="G119" s="72">
        <v>45169.5</v>
      </c>
      <c r="H119" s="69">
        <v>730.5</v>
      </c>
      <c r="I119" s="69">
        <v>1</v>
      </c>
      <c r="J119" s="59">
        <f t="shared" si="3"/>
        <v>148.26759999999999</v>
      </c>
      <c r="K119" s="73" t="str">
        <f t="shared" si="4"/>
        <v/>
      </c>
      <c r="L119" s="73">
        <f t="shared" si="5"/>
        <v>7413.3799999999992</v>
      </c>
    </row>
    <row r="120" spans="1:12" ht="12.75" customHeight="1" x14ac:dyDescent="0.25">
      <c r="A120" s="67" t="s">
        <v>828</v>
      </c>
      <c r="B120" s="67" t="s">
        <v>1118</v>
      </c>
      <c r="C120" s="68" t="s">
        <v>1119</v>
      </c>
      <c r="D120" s="67" t="s">
        <v>1120</v>
      </c>
      <c r="E120" s="69">
        <v>114.5471</v>
      </c>
      <c r="F120" s="70">
        <v>0</v>
      </c>
      <c r="G120" s="72">
        <v>44559</v>
      </c>
      <c r="H120" s="69">
        <v>270</v>
      </c>
      <c r="I120" s="69">
        <v>6</v>
      </c>
      <c r="J120" s="59">
        <f t="shared" si="3"/>
        <v>114.5471</v>
      </c>
      <c r="K120" s="73" t="str">
        <f t="shared" si="4"/>
        <v/>
      </c>
      <c r="L120" s="73">
        <f t="shared" si="5"/>
        <v>0</v>
      </c>
    </row>
    <row r="121" spans="1:12" ht="12.75" customHeight="1" x14ac:dyDescent="0.25">
      <c r="A121" s="67" t="s">
        <v>1121</v>
      </c>
      <c r="B121" s="67" t="s">
        <v>1122</v>
      </c>
      <c r="C121" s="68" t="s">
        <v>1123</v>
      </c>
      <c r="D121" s="67" t="s">
        <v>1124</v>
      </c>
      <c r="E121" s="69">
        <v>275.54559999999998</v>
      </c>
      <c r="F121" s="70">
        <v>11</v>
      </c>
      <c r="G121" s="72">
        <v>44649</v>
      </c>
      <c r="H121" s="69">
        <v>450</v>
      </c>
      <c r="I121" s="69">
        <v>9</v>
      </c>
      <c r="J121" s="59">
        <f t="shared" si="3"/>
        <v>137.77279999999999</v>
      </c>
      <c r="K121" s="73" t="str">
        <f t="shared" si="4"/>
        <v/>
      </c>
      <c r="L121" s="73">
        <f t="shared" si="5"/>
        <v>1515.5007999999998</v>
      </c>
    </row>
    <row r="122" spans="1:12" ht="12.75" customHeight="1" x14ac:dyDescent="0.25">
      <c r="A122" s="67" t="s">
        <v>816</v>
      </c>
      <c r="B122" s="67" t="s">
        <v>779</v>
      </c>
      <c r="C122" s="68" t="s">
        <v>1125</v>
      </c>
      <c r="D122" s="67" t="s">
        <v>1126</v>
      </c>
      <c r="E122" s="69">
        <v>54.214700000000001</v>
      </c>
      <c r="F122" s="70">
        <v>12</v>
      </c>
      <c r="G122" s="72">
        <v>44559</v>
      </c>
      <c r="H122" s="69">
        <v>270</v>
      </c>
      <c r="I122" s="69">
        <v>6</v>
      </c>
      <c r="J122" s="59">
        <f t="shared" si="3"/>
        <v>54.214700000000001</v>
      </c>
      <c r="K122" s="73" t="str">
        <f t="shared" si="4"/>
        <v>Списать</v>
      </c>
      <c r="L122" s="73">
        <f t="shared" si="5"/>
        <v>650.57640000000004</v>
      </c>
    </row>
    <row r="123" spans="1:12" ht="12.75" customHeight="1" x14ac:dyDescent="0.25">
      <c r="A123" s="67" t="s">
        <v>794</v>
      </c>
      <c r="B123" s="67" t="s">
        <v>1127</v>
      </c>
      <c r="C123" s="68" t="s">
        <v>1059</v>
      </c>
      <c r="D123" s="67" t="s">
        <v>1060</v>
      </c>
      <c r="E123" s="69">
        <v>157.88999999999999</v>
      </c>
      <c r="F123" s="70">
        <v>14</v>
      </c>
      <c r="G123" s="72">
        <v>45168</v>
      </c>
      <c r="H123" s="69">
        <v>729</v>
      </c>
      <c r="I123" s="69">
        <v>1</v>
      </c>
      <c r="J123" s="59">
        <f t="shared" si="3"/>
        <v>157.88999999999999</v>
      </c>
      <c r="K123" s="73" t="str">
        <f t="shared" si="4"/>
        <v/>
      </c>
      <c r="L123" s="73">
        <f t="shared" si="5"/>
        <v>2210.46</v>
      </c>
    </row>
    <row r="124" spans="1:12" ht="12.75" customHeight="1" x14ac:dyDescent="0.25">
      <c r="A124" s="67" t="s">
        <v>824</v>
      </c>
      <c r="B124" s="67" t="s">
        <v>992</v>
      </c>
      <c r="C124" s="68" t="s">
        <v>1128</v>
      </c>
      <c r="D124" s="67" t="s">
        <v>1129</v>
      </c>
      <c r="E124" s="69">
        <v>60.797800000000002</v>
      </c>
      <c r="F124" s="70">
        <v>40</v>
      </c>
      <c r="G124" s="72">
        <v>44529</v>
      </c>
      <c r="H124" s="69">
        <v>180</v>
      </c>
      <c r="I124" s="69">
        <v>4</v>
      </c>
      <c r="J124" s="59">
        <f t="shared" si="3"/>
        <v>60.797800000000002</v>
      </c>
      <c r="K124" s="73" t="str">
        <f t="shared" si="4"/>
        <v>Списать</v>
      </c>
      <c r="L124" s="73">
        <f t="shared" si="5"/>
        <v>2431.9120000000003</v>
      </c>
    </row>
    <row r="125" spans="1:12" ht="12.75" customHeight="1" x14ac:dyDescent="0.25">
      <c r="A125" s="67" t="s">
        <v>1130</v>
      </c>
      <c r="B125" s="67" t="s">
        <v>1045</v>
      </c>
      <c r="C125" s="68" t="s">
        <v>1131</v>
      </c>
      <c r="D125" s="67" t="s">
        <v>1132</v>
      </c>
      <c r="E125" s="69">
        <v>214</v>
      </c>
      <c r="F125" s="70">
        <v>84</v>
      </c>
      <c r="G125" s="72">
        <v>44593.5</v>
      </c>
      <c r="H125" s="69">
        <v>364.5</v>
      </c>
      <c r="I125" s="69">
        <v>8</v>
      </c>
      <c r="J125" s="59">
        <f t="shared" si="3"/>
        <v>214</v>
      </c>
      <c r="K125" s="73" t="str">
        <f t="shared" si="4"/>
        <v/>
      </c>
      <c r="L125" s="73">
        <f t="shared" si="5"/>
        <v>17976</v>
      </c>
    </row>
    <row r="126" spans="1:12" ht="12.75" customHeight="1" x14ac:dyDescent="0.25">
      <c r="A126" s="67" t="s">
        <v>809</v>
      </c>
      <c r="B126" s="67" t="s">
        <v>844</v>
      </c>
      <c r="C126" s="68" t="s">
        <v>1133</v>
      </c>
      <c r="D126" s="67" t="s">
        <v>1134</v>
      </c>
      <c r="E126" s="69">
        <v>158.80000000000001</v>
      </c>
      <c r="F126" s="70">
        <v>63</v>
      </c>
      <c r="G126" s="72">
        <v>44563.5</v>
      </c>
      <c r="H126" s="69">
        <v>364.5</v>
      </c>
      <c r="I126" s="69">
        <v>9</v>
      </c>
      <c r="J126" s="59">
        <f t="shared" si="3"/>
        <v>79.400000000000006</v>
      </c>
      <c r="K126" s="73" t="str">
        <f t="shared" si="4"/>
        <v>Списать</v>
      </c>
      <c r="L126" s="73">
        <f t="shared" si="5"/>
        <v>5002.2000000000007</v>
      </c>
    </row>
    <row r="127" spans="1:12" ht="12.75" customHeight="1" x14ac:dyDescent="0.25">
      <c r="A127" s="67" t="s">
        <v>794</v>
      </c>
      <c r="B127" s="67" t="s">
        <v>955</v>
      </c>
      <c r="C127" s="68" t="s">
        <v>1135</v>
      </c>
      <c r="D127" s="67" t="s">
        <v>1136</v>
      </c>
      <c r="E127" s="69">
        <v>141.0127</v>
      </c>
      <c r="F127" s="70">
        <v>34</v>
      </c>
      <c r="G127" s="72">
        <v>45169.5</v>
      </c>
      <c r="H127" s="69">
        <v>730.5</v>
      </c>
      <c r="I127" s="69">
        <v>1</v>
      </c>
      <c r="J127" s="59">
        <f t="shared" si="3"/>
        <v>141.0127</v>
      </c>
      <c r="K127" s="73" t="str">
        <f t="shared" si="4"/>
        <v/>
      </c>
      <c r="L127" s="73">
        <f t="shared" si="5"/>
        <v>4794.4318000000003</v>
      </c>
    </row>
    <row r="128" spans="1:12" ht="12.75" customHeight="1" x14ac:dyDescent="0.25">
      <c r="A128" s="67" t="s">
        <v>782</v>
      </c>
      <c r="B128" s="67" t="s">
        <v>1137</v>
      </c>
      <c r="C128" s="68" t="s">
        <v>1138</v>
      </c>
      <c r="D128" s="67" t="s">
        <v>1139</v>
      </c>
      <c r="E128" s="69">
        <v>199</v>
      </c>
      <c r="F128" s="70">
        <v>145</v>
      </c>
      <c r="G128" s="72">
        <v>47761.5</v>
      </c>
      <c r="H128" s="69">
        <v>9999</v>
      </c>
      <c r="I128" s="69">
        <v>1</v>
      </c>
      <c r="J128" s="59">
        <f t="shared" si="3"/>
        <v>199</v>
      </c>
      <c r="K128" s="73" t="str">
        <f t="shared" si="4"/>
        <v/>
      </c>
      <c r="L128" s="73">
        <f t="shared" si="5"/>
        <v>28855</v>
      </c>
    </row>
    <row r="129" spans="1:12" ht="12.75" customHeight="1" x14ac:dyDescent="0.25">
      <c r="A129" s="67" t="s">
        <v>794</v>
      </c>
      <c r="B129" s="67" t="s">
        <v>1082</v>
      </c>
      <c r="C129" s="68" t="s">
        <v>1140</v>
      </c>
      <c r="D129" s="67" t="s">
        <v>1141</v>
      </c>
      <c r="E129" s="69">
        <v>134.62</v>
      </c>
      <c r="F129" s="70">
        <v>10</v>
      </c>
      <c r="G129" s="72">
        <v>44559</v>
      </c>
      <c r="H129" s="69">
        <v>270</v>
      </c>
      <c r="I129" s="69">
        <v>6</v>
      </c>
      <c r="J129" s="59">
        <f t="shared" si="3"/>
        <v>134.62</v>
      </c>
      <c r="K129" s="73" t="str">
        <f t="shared" si="4"/>
        <v/>
      </c>
      <c r="L129" s="73">
        <f t="shared" si="5"/>
        <v>1346.2</v>
      </c>
    </row>
    <row r="130" spans="1:12" ht="12.75" customHeight="1" x14ac:dyDescent="0.25">
      <c r="A130" s="67" t="s">
        <v>1130</v>
      </c>
      <c r="B130" s="67" t="s">
        <v>1142</v>
      </c>
      <c r="C130" s="68" t="s">
        <v>1143</v>
      </c>
      <c r="D130" s="67" t="s">
        <v>1144</v>
      </c>
      <c r="E130" s="69">
        <v>121.7</v>
      </c>
      <c r="F130" s="70">
        <v>0</v>
      </c>
      <c r="G130" s="72">
        <v>44709</v>
      </c>
      <c r="H130" s="69">
        <v>540</v>
      </c>
      <c r="I130" s="69">
        <v>10</v>
      </c>
      <c r="J130" s="59">
        <f t="shared" si="3"/>
        <v>60.85</v>
      </c>
      <c r="K130" s="73" t="str">
        <f t="shared" si="4"/>
        <v>Списать</v>
      </c>
      <c r="L130" s="73">
        <f t="shared" si="5"/>
        <v>0</v>
      </c>
    </row>
    <row r="131" spans="1:12" ht="13.5" customHeight="1" x14ac:dyDescent="0.25">
      <c r="A131" s="67" t="s">
        <v>828</v>
      </c>
      <c r="B131" s="67" t="s">
        <v>833</v>
      </c>
      <c r="C131" s="68" t="s">
        <v>1145</v>
      </c>
      <c r="D131" s="67" t="s">
        <v>1146</v>
      </c>
      <c r="E131" s="69">
        <v>378.3</v>
      </c>
      <c r="F131" s="70">
        <v>9</v>
      </c>
      <c r="G131" s="72">
        <v>44565</v>
      </c>
      <c r="H131" s="69">
        <v>366</v>
      </c>
      <c r="I131" s="69">
        <v>9</v>
      </c>
      <c r="J131" s="59">
        <f t="shared" ref="J131:J194" si="6">IF(I131&gt;8,E131/2,E131)</f>
        <v>189.15</v>
      </c>
      <c r="K131" s="73" t="str">
        <f t="shared" ref="K131:K194" si="7">IF(J131&lt;100,"Списать","")</f>
        <v/>
      </c>
      <c r="L131" s="73">
        <f t="shared" ref="L131:L194" si="8">F131*J131</f>
        <v>1702.3500000000001</v>
      </c>
    </row>
    <row r="132" spans="1:12" ht="12.75" customHeight="1" x14ac:dyDescent="0.25">
      <c r="A132" s="67" t="s">
        <v>1147</v>
      </c>
      <c r="B132" s="67" t="s">
        <v>1148</v>
      </c>
      <c r="C132" s="68" t="s">
        <v>1149</v>
      </c>
      <c r="D132" s="67" t="s">
        <v>1150</v>
      </c>
      <c r="E132" s="69">
        <v>29.400200000000002</v>
      </c>
      <c r="F132" s="70">
        <v>29</v>
      </c>
      <c r="G132" s="72">
        <v>44565</v>
      </c>
      <c r="H132" s="69">
        <v>366</v>
      </c>
      <c r="I132" s="69">
        <v>9</v>
      </c>
      <c r="J132" s="59">
        <f t="shared" si="6"/>
        <v>14.700100000000001</v>
      </c>
      <c r="K132" s="73" t="str">
        <f t="shared" si="7"/>
        <v>Списать</v>
      </c>
      <c r="L132" s="73">
        <f t="shared" si="8"/>
        <v>426.30290000000002</v>
      </c>
    </row>
    <row r="133" spans="1:12" ht="12.75" customHeight="1" x14ac:dyDescent="0.25">
      <c r="A133" s="67" t="s">
        <v>782</v>
      </c>
      <c r="B133" s="67" t="s">
        <v>1151</v>
      </c>
      <c r="C133" s="68" t="s">
        <v>1152</v>
      </c>
      <c r="D133" s="67" t="s">
        <v>1153</v>
      </c>
      <c r="E133" s="69">
        <v>210.73</v>
      </c>
      <c r="F133" s="70">
        <v>20</v>
      </c>
      <c r="G133" s="72">
        <v>45168</v>
      </c>
      <c r="H133" s="69">
        <v>729</v>
      </c>
      <c r="I133" s="69">
        <v>1</v>
      </c>
      <c r="J133" s="59">
        <f t="shared" si="6"/>
        <v>210.73</v>
      </c>
      <c r="K133" s="73" t="str">
        <f t="shared" si="7"/>
        <v/>
      </c>
      <c r="L133" s="73">
        <f t="shared" si="8"/>
        <v>4214.5999999999995</v>
      </c>
    </row>
    <row r="134" spans="1:12" ht="12.75" customHeight="1" x14ac:dyDescent="0.25">
      <c r="A134" s="67" t="s">
        <v>820</v>
      </c>
      <c r="B134" s="67" t="s">
        <v>999</v>
      </c>
      <c r="C134" s="68" t="s">
        <v>1154</v>
      </c>
      <c r="D134" s="67" t="s">
        <v>1155</v>
      </c>
      <c r="E134" s="69">
        <v>395.38240000000002</v>
      </c>
      <c r="F134" s="70">
        <v>41</v>
      </c>
      <c r="G134" s="72">
        <v>44899.5</v>
      </c>
      <c r="H134" s="69">
        <v>730.5</v>
      </c>
      <c r="I134" s="69">
        <v>10</v>
      </c>
      <c r="J134" s="59">
        <f t="shared" si="6"/>
        <v>197.69120000000001</v>
      </c>
      <c r="K134" s="73" t="str">
        <f t="shared" si="7"/>
        <v/>
      </c>
      <c r="L134" s="73">
        <f t="shared" si="8"/>
        <v>8105.3392000000003</v>
      </c>
    </row>
    <row r="135" spans="1:12" ht="12.75" customHeight="1" x14ac:dyDescent="0.25">
      <c r="A135" s="67" t="s">
        <v>782</v>
      </c>
      <c r="B135" s="67" t="s">
        <v>1156</v>
      </c>
      <c r="C135" s="68" t="s">
        <v>1157</v>
      </c>
      <c r="D135" s="67" t="s">
        <v>1158</v>
      </c>
      <c r="E135" s="69">
        <v>150.19999999999999</v>
      </c>
      <c r="F135" s="70">
        <v>32</v>
      </c>
      <c r="G135" s="72">
        <v>47648</v>
      </c>
      <c r="H135" s="69">
        <v>9999</v>
      </c>
      <c r="I135" s="69">
        <v>1</v>
      </c>
      <c r="J135" s="59">
        <f t="shared" si="6"/>
        <v>150.19999999999999</v>
      </c>
      <c r="K135" s="73" t="str">
        <f t="shared" si="7"/>
        <v/>
      </c>
      <c r="L135" s="73">
        <f t="shared" si="8"/>
        <v>4806.3999999999996</v>
      </c>
    </row>
    <row r="136" spans="1:12" ht="12.75" customHeight="1" x14ac:dyDescent="0.25">
      <c r="A136" s="67" t="s">
        <v>794</v>
      </c>
      <c r="B136" s="67" t="s">
        <v>1159</v>
      </c>
      <c r="C136" s="68" t="s">
        <v>1160</v>
      </c>
      <c r="D136" s="67" t="s">
        <v>1161</v>
      </c>
      <c r="E136" s="69">
        <v>320</v>
      </c>
      <c r="F136" s="70">
        <v>8</v>
      </c>
      <c r="G136" s="72">
        <v>47648</v>
      </c>
      <c r="H136" s="69">
        <v>9999</v>
      </c>
      <c r="I136" s="69">
        <v>1</v>
      </c>
      <c r="J136" s="59">
        <f t="shared" si="6"/>
        <v>320</v>
      </c>
      <c r="K136" s="73" t="str">
        <f t="shared" si="7"/>
        <v/>
      </c>
      <c r="L136" s="73">
        <f t="shared" si="8"/>
        <v>2560</v>
      </c>
    </row>
    <row r="137" spans="1:12" ht="12.75" customHeight="1" x14ac:dyDescent="0.25">
      <c r="A137" s="67" t="s">
        <v>1162</v>
      </c>
      <c r="B137" s="67" t="s">
        <v>895</v>
      </c>
      <c r="C137" s="68" t="s">
        <v>1163</v>
      </c>
      <c r="D137" s="67" t="s">
        <v>1164</v>
      </c>
      <c r="E137" s="69">
        <v>128.07259999999999</v>
      </c>
      <c r="F137" s="70">
        <v>10</v>
      </c>
      <c r="G137" s="72">
        <v>47648</v>
      </c>
      <c r="H137" s="69">
        <v>9999</v>
      </c>
      <c r="I137" s="69">
        <v>1</v>
      </c>
      <c r="J137" s="59">
        <f t="shared" si="6"/>
        <v>128.07259999999999</v>
      </c>
      <c r="K137" s="73" t="str">
        <f t="shared" si="7"/>
        <v/>
      </c>
      <c r="L137" s="73">
        <f t="shared" si="8"/>
        <v>1280.7259999999999</v>
      </c>
    </row>
    <row r="138" spans="1:12" ht="12.75" customHeight="1" x14ac:dyDescent="0.25">
      <c r="A138" s="67" t="s">
        <v>928</v>
      </c>
      <c r="B138" s="67" t="s">
        <v>1165</v>
      </c>
      <c r="C138" s="68" t="s">
        <v>1166</v>
      </c>
      <c r="D138" s="67" t="s">
        <v>1167</v>
      </c>
      <c r="E138" s="69">
        <v>127.06019999999999</v>
      </c>
      <c r="F138" s="70">
        <v>30</v>
      </c>
      <c r="G138" s="72">
        <v>44565</v>
      </c>
      <c r="H138" s="69">
        <v>366</v>
      </c>
      <c r="I138" s="69">
        <v>9</v>
      </c>
      <c r="J138" s="59">
        <f t="shared" si="6"/>
        <v>63.530099999999997</v>
      </c>
      <c r="K138" s="73" t="str">
        <f t="shared" si="7"/>
        <v>Списать</v>
      </c>
      <c r="L138" s="73">
        <f t="shared" si="8"/>
        <v>1905.903</v>
      </c>
    </row>
    <row r="139" spans="1:12" ht="12.75" customHeight="1" x14ac:dyDescent="0.25">
      <c r="A139" s="67" t="s">
        <v>805</v>
      </c>
      <c r="B139" s="67" t="s">
        <v>895</v>
      </c>
      <c r="C139" s="68" t="s">
        <v>1168</v>
      </c>
      <c r="D139" s="67" t="s">
        <v>1169</v>
      </c>
      <c r="E139" s="69">
        <v>239.4854</v>
      </c>
      <c r="F139" s="70">
        <v>315</v>
      </c>
      <c r="G139" s="72">
        <v>47648</v>
      </c>
      <c r="H139" s="69">
        <v>9999</v>
      </c>
      <c r="I139" s="69">
        <v>1</v>
      </c>
      <c r="J139" s="59">
        <f t="shared" si="6"/>
        <v>239.4854</v>
      </c>
      <c r="K139" s="73" t="str">
        <f t="shared" si="7"/>
        <v/>
      </c>
      <c r="L139" s="73">
        <f t="shared" si="8"/>
        <v>75437.900999999998</v>
      </c>
    </row>
    <row r="140" spans="1:12" ht="12.75" customHeight="1" x14ac:dyDescent="0.25">
      <c r="A140" s="67" t="s">
        <v>1170</v>
      </c>
      <c r="B140" s="67" t="s">
        <v>935</v>
      </c>
      <c r="C140" s="68" t="s">
        <v>1171</v>
      </c>
      <c r="D140" s="67" t="s">
        <v>1172</v>
      </c>
      <c r="E140" s="69">
        <v>118.8</v>
      </c>
      <c r="F140" s="70">
        <v>200</v>
      </c>
      <c r="G140" s="72">
        <v>47648</v>
      </c>
      <c r="H140" s="69">
        <v>9999</v>
      </c>
      <c r="I140" s="69">
        <v>1</v>
      </c>
      <c r="J140" s="59">
        <f t="shared" si="6"/>
        <v>118.8</v>
      </c>
      <c r="K140" s="73" t="str">
        <f t="shared" si="7"/>
        <v/>
      </c>
      <c r="L140" s="73">
        <f t="shared" si="8"/>
        <v>23760</v>
      </c>
    </row>
    <row r="141" spans="1:12" ht="12.75" customHeight="1" x14ac:dyDescent="0.25">
      <c r="A141" s="67" t="s">
        <v>782</v>
      </c>
      <c r="B141" s="67" t="s">
        <v>1173</v>
      </c>
      <c r="C141" s="68" t="s">
        <v>1174</v>
      </c>
      <c r="D141" s="67" t="s">
        <v>1175</v>
      </c>
      <c r="E141" s="69">
        <v>25.32</v>
      </c>
      <c r="F141" s="70">
        <v>26</v>
      </c>
      <c r="G141" s="72">
        <v>44979</v>
      </c>
      <c r="H141" s="69">
        <v>540</v>
      </c>
      <c r="I141" s="69">
        <v>1</v>
      </c>
      <c r="J141" s="59">
        <f t="shared" si="6"/>
        <v>25.32</v>
      </c>
      <c r="K141" s="73" t="str">
        <f t="shared" si="7"/>
        <v>Списать</v>
      </c>
      <c r="L141" s="73">
        <f t="shared" si="8"/>
        <v>658.32</v>
      </c>
    </row>
    <row r="142" spans="1:12" ht="12.75" customHeight="1" x14ac:dyDescent="0.25">
      <c r="A142" s="67" t="s">
        <v>868</v>
      </c>
      <c r="B142" s="67" t="s">
        <v>851</v>
      </c>
      <c r="C142" s="68" t="s">
        <v>1176</v>
      </c>
      <c r="D142" s="67" t="s">
        <v>1177</v>
      </c>
      <c r="E142" s="69">
        <v>128.02529999999999</v>
      </c>
      <c r="F142" s="70">
        <v>0</v>
      </c>
      <c r="G142" s="72">
        <v>44599.5</v>
      </c>
      <c r="H142" s="69">
        <v>280.5</v>
      </c>
      <c r="I142" s="69">
        <v>5</v>
      </c>
      <c r="J142" s="59">
        <f t="shared" si="6"/>
        <v>128.02529999999999</v>
      </c>
      <c r="K142" s="73" t="str">
        <f t="shared" si="7"/>
        <v/>
      </c>
      <c r="L142" s="73">
        <f t="shared" si="8"/>
        <v>0</v>
      </c>
    </row>
    <row r="143" spans="1:12" ht="12.75" customHeight="1" x14ac:dyDescent="0.25">
      <c r="A143" s="67" t="s">
        <v>881</v>
      </c>
      <c r="B143" s="67" t="s">
        <v>882</v>
      </c>
      <c r="C143" s="68" t="s">
        <v>1178</v>
      </c>
      <c r="D143" s="67" t="s">
        <v>1179</v>
      </c>
      <c r="E143" s="69">
        <v>45.909500000000001</v>
      </c>
      <c r="F143" s="70">
        <v>35</v>
      </c>
      <c r="G143" s="72">
        <v>44595</v>
      </c>
      <c r="H143" s="69">
        <v>366</v>
      </c>
      <c r="I143" s="69">
        <v>8</v>
      </c>
      <c r="J143" s="59">
        <f t="shared" si="6"/>
        <v>45.909500000000001</v>
      </c>
      <c r="K143" s="73" t="str">
        <f t="shared" si="7"/>
        <v>Списать</v>
      </c>
      <c r="L143" s="73">
        <f t="shared" si="8"/>
        <v>1606.8325</v>
      </c>
    </row>
    <row r="144" spans="1:12" ht="12.75" customHeight="1" x14ac:dyDescent="0.25">
      <c r="A144" s="67" t="s">
        <v>1180</v>
      </c>
      <c r="B144" s="67" t="s">
        <v>810</v>
      </c>
      <c r="C144" s="68" t="s">
        <v>1181</v>
      </c>
      <c r="D144" s="67" t="s">
        <v>1182</v>
      </c>
      <c r="E144" s="69">
        <v>116.25</v>
      </c>
      <c r="F144" s="70">
        <v>33</v>
      </c>
      <c r="G144" s="72">
        <v>47648</v>
      </c>
      <c r="H144" s="69">
        <v>9999</v>
      </c>
      <c r="I144" s="69">
        <v>1</v>
      </c>
      <c r="J144" s="59">
        <f t="shared" si="6"/>
        <v>116.25</v>
      </c>
      <c r="K144" s="73" t="str">
        <f t="shared" si="7"/>
        <v/>
      </c>
      <c r="L144" s="73">
        <f t="shared" si="8"/>
        <v>3836.25</v>
      </c>
    </row>
    <row r="145" spans="1:12" ht="12.75" customHeight="1" x14ac:dyDescent="0.25">
      <c r="A145" s="67" t="s">
        <v>858</v>
      </c>
      <c r="B145" s="67" t="s">
        <v>810</v>
      </c>
      <c r="C145" s="68" t="s">
        <v>1183</v>
      </c>
      <c r="D145" s="67" t="s">
        <v>1184</v>
      </c>
      <c r="E145" s="69">
        <v>214</v>
      </c>
      <c r="F145" s="70">
        <v>30</v>
      </c>
      <c r="G145" s="72">
        <v>47648</v>
      </c>
      <c r="H145" s="69">
        <v>9999</v>
      </c>
      <c r="I145" s="69">
        <v>1</v>
      </c>
      <c r="J145" s="59">
        <f t="shared" si="6"/>
        <v>214</v>
      </c>
      <c r="K145" s="73" t="str">
        <f t="shared" si="7"/>
        <v/>
      </c>
      <c r="L145" s="73">
        <f t="shared" si="8"/>
        <v>6420</v>
      </c>
    </row>
    <row r="146" spans="1:12" ht="12.75" customHeight="1" x14ac:dyDescent="0.25">
      <c r="A146" s="67" t="s">
        <v>945</v>
      </c>
      <c r="B146" s="67" t="s">
        <v>779</v>
      </c>
      <c r="C146" s="68" t="s">
        <v>1185</v>
      </c>
      <c r="D146" s="67" t="s">
        <v>1186</v>
      </c>
      <c r="E146" s="69">
        <v>143.92349999999999</v>
      </c>
      <c r="F146" s="70">
        <v>14</v>
      </c>
      <c r="G146" s="72">
        <v>44869.5</v>
      </c>
      <c r="H146" s="69">
        <v>730.5</v>
      </c>
      <c r="I146" s="69">
        <v>11</v>
      </c>
      <c r="J146" s="59">
        <f t="shared" si="6"/>
        <v>71.961749999999995</v>
      </c>
      <c r="K146" s="73" t="str">
        <f t="shared" si="7"/>
        <v>Списать</v>
      </c>
      <c r="L146" s="73">
        <f t="shared" si="8"/>
        <v>1007.4644999999999</v>
      </c>
    </row>
    <row r="147" spans="1:12" ht="12.75" customHeight="1" x14ac:dyDescent="0.25">
      <c r="A147" s="67" t="s">
        <v>820</v>
      </c>
      <c r="B147" s="67" t="s">
        <v>1187</v>
      </c>
      <c r="C147" s="68" t="s">
        <v>1188</v>
      </c>
      <c r="D147" s="67" t="s">
        <v>1189</v>
      </c>
      <c r="E147" s="69">
        <v>234.93</v>
      </c>
      <c r="F147" s="70">
        <v>9</v>
      </c>
      <c r="G147" s="72">
        <v>44889</v>
      </c>
      <c r="H147" s="69">
        <v>720</v>
      </c>
      <c r="I147" s="69">
        <v>10</v>
      </c>
      <c r="J147" s="59">
        <f t="shared" si="6"/>
        <v>117.465</v>
      </c>
      <c r="K147" s="73" t="str">
        <f t="shared" si="7"/>
        <v/>
      </c>
      <c r="L147" s="73">
        <f t="shared" si="8"/>
        <v>1057.1849999999999</v>
      </c>
    </row>
    <row r="148" spans="1:12" ht="12.75" customHeight="1" x14ac:dyDescent="0.25">
      <c r="A148" s="67" t="s">
        <v>794</v>
      </c>
      <c r="B148" s="67" t="s">
        <v>829</v>
      </c>
      <c r="C148" s="68" t="s">
        <v>1190</v>
      </c>
      <c r="D148" s="67" t="s">
        <v>1191</v>
      </c>
      <c r="E148" s="69">
        <v>84.14</v>
      </c>
      <c r="F148" s="70">
        <v>117</v>
      </c>
      <c r="G148" s="72">
        <v>44988</v>
      </c>
      <c r="H148" s="69">
        <v>549</v>
      </c>
      <c r="I148" s="69">
        <v>1</v>
      </c>
      <c r="J148" s="59">
        <f t="shared" si="6"/>
        <v>84.14</v>
      </c>
      <c r="K148" s="73" t="str">
        <f t="shared" si="7"/>
        <v>Списать</v>
      </c>
      <c r="L148" s="73">
        <f t="shared" si="8"/>
        <v>9844.3799999999992</v>
      </c>
    </row>
    <row r="149" spans="1:12" ht="12.75" customHeight="1" x14ac:dyDescent="0.25">
      <c r="A149" s="67" t="s">
        <v>782</v>
      </c>
      <c r="B149" s="67" t="s">
        <v>851</v>
      </c>
      <c r="C149" s="68" t="s">
        <v>1192</v>
      </c>
      <c r="D149" s="67" t="s">
        <v>1193</v>
      </c>
      <c r="E149" s="69">
        <v>1283.2547</v>
      </c>
      <c r="F149" s="70">
        <v>0</v>
      </c>
      <c r="G149" s="72">
        <v>44688</v>
      </c>
      <c r="H149" s="69">
        <v>549</v>
      </c>
      <c r="I149" s="69">
        <v>11</v>
      </c>
      <c r="J149" s="59">
        <f t="shared" si="6"/>
        <v>641.62734999999998</v>
      </c>
      <c r="K149" s="73" t="str">
        <f t="shared" si="7"/>
        <v/>
      </c>
      <c r="L149" s="73">
        <f t="shared" si="8"/>
        <v>0</v>
      </c>
    </row>
    <row r="150" spans="1:12" ht="12.75" customHeight="1" x14ac:dyDescent="0.25">
      <c r="A150" s="67" t="s">
        <v>1194</v>
      </c>
      <c r="B150" s="67" t="s">
        <v>1026</v>
      </c>
      <c r="C150" s="68" t="s">
        <v>1195</v>
      </c>
      <c r="D150" s="67" t="s">
        <v>1196</v>
      </c>
      <c r="E150" s="69">
        <v>214</v>
      </c>
      <c r="F150" s="70">
        <v>28</v>
      </c>
      <c r="G150" s="72">
        <v>44649</v>
      </c>
      <c r="H150" s="69">
        <v>450</v>
      </c>
      <c r="I150" s="69">
        <v>9</v>
      </c>
      <c r="J150" s="59">
        <f t="shared" si="6"/>
        <v>107</v>
      </c>
      <c r="K150" s="73" t="str">
        <f t="shared" si="7"/>
        <v/>
      </c>
      <c r="L150" s="73">
        <f t="shared" si="8"/>
        <v>2996</v>
      </c>
    </row>
    <row r="151" spans="1:12" ht="12.75" customHeight="1" x14ac:dyDescent="0.25">
      <c r="A151" s="67" t="s">
        <v>1197</v>
      </c>
      <c r="B151" s="67" t="s">
        <v>935</v>
      </c>
      <c r="C151" s="68" t="s">
        <v>1198</v>
      </c>
      <c r="D151" s="67" t="s">
        <v>1199</v>
      </c>
      <c r="E151" s="69">
        <v>212.33</v>
      </c>
      <c r="F151" s="70">
        <v>23</v>
      </c>
      <c r="G151" s="72">
        <v>47648</v>
      </c>
      <c r="H151" s="69">
        <v>9999</v>
      </c>
      <c r="I151" s="69">
        <v>1</v>
      </c>
      <c r="J151" s="59">
        <f t="shared" si="6"/>
        <v>212.33</v>
      </c>
      <c r="K151" s="73" t="str">
        <f t="shared" si="7"/>
        <v/>
      </c>
      <c r="L151" s="73">
        <f t="shared" si="8"/>
        <v>4883.59</v>
      </c>
    </row>
    <row r="152" spans="1:12" ht="12.75" customHeight="1" x14ac:dyDescent="0.25">
      <c r="A152" s="67" t="s">
        <v>847</v>
      </c>
      <c r="B152" s="67" t="s">
        <v>1029</v>
      </c>
      <c r="C152" s="68" t="s">
        <v>1200</v>
      </c>
      <c r="D152" s="67" t="s">
        <v>1201</v>
      </c>
      <c r="E152" s="69">
        <v>214</v>
      </c>
      <c r="F152" s="70">
        <v>60</v>
      </c>
      <c r="G152" s="72">
        <v>44563.5</v>
      </c>
      <c r="H152" s="69">
        <v>364.5</v>
      </c>
      <c r="I152" s="69">
        <v>9</v>
      </c>
      <c r="J152" s="59">
        <f t="shared" si="6"/>
        <v>107</v>
      </c>
      <c r="K152" s="73" t="str">
        <f t="shared" si="7"/>
        <v/>
      </c>
      <c r="L152" s="73">
        <f t="shared" si="8"/>
        <v>6420</v>
      </c>
    </row>
    <row r="153" spans="1:12" ht="12.75" customHeight="1" x14ac:dyDescent="0.25">
      <c r="A153" s="67" t="s">
        <v>828</v>
      </c>
      <c r="B153" s="67" t="s">
        <v>829</v>
      </c>
      <c r="C153" s="68" t="s">
        <v>1202</v>
      </c>
      <c r="D153" s="67" t="s">
        <v>1203</v>
      </c>
      <c r="E153" s="69">
        <v>14.666399999999999</v>
      </c>
      <c r="F153" s="70">
        <v>60</v>
      </c>
      <c r="G153" s="72">
        <v>44595</v>
      </c>
      <c r="H153" s="69">
        <v>276</v>
      </c>
      <c r="I153" s="69">
        <v>5</v>
      </c>
      <c r="J153" s="59">
        <f t="shared" si="6"/>
        <v>14.666399999999999</v>
      </c>
      <c r="K153" s="73" t="str">
        <f t="shared" si="7"/>
        <v>Списать</v>
      </c>
      <c r="L153" s="73">
        <f t="shared" si="8"/>
        <v>879.98399999999992</v>
      </c>
    </row>
    <row r="154" spans="1:12" ht="12.75" customHeight="1" x14ac:dyDescent="0.25">
      <c r="A154" s="67" t="s">
        <v>900</v>
      </c>
      <c r="B154" s="67" t="s">
        <v>999</v>
      </c>
      <c r="C154" s="68" t="s">
        <v>1204</v>
      </c>
      <c r="D154" s="67" t="s">
        <v>1205</v>
      </c>
      <c r="E154" s="69">
        <v>214</v>
      </c>
      <c r="F154" s="70">
        <v>19</v>
      </c>
      <c r="G154" s="72">
        <v>44619</v>
      </c>
      <c r="H154" s="69">
        <v>360</v>
      </c>
      <c r="I154" s="69">
        <v>7</v>
      </c>
      <c r="J154" s="59">
        <f t="shared" si="6"/>
        <v>214</v>
      </c>
      <c r="K154" s="73" t="str">
        <f t="shared" si="7"/>
        <v/>
      </c>
      <c r="L154" s="73">
        <f t="shared" si="8"/>
        <v>4066</v>
      </c>
    </row>
    <row r="155" spans="1:12" ht="12.75" customHeight="1" x14ac:dyDescent="0.25">
      <c r="A155" s="67" t="s">
        <v>1206</v>
      </c>
      <c r="B155" s="67" t="s">
        <v>821</v>
      </c>
      <c r="C155" s="68" t="s">
        <v>1207</v>
      </c>
      <c r="D155" s="67" t="s">
        <v>1208</v>
      </c>
      <c r="E155" s="69">
        <v>229.27</v>
      </c>
      <c r="F155" s="70">
        <v>42</v>
      </c>
      <c r="G155" s="72">
        <v>44649</v>
      </c>
      <c r="H155" s="69">
        <v>240</v>
      </c>
      <c r="I155" s="69">
        <v>2</v>
      </c>
      <c r="J155" s="59">
        <f t="shared" si="6"/>
        <v>229.27</v>
      </c>
      <c r="K155" s="73" t="str">
        <f t="shared" si="7"/>
        <v/>
      </c>
      <c r="L155" s="73">
        <f t="shared" si="8"/>
        <v>9629.34</v>
      </c>
    </row>
    <row r="156" spans="1:12" ht="12.75" customHeight="1" x14ac:dyDescent="0.25">
      <c r="A156" s="67" t="s">
        <v>868</v>
      </c>
      <c r="B156" s="67" t="s">
        <v>779</v>
      </c>
      <c r="C156" s="68" t="s">
        <v>1209</v>
      </c>
      <c r="D156" s="67" t="s">
        <v>1210</v>
      </c>
      <c r="E156" s="69">
        <v>227.54650000000001</v>
      </c>
      <c r="F156" s="70">
        <v>11</v>
      </c>
      <c r="G156" s="72">
        <v>45169.5</v>
      </c>
      <c r="H156" s="69">
        <v>730.5</v>
      </c>
      <c r="I156" s="69">
        <v>1</v>
      </c>
      <c r="J156" s="59">
        <f t="shared" si="6"/>
        <v>227.54650000000001</v>
      </c>
      <c r="K156" s="73" t="str">
        <f t="shared" si="7"/>
        <v/>
      </c>
      <c r="L156" s="73">
        <f t="shared" si="8"/>
        <v>2503.0115000000001</v>
      </c>
    </row>
    <row r="157" spans="1:12" ht="12.75" customHeight="1" x14ac:dyDescent="0.25">
      <c r="A157" s="67" t="s">
        <v>1025</v>
      </c>
      <c r="B157" s="67" t="s">
        <v>1211</v>
      </c>
      <c r="C157" s="68" t="s">
        <v>1212</v>
      </c>
      <c r="D157" s="67" t="s">
        <v>1213</v>
      </c>
      <c r="E157" s="69">
        <v>214</v>
      </c>
      <c r="F157" s="70">
        <v>52</v>
      </c>
      <c r="G157" s="72">
        <v>44589</v>
      </c>
      <c r="H157" s="69">
        <v>270</v>
      </c>
      <c r="I157" s="69">
        <v>5</v>
      </c>
      <c r="J157" s="59">
        <f t="shared" si="6"/>
        <v>214</v>
      </c>
      <c r="K157" s="73" t="str">
        <f t="shared" si="7"/>
        <v/>
      </c>
      <c r="L157" s="73">
        <f t="shared" si="8"/>
        <v>11128</v>
      </c>
    </row>
    <row r="158" spans="1:12" ht="12.75" customHeight="1" x14ac:dyDescent="0.25">
      <c r="A158" s="67" t="s">
        <v>858</v>
      </c>
      <c r="B158" s="67" t="s">
        <v>1214</v>
      </c>
      <c r="C158" s="68" t="s">
        <v>1215</v>
      </c>
      <c r="D158" s="67" t="s">
        <v>1216</v>
      </c>
      <c r="E158" s="69">
        <v>104.5752</v>
      </c>
      <c r="F158" s="70">
        <v>56</v>
      </c>
      <c r="G158" s="72">
        <v>44979</v>
      </c>
      <c r="H158" s="69">
        <v>540</v>
      </c>
      <c r="I158" s="69">
        <v>1</v>
      </c>
      <c r="J158" s="59">
        <f t="shared" si="6"/>
        <v>104.5752</v>
      </c>
      <c r="K158" s="73" t="str">
        <f t="shared" si="7"/>
        <v/>
      </c>
      <c r="L158" s="73">
        <f t="shared" si="8"/>
        <v>5856.2111999999997</v>
      </c>
    </row>
    <row r="159" spans="1:12" ht="12.75" customHeight="1" x14ac:dyDescent="0.25">
      <c r="A159" s="67" t="s">
        <v>1197</v>
      </c>
      <c r="B159" s="67" t="s">
        <v>1217</v>
      </c>
      <c r="C159" s="68" t="s">
        <v>1218</v>
      </c>
      <c r="D159" s="67" t="s">
        <v>1219</v>
      </c>
      <c r="E159" s="69">
        <v>197</v>
      </c>
      <c r="F159" s="70">
        <v>0</v>
      </c>
      <c r="G159" s="72">
        <v>44979</v>
      </c>
      <c r="H159" s="69">
        <v>540</v>
      </c>
      <c r="I159" s="69">
        <v>1</v>
      </c>
      <c r="J159" s="59">
        <f t="shared" si="6"/>
        <v>197</v>
      </c>
      <c r="K159" s="73" t="str">
        <f t="shared" si="7"/>
        <v/>
      </c>
      <c r="L159" s="73">
        <f t="shared" si="8"/>
        <v>0</v>
      </c>
    </row>
    <row r="160" spans="1:12" ht="12.75" customHeight="1" x14ac:dyDescent="0.25">
      <c r="A160" s="67" t="s">
        <v>1220</v>
      </c>
      <c r="B160" s="67" t="s">
        <v>1221</v>
      </c>
      <c r="C160" s="68" t="s">
        <v>1222</v>
      </c>
      <c r="D160" s="67" t="s">
        <v>1223</v>
      </c>
      <c r="E160" s="69">
        <v>133.0051</v>
      </c>
      <c r="F160" s="70">
        <v>3</v>
      </c>
      <c r="G160" s="72">
        <v>44899.5</v>
      </c>
      <c r="H160" s="69">
        <v>730.5</v>
      </c>
      <c r="I160" s="69">
        <v>10</v>
      </c>
      <c r="J160" s="59">
        <f t="shared" si="6"/>
        <v>66.502549999999999</v>
      </c>
      <c r="K160" s="73" t="str">
        <f t="shared" si="7"/>
        <v>Списать</v>
      </c>
      <c r="L160" s="73">
        <f t="shared" si="8"/>
        <v>199.50765000000001</v>
      </c>
    </row>
    <row r="161" spans="1:12" ht="12.75" customHeight="1" x14ac:dyDescent="0.25">
      <c r="A161" s="67" t="s">
        <v>1220</v>
      </c>
      <c r="B161" s="67" t="s">
        <v>810</v>
      </c>
      <c r="C161" s="68" t="s">
        <v>1224</v>
      </c>
      <c r="D161" s="67" t="s">
        <v>1225</v>
      </c>
      <c r="E161" s="69">
        <v>214</v>
      </c>
      <c r="F161" s="70">
        <v>247</v>
      </c>
      <c r="G161" s="72">
        <v>47648</v>
      </c>
      <c r="H161" s="69">
        <v>9999</v>
      </c>
      <c r="I161" s="69">
        <v>1</v>
      </c>
      <c r="J161" s="59">
        <f t="shared" si="6"/>
        <v>214</v>
      </c>
      <c r="K161" s="73" t="str">
        <f t="shared" si="7"/>
        <v/>
      </c>
      <c r="L161" s="73">
        <f t="shared" si="8"/>
        <v>52858</v>
      </c>
    </row>
    <row r="162" spans="1:12" ht="12.75" customHeight="1" x14ac:dyDescent="0.25">
      <c r="A162" s="67" t="s">
        <v>900</v>
      </c>
      <c r="B162" s="67" t="s">
        <v>791</v>
      </c>
      <c r="C162" s="68" t="s">
        <v>1226</v>
      </c>
      <c r="D162" s="67" t="s">
        <v>1227</v>
      </c>
      <c r="E162" s="69">
        <v>686.88800000000003</v>
      </c>
      <c r="F162" s="70">
        <v>11</v>
      </c>
      <c r="G162" s="72">
        <v>44889</v>
      </c>
      <c r="H162" s="69">
        <v>720</v>
      </c>
      <c r="I162" s="69">
        <v>10</v>
      </c>
      <c r="J162" s="59">
        <f t="shared" si="6"/>
        <v>343.44400000000002</v>
      </c>
      <c r="K162" s="73" t="str">
        <f t="shared" si="7"/>
        <v/>
      </c>
      <c r="L162" s="73">
        <f t="shared" si="8"/>
        <v>3777.884</v>
      </c>
    </row>
    <row r="163" spans="1:12" ht="12.75" customHeight="1" x14ac:dyDescent="0.25">
      <c r="A163" s="67" t="s">
        <v>1228</v>
      </c>
      <c r="B163" s="67" t="s">
        <v>810</v>
      </c>
      <c r="C163" s="68" t="s">
        <v>1229</v>
      </c>
      <c r="D163" s="67" t="s">
        <v>1230</v>
      </c>
      <c r="E163" s="69">
        <v>132</v>
      </c>
      <c r="F163" s="70">
        <v>31</v>
      </c>
      <c r="G163" s="72">
        <v>47648</v>
      </c>
      <c r="H163" s="69">
        <v>9999</v>
      </c>
      <c r="I163" s="69">
        <v>1</v>
      </c>
      <c r="J163" s="59">
        <f t="shared" si="6"/>
        <v>132</v>
      </c>
      <c r="K163" s="73" t="str">
        <f t="shared" si="7"/>
        <v/>
      </c>
      <c r="L163" s="73">
        <f t="shared" si="8"/>
        <v>4092</v>
      </c>
    </row>
    <row r="164" spans="1:12" ht="12.75" customHeight="1" x14ac:dyDescent="0.25">
      <c r="A164" s="67" t="s">
        <v>828</v>
      </c>
      <c r="B164" s="67" t="s">
        <v>775</v>
      </c>
      <c r="C164" s="68" t="s">
        <v>1231</v>
      </c>
      <c r="D164" s="67" t="s">
        <v>1232</v>
      </c>
      <c r="E164" s="69">
        <v>214</v>
      </c>
      <c r="F164" s="70">
        <v>15</v>
      </c>
      <c r="G164" s="72">
        <v>44899.5</v>
      </c>
      <c r="H164" s="69">
        <v>730.5</v>
      </c>
      <c r="I164" s="69">
        <v>10</v>
      </c>
      <c r="J164" s="59">
        <f t="shared" si="6"/>
        <v>107</v>
      </c>
      <c r="K164" s="73" t="str">
        <f t="shared" si="7"/>
        <v/>
      </c>
      <c r="L164" s="73">
        <f t="shared" si="8"/>
        <v>1605</v>
      </c>
    </row>
    <row r="165" spans="1:12" ht="12.75" customHeight="1" x14ac:dyDescent="0.25">
      <c r="A165" s="67" t="s">
        <v>922</v>
      </c>
      <c r="B165" s="67" t="s">
        <v>779</v>
      </c>
      <c r="C165" s="68" t="s">
        <v>1233</v>
      </c>
      <c r="D165" s="67" t="s">
        <v>1234</v>
      </c>
      <c r="E165" s="69">
        <v>112.29170000000001</v>
      </c>
      <c r="F165" s="70">
        <v>42</v>
      </c>
      <c r="G165" s="72">
        <v>47648</v>
      </c>
      <c r="H165" s="69">
        <v>9999</v>
      </c>
      <c r="I165" s="69">
        <v>1</v>
      </c>
      <c r="J165" s="59">
        <f t="shared" si="6"/>
        <v>112.29170000000001</v>
      </c>
      <c r="K165" s="73" t="str">
        <f t="shared" si="7"/>
        <v/>
      </c>
      <c r="L165" s="73">
        <f t="shared" si="8"/>
        <v>4716.2514000000001</v>
      </c>
    </row>
    <row r="166" spans="1:12" ht="12.75" customHeight="1" x14ac:dyDescent="0.25">
      <c r="A166" s="67" t="s">
        <v>1121</v>
      </c>
      <c r="B166" s="67" t="s">
        <v>844</v>
      </c>
      <c r="C166" s="68" t="s">
        <v>1235</v>
      </c>
      <c r="D166" s="67" t="s">
        <v>1236</v>
      </c>
      <c r="E166" s="69">
        <v>214</v>
      </c>
      <c r="F166" s="70">
        <v>79</v>
      </c>
      <c r="G166" s="72">
        <v>44563.5</v>
      </c>
      <c r="H166" s="69">
        <v>364.5</v>
      </c>
      <c r="I166" s="69">
        <v>9</v>
      </c>
      <c r="J166" s="59">
        <f t="shared" si="6"/>
        <v>107</v>
      </c>
      <c r="K166" s="73" t="str">
        <f t="shared" si="7"/>
        <v/>
      </c>
      <c r="L166" s="73">
        <f t="shared" si="8"/>
        <v>8453</v>
      </c>
    </row>
    <row r="167" spans="1:12" ht="12.75" customHeight="1" x14ac:dyDescent="0.25">
      <c r="A167" s="67" t="s">
        <v>858</v>
      </c>
      <c r="B167" s="67" t="s">
        <v>1237</v>
      </c>
      <c r="C167" s="68" t="s">
        <v>1238</v>
      </c>
      <c r="D167" s="67" t="s">
        <v>1239</v>
      </c>
      <c r="E167" s="69">
        <v>412.85120000000001</v>
      </c>
      <c r="F167" s="70">
        <v>12</v>
      </c>
      <c r="G167" s="72">
        <v>45229</v>
      </c>
      <c r="H167" s="69">
        <v>1095</v>
      </c>
      <c r="I167" s="69">
        <v>1</v>
      </c>
      <c r="J167" s="59">
        <f t="shared" si="6"/>
        <v>412.85120000000001</v>
      </c>
      <c r="K167" s="73" t="str">
        <f t="shared" si="7"/>
        <v/>
      </c>
      <c r="L167" s="73">
        <f t="shared" si="8"/>
        <v>4954.2143999999998</v>
      </c>
    </row>
    <row r="168" spans="1:12" ht="12.75" customHeight="1" x14ac:dyDescent="0.25">
      <c r="A168" s="67" t="s">
        <v>847</v>
      </c>
      <c r="B168" s="67" t="s">
        <v>1240</v>
      </c>
      <c r="C168" s="68" t="s">
        <v>1241</v>
      </c>
      <c r="D168" s="67" t="s">
        <v>1242</v>
      </c>
      <c r="E168" s="69">
        <v>214</v>
      </c>
      <c r="F168" s="70">
        <v>80</v>
      </c>
      <c r="G168" s="72">
        <v>45169.5</v>
      </c>
      <c r="H168" s="69">
        <v>730.5</v>
      </c>
      <c r="I168" s="69">
        <v>1</v>
      </c>
      <c r="J168" s="59">
        <f t="shared" si="6"/>
        <v>214</v>
      </c>
      <c r="K168" s="73" t="str">
        <f t="shared" si="7"/>
        <v/>
      </c>
      <c r="L168" s="73">
        <f t="shared" si="8"/>
        <v>17120</v>
      </c>
    </row>
    <row r="169" spans="1:12" ht="12.75" customHeight="1" x14ac:dyDescent="0.25">
      <c r="A169" s="67" t="s">
        <v>782</v>
      </c>
      <c r="B169" s="67" t="s">
        <v>992</v>
      </c>
      <c r="C169" s="68" t="s">
        <v>1243</v>
      </c>
      <c r="D169" s="67" t="s">
        <v>1244</v>
      </c>
      <c r="E169" s="69">
        <v>76.136399999999995</v>
      </c>
      <c r="F169" s="70">
        <v>77</v>
      </c>
      <c r="G169" s="72">
        <v>44623.5</v>
      </c>
      <c r="H169" s="69">
        <v>364.5</v>
      </c>
      <c r="I169" s="69">
        <v>7</v>
      </c>
      <c r="J169" s="59">
        <f t="shared" si="6"/>
        <v>76.136399999999995</v>
      </c>
      <c r="K169" s="73" t="str">
        <f t="shared" si="7"/>
        <v>Списать</v>
      </c>
      <c r="L169" s="73">
        <f t="shared" si="8"/>
        <v>5862.5027999999993</v>
      </c>
    </row>
    <row r="170" spans="1:12" ht="12.75" customHeight="1" x14ac:dyDescent="0.25">
      <c r="A170" s="67" t="s">
        <v>786</v>
      </c>
      <c r="B170" s="67" t="s">
        <v>1245</v>
      </c>
      <c r="C170" s="68" t="s">
        <v>1246</v>
      </c>
      <c r="D170" s="67" t="s">
        <v>1247</v>
      </c>
      <c r="E170" s="69">
        <v>214</v>
      </c>
      <c r="F170" s="70">
        <v>38</v>
      </c>
      <c r="G170" s="72">
        <v>44589</v>
      </c>
      <c r="H170" s="69">
        <v>270</v>
      </c>
      <c r="I170" s="69">
        <v>5</v>
      </c>
      <c r="J170" s="59">
        <f t="shared" si="6"/>
        <v>214</v>
      </c>
      <c r="K170" s="73" t="str">
        <f t="shared" si="7"/>
        <v/>
      </c>
      <c r="L170" s="73">
        <f t="shared" si="8"/>
        <v>8132</v>
      </c>
    </row>
    <row r="171" spans="1:12" ht="12.75" customHeight="1" x14ac:dyDescent="0.25">
      <c r="A171" s="67" t="s">
        <v>1121</v>
      </c>
      <c r="B171" s="67" t="s">
        <v>1045</v>
      </c>
      <c r="C171" s="68" t="s">
        <v>1248</v>
      </c>
      <c r="D171" s="67" t="s">
        <v>1249</v>
      </c>
      <c r="E171" s="69">
        <v>199</v>
      </c>
      <c r="F171" s="70">
        <v>493</v>
      </c>
      <c r="G171" s="72">
        <v>44979</v>
      </c>
      <c r="H171" s="69">
        <v>540</v>
      </c>
      <c r="I171" s="69">
        <v>1</v>
      </c>
      <c r="J171" s="59">
        <f t="shared" si="6"/>
        <v>199</v>
      </c>
      <c r="K171" s="73" t="str">
        <f t="shared" si="7"/>
        <v/>
      </c>
      <c r="L171" s="73">
        <f t="shared" si="8"/>
        <v>98107</v>
      </c>
    </row>
    <row r="172" spans="1:12" ht="12.75" customHeight="1" x14ac:dyDescent="0.25">
      <c r="A172" s="67" t="s">
        <v>786</v>
      </c>
      <c r="B172" s="67" t="s">
        <v>837</v>
      </c>
      <c r="C172" s="68" t="s">
        <v>1250</v>
      </c>
      <c r="D172" s="67" t="s">
        <v>1251</v>
      </c>
      <c r="E172" s="69">
        <v>214</v>
      </c>
      <c r="F172" s="70">
        <v>2</v>
      </c>
      <c r="G172" s="72">
        <v>45169.5</v>
      </c>
      <c r="H172" s="69">
        <v>730.5</v>
      </c>
      <c r="I172" s="69">
        <v>1</v>
      </c>
      <c r="J172" s="59">
        <f t="shared" si="6"/>
        <v>214</v>
      </c>
      <c r="K172" s="73" t="str">
        <f t="shared" si="7"/>
        <v/>
      </c>
      <c r="L172" s="73">
        <f t="shared" si="8"/>
        <v>428</v>
      </c>
    </row>
    <row r="173" spans="1:12" ht="12.75" customHeight="1" x14ac:dyDescent="0.25">
      <c r="A173" s="67" t="s">
        <v>858</v>
      </c>
      <c r="B173" s="67" t="s">
        <v>1252</v>
      </c>
      <c r="C173" s="68" t="s">
        <v>1253</v>
      </c>
      <c r="D173" s="67" t="s">
        <v>1254</v>
      </c>
      <c r="E173" s="69">
        <v>161.6628</v>
      </c>
      <c r="F173" s="70">
        <v>3</v>
      </c>
      <c r="G173" s="72">
        <v>44563.5</v>
      </c>
      <c r="H173" s="69">
        <v>364.5</v>
      </c>
      <c r="I173" s="69">
        <v>9</v>
      </c>
      <c r="J173" s="59">
        <f t="shared" si="6"/>
        <v>80.831400000000002</v>
      </c>
      <c r="K173" s="73" t="str">
        <f t="shared" si="7"/>
        <v>Списать</v>
      </c>
      <c r="L173" s="73">
        <f t="shared" si="8"/>
        <v>242.49420000000001</v>
      </c>
    </row>
    <row r="174" spans="1:12" ht="12.75" customHeight="1" x14ac:dyDescent="0.25">
      <c r="A174" s="67" t="s">
        <v>1034</v>
      </c>
      <c r="B174" s="67" t="s">
        <v>851</v>
      </c>
      <c r="C174" s="68" t="s">
        <v>1255</v>
      </c>
      <c r="D174" s="67" t="s">
        <v>1256</v>
      </c>
      <c r="E174" s="69">
        <v>140.42019999999999</v>
      </c>
      <c r="F174" s="70">
        <v>0</v>
      </c>
      <c r="G174" s="72">
        <v>44589</v>
      </c>
      <c r="H174" s="69">
        <v>180</v>
      </c>
      <c r="I174" s="69">
        <v>2</v>
      </c>
      <c r="J174" s="59">
        <f t="shared" si="6"/>
        <v>140.42019999999999</v>
      </c>
      <c r="K174" s="73" t="str">
        <f t="shared" si="7"/>
        <v/>
      </c>
      <c r="L174" s="73">
        <f t="shared" si="8"/>
        <v>0</v>
      </c>
    </row>
    <row r="175" spans="1:12" ht="12.75" customHeight="1" x14ac:dyDescent="0.25">
      <c r="A175" s="67" t="s">
        <v>1038</v>
      </c>
      <c r="B175" s="67" t="s">
        <v>837</v>
      </c>
      <c r="C175" s="68" t="s">
        <v>1257</v>
      </c>
      <c r="D175" s="67" t="s">
        <v>1258</v>
      </c>
      <c r="E175" s="69">
        <v>214</v>
      </c>
      <c r="F175" s="70">
        <v>28</v>
      </c>
      <c r="G175" s="72">
        <v>44709</v>
      </c>
      <c r="H175" s="69">
        <v>540</v>
      </c>
      <c r="I175" s="69">
        <v>10</v>
      </c>
      <c r="J175" s="59">
        <f t="shared" si="6"/>
        <v>107</v>
      </c>
      <c r="K175" s="73" t="str">
        <f t="shared" si="7"/>
        <v/>
      </c>
      <c r="L175" s="73">
        <f t="shared" si="8"/>
        <v>2996</v>
      </c>
    </row>
    <row r="176" spans="1:12" ht="12.75" customHeight="1" x14ac:dyDescent="0.25">
      <c r="A176" s="67" t="s">
        <v>928</v>
      </c>
      <c r="B176" s="67" t="s">
        <v>907</v>
      </c>
      <c r="C176" s="68" t="s">
        <v>1259</v>
      </c>
      <c r="D176" s="67" t="s">
        <v>1260</v>
      </c>
      <c r="E176" s="69">
        <v>377.62200000000001</v>
      </c>
      <c r="F176" s="70">
        <v>16</v>
      </c>
      <c r="G176" s="72">
        <v>44619</v>
      </c>
      <c r="H176" s="69">
        <v>180</v>
      </c>
      <c r="I176" s="69">
        <v>1</v>
      </c>
      <c r="J176" s="59">
        <f t="shared" si="6"/>
        <v>377.62200000000001</v>
      </c>
      <c r="K176" s="73" t="str">
        <f t="shared" si="7"/>
        <v/>
      </c>
      <c r="L176" s="73">
        <f t="shared" si="8"/>
        <v>6041.9520000000002</v>
      </c>
    </row>
    <row r="177" spans="1:12" ht="12.75" customHeight="1" x14ac:dyDescent="0.25">
      <c r="A177" s="67" t="s">
        <v>794</v>
      </c>
      <c r="B177" s="67" t="s">
        <v>837</v>
      </c>
      <c r="C177" s="68" t="s">
        <v>1261</v>
      </c>
      <c r="D177" s="67" t="s">
        <v>1262</v>
      </c>
      <c r="E177" s="69">
        <v>214</v>
      </c>
      <c r="F177" s="70">
        <v>504</v>
      </c>
      <c r="G177" s="72">
        <v>45169.5</v>
      </c>
      <c r="H177" s="69">
        <v>730.5</v>
      </c>
      <c r="I177" s="69">
        <v>1</v>
      </c>
      <c r="J177" s="59">
        <f t="shared" si="6"/>
        <v>214</v>
      </c>
      <c r="K177" s="73" t="str">
        <f t="shared" si="7"/>
        <v/>
      </c>
      <c r="L177" s="73">
        <f t="shared" si="8"/>
        <v>107856</v>
      </c>
    </row>
    <row r="178" spans="1:12" ht="12.75" customHeight="1" x14ac:dyDescent="0.25">
      <c r="A178" s="67" t="s">
        <v>786</v>
      </c>
      <c r="B178" s="67" t="s">
        <v>779</v>
      </c>
      <c r="C178" s="68" t="s">
        <v>1263</v>
      </c>
      <c r="D178" s="67" t="s">
        <v>1264</v>
      </c>
      <c r="E178" s="69">
        <v>254.28800000000001</v>
      </c>
      <c r="F178" s="70">
        <v>17</v>
      </c>
      <c r="G178" s="72">
        <v>45229</v>
      </c>
      <c r="H178" s="69">
        <v>1095</v>
      </c>
      <c r="I178" s="69">
        <v>1</v>
      </c>
      <c r="J178" s="59">
        <f t="shared" si="6"/>
        <v>254.28800000000001</v>
      </c>
      <c r="K178" s="73" t="str">
        <f t="shared" si="7"/>
        <v/>
      </c>
      <c r="L178" s="73">
        <f t="shared" si="8"/>
        <v>4322.8960000000006</v>
      </c>
    </row>
    <row r="179" spans="1:12" ht="12.75" customHeight="1" x14ac:dyDescent="0.25">
      <c r="A179" s="67" t="s">
        <v>820</v>
      </c>
      <c r="B179" s="67" t="s">
        <v>955</v>
      </c>
      <c r="C179" s="68" t="s">
        <v>1265</v>
      </c>
      <c r="D179" s="67" t="s">
        <v>1266</v>
      </c>
      <c r="E179" s="69">
        <v>214</v>
      </c>
      <c r="F179" s="70">
        <v>78</v>
      </c>
      <c r="G179" s="72">
        <v>45229</v>
      </c>
      <c r="H179" s="69">
        <v>1095</v>
      </c>
      <c r="I179" s="69">
        <v>1</v>
      </c>
      <c r="J179" s="59">
        <f t="shared" si="6"/>
        <v>214</v>
      </c>
      <c r="K179" s="73" t="str">
        <f t="shared" si="7"/>
        <v/>
      </c>
      <c r="L179" s="73">
        <f t="shared" si="8"/>
        <v>16692</v>
      </c>
    </row>
    <row r="180" spans="1:12" ht="12.75" customHeight="1" x14ac:dyDescent="0.25">
      <c r="A180" s="67" t="s">
        <v>1002</v>
      </c>
      <c r="B180" s="67" t="s">
        <v>955</v>
      </c>
      <c r="C180" s="68" t="s">
        <v>1267</v>
      </c>
      <c r="D180" s="67" t="s">
        <v>1268</v>
      </c>
      <c r="E180" s="69">
        <v>214</v>
      </c>
      <c r="F180" s="70">
        <v>104</v>
      </c>
      <c r="G180" s="72">
        <v>44649</v>
      </c>
      <c r="H180" s="69">
        <v>210</v>
      </c>
      <c r="I180" s="69">
        <v>1</v>
      </c>
      <c r="J180" s="59">
        <f t="shared" si="6"/>
        <v>214</v>
      </c>
      <c r="K180" s="73" t="str">
        <f t="shared" si="7"/>
        <v/>
      </c>
      <c r="L180" s="73">
        <f t="shared" si="8"/>
        <v>22256</v>
      </c>
    </row>
    <row r="181" spans="1:12" ht="12.75" customHeight="1" x14ac:dyDescent="0.25">
      <c r="A181" s="67" t="s">
        <v>1269</v>
      </c>
      <c r="B181" s="67" t="s">
        <v>1270</v>
      </c>
      <c r="C181" s="68" t="s">
        <v>1271</v>
      </c>
      <c r="D181" s="67" t="s">
        <v>1272</v>
      </c>
      <c r="E181" s="69">
        <v>152.25</v>
      </c>
      <c r="F181" s="70">
        <v>8</v>
      </c>
      <c r="G181" s="72">
        <v>45244</v>
      </c>
      <c r="H181" s="69">
        <v>1080</v>
      </c>
      <c r="I181" s="69">
        <v>1</v>
      </c>
      <c r="J181" s="59">
        <f t="shared" si="6"/>
        <v>152.25</v>
      </c>
      <c r="K181" s="73" t="str">
        <f t="shared" si="7"/>
        <v/>
      </c>
      <c r="L181" s="73">
        <f t="shared" si="8"/>
        <v>1218</v>
      </c>
    </row>
    <row r="182" spans="1:12" ht="12.75" customHeight="1" x14ac:dyDescent="0.25">
      <c r="A182" s="67" t="s">
        <v>1220</v>
      </c>
      <c r="B182" s="67" t="s">
        <v>1273</v>
      </c>
      <c r="C182" s="68" t="s">
        <v>1274</v>
      </c>
      <c r="D182" s="67" t="s">
        <v>1275</v>
      </c>
      <c r="E182" s="69">
        <v>214</v>
      </c>
      <c r="F182" s="70">
        <v>16</v>
      </c>
      <c r="G182" s="72">
        <v>47761.5</v>
      </c>
      <c r="H182" s="69">
        <v>9999</v>
      </c>
      <c r="I182" s="69">
        <v>1</v>
      </c>
      <c r="J182" s="59">
        <f t="shared" si="6"/>
        <v>214</v>
      </c>
      <c r="K182" s="73" t="str">
        <f t="shared" si="7"/>
        <v/>
      </c>
      <c r="L182" s="73">
        <f t="shared" si="8"/>
        <v>3424</v>
      </c>
    </row>
    <row r="183" spans="1:12" ht="12.75" customHeight="1" x14ac:dyDescent="0.25">
      <c r="A183" s="67" t="s">
        <v>836</v>
      </c>
      <c r="B183" s="67" t="s">
        <v>1276</v>
      </c>
      <c r="C183" s="68" t="s">
        <v>1277</v>
      </c>
      <c r="D183" s="67" t="s">
        <v>1278</v>
      </c>
      <c r="E183" s="69">
        <v>118.96559999999999</v>
      </c>
      <c r="F183" s="70">
        <v>18</v>
      </c>
      <c r="G183" s="72">
        <v>44869.5</v>
      </c>
      <c r="H183" s="69">
        <v>730.5</v>
      </c>
      <c r="I183" s="69">
        <v>11</v>
      </c>
      <c r="J183" s="59">
        <f t="shared" si="6"/>
        <v>59.482799999999997</v>
      </c>
      <c r="K183" s="73" t="str">
        <f t="shared" si="7"/>
        <v>Списать</v>
      </c>
      <c r="L183" s="73">
        <f t="shared" si="8"/>
        <v>1070.6904</v>
      </c>
    </row>
    <row r="184" spans="1:12" ht="12.75" customHeight="1" x14ac:dyDescent="0.25">
      <c r="A184" s="67" t="s">
        <v>1180</v>
      </c>
      <c r="B184" s="67" t="s">
        <v>1279</v>
      </c>
      <c r="C184" s="68" t="s">
        <v>1280</v>
      </c>
      <c r="D184" s="67" t="s">
        <v>1281</v>
      </c>
      <c r="E184" s="69">
        <v>214</v>
      </c>
      <c r="F184" s="70">
        <v>234</v>
      </c>
      <c r="G184" s="72">
        <v>45039</v>
      </c>
      <c r="H184" s="69">
        <v>600</v>
      </c>
      <c r="I184" s="69">
        <v>1</v>
      </c>
      <c r="J184" s="59">
        <f t="shared" si="6"/>
        <v>214</v>
      </c>
      <c r="K184" s="73" t="str">
        <f t="shared" si="7"/>
        <v/>
      </c>
      <c r="L184" s="73">
        <f t="shared" si="8"/>
        <v>50076</v>
      </c>
    </row>
    <row r="185" spans="1:12" ht="12.75" customHeight="1" x14ac:dyDescent="0.25">
      <c r="A185" s="67" t="s">
        <v>858</v>
      </c>
      <c r="B185" s="67" t="s">
        <v>795</v>
      </c>
      <c r="C185" s="68" t="s">
        <v>1282</v>
      </c>
      <c r="D185" s="67" t="s">
        <v>1283</v>
      </c>
      <c r="E185" s="69">
        <v>61.852200000000003</v>
      </c>
      <c r="F185" s="70">
        <v>101</v>
      </c>
      <c r="G185" s="72">
        <v>44563.5</v>
      </c>
      <c r="H185" s="69">
        <v>364.5</v>
      </c>
      <c r="I185" s="69">
        <v>9</v>
      </c>
      <c r="J185" s="59">
        <f t="shared" si="6"/>
        <v>30.926100000000002</v>
      </c>
      <c r="K185" s="73" t="str">
        <f t="shared" si="7"/>
        <v>Списать</v>
      </c>
      <c r="L185" s="73">
        <f t="shared" si="8"/>
        <v>3123.5361000000003</v>
      </c>
    </row>
    <row r="186" spans="1:12" ht="12.75" customHeight="1" x14ac:dyDescent="0.25">
      <c r="A186" s="67" t="s">
        <v>1284</v>
      </c>
      <c r="B186" s="67" t="s">
        <v>1285</v>
      </c>
      <c r="C186" s="68" t="s">
        <v>1286</v>
      </c>
      <c r="D186" s="67" t="s">
        <v>1287</v>
      </c>
      <c r="E186" s="69">
        <v>214</v>
      </c>
      <c r="F186" s="70">
        <v>221</v>
      </c>
      <c r="G186" s="72">
        <v>44863</v>
      </c>
      <c r="H186" s="69">
        <v>1461</v>
      </c>
      <c r="I186" s="69">
        <v>1</v>
      </c>
      <c r="J186" s="59">
        <f t="shared" si="6"/>
        <v>214</v>
      </c>
      <c r="K186" s="73" t="str">
        <f t="shared" si="7"/>
        <v/>
      </c>
      <c r="L186" s="73">
        <f t="shared" si="8"/>
        <v>47294</v>
      </c>
    </row>
    <row r="187" spans="1:12" ht="12.75" customHeight="1" x14ac:dyDescent="0.25">
      <c r="A187" s="67" t="s">
        <v>1220</v>
      </c>
      <c r="B187" s="67" t="s">
        <v>1097</v>
      </c>
      <c r="C187" s="68" t="s">
        <v>1288</v>
      </c>
      <c r="D187" s="67" t="s">
        <v>1289</v>
      </c>
      <c r="E187" s="69">
        <v>812.11900000000003</v>
      </c>
      <c r="F187" s="70">
        <v>44</v>
      </c>
      <c r="G187" s="72">
        <v>47761.5</v>
      </c>
      <c r="H187" s="69">
        <v>9999</v>
      </c>
      <c r="I187" s="69">
        <v>1</v>
      </c>
      <c r="J187" s="59">
        <f t="shared" si="6"/>
        <v>812.11900000000003</v>
      </c>
      <c r="K187" s="73" t="str">
        <f t="shared" si="7"/>
        <v/>
      </c>
      <c r="L187" s="73">
        <f t="shared" si="8"/>
        <v>35733.236000000004</v>
      </c>
    </row>
    <row r="188" spans="1:12" ht="12.75" customHeight="1" x14ac:dyDescent="0.25">
      <c r="A188" s="67" t="s">
        <v>881</v>
      </c>
      <c r="B188" s="67" t="s">
        <v>844</v>
      </c>
      <c r="C188" s="68" t="s">
        <v>1290</v>
      </c>
      <c r="D188" s="67" t="s">
        <v>1291</v>
      </c>
      <c r="E188" s="69">
        <v>214</v>
      </c>
      <c r="F188" s="70">
        <v>260</v>
      </c>
      <c r="G188" s="72">
        <v>44563.5</v>
      </c>
      <c r="H188" s="69">
        <v>364.5</v>
      </c>
      <c r="I188" s="69">
        <v>9</v>
      </c>
      <c r="J188" s="59">
        <f t="shared" si="6"/>
        <v>107</v>
      </c>
      <c r="K188" s="73" t="str">
        <f t="shared" si="7"/>
        <v/>
      </c>
      <c r="L188" s="73">
        <f t="shared" si="8"/>
        <v>27820</v>
      </c>
    </row>
    <row r="189" spans="1:12" ht="12.75" customHeight="1" x14ac:dyDescent="0.25">
      <c r="A189" s="67" t="s">
        <v>977</v>
      </c>
      <c r="B189" s="67" t="s">
        <v>1292</v>
      </c>
      <c r="C189" s="68" t="s">
        <v>1293</v>
      </c>
      <c r="D189" s="67" t="s">
        <v>1294</v>
      </c>
      <c r="E189" s="69">
        <v>276.1703</v>
      </c>
      <c r="F189" s="70">
        <v>32</v>
      </c>
      <c r="G189" s="72">
        <v>44716.5</v>
      </c>
      <c r="H189" s="69">
        <v>547.5</v>
      </c>
      <c r="I189" s="69">
        <v>10</v>
      </c>
      <c r="J189" s="59">
        <f t="shared" si="6"/>
        <v>138.08515</v>
      </c>
      <c r="K189" s="73" t="str">
        <f t="shared" si="7"/>
        <v/>
      </c>
      <c r="L189" s="73">
        <f t="shared" si="8"/>
        <v>4418.7248</v>
      </c>
    </row>
    <row r="190" spans="1:12" ht="12.75" customHeight="1" x14ac:dyDescent="0.25">
      <c r="A190" s="67" t="s">
        <v>1038</v>
      </c>
      <c r="B190" s="67" t="s">
        <v>791</v>
      </c>
      <c r="C190" s="68" t="s">
        <v>1295</v>
      </c>
      <c r="D190" s="67" t="s">
        <v>1296</v>
      </c>
      <c r="E190" s="69">
        <v>561.65</v>
      </c>
      <c r="F190" s="70">
        <v>21</v>
      </c>
      <c r="G190" s="72">
        <v>44709</v>
      </c>
      <c r="H190" s="69">
        <v>540</v>
      </c>
      <c r="I190" s="69">
        <v>10</v>
      </c>
      <c r="J190" s="59">
        <f t="shared" si="6"/>
        <v>280.82499999999999</v>
      </c>
      <c r="K190" s="73" t="str">
        <f t="shared" si="7"/>
        <v/>
      </c>
      <c r="L190" s="73">
        <f t="shared" si="8"/>
        <v>5897.3249999999998</v>
      </c>
    </row>
    <row r="191" spans="1:12" ht="12.75" customHeight="1" x14ac:dyDescent="0.25">
      <c r="A191" s="67" t="s">
        <v>782</v>
      </c>
      <c r="B191" s="67" t="s">
        <v>817</v>
      </c>
      <c r="C191" s="68" t="s">
        <v>1297</v>
      </c>
      <c r="D191" s="67" t="s">
        <v>1298</v>
      </c>
      <c r="E191" s="69">
        <v>192.6</v>
      </c>
      <c r="F191" s="70">
        <v>63</v>
      </c>
      <c r="G191" s="72">
        <v>44563.5</v>
      </c>
      <c r="H191" s="69">
        <v>364.5</v>
      </c>
      <c r="I191" s="69">
        <v>9</v>
      </c>
      <c r="J191" s="59">
        <f t="shared" si="6"/>
        <v>96.3</v>
      </c>
      <c r="K191" s="73" t="str">
        <f t="shared" si="7"/>
        <v>Списать</v>
      </c>
      <c r="L191" s="73">
        <f t="shared" si="8"/>
        <v>6066.9</v>
      </c>
    </row>
    <row r="192" spans="1:12" ht="12.75" customHeight="1" x14ac:dyDescent="0.25">
      <c r="A192" s="67" t="s">
        <v>1299</v>
      </c>
      <c r="B192" s="67" t="s">
        <v>806</v>
      </c>
      <c r="C192" s="68" t="s">
        <v>1300</v>
      </c>
      <c r="D192" s="67" t="s">
        <v>1301</v>
      </c>
      <c r="E192" s="69">
        <v>214</v>
      </c>
      <c r="F192" s="70">
        <v>143</v>
      </c>
      <c r="G192" s="72">
        <v>44595</v>
      </c>
      <c r="H192" s="69">
        <v>366</v>
      </c>
      <c r="I192" s="69">
        <v>8</v>
      </c>
      <c r="J192" s="59">
        <f t="shared" si="6"/>
        <v>214</v>
      </c>
      <c r="K192" s="73" t="str">
        <f t="shared" si="7"/>
        <v/>
      </c>
      <c r="L192" s="73">
        <f t="shared" si="8"/>
        <v>30602</v>
      </c>
    </row>
    <row r="193" spans="1:12" ht="12.75" customHeight="1" x14ac:dyDescent="0.25">
      <c r="A193" s="67" t="s">
        <v>820</v>
      </c>
      <c r="B193" s="67" t="s">
        <v>992</v>
      </c>
      <c r="C193" s="68" t="s">
        <v>1302</v>
      </c>
      <c r="D193" s="67" t="s">
        <v>1303</v>
      </c>
      <c r="E193" s="69">
        <v>24.066400000000002</v>
      </c>
      <c r="F193" s="70">
        <v>129</v>
      </c>
      <c r="G193" s="72">
        <v>44529</v>
      </c>
      <c r="H193" s="69">
        <v>270</v>
      </c>
      <c r="I193" s="69">
        <v>7</v>
      </c>
      <c r="J193" s="59">
        <f t="shared" si="6"/>
        <v>24.066400000000002</v>
      </c>
      <c r="K193" s="73" t="str">
        <f t="shared" si="7"/>
        <v>Списать</v>
      </c>
      <c r="L193" s="73">
        <f t="shared" si="8"/>
        <v>3104.5656000000004</v>
      </c>
    </row>
    <row r="194" spans="1:12" ht="12.75" customHeight="1" x14ac:dyDescent="0.25">
      <c r="A194" s="67" t="s">
        <v>847</v>
      </c>
      <c r="B194" s="67" t="s">
        <v>1173</v>
      </c>
      <c r="C194" s="68" t="s">
        <v>1304</v>
      </c>
      <c r="D194" s="67" t="s">
        <v>1305</v>
      </c>
      <c r="E194" s="69">
        <v>135.19</v>
      </c>
      <c r="F194" s="70">
        <v>51</v>
      </c>
      <c r="G194" s="72">
        <v>44589</v>
      </c>
      <c r="H194" s="69">
        <v>270</v>
      </c>
      <c r="I194" s="69">
        <v>5</v>
      </c>
      <c r="J194" s="59">
        <f t="shared" si="6"/>
        <v>135.19</v>
      </c>
      <c r="K194" s="73" t="str">
        <f t="shared" si="7"/>
        <v/>
      </c>
      <c r="L194" s="73">
        <f t="shared" si="8"/>
        <v>6894.69</v>
      </c>
    </row>
    <row r="195" spans="1:12" ht="12.75" customHeight="1" x14ac:dyDescent="0.25">
      <c r="A195" s="67" t="s">
        <v>1147</v>
      </c>
      <c r="B195" s="67" t="s">
        <v>779</v>
      </c>
      <c r="C195" s="68" t="s">
        <v>1306</v>
      </c>
      <c r="D195" s="67" t="s">
        <v>1307</v>
      </c>
      <c r="E195" s="69">
        <v>151.47980000000001</v>
      </c>
      <c r="F195" s="70">
        <v>57</v>
      </c>
      <c r="G195" s="72">
        <v>44679</v>
      </c>
      <c r="H195" s="69">
        <v>480</v>
      </c>
      <c r="I195" s="69">
        <v>9</v>
      </c>
      <c r="J195" s="59">
        <f t="shared" ref="J195:J258" si="9">IF(I195&gt;8,E195/2,E195)</f>
        <v>75.739900000000006</v>
      </c>
      <c r="K195" s="73" t="str">
        <f t="shared" ref="K195:K258" si="10">IF(J195&lt;100,"Списать","")</f>
        <v>Списать</v>
      </c>
      <c r="L195" s="73">
        <f t="shared" ref="L195:L258" si="11">F195*J195</f>
        <v>4317.1743000000006</v>
      </c>
    </row>
    <row r="196" spans="1:12" ht="12.75" customHeight="1" x14ac:dyDescent="0.25">
      <c r="A196" s="67" t="s">
        <v>820</v>
      </c>
      <c r="B196" s="67" t="s">
        <v>1308</v>
      </c>
      <c r="C196" s="68" t="s">
        <v>1309</v>
      </c>
      <c r="D196" s="67" t="s">
        <v>1310</v>
      </c>
      <c r="E196" s="69">
        <v>214</v>
      </c>
      <c r="F196" s="70">
        <v>42</v>
      </c>
      <c r="G196" s="72">
        <v>45325</v>
      </c>
      <c r="H196" s="69">
        <v>999</v>
      </c>
      <c r="I196" s="69">
        <v>1</v>
      </c>
      <c r="J196" s="59">
        <f t="shared" si="9"/>
        <v>214</v>
      </c>
      <c r="K196" s="73" t="str">
        <f t="shared" si="10"/>
        <v/>
      </c>
      <c r="L196" s="73">
        <f t="shared" si="11"/>
        <v>8988</v>
      </c>
    </row>
    <row r="197" spans="1:12" ht="12.75" customHeight="1" x14ac:dyDescent="0.25">
      <c r="A197" s="67" t="s">
        <v>794</v>
      </c>
      <c r="B197" s="67" t="s">
        <v>907</v>
      </c>
      <c r="C197" s="68" t="s">
        <v>1311</v>
      </c>
      <c r="D197" s="67" t="s">
        <v>1312</v>
      </c>
      <c r="E197" s="69">
        <v>466.2</v>
      </c>
      <c r="F197" s="70">
        <v>93</v>
      </c>
      <c r="G197" s="72">
        <v>44559</v>
      </c>
      <c r="H197" s="69">
        <v>270</v>
      </c>
      <c r="I197" s="69">
        <v>6</v>
      </c>
      <c r="J197" s="59">
        <f t="shared" si="9"/>
        <v>466.2</v>
      </c>
      <c r="K197" s="73" t="str">
        <f t="shared" si="10"/>
        <v/>
      </c>
      <c r="L197" s="73">
        <f t="shared" si="11"/>
        <v>43356.6</v>
      </c>
    </row>
    <row r="198" spans="1:12" ht="12.75" customHeight="1" x14ac:dyDescent="0.25">
      <c r="A198" s="67" t="s">
        <v>820</v>
      </c>
      <c r="B198" s="67" t="s">
        <v>999</v>
      </c>
      <c r="C198" s="68" t="s">
        <v>1313</v>
      </c>
      <c r="D198" s="67" t="s">
        <v>1314</v>
      </c>
      <c r="E198" s="69">
        <v>224.38120000000001</v>
      </c>
      <c r="F198" s="70">
        <v>6</v>
      </c>
      <c r="G198" s="72">
        <v>44589</v>
      </c>
      <c r="H198" s="69">
        <v>270</v>
      </c>
      <c r="I198" s="69">
        <v>5</v>
      </c>
      <c r="J198" s="59">
        <f t="shared" si="9"/>
        <v>224.38120000000001</v>
      </c>
      <c r="K198" s="73" t="str">
        <f t="shared" si="10"/>
        <v/>
      </c>
      <c r="L198" s="73">
        <f t="shared" si="11"/>
        <v>1346.2872</v>
      </c>
    </row>
    <row r="199" spans="1:12" ht="12.75" customHeight="1" x14ac:dyDescent="0.25">
      <c r="A199" s="67" t="s">
        <v>858</v>
      </c>
      <c r="B199" s="67" t="s">
        <v>1315</v>
      </c>
      <c r="C199" s="68" t="s">
        <v>1316</v>
      </c>
      <c r="D199" s="67" t="s">
        <v>1317</v>
      </c>
      <c r="E199" s="69">
        <v>104.28</v>
      </c>
      <c r="F199" s="70">
        <v>27</v>
      </c>
      <c r="G199" s="72">
        <v>44565</v>
      </c>
      <c r="H199" s="69">
        <v>366</v>
      </c>
      <c r="I199" s="69">
        <v>9</v>
      </c>
      <c r="J199" s="59">
        <f t="shared" si="9"/>
        <v>52.14</v>
      </c>
      <c r="K199" s="73" t="str">
        <f t="shared" si="10"/>
        <v>Списать</v>
      </c>
      <c r="L199" s="73">
        <f t="shared" si="11"/>
        <v>1407.78</v>
      </c>
    </row>
    <row r="200" spans="1:12" ht="12.75" customHeight="1" x14ac:dyDescent="0.25">
      <c r="A200" s="67" t="s">
        <v>836</v>
      </c>
      <c r="B200" s="67" t="s">
        <v>992</v>
      </c>
      <c r="C200" s="68" t="s">
        <v>1318</v>
      </c>
      <c r="D200" s="67" t="s">
        <v>1319</v>
      </c>
      <c r="E200" s="69">
        <v>20.031600000000001</v>
      </c>
      <c r="F200" s="70">
        <v>106</v>
      </c>
      <c r="G200" s="72">
        <v>44529</v>
      </c>
      <c r="H200" s="69">
        <v>180</v>
      </c>
      <c r="I200" s="69">
        <v>4</v>
      </c>
      <c r="J200" s="59">
        <f t="shared" si="9"/>
        <v>20.031600000000001</v>
      </c>
      <c r="K200" s="73" t="str">
        <f t="shared" si="10"/>
        <v>Списать</v>
      </c>
      <c r="L200" s="73">
        <f t="shared" si="11"/>
        <v>2123.3496</v>
      </c>
    </row>
    <row r="201" spans="1:12" ht="12.75" customHeight="1" x14ac:dyDescent="0.25">
      <c r="A201" s="67" t="s">
        <v>1320</v>
      </c>
      <c r="B201" s="67" t="s">
        <v>958</v>
      </c>
      <c r="C201" s="68" t="s">
        <v>1321</v>
      </c>
      <c r="D201" s="67" t="s">
        <v>1322</v>
      </c>
      <c r="E201" s="69">
        <v>300</v>
      </c>
      <c r="F201" s="70">
        <v>383</v>
      </c>
      <c r="G201" s="72">
        <v>44571</v>
      </c>
      <c r="H201" s="69">
        <v>162</v>
      </c>
      <c r="I201" s="69">
        <v>2</v>
      </c>
      <c r="J201" s="59">
        <f t="shared" si="9"/>
        <v>300</v>
      </c>
      <c r="K201" s="73" t="str">
        <f t="shared" si="10"/>
        <v/>
      </c>
      <c r="L201" s="73">
        <f t="shared" si="11"/>
        <v>114900</v>
      </c>
    </row>
    <row r="202" spans="1:12" ht="12.75" customHeight="1" x14ac:dyDescent="0.25">
      <c r="A202" s="67" t="s">
        <v>782</v>
      </c>
      <c r="B202" s="67" t="s">
        <v>829</v>
      </c>
      <c r="C202" s="68" t="s">
        <v>1323</v>
      </c>
      <c r="D202" s="67" t="s">
        <v>1324</v>
      </c>
      <c r="E202" s="69">
        <v>23.44</v>
      </c>
      <c r="F202" s="70">
        <v>4</v>
      </c>
      <c r="G202" s="72">
        <v>44565</v>
      </c>
      <c r="H202" s="69">
        <v>276</v>
      </c>
      <c r="I202" s="69">
        <v>6</v>
      </c>
      <c r="J202" s="59">
        <f t="shared" si="9"/>
        <v>23.44</v>
      </c>
      <c r="K202" s="73" t="str">
        <f t="shared" si="10"/>
        <v>Списать</v>
      </c>
      <c r="L202" s="73">
        <f t="shared" si="11"/>
        <v>93.76</v>
      </c>
    </row>
    <row r="203" spans="1:12" ht="12.75" customHeight="1" x14ac:dyDescent="0.25">
      <c r="A203" s="67" t="s">
        <v>1220</v>
      </c>
      <c r="B203" s="67" t="s">
        <v>795</v>
      </c>
      <c r="C203" s="68" t="s">
        <v>1325</v>
      </c>
      <c r="D203" s="67" t="s">
        <v>1225</v>
      </c>
      <c r="E203" s="69">
        <v>214</v>
      </c>
      <c r="F203" s="70">
        <v>54</v>
      </c>
      <c r="G203" s="72">
        <v>45227.5</v>
      </c>
      <c r="H203" s="69">
        <v>1096.5</v>
      </c>
      <c r="I203" s="69">
        <v>1</v>
      </c>
      <c r="J203" s="59">
        <f t="shared" si="9"/>
        <v>214</v>
      </c>
      <c r="K203" s="73" t="str">
        <f t="shared" si="10"/>
        <v/>
      </c>
      <c r="L203" s="73">
        <f t="shared" si="11"/>
        <v>11556</v>
      </c>
    </row>
    <row r="204" spans="1:12" ht="12.75" customHeight="1" x14ac:dyDescent="0.25">
      <c r="A204" s="67" t="s">
        <v>977</v>
      </c>
      <c r="B204" s="67" t="s">
        <v>1326</v>
      </c>
      <c r="C204" s="68" t="s">
        <v>1327</v>
      </c>
      <c r="D204" s="67" t="s">
        <v>1328</v>
      </c>
      <c r="E204" s="69">
        <v>223</v>
      </c>
      <c r="F204" s="70">
        <v>216</v>
      </c>
      <c r="G204" s="72">
        <v>47648</v>
      </c>
      <c r="H204" s="69">
        <v>9999</v>
      </c>
      <c r="I204" s="69">
        <v>10</v>
      </c>
      <c r="J204" s="59">
        <f t="shared" si="9"/>
        <v>111.5</v>
      </c>
      <c r="K204" s="73" t="str">
        <f t="shared" si="10"/>
        <v/>
      </c>
      <c r="L204" s="73">
        <f t="shared" si="11"/>
        <v>24084</v>
      </c>
    </row>
    <row r="205" spans="1:12" ht="12.75" customHeight="1" x14ac:dyDescent="0.25">
      <c r="A205" s="67" t="s">
        <v>794</v>
      </c>
      <c r="B205" s="67" t="s">
        <v>829</v>
      </c>
      <c r="C205" s="68" t="s">
        <v>1329</v>
      </c>
      <c r="D205" s="67" t="s">
        <v>1330</v>
      </c>
      <c r="E205" s="69">
        <v>50.38</v>
      </c>
      <c r="F205" s="70">
        <v>10</v>
      </c>
      <c r="G205" s="72">
        <v>44565</v>
      </c>
      <c r="H205" s="69">
        <v>276</v>
      </c>
      <c r="I205" s="69">
        <v>6</v>
      </c>
      <c r="J205" s="59">
        <f t="shared" si="9"/>
        <v>50.38</v>
      </c>
      <c r="K205" s="73" t="str">
        <f t="shared" si="10"/>
        <v>Списать</v>
      </c>
      <c r="L205" s="73">
        <f t="shared" si="11"/>
        <v>503.8</v>
      </c>
    </row>
    <row r="206" spans="1:12" ht="12.75" customHeight="1" x14ac:dyDescent="0.25">
      <c r="A206" s="67" t="s">
        <v>820</v>
      </c>
      <c r="B206" s="67" t="s">
        <v>907</v>
      </c>
      <c r="C206" s="68" t="s">
        <v>1331</v>
      </c>
      <c r="D206" s="67" t="s">
        <v>1332</v>
      </c>
      <c r="E206" s="69">
        <v>214</v>
      </c>
      <c r="F206" s="70">
        <v>191</v>
      </c>
      <c r="G206" s="72">
        <v>44563.5</v>
      </c>
      <c r="H206" s="69">
        <v>364.5</v>
      </c>
      <c r="I206" s="69">
        <v>9</v>
      </c>
      <c r="J206" s="59">
        <f t="shared" si="9"/>
        <v>107</v>
      </c>
      <c r="K206" s="73" t="str">
        <f t="shared" si="10"/>
        <v/>
      </c>
      <c r="L206" s="73">
        <f t="shared" si="11"/>
        <v>20437</v>
      </c>
    </row>
    <row r="207" spans="1:12" ht="12.75" customHeight="1" x14ac:dyDescent="0.25">
      <c r="A207" s="67" t="s">
        <v>1333</v>
      </c>
      <c r="B207" s="67" t="s">
        <v>935</v>
      </c>
      <c r="C207" s="68" t="s">
        <v>1334</v>
      </c>
      <c r="D207" s="67" t="s">
        <v>1335</v>
      </c>
      <c r="E207" s="69">
        <v>214</v>
      </c>
      <c r="F207" s="70">
        <v>16</v>
      </c>
      <c r="G207" s="72">
        <v>47648</v>
      </c>
      <c r="H207" s="69">
        <v>9999</v>
      </c>
      <c r="I207" s="69">
        <v>1</v>
      </c>
      <c r="J207" s="59">
        <f t="shared" si="9"/>
        <v>214</v>
      </c>
      <c r="K207" s="73" t="str">
        <f t="shared" si="10"/>
        <v/>
      </c>
      <c r="L207" s="73">
        <f t="shared" si="11"/>
        <v>3424</v>
      </c>
    </row>
    <row r="208" spans="1:12" ht="12.75" customHeight="1" x14ac:dyDescent="0.25">
      <c r="A208" s="67" t="s">
        <v>858</v>
      </c>
      <c r="B208" s="67" t="s">
        <v>844</v>
      </c>
      <c r="C208" s="68" t="s">
        <v>1336</v>
      </c>
      <c r="D208" s="67" t="s">
        <v>1337</v>
      </c>
      <c r="E208" s="69">
        <v>158.80000000000001</v>
      </c>
      <c r="F208" s="70">
        <v>73</v>
      </c>
      <c r="G208" s="72">
        <v>44595</v>
      </c>
      <c r="H208" s="69">
        <v>366</v>
      </c>
      <c r="I208" s="69">
        <v>8</v>
      </c>
      <c r="J208" s="59">
        <f t="shared" si="9"/>
        <v>158.80000000000001</v>
      </c>
      <c r="K208" s="73" t="str">
        <f t="shared" si="10"/>
        <v/>
      </c>
      <c r="L208" s="73">
        <f t="shared" si="11"/>
        <v>11592.400000000001</v>
      </c>
    </row>
    <row r="209" spans="1:12" ht="12.75" customHeight="1" x14ac:dyDescent="0.25">
      <c r="A209" s="67" t="s">
        <v>824</v>
      </c>
      <c r="B209" s="67" t="s">
        <v>946</v>
      </c>
      <c r="C209" s="68" t="s">
        <v>1338</v>
      </c>
      <c r="D209" s="67" t="s">
        <v>1339</v>
      </c>
      <c r="E209" s="69">
        <v>560.76</v>
      </c>
      <c r="F209" s="70">
        <v>115</v>
      </c>
      <c r="G209" s="72">
        <v>44985</v>
      </c>
      <c r="H209" s="69">
        <v>546</v>
      </c>
      <c r="I209" s="69">
        <v>1</v>
      </c>
      <c r="J209" s="59">
        <f t="shared" si="9"/>
        <v>560.76</v>
      </c>
      <c r="K209" s="73" t="str">
        <f t="shared" si="10"/>
        <v/>
      </c>
      <c r="L209" s="73">
        <f t="shared" si="11"/>
        <v>64487.4</v>
      </c>
    </row>
    <row r="210" spans="1:12" ht="12.75" customHeight="1" x14ac:dyDescent="0.25">
      <c r="A210" s="67" t="s">
        <v>794</v>
      </c>
      <c r="B210" s="67" t="s">
        <v>1340</v>
      </c>
      <c r="C210" s="68" t="s">
        <v>1341</v>
      </c>
      <c r="D210" s="67" t="s">
        <v>1342</v>
      </c>
      <c r="E210" s="69">
        <v>622.79499999999996</v>
      </c>
      <c r="F210" s="70">
        <v>5</v>
      </c>
      <c r="G210" s="72">
        <v>45264</v>
      </c>
      <c r="H210" s="69">
        <v>1095</v>
      </c>
      <c r="I210" s="69">
        <v>10</v>
      </c>
      <c r="J210" s="59">
        <f t="shared" si="9"/>
        <v>311.39749999999998</v>
      </c>
      <c r="K210" s="73" t="str">
        <f t="shared" si="10"/>
        <v/>
      </c>
      <c r="L210" s="73">
        <f t="shared" si="11"/>
        <v>1556.9875</v>
      </c>
    </row>
    <row r="211" spans="1:12" ht="12.75" customHeight="1" x14ac:dyDescent="0.25">
      <c r="A211" s="67" t="s">
        <v>786</v>
      </c>
      <c r="B211" s="67" t="s">
        <v>775</v>
      </c>
      <c r="C211" s="68" t="s">
        <v>1343</v>
      </c>
      <c r="D211" s="67" t="s">
        <v>1344</v>
      </c>
      <c r="E211" s="69">
        <v>224.01570000000001</v>
      </c>
      <c r="F211" s="70">
        <v>11</v>
      </c>
      <c r="G211" s="72">
        <v>45229</v>
      </c>
      <c r="H211" s="69">
        <v>1095</v>
      </c>
      <c r="I211" s="69">
        <v>1</v>
      </c>
      <c r="J211" s="59">
        <f t="shared" si="9"/>
        <v>224.01570000000001</v>
      </c>
      <c r="K211" s="73" t="str">
        <f t="shared" si="10"/>
        <v/>
      </c>
      <c r="L211" s="73">
        <f t="shared" si="11"/>
        <v>2464.1727000000001</v>
      </c>
    </row>
    <row r="212" spans="1:12" ht="12.75" customHeight="1" x14ac:dyDescent="0.25">
      <c r="A212" s="67" t="s">
        <v>968</v>
      </c>
      <c r="B212" s="67" t="s">
        <v>999</v>
      </c>
      <c r="C212" s="68" t="s">
        <v>1345</v>
      </c>
      <c r="D212" s="67" t="s">
        <v>1346</v>
      </c>
      <c r="E212" s="69">
        <v>78.595299999999995</v>
      </c>
      <c r="F212" s="70">
        <v>31</v>
      </c>
      <c r="G212" s="72">
        <v>44551.5</v>
      </c>
      <c r="H212" s="69">
        <v>202.5</v>
      </c>
      <c r="I212" s="69">
        <v>4</v>
      </c>
      <c r="J212" s="59">
        <f t="shared" si="9"/>
        <v>78.595299999999995</v>
      </c>
      <c r="K212" s="73" t="str">
        <f t="shared" si="10"/>
        <v>Списать</v>
      </c>
      <c r="L212" s="73">
        <f t="shared" si="11"/>
        <v>2436.4542999999999</v>
      </c>
    </row>
    <row r="213" spans="1:12" ht="12.75" customHeight="1" x14ac:dyDescent="0.25">
      <c r="A213" s="67" t="s">
        <v>968</v>
      </c>
      <c r="B213" s="67" t="s">
        <v>1347</v>
      </c>
      <c r="C213" s="68" t="s">
        <v>1348</v>
      </c>
      <c r="D213" s="67" t="s">
        <v>1349</v>
      </c>
      <c r="E213" s="69">
        <v>214</v>
      </c>
      <c r="F213" s="70">
        <v>487</v>
      </c>
      <c r="G213" s="72">
        <v>44686.5</v>
      </c>
      <c r="H213" s="69">
        <v>547.5</v>
      </c>
      <c r="I213" s="69">
        <v>11</v>
      </c>
      <c r="J213" s="59">
        <f t="shared" si="9"/>
        <v>107</v>
      </c>
      <c r="K213" s="73" t="str">
        <f t="shared" si="10"/>
        <v/>
      </c>
      <c r="L213" s="73">
        <f t="shared" si="11"/>
        <v>52109</v>
      </c>
    </row>
    <row r="214" spans="1:12" ht="12.75" customHeight="1" x14ac:dyDescent="0.25">
      <c r="A214" s="67" t="s">
        <v>968</v>
      </c>
      <c r="B214" s="67" t="s">
        <v>969</v>
      </c>
      <c r="C214" s="68" t="s">
        <v>1350</v>
      </c>
      <c r="D214" s="67" t="s">
        <v>1351</v>
      </c>
      <c r="E214" s="69">
        <v>214</v>
      </c>
      <c r="F214" s="70">
        <v>68</v>
      </c>
      <c r="G214" s="72">
        <v>45264</v>
      </c>
      <c r="H214" s="69">
        <v>1095</v>
      </c>
      <c r="I214" s="69">
        <v>10</v>
      </c>
      <c r="J214" s="59">
        <f t="shared" si="9"/>
        <v>107</v>
      </c>
      <c r="K214" s="73" t="str">
        <f t="shared" si="10"/>
        <v/>
      </c>
      <c r="L214" s="73">
        <f t="shared" si="11"/>
        <v>7276</v>
      </c>
    </row>
    <row r="215" spans="1:12" ht="12.75" customHeight="1" x14ac:dyDescent="0.25">
      <c r="A215" s="67" t="s">
        <v>1180</v>
      </c>
      <c r="B215" s="67" t="s">
        <v>779</v>
      </c>
      <c r="C215" s="68" t="s">
        <v>1352</v>
      </c>
      <c r="D215" s="67" t="s">
        <v>1353</v>
      </c>
      <c r="E215" s="69">
        <v>199</v>
      </c>
      <c r="F215" s="70">
        <v>47</v>
      </c>
      <c r="G215" s="72">
        <v>45264</v>
      </c>
      <c r="H215" s="69">
        <v>1095</v>
      </c>
      <c r="I215" s="69">
        <v>10</v>
      </c>
      <c r="J215" s="59">
        <f t="shared" si="9"/>
        <v>99.5</v>
      </c>
      <c r="K215" s="73" t="str">
        <f t="shared" si="10"/>
        <v>Списать</v>
      </c>
      <c r="L215" s="73">
        <f t="shared" si="11"/>
        <v>4676.5</v>
      </c>
    </row>
    <row r="216" spans="1:12" ht="12.75" customHeight="1" x14ac:dyDescent="0.25">
      <c r="A216" s="67" t="s">
        <v>1354</v>
      </c>
      <c r="B216" s="67" t="s">
        <v>787</v>
      </c>
      <c r="C216" s="68" t="s">
        <v>1355</v>
      </c>
      <c r="D216" s="67" t="s">
        <v>1356</v>
      </c>
      <c r="E216" s="69">
        <v>142.1403</v>
      </c>
      <c r="F216" s="70">
        <v>19</v>
      </c>
      <c r="G216" s="72">
        <v>45244</v>
      </c>
      <c r="H216" s="69">
        <v>1080</v>
      </c>
      <c r="I216" s="69">
        <v>1</v>
      </c>
      <c r="J216" s="59">
        <f t="shared" si="9"/>
        <v>142.1403</v>
      </c>
      <c r="K216" s="73" t="str">
        <f t="shared" si="10"/>
        <v/>
      </c>
      <c r="L216" s="73">
        <f t="shared" si="11"/>
        <v>2700.6657</v>
      </c>
    </row>
    <row r="217" spans="1:12" ht="12.75" customHeight="1" x14ac:dyDescent="0.25">
      <c r="A217" s="67" t="s">
        <v>1147</v>
      </c>
      <c r="B217" s="67" t="s">
        <v>1069</v>
      </c>
      <c r="C217" s="68" t="s">
        <v>1357</v>
      </c>
      <c r="D217" s="67" t="s">
        <v>1358</v>
      </c>
      <c r="E217" s="69">
        <v>324.75170000000003</v>
      </c>
      <c r="F217" s="70">
        <v>30</v>
      </c>
      <c r="G217" s="72">
        <v>45169.5</v>
      </c>
      <c r="H217" s="69">
        <v>730.5</v>
      </c>
      <c r="I217" s="69">
        <v>1</v>
      </c>
      <c r="J217" s="59">
        <f t="shared" si="9"/>
        <v>324.75170000000003</v>
      </c>
      <c r="K217" s="73" t="str">
        <f t="shared" si="10"/>
        <v/>
      </c>
      <c r="L217" s="73">
        <f t="shared" si="11"/>
        <v>9742.5510000000013</v>
      </c>
    </row>
    <row r="218" spans="1:12" ht="12.75" customHeight="1" x14ac:dyDescent="0.25">
      <c r="A218" s="67" t="s">
        <v>786</v>
      </c>
      <c r="B218" s="67" t="s">
        <v>779</v>
      </c>
      <c r="C218" s="68" t="s">
        <v>1359</v>
      </c>
      <c r="D218" s="67" t="s">
        <v>1360</v>
      </c>
      <c r="E218" s="69">
        <v>160.41300000000001</v>
      </c>
      <c r="F218" s="70">
        <v>6</v>
      </c>
      <c r="G218" s="72">
        <v>44709</v>
      </c>
      <c r="H218" s="69">
        <v>540</v>
      </c>
      <c r="I218" s="69">
        <v>10</v>
      </c>
      <c r="J218" s="59">
        <f t="shared" si="9"/>
        <v>80.206500000000005</v>
      </c>
      <c r="K218" s="73" t="str">
        <f t="shared" si="10"/>
        <v>Списать</v>
      </c>
      <c r="L218" s="73">
        <f t="shared" si="11"/>
        <v>481.23900000000003</v>
      </c>
    </row>
    <row r="219" spans="1:12" ht="12.75" customHeight="1" x14ac:dyDescent="0.25">
      <c r="A219" s="67" t="s">
        <v>782</v>
      </c>
      <c r="B219" s="67" t="s">
        <v>955</v>
      </c>
      <c r="C219" s="68" t="s">
        <v>1361</v>
      </c>
      <c r="D219" s="67" t="s">
        <v>1362</v>
      </c>
      <c r="E219" s="69">
        <v>214</v>
      </c>
      <c r="F219" s="70">
        <v>93</v>
      </c>
      <c r="G219" s="72">
        <v>44559</v>
      </c>
      <c r="H219" s="69">
        <v>270</v>
      </c>
      <c r="I219" s="69">
        <v>6</v>
      </c>
      <c r="J219" s="59">
        <f t="shared" si="9"/>
        <v>214</v>
      </c>
      <c r="K219" s="73" t="str">
        <f t="shared" si="10"/>
        <v/>
      </c>
      <c r="L219" s="73">
        <f t="shared" si="11"/>
        <v>19902</v>
      </c>
    </row>
    <row r="220" spans="1:12" ht="12.75" customHeight="1" x14ac:dyDescent="0.25">
      <c r="A220" s="67" t="s">
        <v>794</v>
      </c>
      <c r="B220" s="67" t="s">
        <v>775</v>
      </c>
      <c r="C220" s="68" t="s">
        <v>1363</v>
      </c>
      <c r="D220" s="67" t="s">
        <v>1364</v>
      </c>
      <c r="E220" s="69">
        <v>214</v>
      </c>
      <c r="F220" s="70">
        <v>24</v>
      </c>
      <c r="G220" s="72">
        <v>45169.5</v>
      </c>
      <c r="H220" s="69">
        <v>730.5</v>
      </c>
      <c r="I220" s="69">
        <v>1</v>
      </c>
      <c r="J220" s="59">
        <f t="shared" si="9"/>
        <v>214</v>
      </c>
      <c r="K220" s="73" t="str">
        <f t="shared" si="10"/>
        <v/>
      </c>
      <c r="L220" s="73">
        <f t="shared" si="11"/>
        <v>5136</v>
      </c>
    </row>
    <row r="221" spans="1:12" ht="12.75" customHeight="1" x14ac:dyDescent="0.25">
      <c r="A221" s="67" t="s">
        <v>828</v>
      </c>
      <c r="B221" s="67" t="s">
        <v>1365</v>
      </c>
      <c r="C221" s="68" t="s">
        <v>1366</v>
      </c>
      <c r="D221" s="67" t="s">
        <v>1367</v>
      </c>
      <c r="E221" s="69">
        <v>214</v>
      </c>
      <c r="F221" s="70">
        <v>40</v>
      </c>
      <c r="G221" s="72">
        <v>45229</v>
      </c>
      <c r="H221" s="69">
        <v>1095</v>
      </c>
      <c r="I221" s="69">
        <v>1</v>
      </c>
      <c r="J221" s="59">
        <f t="shared" si="9"/>
        <v>214</v>
      </c>
      <c r="K221" s="73" t="str">
        <f t="shared" si="10"/>
        <v/>
      </c>
      <c r="L221" s="73">
        <f t="shared" si="11"/>
        <v>8560</v>
      </c>
    </row>
    <row r="222" spans="1:12" ht="12.75" customHeight="1" x14ac:dyDescent="0.25">
      <c r="A222" s="67" t="s">
        <v>786</v>
      </c>
      <c r="B222" s="67" t="s">
        <v>869</v>
      </c>
      <c r="C222" s="68" t="s">
        <v>1368</v>
      </c>
      <c r="D222" s="67" t="s">
        <v>1369</v>
      </c>
      <c r="E222" s="69">
        <v>214</v>
      </c>
      <c r="F222" s="70">
        <v>22</v>
      </c>
      <c r="G222" s="72">
        <v>44559</v>
      </c>
      <c r="H222" s="69">
        <v>360</v>
      </c>
      <c r="I222" s="69">
        <v>9</v>
      </c>
      <c r="J222" s="59">
        <f t="shared" si="9"/>
        <v>107</v>
      </c>
      <c r="K222" s="73" t="str">
        <f t="shared" si="10"/>
        <v/>
      </c>
      <c r="L222" s="73">
        <f t="shared" si="11"/>
        <v>2354</v>
      </c>
    </row>
    <row r="223" spans="1:12" ht="12.75" customHeight="1" x14ac:dyDescent="0.25">
      <c r="A223" s="67" t="s">
        <v>794</v>
      </c>
      <c r="B223" s="67" t="s">
        <v>829</v>
      </c>
      <c r="C223" s="68" t="s">
        <v>1370</v>
      </c>
      <c r="D223" s="67" t="s">
        <v>1371</v>
      </c>
      <c r="E223" s="69">
        <v>15.67</v>
      </c>
      <c r="F223" s="70">
        <v>815</v>
      </c>
      <c r="G223" s="72">
        <v>44565</v>
      </c>
      <c r="H223" s="69">
        <v>276</v>
      </c>
      <c r="I223" s="69">
        <v>6</v>
      </c>
      <c r="J223" s="59">
        <f t="shared" si="9"/>
        <v>15.67</v>
      </c>
      <c r="K223" s="73" t="str">
        <f t="shared" si="10"/>
        <v>Списать</v>
      </c>
      <c r="L223" s="73">
        <f t="shared" si="11"/>
        <v>12771.05</v>
      </c>
    </row>
    <row r="224" spans="1:12" ht="12.75" customHeight="1" x14ac:dyDescent="0.25">
      <c r="A224" s="67" t="s">
        <v>794</v>
      </c>
      <c r="B224" s="67" t="s">
        <v>1372</v>
      </c>
      <c r="C224" s="68" t="s">
        <v>1373</v>
      </c>
      <c r="D224" s="67" t="s">
        <v>1374</v>
      </c>
      <c r="E224" s="69">
        <v>111.89</v>
      </c>
      <c r="F224" s="70">
        <v>0</v>
      </c>
      <c r="G224" s="72">
        <v>45325</v>
      </c>
      <c r="H224" s="69">
        <v>999</v>
      </c>
      <c r="I224" s="69">
        <v>1</v>
      </c>
      <c r="J224" s="59">
        <f t="shared" si="9"/>
        <v>111.89</v>
      </c>
      <c r="K224" s="73" t="str">
        <f t="shared" si="10"/>
        <v/>
      </c>
      <c r="L224" s="73">
        <f t="shared" si="11"/>
        <v>0</v>
      </c>
    </row>
    <row r="225" spans="1:12" ht="12.75" customHeight="1" x14ac:dyDescent="0.25">
      <c r="A225" s="67" t="s">
        <v>820</v>
      </c>
      <c r="B225" s="67" t="s">
        <v>1375</v>
      </c>
      <c r="C225" s="68" t="s">
        <v>1376</v>
      </c>
      <c r="D225" s="67" t="s">
        <v>1377</v>
      </c>
      <c r="E225" s="69">
        <v>32.995600000000003</v>
      </c>
      <c r="F225" s="70">
        <v>104</v>
      </c>
      <c r="G225" s="72">
        <v>44529</v>
      </c>
      <c r="H225" s="69">
        <v>270</v>
      </c>
      <c r="I225" s="69">
        <v>7</v>
      </c>
      <c r="J225" s="59">
        <f t="shared" si="9"/>
        <v>32.995600000000003</v>
      </c>
      <c r="K225" s="73" t="str">
        <f t="shared" si="10"/>
        <v>Списать</v>
      </c>
      <c r="L225" s="73">
        <f t="shared" si="11"/>
        <v>3431.5424000000003</v>
      </c>
    </row>
    <row r="226" spans="1:12" ht="12.75" customHeight="1" x14ac:dyDescent="0.25">
      <c r="A226" s="67" t="s">
        <v>820</v>
      </c>
      <c r="B226" s="67" t="s">
        <v>882</v>
      </c>
      <c r="C226" s="68" t="s">
        <v>1378</v>
      </c>
      <c r="D226" s="67" t="s">
        <v>1379</v>
      </c>
      <c r="E226" s="69">
        <v>45.909500000000001</v>
      </c>
      <c r="F226" s="70">
        <v>102</v>
      </c>
      <c r="G226" s="72">
        <v>44559</v>
      </c>
      <c r="H226" s="69">
        <v>300</v>
      </c>
      <c r="I226" s="69">
        <v>7</v>
      </c>
      <c r="J226" s="59">
        <f t="shared" si="9"/>
        <v>45.909500000000001</v>
      </c>
      <c r="K226" s="73" t="str">
        <f t="shared" si="10"/>
        <v>Списать</v>
      </c>
      <c r="L226" s="73">
        <f t="shared" si="11"/>
        <v>4682.7690000000002</v>
      </c>
    </row>
    <row r="227" spans="1:12" ht="12.75" customHeight="1" x14ac:dyDescent="0.25">
      <c r="A227" s="67" t="s">
        <v>782</v>
      </c>
      <c r="B227" s="67" t="s">
        <v>851</v>
      </c>
      <c r="C227" s="68" t="s">
        <v>1380</v>
      </c>
      <c r="D227" s="67" t="s">
        <v>1381</v>
      </c>
      <c r="E227" s="69">
        <v>54.5428</v>
      </c>
      <c r="F227" s="70">
        <v>18</v>
      </c>
      <c r="G227" s="72">
        <v>44899.5</v>
      </c>
      <c r="H227" s="69">
        <v>730.5</v>
      </c>
      <c r="I227" s="69">
        <v>10</v>
      </c>
      <c r="J227" s="59">
        <f t="shared" si="9"/>
        <v>27.2714</v>
      </c>
      <c r="K227" s="73" t="str">
        <f t="shared" si="10"/>
        <v>Списать</v>
      </c>
      <c r="L227" s="73">
        <f t="shared" si="11"/>
        <v>490.8852</v>
      </c>
    </row>
    <row r="228" spans="1:12" ht="12.75" customHeight="1" x14ac:dyDescent="0.25">
      <c r="A228" s="67" t="s">
        <v>820</v>
      </c>
      <c r="B228" s="67" t="s">
        <v>1382</v>
      </c>
      <c r="C228" s="68" t="s">
        <v>1383</v>
      </c>
      <c r="D228" s="67" t="s">
        <v>1384</v>
      </c>
      <c r="E228" s="69">
        <v>214</v>
      </c>
      <c r="F228" s="70">
        <v>5</v>
      </c>
      <c r="G228" s="72">
        <v>45160.5</v>
      </c>
      <c r="H228" s="69">
        <v>721.5</v>
      </c>
      <c r="I228" s="69">
        <v>1</v>
      </c>
      <c r="J228" s="59">
        <f t="shared" si="9"/>
        <v>214</v>
      </c>
      <c r="K228" s="73" t="str">
        <f t="shared" si="10"/>
        <v/>
      </c>
      <c r="L228" s="73">
        <f t="shared" si="11"/>
        <v>1070</v>
      </c>
    </row>
    <row r="229" spans="1:12" ht="12.75" customHeight="1" x14ac:dyDescent="0.25">
      <c r="A229" s="67" t="s">
        <v>782</v>
      </c>
      <c r="B229" s="67" t="s">
        <v>1276</v>
      </c>
      <c r="C229" s="68" t="s">
        <v>1385</v>
      </c>
      <c r="D229" s="67" t="s">
        <v>1386</v>
      </c>
      <c r="E229" s="69">
        <v>129.20959999999999</v>
      </c>
      <c r="F229" s="70">
        <v>11</v>
      </c>
      <c r="G229" s="72">
        <v>45159</v>
      </c>
      <c r="H229" s="69">
        <v>720</v>
      </c>
      <c r="I229" s="69">
        <v>1</v>
      </c>
      <c r="J229" s="59">
        <f t="shared" si="9"/>
        <v>129.20959999999999</v>
      </c>
      <c r="K229" s="73" t="str">
        <f t="shared" si="10"/>
        <v/>
      </c>
      <c r="L229" s="73">
        <f t="shared" si="11"/>
        <v>1421.3055999999999</v>
      </c>
    </row>
    <row r="230" spans="1:12" ht="12.75" customHeight="1" x14ac:dyDescent="0.25">
      <c r="A230" s="67" t="s">
        <v>794</v>
      </c>
      <c r="B230" s="67" t="s">
        <v>775</v>
      </c>
      <c r="C230" s="68" t="s">
        <v>1387</v>
      </c>
      <c r="D230" s="67" t="s">
        <v>1388</v>
      </c>
      <c r="E230" s="69">
        <v>226.45920000000001</v>
      </c>
      <c r="F230" s="70">
        <v>13</v>
      </c>
      <c r="G230" s="72">
        <v>45229</v>
      </c>
      <c r="H230" s="69">
        <v>1095</v>
      </c>
      <c r="I230" s="69">
        <v>1</v>
      </c>
      <c r="J230" s="59">
        <f t="shared" si="9"/>
        <v>226.45920000000001</v>
      </c>
      <c r="K230" s="73" t="str">
        <f t="shared" si="10"/>
        <v/>
      </c>
      <c r="L230" s="73">
        <f t="shared" si="11"/>
        <v>2943.9696000000004</v>
      </c>
    </row>
    <row r="231" spans="1:12" ht="12.75" customHeight="1" x14ac:dyDescent="0.25">
      <c r="A231" s="67" t="s">
        <v>977</v>
      </c>
      <c r="B231" s="67" t="s">
        <v>1389</v>
      </c>
      <c r="C231" s="68" t="s">
        <v>1390</v>
      </c>
      <c r="D231" s="67" t="s">
        <v>1391</v>
      </c>
      <c r="E231" s="69">
        <v>138.0368</v>
      </c>
      <c r="F231" s="70">
        <v>149</v>
      </c>
      <c r="G231" s="72">
        <v>45339</v>
      </c>
      <c r="H231" s="69">
        <v>900</v>
      </c>
      <c r="I231" s="69">
        <v>1</v>
      </c>
      <c r="J231" s="59">
        <f t="shared" si="9"/>
        <v>138.0368</v>
      </c>
      <c r="K231" s="73" t="str">
        <f t="shared" si="10"/>
        <v/>
      </c>
      <c r="L231" s="73">
        <f t="shared" si="11"/>
        <v>20567.483199999999</v>
      </c>
    </row>
    <row r="232" spans="1:12" ht="12.75" customHeight="1" x14ac:dyDescent="0.25">
      <c r="A232" s="67" t="s">
        <v>794</v>
      </c>
      <c r="B232" s="67" t="s">
        <v>869</v>
      </c>
      <c r="C232" s="68" t="s">
        <v>1392</v>
      </c>
      <c r="D232" s="67" t="s">
        <v>1393</v>
      </c>
      <c r="E232" s="69">
        <v>214</v>
      </c>
      <c r="F232" s="70">
        <v>15</v>
      </c>
      <c r="G232" s="72">
        <v>44559</v>
      </c>
      <c r="H232" s="69">
        <v>360</v>
      </c>
      <c r="I232" s="69">
        <v>9</v>
      </c>
      <c r="J232" s="59">
        <f t="shared" si="9"/>
        <v>107</v>
      </c>
      <c r="K232" s="73" t="str">
        <f t="shared" si="10"/>
        <v/>
      </c>
      <c r="L232" s="73">
        <f t="shared" si="11"/>
        <v>1605</v>
      </c>
    </row>
    <row r="233" spans="1:12" ht="12.75" customHeight="1" x14ac:dyDescent="0.25">
      <c r="A233" s="67" t="s">
        <v>910</v>
      </c>
      <c r="B233" s="67" t="s">
        <v>779</v>
      </c>
      <c r="C233" s="68" t="s">
        <v>1394</v>
      </c>
      <c r="D233" s="67" t="s">
        <v>1395</v>
      </c>
      <c r="E233" s="69">
        <v>477.9855</v>
      </c>
      <c r="F233" s="70">
        <v>3</v>
      </c>
      <c r="G233" s="72">
        <v>45229</v>
      </c>
      <c r="H233" s="69">
        <v>1095</v>
      </c>
      <c r="I233" s="69">
        <v>1</v>
      </c>
      <c r="J233" s="59">
        <f t="shared" si="9"/>
        <v>477.9855</v>
      </c>
      <c r="K233" s="73" t="str">
        <f t="shared" si="10"/>
        <v/>
      </c>
      <c r="L233" s="73">
        <f t="shared" si="11"/>
        <v>1433.9565</v>
      </c>
    </row>
    <row r="234" spans="1:12" ht="12.75" customHeight="1" x14ac:dyDescent="0.25">
      <c r="A234" s="67" t="s">
        <v>794</v>
      </c>
      <c r="B234" s="67" t="s">
        <v>1396</v>
      </c>
      <c r="C234" s="68" t="s">
        <v>1397</v>
      </c>
      <c r="D234" s="67" t="s">
        <v>1398</v>
      </c>
      <c r="E234" s="69">
        <v>495.00599999999997</v>
      </c>
      <c r="F234" s="70">
        <v>130</v>
      </c>
      <c r="G234" s="72">
        <v>44983.5</v>
      </c>
      <c r="H234" s="69">
        <v>544.5</v>
      </c>
      <c r="I234" s="69">
        <v>1</v>
      </c>
      <c r="J234" s="59">
        <f t="shared" si="9"/>
        <v>495.00599999999997</v>
      </c>
      <c r="K234" s="73" t="str">
        <f t="shared" si="10"/>
        <v/>
      </c>
      <c r="L234" s="73">
        <f t="shared" si="11"/>
        <v>64350.78</v>
      </c>
    </row>
    <row r="235" spans="1:12" ht="12.75" customHeight="1" x14ac:dyDescent="0.25">
      <c r="A235" s="67" t="s">
        <v>945</v>
      </c>
      <c r="B235" s="67" t="s">
        <v>837</v>
      </c>
      <c r="C235" s="68" t="s">
        <v>1399</v>
      </c>
      <c r="D235" s="67" t="s">
        <v>1400</v>
      </c>
      <c r="E235" s="69">
        <v>105.87990000000001</v>
      </c>
      <c r="F235" s="70">
        <v>0</v>
      </c>
      <c r="G235" s="72">
        <v>44899.5</v>
      </c>
      <c r="H235" s="69">
        <v>730.5</v>
      </c>
      <c r="I235" s="69">
        <v>10</v>
      </c>
      <c r="J235" s="59">
        <f t="shared" si="9"/>
        <v>52.939950000000003</v>
      </c>
      <c r="K235" s="73" t="str">
        <f t="shared" si="10"/>
        <v>Списать</v>
      </c>
      <c r="L235" s="73">
        <f t="shared" si="11"/>
        <v>0</v>
      </c>
    </row>
    <row r="236" spans="1:12" ht="12.75" customHeight="1" x14ac:dyDescent="0.25">
      <c r="A236" s="67" t="s">
        <v>836</v>
      </c>
      <c r="B236" s="67" t="s">
        <v>775</v>
      </c>
      <c r="C236" s="68" t="s">
        <v>1401</v>
      </c>
      <c r="D236" s="67" t="s">
        <v>1402</v>
      </c>
      <c r="E236" s="69">
        <v>110.166</v>
      </c>
      <c r="F236" s="70">
        <v>9</v>
      </c>
      <c r="G236" s="72">
        <v>44899.5</v>
      </c>
      <c r="H236" s="69">
        <v>730.5</v>
      </c>
      <c r="I236" s="69">
        <v>10</v>
      </c>
      <c r="J236" s="59">
        <f t="shared" si="9"/>
        <v>55.082999999999998</v>
      </c>
      <c r="K236" s="73" t="str">
        <f t="shared" si="10"/>
        <v>Списать</v>
      </c>
      <c r="L236" s="73">
        <f t="shared" si="11"/>
        <v>495.74699999999996</v>
      </c>
    </row>
    <row r="237" spans="1:12" ht="12.75" customHeight="1" x14ac:dyDescent="0.25">
      <c r="A237" s="67" t="s">
        <v>1403</v>
      </c>
      <c r="B237" s="67" t="s">
        <v>1404</v>
      </c>
      <c r="C237" s="68" t="s">
        <v>1405</v>
      </c>
      <c r="D237" s="67" t="s">
        <v>1406</v>
      </c>
      <c r="E237" s="69">
        <v>185.82480000000001</v>
      </c>
      <c r="F237" s="70">
        <v>58</v>
      </c>
      <c r="G237" s="72">
        <v>44565</v>
      </c>
      <c r="H237" s="69">
        <v>366</v>
      </c>
      <c r="I237" s="69">
        <v>9</v>
      </c>
      <c r="J237" s="59">
        <f t="shared" si="9"/>
        <v>92.912400000000005</v>
      </c>
      <c r="K237" s="73" t="str">
        <f t="shared" si="10"/>
        <v>Списать</v>
      </c>
      <c r="L237" s="73">
        <f t="shared" si="11"/>
        <v>5388.9192000000003</v>
      </c>
    </row>
    <row r="238" spans="1:12" ht="12.75" customHeight="1" x14ac:dyDescent="0.25">
      <c r="A238" s="67" t="s">
        <v>809</v>
      </c>
      <c r="B238" s="67" t="s">
        <v>1407</v>
      </c>
      <c r="C238" s="68" t="s">
        <v>1408</v>
      </c>
      <c r="D238" s="67" t="s">
        <v>1409</v>
      </c>
      <c r="E238" s="69">
        <v>226.22309999999999</v>
      </c>
      <c r="F238" s="70">
        <v>97</v>
      </c>
      <c r="G238" s="72">
        <v>44979</v>
      </c>
      <c r="H238" s="69">
        <v>540</v>
      </c>
      <c r="I238" s="69">
        <v>1</v>
      </c>
      <c r="J238" s="59">
        <f t="shared" si="9"/>
        <v>226.22309999999999</v>
      </c>
      <c r="K238" s="73" t="str">
        <f t="shared" si="10"/>
        <v/>
      </c>
      <c r="L238" s="73">
        <f t="shared" si="11"/>
        <v>21943.6407</v>
      </c>
    </row>
    <row r="239" spans="1:12" ht="12.75" customHeight="1" x14ac:dyDescent="0.25">
      <c r="A239" s="67" t="s">
        <v>786</v>
      </c>
      <c r="B239" s="67" t="s">
        <v>833</v>
      </c>
      <c r="C239" s="68" t="s">
        <v>1410</v>
      </c>
      <c r="D239" s="67" t="s">
        <v>1411</v>
      </c>
      <c r="E239" s="69">
        <v>378.3</v>
      </c>
      <c r="F239" s="70">
        <v>15</v>
      </c>
      <c r="G239" s="72">
        <v>44563.5</v>
      </c>
      <c r="H239" s="69">
        <v>364.5</v>
      </c>
      <c r="I239" s="69">
        <v>9</v>
      </c>
      <c r="J239" s="59">
        <f t="shared" si="9"/>
        <v>189.15</v>
      </c>
      <c r="K239" s="73" t="str">
        <f t="shared" si="10"/>
        <v/>
      </c>
      <c r="L239" s="73">
        <f t="shared" si="11"/>
        <v>2837.25</v>
      </c>
    </row>
    <row r="240" spans="1:12" ht="12.75" customHeight="1" x14ac:dyDescent="0.25">
      <c r="A240" s="67" t="s">
        <v>1197</v>
      </c>
      <c r="B240" s="67" t="s">
        <v>1412</v>
      </c>
      <c r="C240" s="68" t="s">
        <v>1413</v>
      </c>
      <c r="D240" s="67" t="s">
        <v>1414</v>
      </c>
      <c r="E240" s="69">
        <v>214</v>
      </c>
      <c r="F240" s="70">
        <v>19</v>
      </c>
      <c r="G240" s="72">
        <v>45169.5</v>
      </c>
      <c r="H240" s="69">
        <v>730.5</v>
      </c>
      <c r="I240" s="69">
        <v>1</v>
      </c>
      <c r="J240" s="59">
        <f t="shared" si="9"/>
        <v>214</v>
      </c>
      <c r="K240" s="73" t="str">
        <f t="shared" si="10"/>
        <v/>
      </c>
      <c r="L240" s="73">
        <f t="shared" si="11"/>
        <v>4066</v>
      </c>
    </row>
    <row r="241" spans="1:12" ht="12.75" customHeight="1" x14ac:dyDescent="0.25">
      <c r="A241" s="67" t="s">
        <v>836</v>
      </c>
      <c r="B241" s="67" t="s">
        <v>829</v>
      </c>
      <c r="C241" s="68" t="s">
        <v>1415</v>
      </c>
      <c r="D241" s="67" t="s">
        <v>1416</v>
      </c>
      <c r="E241" s="69">
        <v>49.25</v>
      </c>
      <c r="F241" s="70">
        <v>20</v>
      </c>
      <c r="G241" s="72">
        <v>44622</v>
      </c>
      <c r="H241" s="69">
        <v>183</v>
      </c>
      <c r="I241" s="69">
        <v>1</v>
      </c>
      <c r="J241" s="59">
        <f t="shared" si="9"/>
        <v>49.25</v>
      </c>
      <c r="K241" s="73" t="str">
        <f t="shared" si="10"/>
        <v>Списать</v>
      </c>
      <c r="L241" s="73">
        <f t="shared" si="11"/>
        <v>985</v>
      </c>
    </row>
    <row r="242" spans="1:12" ht="12.75" customHeight="1" x14ac:dyDescent="0.25">
      <c r="A242" s="67" t="s">
        <v>1197</v>
      </c>
      <c r="B242" s="67" t="s">
        <v>1417</v>
      </c>
      <c r="C242" s="68" t="s">
        <v>1418</v>
      </c>
      <c r="D242" s="67" t="s">
        <v>1419</v>
      </c>
      <c r="E242" s="69">
        <v>214</v>
      </c>
      <c r="F242" s="70">
        <v>732</v>
      </c>
      <c r="G242" s="72">
        <v>47648</v>
      </c>
      <c r="H242" s="69">
        <v>9999</v>
      </c>
      <c r="I242" s="69">
        <v>10</v>
      </c>
      <c r="J242" s="59">
        <f t="shared" si="9"/>
        <v>107</v>
      </c>
      <c r="K242" s="73" t="str">
        <f t="shared" si="10"/>
        <v/>
      </c>
      <c r="L242" s="73">
        <f t="shared" si="11"/>
        <v>78324</v>
      </c>
    </row>
    <row r="243" spans="1:12" ht="12.75" customHeight="1" x14ac:dyDescent="0.25">
      <c r="A243" s="67" t="s">
        <v>1180</v>
      </c>
      <c r="B243" s="67" t="s">
        <v>810</v>
      </c>
      <c r="C243" s="68" t="s">
        <v>1420</v>
      </c>
      <c r="D243" s="67" t="s">
        <v>1421</v>
      </c>
      <c r="E243" s="69">
        <v>214</v>
      </c>
      <c r="F243" s="70">
        <v>162</v>
      </c>
      <c r="G243" s="72">
        <v>47648</v>
      </c>
      <c r="H243" s="69">
        <v>9999</v>
      </c>
      <c r="I243" s="69">
        <v>1</v>
      </c>
      <c r="J243" s="59">
        <f t="shared" si="9"/>
        <v>214</v>
      </c>
      <c r="K243" s="73" t="str">
        <f t="shared" si="10"/>
        <v/>
      </c>
      <c r="L243" s="73">
        <f t="shared" si="11"/>
        <v>34668</v>
      </c>
    </row>
    <row r="244" spans="1:12" ht="12.75" customHeight="1" x14ac:dyDescent="0.25">
      <c r="A244" s="67" t="s">
        <v>1422</v>
      </c>
      <c r="B244" s="67" t="s">
        <v>844</v>
      </c>
      <c r="C244" s="68" t="s">
        <v>1423</v>
      </c>
      <c r="D244" s="67" t="s">
        <v>1424</v>
      </c>
      <c r="E244" s="69">
        <v>214</v>
      </c>
      <c r="F244" s="70">
        <v>34</v>
      </c>
      <c r="G244" s="72">
        <v>44563.5</v>
      </c>
      <c r="H244" s="69">
        <v>364.5</v>
      </c>
      <c r="I244" s="69">
        <v>9</v>
      </c>
      <c r="J244" s="59">
        <f t="shared" si="9"/>
        <v>107</v>
      </c>
      <c r="K244" s="73" t="str">
        <f t="shared" si="10"/>
        <v/>
      </c>
      <c r="L244" s="73">
        <f t="shared" si="11"/>
        <v>3638</v>
      </c>
    </row>
    <row r="245" spans="1:12" ht="12.75" customHeight="1" x14ac:dyDescent="0.25">
      <c r="A245" s="67" t="s">
        <v>786</v>
      </c>
      <c r="B245" s="67" t="s">
        <v>1245</v>
      </c>
      <c r="C245" s="68" t="s">
        <v>1425</v>
      </c>
      <c r="D245" s="67" t="s">
        <v>1426</v>
      </c>
      <c r="E245" s="69">
        <v>214</v>
      </c>
      <c r="F245" s="70">
        <v>119</v>
      </c>
      <c r="G245" s="72">
        <v>44563.5</v>
      </c>
      <c r="H245" s="69">
        <v>364.5</v>
      </c>
      <c r="I245" s="69">
        <v>9</v>
      </c>
      <c r="J245" s="59">
        <f t="shared" si="9"/>
        <v>107</v>
      </c>
      <c r="K245" s="73" t="str">
        <f t="shared" si="10"/>
        <v/>
      </c>
      <c r="L245" s="73">
        <f t="shared" si="11"/>
        <v>12733</v>
      </c>
    </row>
    <row r="246" spans="1:12" ht="12.75" customHeight="1" x14ac:dyDescent="0.25">
      <c r="A246" s="67" t="s">
        <v>1180</v>
      </c>
      <c r="B246" s="67" t="s">
        <v>935</v>
      </c>
      <c r="C246" s="68" t="s">
        <v>1427</v>
      </c>
      <c r="D246" s="67" t="s">
        <v>1428</v>
      </c>
      <c r="E246" s="69">
        <v>101.23</v>
      </c>
      <c r="F246" s="70">
        <v>11</v>
      </c>
      <c r="G246" s="72">
        <v>47648</v>
      </c>
      <c r="H246" s="69">
        <v>9999</v>
      </c>
      <c r="I246" s="69">
        <v>1</v>
      </c>
      <c r="J246" s="59">
        <f t="shared" si="9"/>
        <v>101.23</v>
      </c>
      <c r="K246" s="73" t="str">
        <f t="shared" si="10"/>
        <v/>
      </c>
      <c r="L246" s="73">
        <f t="shared" si="11"/>
        <v>1113.53</v>
      </c>
    </row>
    <row r="247" spans="1:12" ht="12.75" customHeight="1" x14ac:dyDescent="0.25">
      <c r="A247" s="67" t="s">
        <v>1429</v>
      </c>
      <c r="B247" s="67" t="s">
        <v>851</v>
      </c>
      <c r="C247" s="68" t="s">
        <v>1430</v>
      </c>
      <c r="D247" s="67" t="s">
        <v>1431</v>
      </c>
      <c r="E247" s="69">
        <v>62.830300000000001</v>
      </c>
      <c r="F247" s="70">
        <v>21</v>
      </c>
      <c r="G247" s="72">
        <v>44589</v>
      </c>
      <c r="H247" s="69">
        <v>180</v>
      </c>
      <c r="I247" s="69">
        <v>2</v>
      </c>
      <c r="J247" s="59">
        <f t="shared" si="9"/>
        <v>62.830300000000001</v>
      </c>
      <c r="K247" s="73" t="str">
        <f t="shared" si="10"/>
        <v>Списать</v>
      </c>
      <c r="L247" s="73">
        <f t="shared" si="11"/>
        <v>1319.4363000000001</v>
      </c>
    </row>
    <row r="248" spans="1:12" ht="12.75" customHeight="1" x14ac:dyDescent="0.25">
      <c r="A248" s="67" t="s">
        <v>1429</v>
      </c>
      <c r="B248" s="67" t="s">
        <v>1432</v>
      </c>
      <c r="C248" s="68" t="s">
        <v>1433</v>
      </c>
      <c r="D248" s="67" t="s">
        <v>1434</v>
      </c>
      <c r="E248" s="69">
        <v>77.595500000000001</v>
      </c>
      <c r="F248" s="70">
        <v>8</v>
      </c>
      <c r="G248" s="72">
        <v>44589</v>
      </c>
      <c r="H248" s="69">
        <v>270</v>
      </c>
      <c r="I248" s="69">
        <v>5</v>
      </c>
      <c r="J248" s="59">
        <f t="shared" si="9"/>
        <v>77.595500000000001</v>
      </c>
      <c r="K248" s="73" t="str">
        <f t="shared" si="10"/>
        <v>Списать</v>
      </c>
      <c r="L248" s="73">
        <f t="shared" si="11"/>
        <v>620.76400000000001</v>
      </c>
    </row>
    <row r="249" spans="1:12" ht="12.75" customHeight="1" x14ac:dyDescent="0.25">
      <c r="A249" s="67" t="s">
        <v>794</v>
      </c>
      <c r="B249" s="67" t="s">
        <v>1435</v>
      </c>
      <c r="C249" s="68" t="s">
        <v>1436</v>
      </c>
      <c r="D249" s="67" t="s">
        <v>1437</v>
      </c>
      <c r="E249" s="69">
        <v>515.96379999999999</v>
      </c>
      <c r="F249" s="70">
        <v>9</v>
      </c>
      <c r="G249" s="72">
        <v>45159</v>
      </c>
      <c r="H249" s="69">
        <v>720</v>
      </c>
      <c r="I249" s="69">
        <v>1</v>
      </c>
      <c r="J249" s="59">
        <f t="shared" si="9"/>
        <v>515.96379999999999</v>
      </c>
      <c r="K249" s="73" t="str">
        <f t="shared" si="10"/>
        <v/>
      </c>
      <c r="L249" s="73">
        <f t="shared" si="11"/>
        <v>4643.6741999999995</v>
      </c>
    </row>
    <row r="250" spans="1:12" ht="12.75" customHeight="1" x14ac:dyDescent="0.25">
      <c r="A250" s="67" t="s">
        <v>1130</v>
      </c>
      <c r="B250" s="67" t="s">
        <v>1438</v>
      </c>
      <c r="C250" s="68" t="s">
        <v>1439</v>
      </c>
      <c r="D250" s="67" t="s">
        <v>1440</v>
      </c>
      <c r="E250" s="69">
        <v>43.604799999999997</v>
      </c>
      <c r="F250" s="70">
        <v>24</v>
      </c>
      <c r="G250" s="72">
        <v>44589</v>
      </c>
      <c r="H250" s="69">
        <v>270</v>
      </c>
      <c r="I250" s="69">
        <v>5</v>
      </c>
      <c r="J250" s="59">
        <f t="shared" si="9"/>
        <v>43.604799999999997</v>
      </c>
      <c r="K250" s="73" t="str">
        <f t="shared" si="10"/>
        <v>Списать</v>
      </c>
      <c r="L250" s="73">
        <f t="shared" si="11"/>
        <v>1046.5151999999998</v>
      </c>
    </row>
    <row r="251" spans="1:12" ht="12.75" customHeight="1" x14ac:dyDescent="0.25">
      <c r="A251" s="67" t="s">
        <v>782</v>
      </c>
      <c r="B251" s="67" t="s">
        <v>958</v>
      </c>
      <c r="C251" s="68" t="s">
        <v>1441</v>
      </c>
      <c r="D251" s="67" t="s">
        <v>1442</v>
      </c>
      <c r="E251" s="69">
        <v>666.83519999999999</v>
      </c>
      <c r="F251" s="70">
        <v>0</v>
      </c>
      <c r="G251" s="72">
        <v>44541</v>
      </c>
      <c r="H251" s="69">
        <v>162</v>
      </c>
      <c r="I251" s="69">
        <v>3</v>
      </c>
      <c r="J251" s="59">
        <f t="shared" si="9"/>
        <v>666.83519999999999</v>
      </c>
      <c r="K251" s="73" t="str">
        <f t="shared" si="10"/>
        <v/>
      </c>
      <c r="L251" s="73">
        <f t="shared" si="11"/>
        <v>0</v>
      </c>
    </row>
    <row r="252" spans="1:12" ht="12.75" customHeight="1" x14ac:dyDescent="0.25">
      <c r="A252" s="67" t="s">
        <v>922</v>
      </c>
      <c r="B252" s="67" t="s">
        <v>829</v>
      </c>
      <c r="C252" s="68" t="s">
        <v>1443</v>
      </c>
      <c r="D252" s="67" t="s">
        <v>1444</v>
      </c>
      <c r="E252" s="69">
        <v>60.03</v>
      </c>
      <c r="F252" s="70">
        <v>8</v>
      </c>
      <c r="G252" s="72">
        <v>44565</v>
      </c>
      <c r="H252" s="69">
        <v>276</v>
      </c>
      <c r="I252" s="69">
        <v>6</v>
      </c>
      <c r="J252" s="59">
        <f t="shared" si="9"/>
        <v>60.03</v>
      </c>
      <c r="K252" s="73" t="str">
        <f t="shared" si="10"/>
        <v>Списать</v>
      </c>
      <c r="L252" s="73">
        <f t="shared" si="11"/>
        <v>480.24</v>
      </c>
    </row>
    <row r="253" spans="1:12" ht="12.75" customHeight="1" x14ac:dyDescent="0.25">
      <c r="A253" s="67" t="s">
        <v>828</v>
      </c>
      <c r="B253" s="67" t="s">
        <v>1445</v>
      </c>
      <c r="C253" s="68" t="s">
        <v>1446</v>
      </c>
      <c r="D253" s="67" t="s">
        <v>1447</v>
      </c>
      <c r="E253" s="69">
        <v>325.35230000000001</v>
      </c>
      <c r="F253" s="70">
        <v>61</v>
      </c>
      <c r="G253" s="72">
        <v>44686.5</v>
      </c>
      <c r="H253" s="69">
        <v>547.5</v>
      </c>
      <c r="I253" s="69">
        <v>11</v>
      </c>
      <c r="J253" s="59">
        <f t="shared" si="9"/>
        <v>162.67615000000001</v>
      </c>
      <c r="K253" s="73" t="str">
        <f t="shared" si="10"/>
        <v/>
      </c>
      <c r="L253" s="73">
        <f t="shared" si="11"/>
        <v>9923.2451500000006</v>
      </c>
    </row>
    <row r="254" spans="1:12" ht="12.75" customHeight="1" x14ac:dyDescent="0.25">
      <c r="A254" s="67" t="s">
        <v>900</v>
      </c>
      <c r="B254" s="67" t="s">
        <v>779</v>
      </c>
      <c r="C254" s="68" t="s">
        <v>1448</v>
      </c>
      <c r="D254" s="67" t="s">
        <v>1449</v>
      </c>
      <c r="E254" s="69">
        <v>386.75529999999998</v>
      </c>
      <c r="F254" s="70">
        <v>372</v>
      </c>
      <c r="G254" s="72">
        <v>44986.5</v>
      </c>
      <c r="H254" s="69">
        <v>547.5</v>
      </c>
      <c r="I254" s="69">
        <v>1</v>
      </c>
      <c r="J254" s="59">
        <f t="shared" si="9"/>
        <v>386.75529999999998</v>
      </c>
      <c r="K254" s="73" t="str">
        <f t="shared" si="10"/>
        <v/>
      </c>
      <c r="L254" s="73">
        <f t="shared" si="11"/>
        <v>143872.97159999999</v>
      </c>
    </row>
    <row r="255" spans="1:12" ht="12.75" customHeight="1" x14ac:dyDescent="0.25">
      <c r="A255" s="67" t="s">
        <v>794</v>
      </c>
      <c r="B255" s="67" t="s">
        <v>876</v>
      </c>
      <c r="C255" s="68" t="s">
        <v>1450</v>
      </c>
      <c r="D255" s="67" t="s">
        <v>1451</v>
      </c>
      <c r="E255" s="69">
        <v>214</v>
      </c>
      <c r="F255" s="70">
        <v>63</v>
      </c>
      <c r="G255" s="72">
        <v>44983.5</v>
      </c>
      <c r="H255" s="69">
        <v>544.5</v>
      </c>
      <c r="I255" s="69">
        <v>1</v>
      </c>
      <c r="J255" s="59">
        <f t="shared" si="9"/>
        <v>214</v>
      </c>
      <c r="K255" s="73" t="str">
        <f t="shared" si="10"/>
        <v/>
      </c>
      <c r="L255" s="73">
        <f t="shared" si="11"/>
        <v>13482</v>
      </c>
    </row>
    <row r="256" spans="1:12" ht="12.75" customHeight="1" x14ac:dyDescent="0.25">
      <c r="A256" s="67" t="s">
        <v>922</v>
      </c>
      <c r="B256" s="67" t="s">
        <v>851</v>
      </c>
      <c r="C256" s="68" t="s">
        <v>1452</v>
      </c>
      <c r="D256" s="67" t="s">
        <v>1453</v>
      </c>
      <c r="E256" s="69">
        <v>1655.0609999999999</v>
      </c>
      <c r="F256" s="70">
        <v>14</v>
      </c>
      <c r="G256" s="72">
        <v>44688</v>
      </c>
      <c r="H256" s="69">
        <v>549</v>
      </c>
      <c r="I256" s="69">
        <v>11</v>
      </c>
      <c r="J256" s="59">
        <f t="shared" si="9"/>
        <v>827.53049999999996</v>
      </c>
      <c r="K256" s="73" t="str">
        <f t="shared" si="10"/>
        <v/>
      </c>
      <c r="L256" s="73">
        <f t="shared" si="11"/>
        <v>11585.427</v>
      </c>
    </row>
    <row r="257" spans="1:12" ht="12.75" customHeight="1" x14ac:dyDescent="0.25">
      <c r="A257" s="67" t="s">
        <v>1121</v>
      </c>
      <c r="B257" s="67" t="s">
        <v>779</v>
      </c>
      <c r="C257" s="68" t="s">
        <v>1454</v>
      </c>
      <c r="D257" s="67" t="s">
        <v>1455</v>
      </c>
      <c r="E257" s="69">
        <v>143.92349999999999</v>
      </c>
      <c r="F257" s="70">
        <v>22</v>
      </c>
      <c r="G257" s="72">
        <v>44869.5</v>
      </c>
      <c r="H257" s="69">
        <v>730.5</v>
      </c>
      <c r="I257" s="69">
        <v>11</v>
      </c>
      <c r="J257" s="59">
        <f t="shared" si="9"/>
        <v>71.961749999999995</v>
      </c>
      <c r="K257" s="73" t="str">
        <f t="shared" si="10"/>
        <v>Списать</v>
      </c>
      <c r="L257" s="73">
        <f t="shared" si="11"/>
        <v>1583.1585</v>
      </c>
    </row>
    <row r="258" spans="1:12" ht="12.75" customHeight="1" x14ac:dyDescent="0.25">
      <c r="A258" s="67" t="s">
        <v>790</v>
      </c>
      <c r="B258" s="67" t="s">
        <v>935</v>
      </c>
      <c r="C258" s="68" t="s">
        <v>1456</v>
      </c>
      <c r="D258" s="67" t="s">
        <v>1457</v>
      </c>
      <c r="E258" s="69">
        <v>256.89999999999998</v>
      </c>
      <c r="F258" s="70">
        <v>17</v>
      </c>
      <c r="G258" s="72">
        <v>44498.5</v>
      </c>
      <c r="H258" s="69">
        <v>1825.5</v>
      </c>
      <c r="I258" s="69">
        <v>1</v>
      </c>
      <c r="J258" s="59">
        <f t="shared" si="9"/>
        <v>256.89999999999998</v>
      </c>
      <c r="K258" s="73" t="str">
        <f t="shared" si="10"/>
        <v/>
      </c>
      <c r="L258" s="73">
        <f t="shared" si="11"/>
        <v>4367.2999999999993</v>
      </c>
    </row>
    <row r="259" spans="1:12" ht="12.75" customHeight="1" x14ac:dyDescent="0.25">
      <c r="A259" s="67" t="s">
        <v>782</v>
      </c>
      <c r="B259" s="67" t="s">
        <v>932</v>
      </c>
      <c r="C259" s="68" t="s">
        <v>1458</v>
      </c>
      <c r="D259" s="67" t="s">
        <v>1459</v>
      </c>
      <c r="E259" s="69">
        <v>31.0642</v>
      </c>
      <c r="F259" s="70">
        <v>17</v>
      </c>
      <c r="G259" s="72">
        <v>44529</v>
      </c>
      <c r="H259" s="69">
        <v>270</v>
      </c>
      <c r="I259" s="69">
        <v>7</v>
      </c>
      <c r="J259" s="59">
        <f t="shared" ref="J259:J322" si="12">IF(I259&gt;8,E259/2,E259)</f>
        <v>31.0642</v>
      </c>
      <c r="K259" s="73" t="str">
        <f t="shared" ref="K259:K322" si="13">IF(J259&lt;100,"Списать","")</f>
        <v>Списать</v>
      </c>
      <c r="L259" s="73">
        <f t="shared" ref="L259:L322" si="14">F259*J259</f>
        <v>528.09140000000002</v>
      </c>
    </row>
    <row r="260" spans="1:12" ht="12.75" customHeight="1" x14ac:dyDescent="0.25">
      <c r="A260" s="67" t="s">
        <v>1354</v>
      </c>
      <c r="B260" s="67" t="s">
        <v>1045</v>
      </c>
      <c r="C260" s="68" t="s">
        <v>1460</v>
      </c>
      <c r="D260" s="67" t="s">
        <v>1461</v>
      </c>
      <c r="E260" s="69">
        <v>1005</v>
      </c>
      <c r="F260" s="70">
        <v>16</v>
      </c>
      <c r="G260" s="72">
        <v>44565</v>
      </c>
      <c r="H260" s="69">
        <v>366</v>
      </c>
      <c r="I260" s="69">
        <v>9</v>
      </c>
      <c r="J260" s="59">
        <f t="shared" si="12"/>
        <v>502.5</v>
      </c>
      <c r="K260" s="73" t="str">
        <f t="shared" si="13"/>
        <v/>
      </c>
      <c r="L260" s="73">
        <f t="shared" si="14"/>
        <v>8040</v>
      </c>
    </row>
    <row r="261" spans="1:12" ht="12.75" customHeight="1" x14ac:dyDescent="0.25">
      <c r="A261" s="67" t="s">
        <v>1220</v>
      </c>
      <c r="B261" s="67" t="s">
        <v>1462</v>
      </c>
      <c r="C261" s="68" t="s">
        <v>1463</v>
      </c>
      <c r="D261" s="67" t="s">
        <v>1464</v>
      </c>
      <c r="E261" s="69">
        <v>214</v>
      </c>
      <c r="F261" s="70">
        <v>38</v>
      </c>
      <c r="G261" s="72">
        <v>45169.5</v>
      </c>
      <c r="H261" s="69">
        <v>730.5</v>
      </c>
      <c r="I261" s="69">
        <v>1</v>
      </c>
      <c r="J261" s="59">
        <f t="shared" si="12"/>
        <v>214</v>
      </c>
      <c r="K261" s="73" t="str">
        <f t="shared" si="13"/>
        <v/>
      </c>
      <c r="L261" s="73">
        <f t="shared" si="14"/>
        <v>8132</v>
      </c>
    </row>
    <row r="262" spans="1:12" ht="12.75" customHeight="1" x14ac:dyDescent="0.25">
      <c r="A262" s="67" t="s">
        <v>1034</v>
      </c>
      <c r="B262" s="67" t="s">
        <v>806</v>
      </c>
      <c r="C262" s="68" t="s">
        <v>1465</v>
      </c>
      <c r="D262" s="67" t="s">
        <v>1466</v>
      </c>
      <c r="E262" s="69">
        <v>214</v>
      </c>
      <c r="F262" s="70">
        <v>533</v>
      </c>
      <c r="G262" s="72">
        <v>44565</v>
      </c>
      <c r="H262" s="69">
        <v>366</v>
      </c>
      <c r="I262" s="69">
        <v>9</v>
      </c>
      <c r="J262" s="59">
        <f t="shared" si="12"/>
        <v>107</v>
      </c>
      <c r="K262" s="73" t="str">
        <f t="shared" si="13"/>
        <v/>
      </c>
      <c r="L262" s="73">
        <f t="shared" si="14"/>
        <v>57031</v>
      </c>
    </row>
    <row r="263" spans="1:12" ht="12.75" customHeight="1" x14ac:dyDescent="0.25">
      <c r="A263" s="67" t="s">
        <v>1467</v>
      </c>
      <c r="B263" s="67" t="s">
        <v>919</v>
      </c>
      <c r="C263" s="68" t="s">
        <v>1468</v>
      </c>
      <c r="D263" s="67" t="s">
        <v>1469</v>
      </c>
      <c r="E263" s="69">
        <v>245.34970000000001</v>
      </c>
      <c r="F263" s="70">
        <v>9</v>
      </c>
      <c r="G263" s="72">
        <v>44565</v>
      </c>
      <c r="H263" s="69">
        <v>366</v>
      </c>
      <c r="I263" s="69">
        <v>9</v>
      </c>
      <c r="J263" s="59">
        <f t="shared" si="12"/>
        <v>122.67485000000001</v>
      </c>
      <c r="K263" s="73" t="str">
        <f t="shared" si="13"/>
        <v/>
      </c>
      <c r="L263" s="73">
        <f t="shared" si="14"/>
        <v>1104.07365</v>
      </c>
    </row>
    <row r="264" spans="1:12" ht="12.75" customHeight="1" x14ac:dyDescent="0.25">
      <c r="A264" s="67" t="s">
        <v>1470</v>
      </c>
      <c r="B264" s="67" t="s">
        <v>795</v>
      </c>
      <c r="C264" s="68" t="s">
        <v>1471</v>
      </c>
      <c r="D264" s="67" t="s">
        <v>1472</v>
      </c>
      <c r="E264" s="69">
        <v>135.31399999999999</v>
      </c>
      <c r="F264" s="70">
        <v>43</v>
      </c>
      <c r="G264" s="72">
        <v>47648</v>
      </c>
      <c r="H264" s="69">
        <v>9999</v>
      </c>
      <c r="I264" s="69">
        <v>1</v>
      </c>
      <c r="J264" s="59">
        <f t="shared" si="12"/>
        <v>135.31399999999999</v>
      </c>
      <c r="K264" s="73" t="str">
        <f t="shared" si="13"/>
        <v/>
      </c>
      <c r="L264" s="73">
        <f t="shared" si="14"/>
        <v>5818.5019999999995</v>
      </c>
    </row>
    <row r="265" spans="1:12" ht="12.75" customHeight="1" x14ac:dyDescent="0.25">
      <c r="A265" s="67" t="s">
        <v>952</v>
      </c>
      <c r="B265" s="67" t="s">
        <v>779</v>
      </c>
      <c r="C265" s="68" t="s">
        <v>1473</v>
      </c>
      <c r="D265" s="67" t="s">
        <v>1474</v>
      </c>
      <c r="E265" s="69">
        <v>214</v>
      </c>
      <c r="F265" s="70">
        <v>2</v>
      </c>
      <c r="G265" s="72">
        <v>45169.5</v>
      </c>
      <c r="H265" s="69">
        <v>730.5</v>
      </c>
      <c r="I265" s="69">
        <v>1</v>
      </c>
      <c r="J265" s="59">
        <f t="shared" si="12"/>
        <v>214</v>
      </c>
      <c r="K265" s="73" t="str">
        <f t="shared" si="13"/>
        <v/>
      </c>
      <c r="L265" s="73">
        <f t="shared" si="14"/>
        <v>428</v>
      </c>
    </row>
    <row r="266" spans="1:12" ht="12.75" customHeight="1" x14ac:dyDescent="0.25">
      <c r="A266" s="67" t="s">
        <v>794</v>
      </c>
      <c r="B266" s="67" t="s">
        <v>795</v>
      </c>
      <c r="C266" s="68" t="s">
        <v>1475</v>
      </c>
      <c r="D266" s="67" t="s">
        <v>1476</v>
      </c>
      <c r="E266" s="69">
        <v>117.7405</v>
      </c>
      <c r="F266" s="70">
        <v>926</v>
      </c>
      <c r="G266" s="72">
        <v>45169.5</v>
      </c>
      <c r="H266" s="69">
        <v>730.5</v>
      </c>
      <c r="I266" s="69">
        <v>1</v>
      </c>
      <c r="J266" s="59">
        <f t="shared" si="12"/>
        <v>117.7405</v>
      </c>
      <c r="K266" s="73" t="str">
        <f t="shared" si="13"/>
        <v/>
      </c>
      <c r="L266" s="73">
        <f t="shared" si="14"/>
        <v>109027.70299999999</v>
      </c>
    </row>
    <row r="267" spans="1:12" ht="12.75" customHeight="1" x14ac:dyDescent="0.25">
      <c r="A267" s="67" t="s">
        <v>1034</v>
      </c>
      <c r="B267" s="67" t="s">
        <v>1106</v>
      </c>
      <c r="C267" s="68" t="s">
        <v>1477</v>
      </c>
      <c r="D267" s="67" t="s">
        <v>1478</v>
      </c>
      <c r="E267" s="69">
        <v>306.89999999999998</v>
      </c>
      <c r="F267" s="70">
        <v>15</v>
      </c>
      <c r="G267" s="72">
        <v>45265</v>
      </c>
      <c r="H267" s="69">
        <v>1059</v>
      </c>
      <c r="I267" s="69">
        <v>1</v>
      </c>
      <c r="J267" s="59">
        <f t="shared" si="12"/>
        <v>306.89999999999998</v>
      </c>
      <c r="K267" s="73" t="str">
        <f t="shared" si="13"/>
        <v/>
      </c>
      <c r="L267" s="73">
        <f t="shared" si="14"/>
        <v>4603.5</v>
      </c>
    </row>
    <row r="268" spans="1:12" ht="12.75" customHeight="1" x14ac:dyDescent="0.25">
      <c r="A268" s="67" t="s">
        <v>794</v>
      </c>
      <c r="B268" s="67" t="s">
        <v>1479</v>
      </c>
      <c r="C268" s="68" t="s">
        <v>1480</v>
      </c>
      <c r="D268" s="67" t="s">
        <v>1481</v>
      </c>
      <c r="E268" s="69">
        <v>183.3107</v>
      </c>
      <c r="F268" s="70">
        <v>35</v>
      </c>
      <c r="G268" s="72">
        <v>44563.5</v>
      </c>
      <c r="H268" s="69">
        <v>304.5</v>
      </c>
      <c r="I268" s="69">
        <v>7</v>
      </c>
      <c r="J268" s="59">
        <f t="shared" si="12"/>
        <v>183.3107</v>
      </c>
      <c r="K268" s="73" t="str">
        <f t="shared" si="13"/>
        <v/>
      </c>
      <c r="L268" s="73">
        <f t="shared" si="14"/>
        <v>6415.8744999999999</v>
      </c>
    </row>
    <row r="269" spans="1:12" ht="12.75" customHeight="1" x14ac:dyDescent="0.25">
      <c r="A269" s="67" t="s">
        <v>1197</v>
      </c>
      <c r="B269" s="67" t="s">
        <v>992</v>
      </c>
      <c r="C269" s="68" t="s">
        <v>1482</v>
      </c>
      <c r="D269" s="67" t="s">
        <v>1483</v>
      </c>
      <c r="E269" s="69">
        <v>289.9076</v>
      </c>
      <c r="F269" s="70">
        <v>7</v>
      </c>
      <c r="G269" s="72">
        <v>44529</v>
      </c>
      <c r="H269" s="69">
        <v>180</v>
      </c>
      <c r="I269" s="69">
        <v>4</v>
      </c>
      <c r="J269" s="59">
        <f t="shared" si="12"/>
        <v>289.9076</v>
      </c>
      <c r="K269" s="73" t="str">
        <f t="shared" si="13"/>
        <v/>
      </c>
      <c r="L269" s="73">
        <f t="shared" si="14"/>
        <v>2029.3532</v>
      </c>
    </row>
    <row r="270" spans="1:12" ht="12.75" customHeight="1" x14ac:dyDescent="0.25">
      <c r="A270" s="67" t="s">
        <v>858</v>
      </c>
      <c r="B270" s="67" t="s">
        <v>1484</v>
      </c>
      <c r="C270" s="68" t="s">
        <v>1485</v>
      </c>
      <c r="D270" s="67" t="s">
        <v>1486</v>
      </c>
      <c r="E270" s="69">
        <v>214</v>
      </c>
      <c r="F270" s="70">
        <v>251</v>
      </c>
      <c r="G270" s="72">
        <v>44979</v>
      </c>
      <c r="H270" s="69">
        <v>540</v>
      </c>
      <c r="I270" s="69">
        <v>1</v>
      </c>
      <c r="J270" s="59">
        <f t="shared" si="12"/>
        <v>214</v>
      </c>
      <c r="K270" s="73" t="str">
        <f t="shared" si="13"/>
        <v/>
      </c>
      <c r="L270" s="73">
        <f t="shared" si="14"/>
        <v>53714</v>
      </c>
    </row>
    <row r="271" spans="1:12" ht="12.75" customHeight="1" x14ac:dyDescent="0.25">
      <c r="A271" s="67" t="s">
        <v>794</v>
      </c>
      <c r="B271" s="67" t="s">
        <v>1487</v>
      </c>
      <c r="C271" s="68" t="s">
        <v>1488</v>
      </c>
      <c r="D271" s="67" t="s">
        <v>1489</v>
      </c>
      <c r="E271" s="69">
        <v>204.37360000000001</v>
      </c>
      <c r="F271" s="70">
        <v>21</v>
      </c>
      <c r="G271" s="72">
        <v>44565</v>
      </c>
      <c r="H271" s="69">
        <v>366</v>
      </c>
      <c r="I271" s="69">
        <v>9</v>
      </c>
      <c r="J271" s="59">
        <f t="shared" si="12"/>
        <v>102.18680000000001</v>
      </c>
      <c r="K271" s="73" t="str">
        <f t="shared" si="13"/>
        <v/>
      </c>
      <c r="L271" s="73">
        <f t="shared" si="14"/>
        <v>2145.9228000000003</v>
      </c>
    </row>
    <row r="272" spans="1:12" ht="12.75" customHeight="1" x14ac:dyDescent="0.25">
      <c r="A272" s="67" t="s">
        <v>1079</v>
      </c>
      <c r="B272" s="67" t="s">
        <v>1490</v>
      </c>
      <c r="C272" s="68" t="s">
        <v>1491</v>
      </c>
      <c r="D272" s="67" t="s">
        <v>1492</v>
      </c>
      <c r="E272" s="69">
        <v>130.26419999999999</v>
      </c>
      <c r="F272" s="70">
        <v>105</v>
      </c>
      <c r="G272" s="72">
        <v>45229</v>
      </c>
      <c r="H272" s="69">
        <v>1095</v>
      </c>
      <c r="I272" s="69">
        <v>1</v>
      </c>
      <c r="J272" s="59">
        <f t="shared" si="12"/>
        <v>130.26419999999999</v>
      </c>
      <c r="K272" s="73" t="str">
        <f t="shared" si="13"/>
        <v/>
      </c>
      <c r="L272" s="73">
        <f t="shared" si="14"/>
        <v>13677.740999999998</v>
      </c>
    </row>
    <row r="273" spans="1:12" ht="12.75" customHeight="1" x14ac:dyDescent="0.25">
      <c r="A273" s="67" t="s">
        <v>1206</v>
      </c>
      <c r="B273" s="67" t="s">
        <v>999</v>
      </c>
      <c r="C273" s="68" t="s">
        <v>1493</v>
      </c>
      <c r="D273" s="67" t="s">
        <v>1494</v>
      </c>
      <c r="E273" s="69">
        <v>214</v>
      </c>
      <c r="F273" s="70">
        <v>45</v>
      </c>
      <c r="G273" s="72">
        <v>44559</v>
      </c>
      <c r="H273" s="69">
        <v>360</v>
      </c>
      <c r="I273" s="69">
        <v>9</v>
      </c>
      <c r="J273" s="59">
        <f t="shared" si="12"/>
        <v>107</v>
      </c>
      <c r="K273" s="73" t="str">
        <f t="shared" si="13"/>
        <v/>
      </c>
      <c r="L273" s="73">
        <f t="shared" si="14"/>
        <v>4815</v>
      </c>
    </row>
    <row r="274" spans="1:12" ht="12.75" customHeight="1" x14ac:dyDescent="0.25">
      <c r="A274" s="67" t="s">
        <v>794</v>
      </c>
      <c r="B274" s="67" t="s">
        <v>844</v>
      </c>
      <c r="C274" s="68" t="s">
        <v>1495</v>
      </c>
      <c r="D274" s="67" t="s">
        <v>1496</v>
      </c>
      <c r="E274" s="69">
        <v>214</v>
      </c>
      <c r="F274" s="70">
        <v>80</v>
      </c>
      <c r="G274" s="72">
        <v>44563.5</v>
      </c>
      <c r="H274" s="69">
        <v>364.5</v>
      </c>
      <c r="I274" s="69">
        <v>9</v>
      </c>
      <c r="J274" s="59">
        <f t="shared" si="12"/>
        <v>107</v>
      </c>
      <c r="K274" s="73" t="str">
        <f t="shared" si="13"/>
        <v/>
      </c>
      <c r="L274" s="73">
        <f t="shared" si="14"/>
        <v>8560</v>
      </c>
    </row>
    <row r="275" spans="1:12" ht="12.75" customHeight="1" x14ac:dyDescent="0.25">
      <c r="A275" s="67" t="s">
        <v>820</v>
      </c>
      <c r="B275" s="67" t="s">
        <v>1217</v>
      </c>
      <c r="C275" s="68" t="s">
        <v>1497</v>
      </c>
      <c r="D275" s="67" t="s">
        <v>1498</v>
      </c>
      <c r="E275" s="69">
        <v>72</v>
      </c>
      <c r="F275" s="70">
        <v>131</v>
      </c>
      <c r="G275" s="72">
        <v>44688</v>
      </c>
      <c r="H275" s="69">
        <v>549</v>
      </c>
      <c r="I275" s="69">
        <v>11</v>
      </c>
      <c r="J275" s="59">
        <f t="shared" si="12"/>
        <v>36</v>
      </c>
      <c r="K275" s="73" t="str">
        <f t="shared" si="13"/>
        <v>Списать</v>
      </c>
      <c r="L275" s="73">
        <f t="shared" si="14"/>
        <v>4716</v>
      </c>
    </row>
    <row r="276" spans="1:12" ht="12.75" customHeight="1" x14ac:dyDescent="0.25">
      <c r="A276" s="67" t="s">
        <v>1094</v>
      </c>
      <c r="B276" s="67" t="s">
        <v>958</v>
      </c>
      <c r="C276" s="68" t="s">
        <v>1499</v>
      </c>
      <c r="D276" s="67" t="s">
        <v>1500</v>
      </c>
      <c r="E276" s="69">
        <v>214</v>
      </c>
      <c r="F276" s="70">
        <v>33</v>
      </c>
      <c r="G276" s="72">
        <v>44985</v>
      </c>
      <c r="H276" s="69">
        <v>546</v>
      </c>
      <c r="I276" s="69">
        <v>1</v>
      </c>
      <c r="J276" s="59">
        <f t="shared" si="12"/>
        <v>214</v>
      </c>
      <c r="K276" s="73" t="str">
        <f t="shared" si="13"/>
        <v/>
      </c>
      <c r="L276" s="73">
        <f t="shared" si="14"/>
        <v>7062</v>
      </c>
    </row>
    <row r="277" spans="1:12" ht="12.75" customHeight="1" x14ac:dyDescent="0.25">
      <c r="A277" s="67" t="s">
        <v>836</v>
      </c>
      <c r="B277" s="67" t="s">
        <v>779</v>
      </c>
      <c r="C277" s="68" t="s">
        <v>1501</v>
      </c>
      <c r="D277" s="67" t="s">
        <v>1502</v>
      </c>
      <c r="E277" s="69">
        <v>214</v>
      </c>
      <c r="F277" s="70">
        <v>24</v>
      </c>
      <c r="G277" s="72">
        <v>44580</v>
      </c>
      <c r="H277" s="69">
        <v>141</v>
      </c>
      <c r="I277" s="69">
        <v>1</v>
      </c>
      <c r="J277" s="59">
        <f t="shared" si="12"/>
        <v>214</v>
      </c>
      <c r="K277" s="73" t="str">
        <f t="shared" si="13"/>
        <v/>
      </c>
      <c r="L277" s="73">
        <f t="shared" si="14"/>
        <v>5136</v>
      </c>
    </row>
    <row r="278" spans="1:12" ht="12.75" customHeight="1" x14ac:dyDescent="0.25">
      <c r="A278" s="67" t="s">
        <v>1503</v>
      </c>
      <c r="B278" s="67" t="s">
        <v>901</v>
      </c>
      <c r="C278" s="68" t="s">
        <v>1504</v>
      </c>
      <c r="D278" s="67" t="s">
        <v>1505</v>
      </c>
      <c r="E278" s="69">
        <v>214</v>
      </c>
      <c r="F278" s="70">
        <v>189</v>
      </c>
      <c r="G278" s="72">
        <v>44439</v>
      </c>
      <c r="H278" s="69">
        <v>240</v>
      </c>
      <c r="I278" s="69">
        <v>9</v>
      </c>
      <c r="J278" s="59">
        <f t="shared" si="12"/>
        <v>107</v>
      </c>
      <c r="K278" s="73" t="str">
        <f t="shared" si="13"/>
        <v/>
      </c>
      <c r="L278" s="73">
        <f t="shared" si="14"/>
        <v>20223</v>
      </c>
    </row>
    <row r="279" spans="1:12" ht="12.75" customHeight="1" x14ac:dyDescent="0.25">
      <c r="A279" s="67" t="s">
        <v>1038</v>
      </c>
      <c r="B279" s="67" t="s">
        <v>958</v>
      </c>
      <c r="C279" s="68" t="s">
        <v>1506</v>
      </c>
      <c r="D279" s="67" t="s">
        <v>1507</v>
      </c>
      <c r="E279" s="69">
        <v>642.83780000000002</v>
      </c>
      <c r="F279" s="70">
        <v>9</v>
      </c>
      <c r="G279" s="72">
        <v>44592</v>
      </c>
      <c r="H279" s="69">
        <v>273</v>
      </c>
      <c r="I279" s="69">
        <v>5</v>
      </c>
      <c r="J279" s="59">
        <f t="shared" si="12"/>
        <v>642.83780000000002</v>
      </c>
      <c r="K279" s="73" t="str">
        <f t="shared" si="13"/>
        <v/>
      </c>
      <c r="L279" s="73">
        <f t="shared" si="14"/>
        <v>5785.5402000000004</v>
      </c>
    </row>
    <row r="280" spans="1:12" ht="12.75" customHeight="1" x14ac:dyDescent="0.25">
      <c r="A280" s="67" t="s">
        <v>1508</v>
      </c>
      <c r="B280" s="67" t="s">
        <v>1509</v>
      </c>
      <c r="C280" s="68" t="s">
        <v>1510</v>
      </c>
      <c r="D280" s="67" t="s">
        <v>1511</v>
      </c>
      <c r="E280" s="69">
        <v>300</v>
      </c>
      <c r="F280" s="70">
        <v>980</v>
      </c>
      <c r="G280" s="72">
        <v>44563.5</v>
      </c>
      <c r="H280" s="69">
        <v>364.5</v>
      </c>
      <c r="I280" s="69">
        <v>9</v>
      </c>
      <c r="J280" s="59">
        <f t="shared" si="12"/>
        <v>150</v>
      </c>
      <c r="K280" s="73" t="str">
        <f t="shared" si="13"/>
        <v/>
      </c>
      <c r="L280" s="73">
        <f t="shared" si="14"/>
        <v>147000</v>
      </c>
    </row>
    <row r="281" spans="1:12" ht="12.75" customHeight="1" x14ac:dyDescent="0.25">
      <c r="A281" s="67" t="s">
        <v>900</v>
      </c>
      <c r="B281" s="67" t="s">
        <v>779</v>
      </c>
      <c r="C281" s="68" t="s">
        <v>1512</v>
      </c>
      <c r="D281" s="67" t="s">
        <v>1513</v>
      </c>
      <c r="E281" s="69">
        <v>144.8956</v>
      </c>
      <c r="F281" s="70">
        <v>22</v>
      </c>
      <c r="G281" s="72">
        <v>44589</v>
      </c>
      <c r="H281" s="69">
        <v>390</v>
      </c>
      <c r="I281" s="69">
        <v>9</v>
      </c>
      <c r="J281" s="59">
        <f t="shared" si="12"/>
        <v>72.447800000000001</v>
      </c>
      <c r="K281" s="73" t="str">
        <f t="shared" si="13"/>
        <v>Списать</v>
      </c>
      <c r="L281" s="73">
        <f t="shared" si="14"/>
        <v>1593.8516</v>
      </c>
    </row>
    <row r="282" spans="1:12" ht="12.75" customHeight="1" x14ac:dyDescent="0.25">
      <c r="A282" s="67" t="s">
        <v>794</v>
      </c>
      <c r="B282" s="67" t="s">
        <v>851</v>
      </c>
      <c r="C282" s="68" t="s">
        <v>1514</v>
      </c>
      <c r="D282" s="67" t="s">
        <v>1515</v>
      </c>
      <c r="E282" s="69">
        <v>472.94</v>
      </c>
      <c r="F282" s="70">
        <v>25</v>
      </c>
      <c r="G282" s="72">
        <v>44986.5</v>
      </c>
      <c r="H282" s="69">
        <v>547.5</v>
      </c>
      <c r="I282" s="69">
        <v>1</v>
      </c>
      <c r="J282" s="59">
        <f t="shared" si="12"/>
        <v>472.94</v>
      </c>
      <c r="K282" s="73" t="str">
        <f t="shared" si="13"/>
        <v/>
      </c>
      <c r="L282" s="73">
        <f t="shared" si="14"/>
        <v>11823.5</v>
      </c>
    </row>
    <row r="283" spans="1:12" ht="12.75" customHeight="1" x14ac:dyDescent="0.25">
      <c r="A283" s="67" t="s">
        <v>1516</v>
      </c>
      <c r="B283" s="67" t="s">
        <v>882</v>
      </c>
      <c r="C283" s="68" t="s">
        <v>1517</v>
      </c>
      <c r="D283" s="67" t="s">
        <v>1518</v>
      </c>
      <c r="E283" s="69">
        <v>45.909500000000001</v>
      </c>
      <c r="F283" s="70">
        <v>73</v>
      </c>
      <c r="G283" s="72">
        <v>44589</v>
      </c>
      <c r="H283" s="69">
        <v>300</v>
      </c>
      <c r="I283" s="69">
        <v>6</v>
      </c>
      <c r="J283" s="59">
        <f t="shared" si="12"/>
        <v>45.909500000000001</v>
      </c>
      <c r="K283" s="73" t="str">
        <f t="shared" si="13"/>
        <v>Списать</v>
      </c>
      <c r="L283" s="73">
        <f t="shared" si="14"/>
        <v>3351.3935000000001</v>
      </c>
    </row>
    <row r="284" spans="1:12" ht="12.75" customHeight="1" x14ac:dyDescent="0.25">
      <c r="A284" s="67" t="s">
        <v>1519</v>
      </c>
      <c r="B284" s="67" t="s">
        <v>935</v>
      </c>
      <c r="C284" s="68" t="s">
        <v>1520</v>
      </c>
      <c r="D284" s="67" t="s">
        <v>1521</v>
      </c>
      <c r="E284" s="69">
        <v>230.28</v>
      </c>
      <c r="F284" s="70">
        <v>53</v>
      </c>
      <c r="G284" s="72">
        <v>47648</v>
      </c>
      <c r="H284" s="69">
        <v>9999</v>
      </c>
      <c r="I284" s="69">
        <v>1</v>
      </c>
      <c r="J284" s="59">
        <f t="shared" si="12"/>
        <v>230.28</v>
      </c>
      <c r="K284" s="73" t="str">
        <f t="shared" si="13"/>
        <v/>
      </c>
      <c r="L284" s="73">
        <f t="shared" si="14"/>
        <v>12204.84</v>
      </c>
    </row>
    <row r="285" spans="1:12" ht="12.75" customHeight="1" x14ac:dyDescent="0.25">
      <c r="A285" s="67" t="s">
        <v>1194</v>
      </c>
      <c r="B285" s="67" t="s">
        <v>907</v>
      </c>
      <c r="C285" s="68" t="s">
        <v>1522</v>
      </c>
      <c r="D285" s="67" t="s">
        <v>1523</v>
      </c>
      <c r="E285" s="69">
        <v>214</v>
      </c>
      <c r="F285" s="70">
        <v>214</v>
      </c>
      <c r="G285" s="72">
        <v>44592</v>
      </c>
      <c r="H285" s="69">
        <v>243</v>
      </c>
      <c r="I285" s="69">
        <v>4</v>
      </c>
      <c r="J285" s="59">
        <f t="shared" si="12"/>
        <v>214</v>
      </c>
      <c r="K285" s="73" t="str">
        <f t="shared" si="13"/>
        <v/>
      </c>
      <c r="L285" s="73">
        <f t="shared" si="14"/>
        <v>45796</v>
      </c>
    </row>
    <row r="286" spans="1:12" ht="12.75" customHeight="1" x14ac:dyDescent="0.25">
      <c r="A286" s="67" t="s">
        <v>1524</v>
      </c>
      <c r="B286" s="67" t="s">
        <v>810</v>
      </c>
      <c r="C286" s="68" t="s">
        <v>1525</v>
      </c>
      <c r="D286" s="67" t="s">
        <v>1526</v>
      </c>
      <c r="E286" s="69">
        <v>214</v>
      </c>
      <c r="F286" s="70">
        <v>27</v>
      </c>
      <c r="G286" s="72">
        <v>47648</v>
      </c>
      <c r="H286" s="69">
        <v>9999</v>
      </c>
      <c r="I286" s="69">
        <v>1</v>
      </c>
      <c r="J286" s="59">
        <f t="shared" si="12"/>
        <v>214</v>
      </c>
      <c r="K286" s="73" t="str">
        <f t="shared" si="13"/>
        <v/>
      </c>
      <c r="L286" s="73">
        <f t="shared" si="14"/>
        <v>5778</v>
      </c>
    </row>
    <row r="287" spans="1:12" ht="12.75" customHeight="1" x14ac:dyDescent="0.25">
      <c r="A287" s="67" t="s">
        <v>828</v>
      </c>
      <c r="B287" s="67" t="s">
        <v>779</v>
      </c>
      <c r="C287" s="68" t="s">
        <v>1527</v>
      </c>
      <c r="D287" s="67" t="s">
        <v>1528</v>
      </c>
      <c r="E287" s="69">
        <v>214</v>
      </c>
      <c r="F287" s="70">
        <v>12</v>
      </c>
      <c r="G287" s="72">
        <v>47648</v>
      </c>
      <c r="H287" s="69">
        <v>9999</v>
      </c>
      <c r="I287" s="69">
        <v>1</v>
      </c>
      <c r="J287" s="59">
        <f t="shared" si="12"/>
        <v>214</v>
      </c>
      <c r="K287" s="73" t="str">
        <f t="shared" si="13"/>
        <v/>
      </c>
      <c r="L287" s="73">
        <f t="shared" si="14"/>
        <v>2568</v>
      </c>
    </row>
    <row r="288" spans="1:12" ht="12.75" customHeight="1" x14ac:dyDescent="0.25">
      <c r="A288" s="67" t="s">
        <v>794</v>
      </c>
      <c r="B288" s="67" t="s">
        <v>1308</v>
      </c>
      <c r="C288" s="68" t="s">
        <v>1529</v>
      </c>
      <c r="D288" s="67" t="s">
        <v>1530</v>
      </c>
      <c r="E288" s="69">
        <v>142.01</v>
      </c>
      <c r="F288" s="70">
        <v>45</v>
      </c>
      <c r="G288" s="72">
        <v>47648</v>
      </c>
      <c r="H288" s="69">
        <v>9999</v>
      </c>
      <c r="I288" s="69">
        <v>1</v>
      </c>
      <c r="J288" s="59">
        <f t="shared" si="12"/>
        <v>142.01</v>
      </c>
      <c r="K288" s="73" t="str">
        <f t="shared" si="13"/>
        <v/>
      </c>
      <c r="L288" s="73">
        <f t="shared" si="14"/>
        <v>6390.45</v>
      </c>
    </row>
    <row r="289" spans="1:12" ht="12.75" customHeight="1" x14ac:dyDescent="0.25">
      <c r="A289" s="67" t="s">
        <v>1002</v>
      </c>
      <c r="B289" s="67" t="s">
        <v>779</v>
      </c>
      <c r="C289" s="68" t="s">
        <v>1531</v>
      </c>
      <c r="D289" s="67" t="s">
        <v>1532</v>
      </c>
      <c r="E289" s="69">
        <v>16.2636</v>
      </c>
      <c r="F289" s="70">
        <v>300</v>
      </c>
      <c r="G289" s="72">
        <v>44565</v>
      </c>
      <c r="H289" s="69">
        <v>366</v>
      </c>
      <c r="I289" s="69">
        <v>9</v>
      </c>
      <c r="J289" s="59">
        <f t="shared" si="12"/>
        <v>8.1318000000000001</v>
      </c>
      <c r="K289" s="73" t="str">
        <f t="shared" si="13"/>
        <v>Списать</v>
      </c>
      <c r="L289" s="73">
        <f t="shared" si="14"/>
        <v>2439.54</v>
      </c>
    </row>
    <row r="290" spans="1:12" ht="12.75" customHeight="1" x14ac:dyDescent="0.25">
      <c r="A290" s="67" t="s">
        <v>794</v>
      </c>
      <c r="B290" s="67" t="s">
        <v>799</v>
      </c>
      <c r="C290" s="68" t="s">
        <v>1533</v>
      </c>
      <c r="D290" s="67" t="s">
        <v>1534</v>
      </c>
      <c r="E290" s="69">
        <v>214</v>
      </c>
      <c r="F290" s="70">
        <v>90</v>
      </c>
      <c r="G290" s="72">
        <v>44980.5</v>
      </c>
      <c r="H290" s="69">
        <v>541.5</v>
      </c>
      <c r="I290" s="69">
        <v>1</v>
      </c>
      <c r="J290" s="59">
        <f t="shared" si="12"/>
        <v>214</v>
      </c>
      <c r="K290" s="73" t="str">
        <f t="shared" si="13"/>
        <v/>
      </c>
      <c r="L290" s="73">
        <f t="shared" si="14"/>
        <v>19260</v>
      </c>
    </row>
    <row r="291" spans="1:12" ht="12.75" customHeight="1" x14ac:dyDescent="0.25">
      <c r="A291" s="67" t="s">
        <v>858</v>
      </c>
      <c r="B291" s="67" t="s">
        <v>775</v>
      </c>
      <c r="C291" s="68" t="s">
        <v>1535</v>
      </c>
      <c r="D291" s="67" t="s">
        <v>1536</v>
      </c>
      <c r="E291" s="69">
        <v>214</v>
      </c>
      <c r="F291" s="70">
        <v>14</v>
      </c>
      <c r="G291" s="72">
        <v>45169.5</v>
      </c>
      <c r="H291" s="69">
        <v>730.5</v>
      </c>
      <c r="I291" s="69">
        <v>1</v>
      </c>
      <c r="J291" s="59">
        <f t="shared" si="12"/>
        <v>214</v>
      </c>
      <c r="K291" s="73" t="str">
        <f t="shared" si="13"/>
        <v/>
      </c>
      <c r="L291" s="73">
        <f t="shared" si="14"/>
        <v>2996</v>
      </c>
    </row>
    <row r="292" spans="1:12" ht="12.75" customHeight="1" x14ac:dyDescent="0.25">
      <c r="A292" s="67" t="s">
        <v>1537</v>
      </c>
      <c r="B292" s="67" t="s">
        <v>935</v>
      </c>
      <c r="C292" s="68" t="s">
        <v>1538</v>
      </c>
      <c r="D292" s="67" t="s">
        <v>1539</v>
      </c>
      <c r="E292" s="69">
        <v>185.09</v>
      </c>
      <c r="F292" s="70">
        <v>9</v>
      </c>
      <c r="G292" s="72">
        <v>47648</v>
      </c>
      <c r="H292" s="69">
        <v>9999</v>
      </c>
      <c r="I292" s="69">
        <v>1</v>
      </c>
      <c r="J292" s="59">
        <f t="shared" si="12"/>
        <v>185.09</v>
      </c>
      <c r="K292" s="73" t="str">
        <f t="shared" si="13"/>
        <v/>
      </c>
      <c r="L292" s="73">
        <f t="shared" si="14"/>
        <v>1665.81</v>
      </c>
    </row>
    <row r="293" spans="1:12" ht="12.75" customHeight="1" x14ac:dyDescent="0.25">
      <c r="A293" s="67" t="s">
        <v>1197</v>
      </c>
      <c r="B293" s="67" t="s">
        <v>999</v>
      </c>
      <c r="C293" s="68" t="s">
        <v>1540</v>
      </c>
      <c r="D293" s="67" t="s">
        <v>1541</v>
      </c>
      <c r="E293" s="69">
        <v>115.9603</v>
      </c>
      <c r="F293" s="70">
        <v>290</v>
      </c>
      <c r="G293" s="72">
        <v>44986.5</v>
      </c>
      <c r="H293" s="69">
        <v>547.5</v>
      </c>
      <c r="I293" s="69">
        <v>1</v>
      </c>
      <c r="J293" s="59">
        <f t="shared" si="12"/>
        <v>115.9603</v>
      </c>
      <c r="K293" s="73" t="str">
        <f t="shared" si="13"/>
        <v/>
      </c>
      <c r="L293" s="73">
        <f t="shared" si="14"/>
        <v>33628.487000000001</v>
      </c>
    </row>
    <row r="294" spans="1:12" ht="12.75" customHeight="1" x14ac:dyDescent="0.25">
      <c r="A294" s="67" t="s">
        <v>1147</v>
      </c>
      <c r="B294" s="67" t="s">
        <v>882</v>
      </c>
      <c r="C294" s="68" t="s">
        <v>1542</v>
      </c>
      <c r="D294" s="67" t="s">
        <v>1543</v>
      </c>
      <c r="E294" s="69">
        <v>45.909500000000001</v>
      </c>
      <c r="F294" s="70">
        <v>34</v>
      </c>
      <c r="G294" s="72">
        <v>44565</v>
      </c>
      <c r="H294" s="69">
        <v>366</v>
      </c>
      <c r="I294" s="69">
        <v>9</v>
      </c>
      <c r="J294" s="59">
        <f t="shared" si="12"/>
        <v>22.954750000000001</v>
      </c>
      <c r="K294" s="73" t="str">
        <f t="shared" si="13"/>
        <v>Списать</v>
      </c>
      <c r="L294" s="73">
        <f t="shared" si="14"/>
        <v>780.4615</v>
      </c>
    </row>
    <row r="295" spans="1:12" ht="12.75" customHeight="1" x14ac:dyDescent="0.25">
      <c r="A295" s="67" t="s">
        <v>952</v>
      </c>
      <c r="B295" s="67" t="s">
        <v>779</v>
      </c>
      <c r="C295" s="68" t="s">
        <v>1544</v>
      </c>
      <c r="D295" s="67" t="s">
        <v>1545</v>
      </c>
      <c r="E295" s="69">
        <v>408.92349999999999</v>
      </c>
      <c r="F295" s="70">
        <v>23</v>
      </c>
      <c r="G295" s="72">
        <v>45169.5</v>
      </c>
      <c r="H295" s="69">
        <v>730.5</v>
      </c>
      <c r="I295" s="69">
        <v>1</v>
      </c>
      <c r="J295" s="59">
        <f t="shared" si="12"/>
        <v>408.92349999999999</v>
      </c>
      <c r="K295" s="73" t="str">
        <f t="shared" si="13"/>
        <v/>
      </c>
      <c r="L295" s="73">
        <f t="shared" si="14"/>
        <v>9405.2404999999999</v>
      </c>
    </row>
    <row r="296" spans="1:12" ht="12.75" customHeight="1" x14ac:dyDescent="0.25">
      <c r="A296" s="67" t="s">
        <v>1038</v>
      </c>
      <c r="B296" s="67" t="s">
        <v>1490</v>
      </c>
      <c r="C296" s="68" t="s">
        <v>1546</v>
      </c>
      <c r="D296" s="67" t="s">
        <v>1547</v>
      </c>
      <c r="E296" s="69">
        <v>163.54159999999999</v>
      </c>
      <c r="F296" s="70">
        <v>4</v>
      </c>
      <c r="G296" s="72">
        <v>45229</v>
      </c>
      <c r="H296" s="69">
        <v>1095</v>
      </c>
      <c r="I296" s="69">
        <v>1</v>
      </c>
      <c r="J296" s="59">
        <f t="shared" si="12"/>
        <v>163.54159999999999</v>
      </c>
      <c r="K296" s="73" t="str">
        <f t="shared" si="13"/>
        <v/>
      </c>
      <c r="L296" s="73">
        <f t="shared" si="14"/>
        <v>654.16639999999995</v>
      </c>
    </row>
    <row r="297" spans="1:12" ht="12.75" customHeight="1" x14ac:dyDescent="0.25">
      <c r="A297" s="67" t="s">
        <v>794</v>
      </c>
      <c r="B297" s="67" t="s">
        <v>929</v>
      </c>
      <c r="C297" s="68" t="s">
        <v>1548</v>
      </c>
      <c r="D297" s="67" t="s">
        <v>1549</v>
      </c>
      <c r="E297" s="69">
        <v>214</v>
      </c>
      <c r="F297" s="70">
        <v>125</v>
      </c>
      <c r="G297" s="72">
        <v>47648</v>
      </c>
      <c r="H297" s="69">
        <v>9999</v>
      </c>
      <c r="I297" s="69">
        <v>1</v>
      </c>
      <c r="J297" s="59">
        <f t="shared" si="12"/>
        <v>214</v>
      </c>
      <c r="K297" s="73" t="str">
        <f t="shared" si="13"/>
        <v/>
      </c>
      <c r="L297" s="73">
        <f t="shared" si="14"/>
        <v>26750</v>
      </c>
    </row>
    <row r="298" spans="1:12" ht="12.75" customHeight="1" x14ac:dyDescent="0.25">
      <c r="A298" s="67" t="s">
        <v>945</v>
      </c>
      <c r="B298" s="67" t="s">
        <v>817</v>
      </c>
      <c r="C298" s="68" t="s">
        <v>1550</v>
      </c>
      <c r="D298" s="67" t="s">
        <v>1551</v>
      </c>
      <c r="E298" s="69">
        <v>199</v>
      </c>
      <c r="F298" s="70">
        <v>33</v>
      </c>
      <c r="G298" s="72">
        <v>44565</v>
      </c>
      <c r="H298" s="69">
        <v>366</v>
      </c>
      <c r="I298" s="69">
        <v>9</v>
      </c>
      <c r="J298" s="59">
        <f t="shared" si="12"/>
        <v>99.5</v>
      </c>
      <c r="K298" s="73" t="str">
        <f t="shared" si="13"/>
        <v>Списать</v>
      </c>
      <c r="L298" s="73">
        <f t="shared" si="14"/>
        <v>3283.5</v>
      </c>
    </row>
    <row r="299" spans="1:12" ht="12.75" customHeight="1" x14ac:dyDescent="0.25">
      <c r="A299" s="67" t="s">
        <v>847</v>
      </c>
      <c r="B299" s="67" t="s">
        <v>1552</v>
      </c>
      <c r="C299" s="68" t="s">
        <v>1553</v>
      </c>
      <c r="D299" s="67" t="s">
        <v>1554</v>
      </c>
      <c r="E299" s="69">
        <v>214</v>
      </c>
      <c r="F299" s="70">
        <v>13</v>
      </c>
      <c r="G299" s="72">
        <v>45229</v>
      </c>
      <c r="H299" s="69">
        <v>1095</v>
      </c>
      <c r="I299" s="69">
        <v>1</v>
      </c>
      <c r="J299" s="59">
        <f t="shared" si="12"/>
        <v>214</v>
      </c>
      <c r="K299" s="73" t="str">
        <f t="shared" si="13"/>
        <v/>
      </c>
      <c r="L299" s="73">
        <f t="shared" si="14"/>
        <v>2782</v>
      </c>
    </row>
    <row r="300" spans="1:12" ht="12.75" customHeight="1" x14ac:dyDescent="0.25">
      <c r="A300" s="67" t="s">
        <v>1094</v>
      </c>
      <c r="B300" s="67" t="s">
        <v>1555</v>
      </c>
      <c r="C300" s="68" t="s">
        <v>1556</v>
      </c>
      <c r="D300" s="67" t="s">
        <v>1557</v>
      </c>
      <c r="E300" s="69">
        <v>214</v>
      </c>
      <c r="F300" s="70">
        <v>17</v>
      </c>
      <c r="G300" s="72">
        <v>44565</v>
      </c>
      <c r="H300" s="69">
        <v>366</v>
      </c>
      <c r="I300" s="69">
        <v>9</v>
      </c>
      <c r="J300" s="59">
        <f t="shared" si="12"/>
        <v>107</v>
      </c>
      <c r="K300" s="73" t="str">
        <f t="shared" si="13"/>
        <v/>
      </c>
      <c r="L300" s="73">
        <f t="shared" si="14"/>
        <v>1819</v>
      </c>
    </row>
    <row r="301" spans="1:12" ht="12.75" customHeight="1" x14ac:dyDescent="0.25">
      <c r="A301" s="67" t="s">
        <v>782</v>
      </c>
      <c r="B301" s="67" t="s">
        <v>799</v>
      </c>
      <c r="C301" s="68" t="s">
        <v>1558</v>
      </c>
      <c r="D301" s="67" t="s">
        <v>1559</v>
      </c>
      <c r="E301" s="69">
        <v>214</v>
      </c>
      <c r="F301" s="70">
        <v>44</v>
      </c>
      <c r="G301" s="72">
        <v>44980.5</v>
      </c>
      <c r="H301" s="69">
        <v>541.5</v>
      </c>
      <c r="I301" s="69">
        <v>1</v>
      </c>
      <c r="J301" s="59">
        <f t="shared" si="12"/>
        <v>214</v>
      </c>
      <c r="K301" s="73" t="str">
        <f t="shared" si="13"/>
        <v/>
      </c>
      <c r="L301" s="73">
        <f t="shared" si="14"/>
        <v>9416</v>
      </c>
    </row>
    <row r="302" spans="1:12" ht="12.75" customHeight="1" x14ac:dyDescent="0.25">
      <c r="A302" s="67" t="s">
        <v>782</v>
      </c>
      <c r="B302" s="67" t="s">
        <v>1560</v>
      </c>
      <c r="C302" s="68" t="s">
        <v>1561</v>
      </c>
      <c r="D302" s="67" t="s">
        <v>1562</v>
      </c>
      <c r="E302" s="69">
        <v>214</v>
      </c>
      <c r="F302" s="70">
        <v>215</v>
      </c>
      <c r="G302" s="72">
        <v>47648</v>
      </c>
      <c r="H302" s="69">
        <v>9999</v>
      </c>
      <c r="I302" s="69">
        <v>1</v>
      </c>
      <c r="J302" s="59">
        <f t="shared" si="12"/>
        <v>214</v>
      </c>
      <c r="K302" s="73" t="str">
        <f t="shared" si="13"/>
        <v/>
      </c>
      <c r="L302" s="73">
        <f t="shared" si="14"/>
        <v>46010</v>
      </c>
    </row>
    <row r="303" spans="1:12" ht="12.75" customHeight="1" x14ac:dyDescent="0.25">
      <c r="A303" s="67" t="s">
        <v>786</v>
      </c>
      <c r="B303" s="67" t="s">
        <v>935</v>
      </c>
      <c r="C303" s="68" t="s">
        <v>1563</v>
      </c>
      <c r="D303" s="67" t="s">
        <v>1564</v>
      </c>
      <c r="E303" s="69">
        <v>214</v>
      </c>
      <c r="F303" s="70">
        <v>324</v>
      </c>
      <c r="G303" s="72">
        <v>47648</v>
      </c>
      <c r="H303" s="69">
        <v>9999</v>
      </c>
      <c r="I303" s="69">
        <v>1</v>
      </c>
      <c r="J303" s="59">
        <f t="shared" si="12"/>
        <v>214</v>
      </c>
      <c r="K303" s="73" t="str">
        <f t="shared" si="13"/>
        <v/>
      </c>
      <c r="L303" s="73">
        <f t="shared" si="14"/>
        <v>69336</v>
      </c>
    </row>
    <row r="304" spans="1:12" ht="12.75" customHeight="1" x14ac:dyDescent="0.25">
      <c r="A304" s="67" t="s">
        <v>1197</v>
      </c>
      <c r="B304" s="67" t="s">
        <v>1565</v>
      </c>
      <c r="C304" s="68" t="s">
        <v>1566</v>
      </c>
      <c r="D304" s="67" t="s">
        <v>1567</v>
      </c>
      <c r="E304" s="69">
        <v>214</v>
      </c>
      <c r="F304" s="70">
        <v>76</v>
      </c>
      <c r="G304" s="72">
        <v>44563.5</v>
      </c>
      <c r="H304" s="69">
        <v>364.5</v>
      </c>
      <c r="I304" s="69">
        <v>9</v>
      </c>
      <c r="J304" s="59">
        <f t="shared" si="12"/>
        <v>107</v>
      </c>
      <c r="K304" s="73" t="str">
        <f t="shared" si="13"/>
        <v/>
      </c>
      <c r="L304" s="73">
        <f t="shared" si="14"/>
        <v>8132</v>
      </c>
    </row>
    <row r="305" spans="1:12" ht="12.75" customHeight="1" x14ac:dyDescent="0.25">
      <c r="A305" s="67" t="s">
        <v>1034</v>
      </c>
      <c r="B305" s="67" t="s">
        <v>1375</v>
      </c>
      <c r="C305" s="68" t="s">
        <v>1568</v>
      </c>
      <c r="D305" s="67" t="s">
        <v>1569</v>
      </c>
      <c r="E305" s="69">
        <v>28.0975</v>
      </c>
      <c r="F305" s="70">
        <v>76</v>
      </c>
      <c r="G305" s="72">
        <v>44656.5</v>
      </c>
      <c r="H305" s="69">
        <v>457.5</v>
      </c>
      <c r="I305" s="69">
        <v>9</v>
      </c>
      <c r="J305" s="59">
        <f t="shared" si="12"/>
        <v>14.04875</v>
      </c>
      <c r="K305" s="73" t="str">
        <f t="shared" si="13"/>
        <v>Списать</v>
      </c>
      <c r="L305" s="73">
        <f t="shared" si="14"/>
        <v>1067.7049999999999</v>
      </c>
    </row>
    <row r="306" spans="1:12" ht="12.75" customHeight="1" x14ac:dyDescent="0.25">
      <c r="A306" s="67" t="s">
        <v>1570</v>
      </c>
      <c r="B306" s="67" t="s">
        <v>844</v>
      </c>
      <c r="C306" s="68" t="s">
        <v>1571</v>
      </c>
      <c r="D306" s="67" t="s">
        <v>1572</v>
      </c>
      <c r="E306" s="69">
        <v>214</v>
      </c>
      <c r="F306" s="70">
        <v>15</v>
      </c>
      <c r="G306" s="72">
        <v>44563.5</v>
      </c>
      <c r="H306" s="69">
        <v>364.5</v>
      </c>
      <c r="I306" s="69">
        <v>9</v>
      </c>
      <c r="J306" s="59">
        <f t="shared" si="12"/>
        <v>107</v>
      </c>
      <c r="K306" s="73" t="str">
        <f t="shared" si="13"/>
        <v/>
      </c>
      <c r="L306" s="73">
        <f t="shared" si="14"/>
        <v>1605</v>
      </c>
    </row>
    <row r="307" spans="1:12" ht="12.75" customHeight="1" x14ac:dyDescent="0.25">
      <c r="A307" s="67" t="s">
        <v>782</v>
      </c>
      <c r="B307" s="67" t="s">
        <v>1573</v>
      </c>
      <c r="C307" s="68" t="s">
        <v>1574</v>
      </c>
      <c r="D307" s="67" t="s">
        <v>1575</v>
      </c>
      <c r="E307" s="69">
        <v>214</v>
      </c>
      <c r="F307" s="70">
        <v>3</v>
      </c>
      <c r="G307" s="72">
        <v>45169.5</v>
      </c>
      <c r="H307" s="69">
        <v>730.5</v>
      </c>
      <c r="I307" s="69">
        <v>1</v>
      </c>
      <c r="J307" s="59">
        <f t="shared" si="12"/>
        <v>214</v>
      </c>
      <c r="K307" s="73" t="str">
        <f t="shared" si="13"/>
        <v/>
      </c>
      <c r="L307" s="73">
        <f t="shared" si="14"/>
        <v>642</v>
      </c>
    </row>
    <row r="308" spans="1:12" ht="12.75" customHeight="1" x14ac:dyDescent="0.25">
      <c r="A308" s="67" t="s">
        <v>1034</v>
      </c>
      <c r="B308" s="67" t="s">
        <v>795</v>
      </c>
      <c r="C308" s="68" t="s">
        <v>1576</v>
      </c>
      <c r="D308" s="67" t="s">
        <v>1577</v>
      </c>
      <c r="E308" s="69">
        <v>214</v>
      </c>
      <c r="F308" s="70">
        <v>27</v>
      </c>
      <c r="G308" s="72">
        <v>44563.5</v>
      </c>
      <c r="H308" s="69">
        <v>364.5</v>
      </c>
      <c r="I308" s="69">
        <v>9</v>
      </c>
      <c r="J308" s="59">
        <f t="shared" si="12"/>
        <v>107</v>
      </c>
      <c r="K308" s="73" t="str">
        <f t="shared" si="13"/>
        <v/>
      </c>
      <c r="L308" s="73">
        <f t="shared" si="14"/>
        <v>2889</v>
      </c>
    </row>
    <row r="309" spans="1:12" ht="12.75" customHeight="1" x14ac:dyDescent="0.25">
      <c r="A309" s="67" t="s">
        <v>1130</v>
      </c>
      <c r="B309" s="67" t="s">
        <v>1375</v>
      </c>
      <c r="C309" s="68" t="s">
        <v>1578</v>
      </c>
      <c r="D309" s="67" t="s">
        <v>1579</v>
      </c>
      <c r="E309" s="69">
        <v>36.923999999999999</v>
      </c>
      <c r="F309" s="70">
        <v>126</v>
      </c>
      <c r="G309" s="72">
        <v>44559</v>
      </c>
      <c r="H309" s="69">
        <v>180</v>
      </c>
      <c r="I309" s="69">
        <v>3</v>
      </c>
      <c r="J309" s="59">
        <f t="shared" si="12"/>
        <v>36.923999999999999</v>
      </c>
      <c r="K309" s="73" t="str">
        <f t="shared" si="13"/>
        <v>Списать</v>
      </c>
      <c r="L309" s="73">
        <f t="shared" si="14"/>
        <v>4652.424</v>
      </c>
    </row>
    <row r="310" spans="1:12" ht="12.75" customHeight="1" x14ac:dyDescent="0.25">
      <c r="A310" s="67" t="s">
        <v>928</v>
      </c>
      <c r="B310" s="67" t="s">
        <v>929</v>
      </c>
      <c r="C310" s="68" t="s">
        <v>1580</v>
      </c>
      <c r="D310" s="67" t="s">
        <v>1581</v>
      </c>
      <c r="E310" s="69">
        <v>214</v>
      </c>
      <c r="F310" s="70">
        <v>104</v>
      </c>
      <c r="G310" s="72">
        <v>47761.5</v>
      </c>
      <c r="H310" s="69">
        <v>9999</v>
      </c>
      <c r="I310" s="69">
        <v>1</v>
      </c>
      <c r="J310" s="59">
        <f t="shared" si="12"/>
        <v>214</v>
      </c>
      <c r="K310" s="73" t="str">
        <f t="shared" si="13"/>
        <v/>
      </c>
      <c r="L310" s="73">
        <f t="shared" si="14"/>
        <v>22256</v>
      </c>
    </row>
    <row r="311" spans="1:12" ht="12.75" customHeight="1" x14ac:dyDescent="0.25">
      <c r="A311" s="67" t="s">
        <v>832</v>
      </c>
      <c r="B311" s="67" t="s">
        <v>817</v>
      </c>
      <c r="C311" s="68" t="s">
        <v>1582</v>
      </c>
      <c r="D311" s="67" t="s">
        <v>1583</v>
      </c>
      <c r="E311" s="69">
        <v>199</v>
      </c>
      <c r="F311" s="70">
        <v>62</v>
      </c>
      <c r="G311" s="72">
        <v>44595</v>
      </c>
      <c r="H311" s="69">
        <v>366</v>
      </c>
      <c r="I311" s="69">
        <v>8</v>
      </c>
      <c r="J311" s="59">
        <f t="shared" si="12"/>
        <v>199</v>
      </c>
      <c r="K311" s="73" t="str">
        <f t="shared" si="13"/>
        <v/>
      </c>
      <c r="L311" s="73">
        <f t="shared" si="14"/>
        <v>12338</v>
      </c>
    </row>
    <row r="312" spans="1:12" ht="12.75" customHeight="1" x14ac:dyDescent="0.25">
      <c r="A312" s="67" t="s">
        <v>858</v>
      </c>
      <c r="B312" s="67" t="s">
        <v>1217</v>
      </c>
      <c r="C312" s="68" t="s">
        <v>1584</v>
      </c>
      <c r="D312" s="67" t="s">
        <v>1585</v>
      </c>
      <c r="E312" s="69">
        <v>344</v>
      </c>
      <c r="F312" s="70">
        <v>34</v>
      </c>
      <c r="G312" s="72">
        <v>44979</v>
      </c>
      <c r="H312" s="69">
        <v>540</v>
      </c>
      <c r="I312" s="69">
        <v>1</v>
      </c>
      <c r="J312" s="59">
        <f t="shared" si="12"/>
        <v>344</v>
      </c>
      <c r="K312" s="73" t="str">
        <f t="shared" si="13"/>
        <v/>
      </c>
      <c r="L312" s="73">
        <f t="shared" si="14"/>
        <v>11696</v>
      </c>
    </row>
    <row r="313" spans="1:12" ht="12.75" customHeight="1" x14ac:dyDescent="0.25">
      <c r="A313" s="67" t="s">
        <v>816</v>
      </c>
      <c r="B313" s="67" t="s">
        <v>1586</v>
      </c>
      <c r="C313" s="68" t="s">
        <v>1587</v>
      </c>
      <c r="D313" s="67" t="s">
        <v>1588</v>
      </c>
      <c r="E313" s="69">
        <v>31.3642</v>
      </c>
      <c r="F313" s="70">
        <v>0</v>
      </c>
      <c r="G313" s="72">
        <v>44529</v>
      </c>
      <c r="H313" s="69">
        <v>90</v>
      </c>
      <c r="I313" s="69">
        <v>1</v>
      </c>
      <c r="J313" s="59">
        <f t="shared" si="12"/>
        <v>31.3642</v>
      </c>
      <c r="K313" s="73" t="str">
        <f t="shared" si="13"/>
        <v>Списать</v>
      </c>
      <c r="L313" s="73">
        <f t="shared" si="14"/>
        <v>0</v>
      </c>
    </row>
    <row r="314" spans="1:12" ht="12.75" customHeight="1" x14ac:dyDescent="0.25">
      <c r="A314" s="67" t="s">
        <v>820</v>
      </c>
      <c r="B314" s="67" t="s">
        <v>851</v>
      </c>
      <c r="C314" s="68" t="s">
        <v>1589</v>
      </c>
      <c r="D314" s="67" t="s">
        <v>1590</v>
      </c>
      <c r="E314" s="69">
        <v>59.5901</v>
      </c>
      <c r="F314" s="70">
        <v>10</v>
      </c>
      <c r="G314" s="72">
        <v>44979</v>
      </c>
      <c r="H314" s="69">
        <v>540</v>
      </c>
      <c r="I314" s="69">
        <v>1</v>
      </c>
      <c r="J314" s="59">
        <f t="shared" si="12"/>
        <v>59.5901</v>
      </c>
      <c r="K314" s="73" t="str">
        <f t="shared" si="13"/>
        <v>Списать</v>
      </c>
      <c r="L314" s="73">
        <f t="shared" si="14"/>
        <v>595.90099999999995</v>
      </c>
    </row>
    <row r="315" spans="1:12" ht="12.75" customHeight="1" x14ac:dyDescent="0.25">
      <c r="A315" s="67" t="s">
        <v>913</v>
      </c>
      <c r="B315" s="67" t="s">
        <v>919</v>
      </c>
      <c r="C315" s="68" t="s">
        <v>1591</v>
      </c>
      <c r="D315" s="67" t="s">
        <v>1592</v>
      </c>
      <c r="E315" s="69">
        <v>162.38800000000001</v>
      </c>
      <c r="F315" s="70">
        <v>155</v>
      </c>
      <c r="G315" s="72">
        <v>44563.5</v>
      </c>
      <c r="H315" s="69">
        <v>364.5</v>
      </c>
      <c r="I315" s="69">
        <v>9</v>
      </c>
      <c r="J315" s="59">
        <f t="shared" si="12"/>
        <v>81.194000000000003</v>
      </c>
      <c r="K315" s="73" t="str">
        <f t="shared" si="13"/>
        <v>Списать</v>
      </c>
      <c r="L315" s="73">
        <f t="shared" si="14"/>
        <v>12585.07</v>
      </c>
    </row>
    <row r="316" spans="1:12" ht="12.75" customHeight="1" x14ac:dyDescent="0.25">
      <c r="A316" s="67" t="s">
        <v>1593</v>
      </c>
      <c r="B316" s="67" t="s">
        <v>969</v>
      </c>
      <c r="C316" s="68" t="s">
        <v>1594</v>
      </c>
      <c r="D316" s="67" t="s">
        <v>1595</v>
      </c>
      <c r="E316" s="69">
        <v>214</v>
      </c>
      <c r="F316" s="70">
        <v>438</v>
      </c>
      <c r="G316" s="72">
        <v>44709</v>
      </c>
      <c r="H316" s="69">
        <v>540</v>
      </c>
      <c r="I316" s="69">
        <v>10</v>
      </c>
      <c r="J316" s="59">
        <f t="shared" si="12"/>
        <v>107</v>
      </c>
      <c r="K316" s="73" t="str">
        <f t="shared" si="13"/>
        <v/>
      </c>
      <c r="L316" s="73">
        <f t="shared" si="14"/>
        <v>46866</v>
      </c>
    </row>
    <row r="317" spans="1:12" ht="12.75" customHeight="1" x14ac:dyDescent="0.25">
      <c r="A317" s="67" t="s">
        <v>858</v>
      </c>
      <c r="B317" s="67" t="s">
        <v>810</v>
      </c>
      <c r="C317" s="68" t="s">
        <v>1596</v>
      </c>
      <c r="D317" s="67" t="s">
        <v>1597</v>
      </c>
      <c r="E317" s="69">
        <v>214</v>
      </c>
      <c r="F317" s="70">
        <v>266</v>
      </c>
      <c r="G317" s="72">
        <v>47648</v>
      </c>
      <c r="H317" s="69">
        <v>9999</v>
      </c>
      <c r="I317" s="69">
        <v>1</v>
      </c>
      <c r="J317" s="59">
        <f t="shared" si="12"/>
        <v>214</v>
      </c>
      <c r="K317" s="73" t="str">
        <f t="shared" si="13"/>
        <v/>
      </c>
      <c r="L317" s="73">
        <f t="shared" si="14"/>
        <v>56924</v>
      </c>
    </row>
    <row r="318" spans="1:12" ht="12.75" customHeight="1" x14ac:dyDescent="0.25">
      <c r="A318" s="67" t="s">
        <v>786</v>
      </c>
      <c r="B318" s="67" t="s">
        <v>889</v>
      </c>
      <c r="C318" s="68" t="s">
        <v>1598</v>
      </c>
      <c r="D318" s="67" t="s">
        <v>1599</v>
      </c>
      <c r="E318" s="69">
        <v>214</v>
      </c>
      <c r="F318" s="70">
        <v>11</v>
      </c>
      <c r="G318" s="72">
        <v>44595</v>
      </c>
      <c r="H318" s="69">
        <v>396</v>
      </c>
      <c r="I318" s="69">
        <v>9</v>
      </c>
      <c r="J318" s="59">
        <f t="shared" si="12"/>
        <v>107</v>
      </c>
      <c r="K318" s="73" t="str">
        <f t="shared" si="13"/>
        <v/>
      </c>
      <c r="L318" s="73">
        <f t="shared" si="14"/>
        <v>1177</v>
      </c>
    </row>
    <row r="319" spans="1:12" ht="12.75" customHeight="1" x14ac:dyDescent="0.25">
      <c r="A319" s="67" t="s">
        <v>794</v>
      </c>
      <c r="B319" s="67" t="s">
        <v>1069</v>
      </c>
      <c r="C319" s="68" t="s">
        <v>1600</v>
      </c>
      <c r="D319" s="67" t="s">
        <v>1601</v>
      </c>
      <c r="E319" s="69">
        <v>42.184899999999999</v>
      </c>
      <c r="F319" s="70">
        <v>54</v>
      </c>
      <c r="G319" s="72">
        <v>45168</v>
      </c>
      <c r="H319" s="69">
        <v>729</v>
      </c>
      <c r="I319" s="69">
        <v>1</v>
      </c>
      <c r="J319" s="59">
        <f t="shared" si="12"/>
        <v>42.184899999999999</v>
      </c>
      <c r="K319" s="73" t="str">
        <f t="shared" si="13"/>
        <v>Списать</v>
      </c>
      <c r="L319" s="73">
        <f t="shared" si="14"/>
        <v>2277.9845999999998</v>
      </c>
    </row>
    <row r="320" spans="1:12" ht="12.75" customHeight="1" x14ac:dyDescent="0.25">
      <c r="A320" s="67" t="s">
        <v>949</v>
      </c>
      <c r="B320" s="67" t="s">
        <v>958</v>
      </c>
      <c r="C320" s="68" t="s">
        <v>1602</v>
      </c>
      <c r="D320" s="67" t="s">
        <v>1603</v>
      </c>
      <c r="E320" s="69">
        <v>214</v>
      </c>
      <c r="F320" s="70">
        <v>28</v>
      </c>
      <c r="G320" s="72">
        <v>45174</v>
      </c>
      <c r="H320" s="69">
        <v>735</v>
      </c>
      <c r="I320" s="69">
        <v>1</v>
      </c>
      <c r="J320" s="59">
        <f t="shared" si="12"/>
        <v>214</v>
      </c>
      <c r="K320" s="73" t="str">
        <f t="shared" si="13"/>
        <v/>
      </c>
      <c r="L320" s="73">
        <f t="shared" si="14"/>
        <v>5992</v>
      </c>
    </row>
    <row r="321" spans="1:12" ht="12.75" customHeight="1" x14ac:dyDescent="0.25">
      <c r="A321" s="67" t="s">
        <v>850</v>
      </c>
      <c r="B321" s="67" t="s">
        <v>844</v>
      </c>
      <c r="C321" s="68" t="s">
        <v>1604</v>
      </c>
      <c r="D321" s="67" t="s">
        <v>1605</v>
      </c>
      <c r="E321" s="69">
        <v>199</v>
      </c>
      <c r="F321" s="70">
        <v>131</v>
      </c>
      <c r="G321" s="72">
        <v>44565</v>
      </c>
      <c r="H321" s="69">
        <v>366</v>
      </c>
      <c r="I321" s="69">
        <v>9</v>
      </c>
      <c r="J321" s="59">
        <f t="shared" si="12"/>
        <v>99.5</v>
      </c>
      <c r="K321" s="73" t="str">
        <f t="shared" si="13"/>
        <v>Списать</v>
      </c>
      <c r="L321" s="73">
        <f t="shared" si="14"/>
        <v>13034.5</v>
      </c>
    </row>
    <row r="322" spans="1:12" ht="12.75" customHeight="1" x14ac:dyDescent="0.25">
      <c r="A322" s="67" t="s">
        <v>1606</v>
      </c>
      <c r="B322" s="67" t="s">
        <v>1022</v>
      </c>
      <c r="C322" s="68" t="s">
        <v>1607</v>
      </c>
      <c r="D322" s="67" t="s">
        <v>1608</v>
      </c>
      <c r="E322" s="69">
        <v>299.27999999999997</v>
      </c>
      <c r="F322" s="70">
        <v>11</v>
      </c>
      <c r="G322" s="72">
        <v>44589</v>
      </c>
      <c r="H322" s="69">
        <v>360</v>
      </c>
      <c r="I322" s="69">
        <v>8</v>
      </c>
      <c r="J322" s="59">
        <f t="shared" si="12"/>
        <v>299.27999999999997</v>
      </c>
      <c r="K322" s="73" t="str">
        <f t="shared" si="13"/>
        <v/>
      </c>
      <c r="L322" s="73">
        <f t="shared" si="14"/>
        <v>3292.08</v>
      </c>
    </row>
    <row r="323" spans="1:12" ht="12.75" customHeight="1" x14ac:dyDescent="0.25">
      <c r="A323" s="67" t="s">
        <v>1354</v>
      </c>
      <c r="B323" s="67" t="s">
        <v>787</v>
      </c>
      <c r="C323" s="68" t="s">
        <v>1609</v>
      </c>
      <c r="D323" s="67" t="s">
        <v>1610</v>
      </c>
      <c r="E323" s="69">
        <v>108.9931</v>
      </c>
      <c r="F323" s="70">
        <v>33</v>
      </c>
      <c r="G323" s="72">
        <v>45159</v>
      </c>
      <c r="H323" s="69">
        <v>720</v>
      </c>
      <c r="I323" s="69">
        <v>1</v>
      </c>
      <c r="J323" s="59">
        <f t="shared" ref="J323:J386" si="15">IF(I323&gt;8,E323/2,E323)</f>
        <v>108.9931</v>
      </c>
      <c r="K323" s="73" t="str">
        <f t="shared" ref="K323:K386" si="16">IF(J323&lt;100,"Списать","")</f>
        <v/>
      </c>
      <c r="L323" s="73">
        <f t="shared" ref="L323:L386" si="17">F323*J323</f>
        <v>3596.7723000000001</v>
      </c>
    </row>
    <row r="324" spans="1:12" ht="12.75" customHeight="1" x14ac:dyDescent="0.25">
      <c r="A324" s="67" t="s">
        <v>1611</v>
      </c>
      <c r="B324" s="67" t="s">
        <v>1612</v>
      </c>
      <c r="C324" s="68" t="s">
        <v>1613</v>
      </c>
      <c r="D324" s="67" t="s">
        <v>1614</v>
      </c>
      <c r="E324" s="69">
        <v>145.44999999999999</v>
      </c>
      <c r="F324" s="70">
        <v>249</v>
      </c>
      <c r="G324" s="72">
        <v>44863</v>
      </c>
      <c r="H324" s="69">
        <v>1461</v>
      </c>
      <c r="I324" s="69">
        <v>1</v>
      </c>
      <c r="J324" s="59">
        <f t="shared" si="15"/>
        <v>145.44999999999999</v>
      </c>
      <c r="K324" s="73" t="str">
        <f t="shared" si="16"/>
        <v/>
      </c>
      <c r="L324" s="73">
        <f t="shared" si="17"/>
        <v>36217.049999999996</v>
      </c>
    </row>
    <row r="325" spans="1:12" ht="12.75" customHeight="1" x14ac:dyDescent="0.25">
      <c r="A325" s="67" t="s">
        <v>1079</v>
      </c>
      <c r="B325" s="67" t="s">
        <v>1270</v>
      </c>
      <c r="C325" s="68" t="s">
        <v>1615</v>
      </c>
      <c r="D325" s="67" t="s">
        <v>1616</v>
      </c>
      <c r="E325" s="69">
        <v>711.3</v>
      </c>
      <c r="F325" s="70">
        <v>17</v>
      </c>
      <c r="G325" s="72">
        <v>44988</v>
      </c>
      <c r="H325" s="69">
        <v>549</v>
      </c>
      <c r="I325" s="69">
        <v>1</v>
      </c>
      <c r="J325" s="59">
        <f t="shared" si="15"/>
        <v>711.3</v>
      </c>
      <c r="K325" s="73" t="str">
        <f t="shared" si="16"/>
        <v/>
      </c>
      <c r="L325" s="73">
        <f t="shared" si="17"/>
        <v>12092.099999999999</v>
      </c>
    </row>
    <row r="326" spans="1:12" ht="12.75" customHeight="1" x14ac:dyDescent="0.25">
      <c r="A326" s="67" t="s">
        <v>1206</v>
      </c>
      <c r="B326" s="67" t="s">
        <v>1221</v>
      </c>
      <c r="C326" s="68" t="s">
        <v>1617</v>
      </c>
      <c r="D326" s="67" t="s">
        <v>1618</v>
      </c>
      <c r="E326" s="69">
        <v>133.0051</v>
      </c>
      <c r="F326" s="70">
        <v>27</v>
      </c>
      <c r="G326" s="72">
        <v>44898</v>
      </c>
      <c r="H326" s="69">
        <v>729</v>
      </c>
      <c r="I326" s="69">
        <v>10</v>
      </c>
      <c r="J326" s="59">
        <f t="shared" si="15"/>
        <v>66.502549999999999</v>
      </c>
      <c r="K326" s="73" t="str">
        <f t="shared" si="16"/>
        <v>Списать</v>
      </c>
      <c r="L326" s="73">
        <f t="shared" si="17"/>
        <v>1795.5688499999999</v>
      </c>
    </row>
    <row r="327" spans="1:12" ht="12.75" customHeight="1" x14ac:dyDescent="0.25">
      <c r="A327" s="67" t="s">
        <v>1147</v>
      </c>
      <c r="B327" s="67" t="s">
        <v>1214</v>
      </c>
      <c r="C327" s="68" t="s">
        <v>1619</v>
      </c>
      <c r="D327" s="67" t="s">
        <v>1620</v>
      </c>
      <c r="E327" s="69">
        <v>214</v>
      </c>
      <c r="F327" s="70">
        <v>66</v>
      </c>
      <c r="G327" s="72">
        <v>44979</v>
      </c>
      <c r="H327" s="69">
        <v>540</v>
      </c>
      <c r="I327" s="69">
        <v>1</v>
      </c>
      <c r="J327" s="59">
        <f t="shared" si="15"/>
        <v>214</v>
      </c>
      <c r="K327" s="73" t="str">
        <f t="shared" si="16"/>
        <v/>
      </c>
      <c r="L327" s="73">
        <f t="shared" si="17"/>
        <v>14124</v>
      </c>
    </row>
    <row r="328" spans="1:12" ht="12.75" customHeight="1" x14ac:dyDescent="0.25">
      <c r="A328" s="67" t="s">
        <v>945</v>
      </c>
      <c r="B328" s="67" t="s">
        <v>851</v>
      </c>
      <c r="C328" s="68" t="s">
        <v>1621</v>
      </c>
      <c r="D328" s="67" t="s">
        <v>1622</v>
      </c>
      <c r="E328" s="69">
        <v>38.122500000000002</v>
      </c>
      <c r="F328" s="70">
        <v>0</v>
      </c>
      <c r="G328" s="72">
        <v>44628</v>
      </c>
      <c r="H328" s="69">
        <v>189</v>
      </c>
      <c r="I328" s="69">
        <v>1</v>
      </c>
      <c r="J328" s="59">
        <f t="shared" si="15"/>
        <v>38.122500000000002</v>
      </c>
      <c r="K328" s="73" t="str">
        <f t="shared" si="16"/>
        <v>Списать</v>
      </c>
      <c r="L328" s="73">
        <f t="shared" si="17"/>
        <v>0</v>
      </c>
    </row>
    <row r="329" spans="1:12" ht="12.75" customHeight="1" x14ac:dyDescent="0.25">
      <c r="A329" s="67" t="s">
        <v>1220</v>
      </c>
      <c r="B329" s="67" t="s">
        <v>1308</v>
      </c>
      <c r="C329" s="68" t="s">
        <v>1623</v>
      </c>
      <c r="D329" s="67" t="s">
        <v>1624</v>
      </c>
      <c r="E329" s="69">
        <v>214</v>
      </c>
      <c r="F329" s="70">
        <v>218</v>
      </c>
      <c r="G329" s="72">
        <v>47648</v>
      </c>
      <c r="H329" s="69">
        <v>9999</v>
      </c>
      <c r="I329" s="69">
        <v>10</v>
      </c>
      <c r="J329" s="59">
        <f t="shared" si="15"/>
        <v>107</v>
      </c>
      <c r="K329" s="73" t="str">
        <f t="shared" si="16"/>
        <v/>
      </c>
      <c r="L329" s="73">
        <f t="shared" si="17"/>
        <v>23326</v>
      </c>
    </row>
    <row r="330" spans="1:12" ht="12.75" customHeight="1" x14ac:dyDescent="0.25">
      <c r="A330" s="67" t="s">
        <v>1038</v>
      </c>
      <c r="B330" s="67" t="s">
        <v>1214</v>
      </c>
      <c r="C330" s="68" t="s">
        <v>1625</v>
      </c>
      <c r="D330" s="67" t="s">
        <v>1626</v>
      </c>
      <c r="E330" s="69">
        <v>214</v>
      </c>
      <c r="F330" s="70">
        <v>32</v>
      </c>
      <c r="G330" s="72">
        <v>44979</v>
      </c>
      <c r="H330" s="69">
        <v>540</v>
      </c>
      <c r="I330" s="69">
        <v>1</v>
      </c>
      <c r="J330" s="59">
        <f t="shared" si="15"/>
        <v>214</v>
      </c>
      <c r="K330" s="73" t="str">
        <f t="shared" si="16"/>
        <v/>
      </c>
      <c r="L330" s="73">
        <f t="shared" si="17"/>
        <v>6848</v>
      </c>
    </row>
    <row r="331" spans="1:12" ht="12.75" customHeight="1" x14ac:dyDescent="0.25">
      <c r="A331" s="67" t="s">
        <v>782</v>
      </c>
      <c r="B331" s="67" t="s">
        <v>1245</v>
      </c>
      <c r="C331" s="68" t="s">
        <v>1627</v>
      </c>
      <c r="D331" s="67" t="s">
        <v>1628</v>
      </c>
      <c r="E331" s="69">
        <v>109.3156</v>
      </c>
      <c r="F331" s="70">
        <v>14</v>
      </c>
      <c r="G331" s="72">
        <v>45169.5</v>
      </c>
      <c r="H331" s="69">
        <v>730.5</v>
      </c>
      <c r="I331" s="69">
        <v>1</v>
      </c>
      <c r="J331" s="59">
        <f t="shared" si="15"/>
        <v>109.3156</v>
      </c>
      <c r="K331" s="73" t="str">
        <f t="shared" si="16"/>
        <v/>
      </c>
      <c r="L331" s="73">
        <f t="shared" si="17"/>
        <v>1530.4184</v>
      </c>
    </row>
    <row r="332" spans="1:12" ht="12.75" customHeight="1" x14ac:dyDescent="0.25">
      <c r="A332" s="67" t="s">
        <v>1197</v>
      </c>
      <c r="B332" s="67" t="s">
        <v>1629</v>
      </c>
      <c r="C332" s="68" t="s">
        <v>1630</v>
      </c>
      <c r="D332" s="67" t="s">
        <v>1631</v>
      </c>
      <c r="E332" s="69">
        <v>339.03129999999999</v>
      </c>
      <c r="F332" s="70">
        <v>4</v>
      </c>
      <c r="G332" s="72">
        <v>45169.5</v>
      </c>
      <c r="H332" s="69">
        <v>730.5</v>
      </c>
      <c r="I332" s="69">
        <v>1</v>
      </c>
      <c r="J332" s="59">
        <f t="shared" si="15"/>
        <v>339.03129999999999</v>
      </c>
      <c r="K332" s="73" t="str">
        <f t="shared" si="16"/>
        <v/>
      </c>
      <c r="L332" s="73">
        <f t="shared" si="17"/>
        <v>1356.1251999999999</v>
      </c>
    </row>
    <row r="333" spans="1:12" ht="12.75" customHeight="1" x14ac:dyDescent="0.25">
      <c r="A333" s="67" t="s">
        <v>794</v>
      </c>
      <c r="B333" s="67" t="s">
        <v>1555</v>
      </c>
      <c r="C333" s="68" t="s">
        <v>1632</v>
      </c>
      <c r="D333" s="67" t="s">
        <v>1633</v>
      </c>
      <c r="E333" s="69">
        <v>251.58949999999999</v>
      </c>
      <c r="F333" s="70">
        <v>34</v>
      </c>
      <c r="G333" s="72">
        <v>44565</v>
      </c>
      <c r="H333" s="69">
        <v>366</v>
      </c>
      <c r="I333" s="69">
        <v>9</v>
      </c>
      <c r="J333" s="59">
        <f t="shared" si="15"/>
        <v>125.79474999999999</v>
      </c>
      <c r="K333" s="73" t="str">
        <f t="shared" si="16"/>
        <v/>
      </c>
      <c r="L333" s="73">
        <f t="shared" si="17"/>
        <v>4277.0214999999998</v>
      </c>
    </row>
    <row r="334" spans="1:12" ht="12.75" customHeight="1" x14ac:dyDescent="0.25">
      <c r="A334" s="67" t="s">
        <v>1038</v>
      </c>
      <c r="B334" s="67" t="s">
        <v>1151</v>
      </c>
      <c r="C334" s="68" t="s">
        <v>1634</v>
      </c>
      <c r="D334" s="67" t="s">
        <v>1635</v>
      </c>
      <c r="E334" s="69">
        <v>399.6225</v>
      </c>
      <c r="F334" s="70">
        <v>2</v>
      </c>
      <c r="G334" s="72">
        <v>44679</v>
      </c>
      <c r="H334" s="69">
        <v>540</v>
      </c>
      <c r="I334" s="69">
        <v>11</v>
      </c>
      <c r="J334" s="59">
        <f t="shared" si="15"/>
        <v>199.81125</v>
      </c>
      <c r="K334" s="73" t="str">
        <f t="shared" si="16"/>
        <v/>
      </c>
      <c r="L334" s="73">
        <f t="shared" si="17"/>
        <v>399.6225</v>
      </c>
    </row>
    <row r="335" spans="1:12" ht="12.75" customHeight="1" x14ac:dyDescent="0.25">
      <c r="A335" s="67" t="s">
        <v>968</v>
      </c>
      <c r="B335" s="67" t="s">
        <v>1308</v>
      </c>
      <c r="C335" s="68" t="s">
        <v>1636</v>
      </c>
      <c r="D335" s="67" t="s">
        <v>1637</v>
      </c>
      <c r="E335" s="69">
        <v>214</v>
      </c>
      <c r="F335" s="70">
        <v>33</v>
      </c>
      <c r="G335" s="72">
        <v>47648</v>
      </c>
      <c r="H335" s="69">
        <v>9999</v>
      </c>
      <c r="I335" s="69">
        <v>1</v>
      </c>
      <c r="J335" s="59">
        <f t="shared" si="15"/>
        <v>214</v>
      </c>
      <c r="K335" s="73" t="str">
        <f t="shared" si="16"/>
        <v/>
      </c>
      <c r="L335" s="73">
        <f t="shared" si="17"/>
        <v>7062</v>
      </c>
    </row>
    <row r="336" spans="1:12" ht="12.75" customHeight="1" x14ac:dyDescent="0.25">
      <c r="A336" s="67" t="s">
        <v>786</v>
      </c>
      <c r="B336" s="67" t="s">
        <v>1638</v>
      </c>
      <c r="C336" s="68" t="s">
        <v>1639</v>
      </c>
      <c r="D336" s="67" t="s">
        <v>1640</v>
      </c>
      <c r="E336" s="69">
        <v>214</v>
      </c>
      <c r="F336" s="70">
        <v>81</v>
      </c>
      <c r="G336" s="72">
        <v>45325</v>
      </c>
      <c r="H336" s="69">
        <v>999</v>
      </c>
      <c r="I336" s="69">
        <v>1</v>
      </c>
      <c r="J336" s="59">
        <f t="shared" si="15"/>
        <v>214</v>
      </c>
      <c r="K336" s="73" t="str">
        <f t="shared" si="16"/>
        <v/>
      </c>
      <c r="L336" s="73">
        <f t="shared" si="17"/>
        <v>17334</v>
      </c>
    </row>
    <row r="337" spans="1:12" ht="12.75" customHeight="1" x14ac:dyDescent="0.25">
      <c r="A337" s="67" t="s">
        <v>1038</v>
      </c>
      <c r="B337" s="67" t="s">
        <v>1641</v>
      </c>
      <c r="C337" s="68" t="s">
        <v>1642</v>
      </c>
      <c r="D337" s="67" t="s">
        <v>1643</v>
      </c>
      <c r="E337" s="69">
        <v>412.37</v>
      </c>
      <c r="F337" s="70">
        <v>14</v>
      </c>
      <c r="G337" s="72">
        <v>45264</v>
      </c>
      <c r="H337" s="69">
        <v>1095</v>
      </c>
      <c r="I337" s="69">
        <v>10</v>
      </c>
      <c r="J337" s="59">
        <f t="shared" si="15"/>
        <v>206.185</v>
      </c>
      <c r="K337" s="73" t="str">
        <f t="shared" si="16"/>
        <v/>
      </c>
      <c r="L337" s="73">
        <f t="shared" si="17"/>
        <v>2886.59</v>
      </c>
    </row>
    <row r="338" spans="1:12" ht="12.75" customHeight="1" x14ac:dyDescent="0.25">
      <c r="A338" s="67" t="s">
        <v>1121</v>
      </c>
      <c r="B338" s="67" t="s">
        <v>1382</v>
      </c>
      <c r="C338" s="68" t="s">
        <v>1644</v>
      </c>
      <c r="D338" s="67" t="s">
        <v>1645</v>
      </c>
      <c r="E338" s="69">
        <v>214</v>
      </c>
      <c r="F338" s="70">
        <v>51</v>
      </c>
      <c r="G338" s="72">
        <v>45160.5</v>
      </c>
      <c r="H338" s="69">
        <v>721.5</v>
      </c>
      <c r="I338" s="69">
        <v>1</v>
      </c>
      <c r="J338" s="59">
        <f t="shared" si="15"/>
        <v>214</v>
      </c>
      <c r="K338" s="73" t="str">
        <f t="shared" si="16"/>
        <v/>
      </c>
      <c r="L338" s="73">
        <f t="shared" si="17"/>
        <v>10914</v>
      </c>
    </row>
    <row r="339" spans="1:12" ht="12.75" customHeight="1" x14ac:dyDescent="0.25">
      <c r="A339" s="67" t="s">
        <v>872</v>
      </c>
      <c r="B339" s="67" t="s">
        <v>859</v>
      </c>
      <c r="C339" s="68" t="s">
        <v>1646</v>
      </c>
      <c r="D339" s="67" t="s">
        <v>1647</v>
      </c>
      <c r="E339" s="69">
        <v>214</v>
      </c>
      <c r="F339" s="70">
        <v>69</v>
      </c>
      <c r="G339" s="72">
        <v>45350.5</v>
      </c>
      <c r="H339" s="69">
        <v>973.5</v>
      </c>
      <c r="I339" s="69">
        <v>1</v>
      </c>
      <c r="J339" s="59">
        <f t="shared" si="15"/>
        <v>214</v>
      </c>
      <c r="K339" s="73" t="str">
        <f t="shared" si="16"/>
        <v/>
      </c>
      <c r="L339" s="73">
        <f t="shared" si="17"/>
        <v>14766</v>
      </c>
    </row>
    <row r="340" spans="1:12" ht="12.75" customHeight="1" x14ac:dyDescent="0.25">
      <c r="A340" s="67" t="s">
        <v>858</v>
      </c>
      <c r="B340" s="67" t="s">
        <v>802</v>
      </c>
      <c r="C340" s="68" t="s">
        <v>1648</v>
      </c>
      <c r="D340" s="67" t="s">
        <v>1649</v>
      </c>
      <c r="E340" s="69">
        <v>214</v>
      </c>
      <c r="F340" s="70">
        <v>30</v>
      </c>
      <c r="G340" s="72">
        <v>45264</v>
      </c>
      <c r="H340" s="69">
        <v>1095</v>
      </c>
      <c r="I340" s="69">
        <v>10</v>
      </c>
      <c r="J340" s="59">
        <f t="shared" si="15"/>
        <v>107</v>
      </c>
      <c r="K340" s="73" t="str">
        <f t="shared" si="16"/>
        <v/>
      </c>
      <c r="L340" s="73">
        <f t="shared" si="17"/>
        <v>3210</v>
      </c>
    </row>
    <row r="341" spans="1:12" ht="12.75" customHeight="1" x14ac:dyDescent="0.25">
      <c r="A341" s="67" t="s">
        <v>945</v>
      </c>
      <c r="B341" s="67" t="s">
        <v>817</v>
      </c>
      <c r="C341" s="68" t="s">
        <v>1650</v>
      </c>
      <c r="D341" s="67" t="s">
        <v>1651</v>
      </c>
      <c r="E341" s="69">
        <v>136.5504</v>
      </c>
      <c r="F341" s="70">
        <v>94</v>
      </c>
      <c r="G341" s="72">
        <v>44565</v>
      </c>
      <c r="H341" s="69">
        <v>366</v>
      </c>
      <c r="I341" s="69">
        <v>9</v>
      </c>
      <c r="J341" s="59">
        <f t="shared" si="15"/>
        <v>68.275199999999998</v>
      </c>
      <c r="K341" s="73" t="str">
        <f t="shared" si="16"/>
        <v>Списать</v>
      </c>
      <c r="L341" s="73">
        <f t="shared" si="17"/>
        <v>6417.8688000000002</v>
      </c>
    </row>
    <row r="342" spans="1:12" ht="12.75" customHeight="1" x14ac:dyDescent="0.25">
      <c r="A342" s="67" t="s">
        <v>782</v>
      </c>
      <c r="B342" s="67" t="s">
        <v>992</v>
      </c>
      <c r="C342" s="68" t="s">
        <v>1652</v>
      </c>
      <c r="D342" s="67" t="s">
        <v>1653</v>
      </c>
      <c r="E342" s="69">
        <v>164.48310000000001</v>
      </c>
      <c r="F342" s="70">
        <v>32</v>
      </c>
      <c r="G342" s="72">
        <v>44559</v>
      </c>
      <c r="H342" s="69">
        <v>270</v>
      </c>
      <c r="I342" s="69">
        <v>6</v>
      </c>
      <c r="J342" s="59">
        <f t="shared" si="15"/>
        <v>164.48310000000001</v>
      </c>
      <c r="K342" s="73" t="str">
        <f t="shared" si="16"/>
        <v/>
      </c>
      <c r="L342" s="73">
        <f t="shared" si="17"/>
        <v>5263.4592000000002</v>
      </c>
    </row>
    <row r="343" spans="1:12" ht="12.75" customHeight="1" x14ac:dyDescent="0.25">
      <c r="A343" s="67" t="s">
        <v>945</v>
      </c>
      <c r="B343" s="67" t="s">
        <v>1560</v>
      </c>
      <c r="C343" s="68" t="s">
        <v>1654</v>
      </c>
      <c r="D343" s="67" t="s">
        <v>1655</v>
      </c>
      <c r="E343" s="69">
        <v>199</v>
      </c>
      <c r="F343" s="70">
        <v>101</v>
      </c>
      <c r="G343" s="72">
        <v>46963</v>
      </c>
      <c r="H343" s="69">
        <v>6666</v>
      </c>
      <c r="I343" s="69">
        <v>1</v>
      </c>
      <c r="J343" s="59">
        <f t="shared" si="15"/>
        <v>199</v>
      </c>
      <c r="K343" s="73" t="str">
        <f t="shared" si="16"/>
        <v/>
      </c>
      <c r="L343" s="73">
        <f t="shared" si="17"/>
        <v>20099</v>
      </c>
    </row>
    <row r="344" spans="1:12" ht="12.75" customHeight="1" x14ac:dyDescent="0.25">
      <c r="A344" s="67" t="s">
        <v>1034</v>
      </c>
      <c r="B344" s="67" t="s">
        <v>779</v>
      </c>
      <c r="C344" s="68" t="s">
        <v>1656</v>
      </c>
      <c r="D344" s="67" t="s">
        <v>1657</v>
      </c>
      <c r="E344" s="69">
        <v>214</v>
      </c>
      <c r="F344" s="70">
        <v>44</v>
      </c>
      <c r="G344" s="72">
        <v>45229</v>
      </c>
      <c r="H344" s="69">
        <v>1095</v>
      </c>
      <c r="I344" s="69">
        <v>1</v>
      </c>
      <c r="J344" s="59">
        <f t="shared" si="15"/>
        <v>214</v>
      </c>
      <c r="K344" s="73" t="str">
        <f t="shared" si="16"/>
        <v/>
      </c>
      <c r="L344" s="73">
        <f t="shared" si="17"/>
        <v>9416</v>
      </c>
    </row>
    <row r="345" spans="1:12" ht="12.75" customHeight="1" x14ac:dyDescent="0.25">
      <c r="A345" s="67" t="s">
        <v>836</v>
      </c>
      <c r="B345" s="67" t="s">
        <v>907</v>
      </c>
      <c r="C345" s="68" t="s">
        <v>1658</v>
      </c>
      <c r="D345" s="67" t="s">
        <v>1659</v>
      </c>
      <c r="E345" s="69">
        <v>342.3768</v>
      </c>
      <c r="F345" s="70">
        <v>10</v>
      </c>
      <c r="G345" s="72">
        <v>44529</v>
      </c>
      <c r="H345" s="69">
        <v>180</v>
      </c>
      <c r="I345" s="69">
        <v>4</v>
      </c>
      <c r="J345" s="59">
        <f t="shared" si="15"/>
        <v>342.3768</v>
      </c>
      <c r="K345" s="73" t="str">
        <f t="shared" si="16"/>
        <v/>
      </c>
      <c r="L345" s="73">
        <f t="shared" si="17"/>
        <v>3423.768</v>
      </c>
    </row>
    <row r="346" spans="1:12" ht="12.75" customHeight="1" x14ac:dyDescent="0.25">
      <c r="A346" s="67" t="s">
        <v>824</v>
      </c>
      <c r="B346" s="67" t="s">
        <v>844</v>
      </c>
      <c r="C346" s="68" t="s">
        <v>1660</v>
      </c>
      <c r="D346" s="67" t="s">
        <v>1661</v>
      </c>
      <c r="E346" s="69">
        <v>412.86</v>
      </c>
      <c r="F346" s="70">
        <v>23</v>
      </c>
      <c r="G346" s="72">
        <v>44623.5</v>
      </c>
      <c r="H346" s="69">
        <v>364.5</v>
      </c>
      <c r="I346" s="69">
        <v>7</v>
      </c>
      <c r="J346" s="59">
        <f t="shared" si="15"/>
        <v>412.86</v>
      </c>
      <c r="K346" s="73" t="str">
        <f t="shared" si="16"/>
        <v/>
      </c>
      <c r="L346" s="73">
        <f t="shared" si="17"/>
        <v>9495.7800000000007</v>
      </c>
    </row>
    <row r="347" spans="1:12" ht="12.75" customHeight="1" x14ac:dyDescent="0.25">
      <c r="A347" s="67" t="s">
        <v>945</v>
      </c>
      <c r="B347" s="67" t="s">
        <v>999</v>
      </c>
      <c r="C347" s="68" t="s">
        <v>1662</v>
      </c>
      <c r="D347" s="67" t="s">
        <v>1663</v>
      </c>
      <c r="E347" s="69">
        <v>543.26099999999997</v>
      </c>
      <c r="F347" s="70">
        <v>21</v>
      </c>
      <c r="G347" s="72">
        <v>44604</v>
      </c>
      <c r="H347" s="69">
        <v>225</v>
      </c>
      <c r="I347" s="69">
        <v>3</v>
      </c>
      <c r="J347" s="59">
        <f t="shared" si="15"/>
        <v>543.26099999999997</v>
      </c>
      <c r="K347" s="73" t="str">
        <f t="shared" si="16"/>
        <v/>
      </c>
      <c r="L347" s="73">
        <f t="shared" si="17"/>
        <v>11408.481</v>
      </c>
    </row>
    <row r="348" spans="1:12" ht="12.75" customHeight="1" x14ac:dyDescent="0.25">
      <c r="A348" s="67" t="s">
        <v>836</v>
      </c>
      <c r="B348" s="67" t="s">
        <v>1053</v>
      </c>
      <c r="C348" s="68" t="s">
        <v>1664</v>
      </c>
      <c r="D348" s="67" t="s">
        <v>1665</v>
      </c>
      <c r="E348" s="69">
        <v>41.33</v>
      </c>
      <c r="F348" s="70">
        <v>13</v>
      </c>
      <c r="G348" s="72">
        <v>44869.5</v>
      </c>
      <c r="H348" s="69">
        <v>730.5</v>
      </c>
      <c r="I348" s="69">
        <v>11</v>
      </c>
      <c r="J348" s="59">
        <f t="shared" si="15"/>
        <v>20.664999999999999</v>
      </c>
      <c r="K348" s="73" t="str">
        <f t="shared" si="16"/>
        <v>Списать</v>
      </c>
      <c r="L348" s="73">
        <f t="shared" si="17"/>
        <v>268.64499999999998</v>
      </c>
    </row>
    <row r="349" spans="1:12" ht="12.75" customHeight="1" x14ac:dyDescent="0.25">
      <c r="A349" s="67" t="s">
        <v>858</v>
      </c>
      <c r="B349" s="67" t="s">
        <v>992</v>
      </c>
      <c r="C349" s="68" t="s">
        <v>1666</v>
      </c>
      <c r="D349" s="67" t="s">
        <v>1667</v>
      </c>
      <c r="E349" s="69">
        <v>76.0916</v>
      </c>
      <c r="F349" s="70">
        <v>95</v>
      </c>
      <c r="G349" s="72">
        <v>44563.5</v>
      </c>
      <c r="H349" s="69">
        <v>364.5</v>
      </c>
      <c r="I349" s="69">
        <v>9</v>
      </c>
      <c r="J349" s="59">
        <f t="shared" si="15"/>
        <v>38.0458</v>
      </c>
      <c r="K349" s="73" t="str">
        <f t="shared" si="16"/>
        <v>Списать</v>
      </c>
      <c r="L349" s="73">
        <f t="shared" si="17"/>
        <v>3614.3510000000001</v>
      </c>
    </row>
    <row r="350" spans="1:12" ht="12.75" customHeight="1" x14ac:dyDescent="0.25">
      <c r="A350" s="67" t="s">
        <v>832</v>
      </c>
      <c r="B350" s="67" t="s">
        <v>919</v>
      </c>
      <c r="C350" s="68" t="s">
        <v>1668</v>
      </c>
      <c r="D350" s="67" t="s">
        <v>1669</v>
      </c>
      <c r="E350" s="69">
        <v>196.9435</v>
      </c>
      <c r="F350" s="70">
        <v>3</v>
      </c>
      <c r="G350" s="72">
        <v>44686.5</v>
      </c>
      <c r="H350" s="69">
        <v>487.5</v>
      </c>
      <c r="I350" s="69">
        <v>9</v>
      </c>
      <c r="J350" s="59">
        <f t="shared" si="15"/>
        <v>98.47175</v>
      </c>
      <c r="K350" s="73" t="str">
        <f t="shared" si="16"/>
        <v>Списать</v>
      </c>
      <c r="L350" s="73">
        <f t="shared" si="17"/>
        <v>295.41525000000001</v>
      </c>
    </row>
    <row r="351" spans="1:12" ht="12.75" customHeight="1" x14ac:dyDescent="0.25">
      <c r="A351" s="67" t="s">
        <v>1670</v>
      </c>
      <c r="B351" s="67" t="s">
        <v>974</v>
      </c>
      <c r="C351" s="68" t="s">
        <v>1671</v>
      </c>
      <c r="D351" s="67" t="s">
        <v>1672</v>
      </c>
      <c r="E351" s="69">
        <v>117.47</v>
      </c>
      <c r="F351" s="70">
        <v>9</v>
      </c>
      <c r="G351" s="72">
        <v>45169.5</v>
      </c>
      <c r="H351" s="69">
        <v>730.5</v>
      </c>
      <c r="I351" s="69">
        <v>1</v>
      </c>
      <c r="J351" s="59">
        <f t="shared" si="15"/>
        <v>117.47</v>
      </c>
      <c r="K351" s="73" t="str">
        <f t="shared" si="16"/>
        <v/>
      </c>
      <c r="L351" s="73">
        <f t="shared" si="17"/>
        <v>1057.23</v>
      </c>
    </row>
    <row r="352" spans="1:12" ht="12.75" customHeight="1" x14ac:dyDescent="0.25">
      <c r="A352" s="67" t="s">
        <v>1429</v>
      </c>
      <c r="B352" s="67" t="s">
        <v>1022</v>
      </c>
      <c r="C352" s="68" t="s">
        <v>1673</v>
      </c>
      <c r="D352" s="67" t="s">
        <v>1674</v>
      </c>
      <c r="E352" s="69">
        <v>329.84039999999999</v>
      </c>
      <c r="F352" s="70">
        <v>27</v>
      </c>
      <c r="G352" s="72">
        <v>44559</v>
      </c>
      <c r="H352" s="69">
        <v>360</v>
      </c>
      <c r="I352" s="69">
        <v>9</v>
      </c>
      <c r="J352" s="59">
        <f t="shared" si="15"/>
        <v>164.92019999999999</v>
      </c>
      <c r="K352" s="73" t="str">
        <f t="shared" si="16"/>
        <v/>
      </c>
      <c r="L352" s="73">
        <f t="shared" si="17"/>
        <v>4452.8454000000002</v>
      </c>
    </row>
    <row r="353" spans="1:12" ht="12.75" customHeight="1" x14ac:dyDescent="0.25">
      <c r="A353" s="67" t="s">
        <v>1197</v>
      </c>
      <c r="B353" s="67" t="s">
        <v>1276</v>
      </c>
      <c r="C353" s="68" t="s">
        <v>1675</v>
      </c>
      <c r="D353" s="67" t="s">
        <v>1676</v>
      </c>
      <c r="E353" s="69">
        <v>165.36</v>
      </c>
      <c r="F353" s="70">
        <v>89</v>
      </c>
      <c r="G353" s="72">
        <v>45264</v>
      </c>
      <c r="H353" s="69">
        <v>1095</v>
      </c>
      <c r="I353" s="69">
        <v>10</v>
      </c>
      <c r="J353" s="59">
        <f t="shared" si="15"/>
        <v>82.68</v>
      </c>
      <c r="K353" s="73" t="str">
        <f t="shared" si="16"/>
        <v>Списать</v>
      </c>
      <c r="L353" s="73">
        <f t="shared" si="17"/>
        <v>7358.52</v>
      </c>
    </row>
    <row r="354" spans="1:12" ht="12.75" customHeight="1" x14ac:dyDescent="0.25">
      <c r="A354" s="67" t="s">
        <v>794</v>
      </c>
      <c r="B354" s="67" t="s">
        <v>1677</v>
      </c>
      <c r="C354" s="68" t="s">
        <v>1678</v>
      </c>
      <c r="D354" s="67" t="s">
        <v>1679</v>
      </c>
      <c r="E354" s="69">
        <v>214</v>
      </c>
      <c r="F354" s="70">
        <v>5</v>
      </c>
      <c r="G354" s="72">
        <v>44619</v>
      </c>
      <c r="H354" s="69">
        <v>420</v>
      </c>
      <c r="I354" s="69">
        <v>9</v>
      </c>
      <c r="J354" s="59">
        <f t="shared" si="15"/>
        <v>107</v>
      </c>
      <c r="K354" s="73" t="str">
        <f t="shared" si="16"/>
        <v/>
      </c>
      <c r="L354" s="73">
        <f t="shared" si="17"/>
        <v>535</v>
      </c>
    </row>
    <row r="355" spans="1:12" ht="12.75" customHeight="1" x14ac:dyDescent="0.25">
      <c r="A355" s="67" t="s">
        <v>824</v>
      </c>
      <c r="B355" s="67" t="s">
        <v>1237</v>
      </c>
      <c r="C355" s="68" t="s">
        <v>1680</v>
      </c>
      <c r="D355" s="67" t="s">
        <v>1681</v>
      </c>
      <c r="E355" s="69">
        <v>136.7294</v>
      </c>
      <c r="F355" s="70">
        <v>14</v>
      </c>
      <c r="G355" s="72">
        <v>45264</v>
      </c>
      <c r="H355" s="69">
        <v>1095</v>
      </c>
      <c r="I355" s="69">
        <v>10</v>
      </c>
      <c r="J355" s="59">
        <f t="shared" si="15"/>
        <v>68.364699999999999</v>
      </c>
      <c r="K355" s="73" t="str">
        <f t="shared" si="16"/>
        <v>Списать</v>
      </c>
      <c r="L355" s="73">
        <f t="shared" si="17"/>
        <v>957.10580000000004</v>
      </c>
    </row>
    <row r="356" spans="1:12" ht="12.75" customHeight="1" x14ac:dyDescent="0.25">
      <c r="A356" s="67" t="s">
        <v>864</v>
      </c>
      <c r="B356" s="67" t="s">
        <v>851</v>
      </c>
      <c r="C356" s="68" t="s">
        <v>1682</v>
      </c>
      <c r="D356" s="67" t="s">
        <v>1683</v>
      </c>
      <c r="E356" s="69">
        <v>192.8004</v>
      </c>
      <c r="F356" s="70">
        <v>20</v>
      </c>
      <c r="G356" s="72">
        <v>44716.5</v>
      </c>
      <c r="H356" s="69">
        <v>487.5</v>
      </c>
      <c r="I356" s="69">
        <v>8</v>
      </c>
      <c r="J356" s="59">
        <f t="shared" si="15"/>
        <v>192.8004</v>
      </c>
      <c r="K356" s="73" t="str">
        <f t="shared" si="16"/>
        <v/>
      </c>
      <c r="L356" s="73">
        <f t="shared" si="17"/>
        <v>3856.0079999999998</v>
      </c>
    </row>
    <row r="357" spans="1:12" ht="12.75" customHeight="1" x14ac:dyDescent="0.25">
      <c r="A357" s="67" t="s">
        <v>828</v>
      </c>
      <c r="B357" s="67" t="s">
        <v>829</v>
      </c>
      <c r="C357" s="68" t="s">
        <v>1684</v>
      </c>
      <c r="D357" s="67" t="s">
        <v>1685</v>
      </c>
      <c r="E357" s="69">
        <v>23.8</v>
      </c>
      <c r="F357" s="70">
        <v>41</v>
      </c>
      <c r="G357" s="72">
        <v>44565</v>
      </c>
      <c r="H357" s="69">
        <v>276</v>
      </c>
      <c r="I357" s="69">
        <v>6</v>
      </c>
      <c r="J357" s="59">
        <f t="shared" si="15"/>
        <v>23.8</v>
      </c>
      <c r="K357" s="73" t="str">
        <f t="shared" si="16"/>
        <v>Списать</v>
      </c>
      <c r="L357" s="73">
        <f t="shared" si="17"/>
        <v>975.80000000000007</v>
      </c>
    </row>
    <row r="358" spans="1:12" ht="12.75" customHeight="1" x14ac:dyDescent="0.25">
      <c r="A358" s="67" t="s">
        <v>794</v>
      </c>
      <c r="B358" s="67" t="s">
        <v>795</v>
      </c>
      <c r="C358" s="68" t="s">
        <v>1686</v>
      </c>
      <c r="D358" s="67" t="s">
        <v>1687</v>
      </c>
      <c r="E358" s="69">
        <v>214</v>
      </c>
      <c r="F358" s="70">
        <v>97</v>
      </c>
      <c r="G358" s="72">
        <v>44563.5</v>
      </c>
      <c r="H358" s="69">
        <v>364.5</v>
      </c>
      <c r="I358" s="69">
        <v>9</v>
      </c>
      <c r="J358" s="59">
        <f t="shared" si="15"/>
        <v>107</v>
      </c>
      <c r="K358" s="73" t="str">
        <f t="shared" si="16"/>
        <v/>
      </c>
      <c r="L358" s="73">
        <f t="shared" si="17"/>
        <v>10379</v>
      </c>
    </row>
    <row r="359" spans="1:12" ht="12.75" customHeight="1" x14ac:dyDescent="0.25">
      <c r="A359" s="67" t="s">
        <v>782</v>
      </c>
      <c r="B359" s="67" t="s">
        <v>999</v>
      </c>
      <c r="C359" s="68" t="s">
        <v>1688</v>
      </c>
      <c r="D359" s="67" t="s">
        <v>1689</v>
      </c>
      <c r="E359" s="69">
        <v>214</v>
      </c>
      <c r="F359" s="70">
        <v>36</v>
      </c>
      <c r="G359" s="72">
        <v>44619</v>
      </c>
      <c r="H359" s="69">
        <v>360</v>
      </c>
      <c r="I359" s="69">
        <v>7</v>
      </c>
      <c r="J359" s="59">
        <f t="shared" si="15"/>
        <v>214</v>
      </c>
      <c r="K359" s="73" t="str">
        <f t="shared" si="16"/>
        <v/>
      </c>
      <c r="L359" s="73">
        <f t="shared" si="17"/>
        <v>7704</v>
      </c>
    </row>
    <row r="360" spans="1:12" ht="12.75" customHeight="1" x14ac:dyDescent="0.25">
      <c r="A360" s="67" t="s">
        <v>1197</v>
      </c>
      <c r="B360" s="67" t="s">
        <v>1690</v>
      </c>
      <c r="C360" s="68" t="s">
        <v>1691</v>
      </c>
      <c r="D360" s="67" t="s">
        <v>1692</v>
      </c>
      <c r="E360" s="69">
        <v>214</v>
      </c>
      <c r="F360" s="70">
        <v>20</v>
      </c>
      <c r="G360" s="72">
        <v>45351</v>
      </c>
      <c r="H360" s="69">
        <v>912</v>
      </c>
      <c r="I360" s="69">
        <v>1</v>
      </c>
      <c r="J360" s="59">
        <f t="shared" si="15"/>
        <v>214</v>
      </c>
      <c r="K360" s="73" t="str">
        <f t="shared" si="16"/>
        <v/>
      </c>
      <c r="L360" s="73">
        <f t="shared" si="17"/>
        <v>4280</v>
      </c>
    </row>
    <row r="361" spans="1:12" ht="12.75" customHeight="1" x14ac:dyDescent="0.25">
      <c r="A361" s="67" t="s">
        <v>864</v>
      </c>
      <c r="B361" s="67" t="s">
        <v>1151</v>
      </c>
      <c r="C361" s="68" t="s">
        <v>1693</v>
      </c>
      <c r="D361" s="67" t="s">
        <v>1694</v>
      </c>
      <c r="E361" s="69">
        <v>144.29349999999999</v>
      </c>
      <c r="F361" s="70">
        <v>16</v>
      </c>
      <c r="G361" s="72">
        <v>45168</v>
      </c>
      <c r="H361" s="69">
        <v>729</v>
      </c>
      <c r="I361" s="69">
        <v>1</v>
      </c>
      <c r="J361" s="59">
        <f t="shared" si="15"/>
        <v>144.29349999999999</v>
      </c>
      <c r="K361" s="73" t="str">
        <f t="shared" si="16"/>
        <v/>
      </c>
      <c r="L361" s="73">
        <f t="shared" si="17"/>
        <v>2308.6959999999999</v>
      </c>
    </row>
    <row r="362" spans="1:12" ht="12.75" customHeight="1" x14ac:dyDescent="0.25">
      <c r="A362" s="67" t="s">
        <v>820</v>
      </c>
      <c r="B362" s="67" t="s">
        <v>817</v>
      </c>
      <c r="C362" s="68" t="s">
        <v>1695</v>
      </c>
      <c r="D362" s="67" t="s">
        <v>1696</v>
      </c>
      <c r="E362" s="69">
        <v>214</v>
      </c>
      <c r="F362" s="70">
        <v>135</v>
      </c>
      <c r="G362" s="72">
        <v>44986.5</v>
      </c>
      <c r="H362" s="69">
        <v>547.5</v>
      </c>
      <c r="I362" s="69">
        <v>1</v>
      </c>
      <c r="J362" s="59">
        <f t="shared" si="15"/>
        <v>214</v>
      </c>
      <c r="K362" s="73" t="str">
        <f t="shared" si="16"/>
        <v/>
      </c>
      <c r="L362" s="73">
        <f t="shared" si="17"/>
        <v>28890</v>
      </c>
    </row>
    <row r="363" spans="1:12" ht="12.75" customHeight="1" x14ac:dyDescent="0.25">
      <c r="A363" s="67" t="s">
        <v>820</v>
      </c>
      <c r="B363" s="67" t="s">
        <v>869</v>
      </c>
      <c r="C363" s="68" t="s">
        <v>1697</v>
      </c>
      <c r="D363" s="67" t="s">
        <v>1698</v>
      </c>
      <c r="E363" s="69">
        <v>156.29169999999999</v>
      </c>
      <c r="F363" s="70">
        <v>20</v>
      </c>
      <c r="G363" s="72">
        <v>44979</v>
      </c>
      <c r="H363" s="69">
        <v>540</v>
      </c>
      <c r="I363" s="69">
        <v>1</v>
      </c>
      <c r="J363" s="59">
        <f t="shared" si="15"/>
        <v>156.29169999999999</v>
      </c>
      <c r="K363" s="73" t="str">
        <f t="shared" si="16"/>
        <v/>
      </c>
      <c r="L363" s="73">
        <f t="shared" si="17"/>
        <v>3125.8339999999998</v>
      </c>
    </row>
    <row r="364" spans="1:12" ht="12.75" customHeight="1" x14ac:dyDescent="0.25">
      <c r="A364" s="67" t="s">
        <v>774</v>
      </c>
      <c r="B364" s="67" t="s">
        <v>799</v>
      </c>
      <c r="C364" s="68" t="s">
        <v>1699</v>
      </c>
      <c r="D364" s="67" t="s">
        <v>1700</v>
      </c>
      <c r="E364" s="69">
        <v>214</v>
      </c>
      <c r="F364" s="70">
        <v>0</v>
      </c>
      <c r="G364" s="72">
        <v>44680.5</v>
      </c>
      <c r="H364" s="69">
        <v>481.5</v>
      </c>
      <c r="I364" s="69">
        <v>9</v>
      </c>
      <c r="J364" s="59">
        <f t="shared" si="15"/>
        <v>107</v>
      </c>
      <c r="K364" s="73" t="str">
        <f t="shared" si="16"/>
        <v/>
      </c>
      <c r="L364" s="73">
        <f t="shared" si="17"/>
        <v>0</v>
      </c>
    </row>
    <row r="365" spans="1:12" ht="12.75" customHeight="1" x14ac:dyDescent="0.25">
      <c r="A365" s="67" t="s">
        <v>794</v>
      </c>
      <c r="B365" s="67" t="s">
        <v>810</v>
      </c>
      <c r="C365" s="68" t="s">
        <v>1701</v>
      </c>
      <c r="D365" s="67" t="s">
        <v>1702</v>
      </c>
      <c r="E365" s="69">
        <v>214</v>
      </c>
      <c r="F365" s="70">
        <v>31</v>
      </c>
      <c r="G365" s="72">
        <v>47648</v>
      </c>
      <c r="H365" s="69">
        <v>9999</v>
      </c>
      <c r="I365" s="69">
        <v>1</v>
      </c>
      <c r="J365" s="59">
        <f t="shared" si="15"/>
        <v>214</v>
      </c>
      <c r="K365" s="73" t="str">
        <f t="shared" si="16"/>
        <v/>
      </c>
      <c r="L365" s="73">
        <f t="shared" si="17"/>
        <v>6634</v>
      </c>
    </row>
    <row r="366" spans="1:12" ht="12.75" customHeight="1" x14ac:dyDescent="0.25">
      <c r="A366" s="67" t="s">
        <v>794</v>
      </c>
      <c r="B366" s="67" t="s">
        <v>1703</v>
      </c>
      <c r="C366" s="68" t="s">
        <v>1704</v>
      </c>
      <c r="D366" s="67" t="s">
        <v>1705</v>
      </c>
      <c r="E366" s="69">
        <v>214</v>
      </c>
      <c r="F366" s="70">
        <v>39</v>
      </c>
      <c r="G366" s="72">
        <v>47648</v>
      </c>
      <c r="H366" s="69">
        <v>9999</v>
      </c>
      <c r="I366" s="69">
        <v>11</v>
      </c>
      <c r="J366" s="59">
        <f t="shared" si="15"/>
        <v>107</v>
      </c>
      <c r="K366" s="73" t="str">
        <f t="shared" si="16"/>
        <v/>
      </c>
      <c r="L366" s="73">
        <f t="shared" si="17"/>
        <v>4173</v>
      </c>
    </row>
    <row r="367" spans="1:12" ht="12.75" customHeight="1" x14ac:dyDescent="0.25">
      <c r="A367" s="67" t="s">
        <v>782</v>
      </c>
      <c r="B367" s="67" t="s">
        <v>802</v>
      </c>
      <c r="C367" s="68" t="s">
        <v>1706</v>
      </c>
      <c r="D367" s="67" t="s">
        <v>1707</v>
      </c>
      <c r="E367" s="69">
        <v>214</v>
      </c>
      <c r="F367" s="70">
        <v>55</v>
      </c>
      <c r="G367" s="72">
        <v>44863</v>
      </c>
      <c r="H367" s="69">
        <v>1461</v>
      </c>
      <c r="I367" s="69">
        <v>1</v>
      </c>
      <c r="J367" s="59">
        <f t="shared" si="15"/>
        <v>214</v>
      </c>
      <c r="K367" s="73" t="str">
        <f t="shared" si="16"/>
        <v/>
      </c>
      <c r="L367" s="73">
        <f t="shared" si="17"/>
        <v>11770</v>
      </c>
    </row>
    <row r="368" spans="1:12" ht="12.75" customHeight="1" x14ac:dyDescent="0.25">
      <c r="A368" s="67" t="s">
        <v>945</v>
      </c>
      <c r="B368" s="67" t="s">
        <v>837</v>
      </c>
      <c r="C368" s="68" t="s">
        <v>1708</v>
      </c>
      <c r="D368" s="67" t="s">
        <v>1709</v>
      </c>
      <c r="E368" s="69">
        <v>105.87990000000001</v>
      </c>
      <c r="F368" s="70">
        <v>85</v>
      </c>
      <c r="G368" s="72">
        <v>44899.5</v>
      </c>
      <c r="H368" s="69">
        <v>730.5</v>
      </c>
      <c r="I368" s="69">
        <v>10</v>
      </c>
      <c r="J368" s="59">
        <f t="shared" si="15"/>
        <v>52.939950000000003</v>
      </c>
      <c r="K368" s="73" t="str">
        <f t="shared" si="16"/>
        <v>Списать</v>
      </c>
      <c r="L368" s="73">
        <f t="shared" si="17"/>
        <v>4499.8957500000006</v>
      </c>
    </row>
    <row r="369" spans="1:12" ht="12.75" customHeight="1" x14ac:dyDescent="0.25">
      <c r="A369" s="67" t="s">
        <v>836</v>
      </c>
      <c r="B369" s="67" t="s">
        <v>810</v>
      </c>
      <c r="C369" s="68" t="s">
        <v>1710</v>
      </c>
      <c r="D369" s="67" t="s">
        <v>1711</v>
      </c>
      <c r="E369" s="69">
        <v>214</v>
      </c>
      <c r="F369" s="70">
        <v>78</v>
      </c>
      <c r="G369" s="72">
        <v>47648</v>
      </c>
      <c r="H369" s="69">
        <v>9999</v>
      </c>
      <c r="I369" s="69">
        <v>1</v>
      </c>
      <c r="J369" s="59">
        <f t="shared" si="15"/>
        <v>214</v>
      </c>
      <c r="K369" s="73" t="str">
        <f t="shared" si="16"/>
        <v/>
      </c>
      <c r="L369" s="73">
        <f t="shared" si="17"/>
        <v>16692</v>
      </c>
    </row>
    <row r="370" spans="1:12" ht="12.75" customHeight="1" x14ac:dyDescent="0.25">
      <c r="A370" s="67" t="s">
        <v>782</v>
      </c>
      <c r="B370" s="67" t="s">
        <v>935</v>
      </c>
      <c r="C370" s="68" t="s">
        <v>1712</v>
      </c>
      <c r="D370" s="67" t="s">
        <v>1713</v>
      </c>
      <c r="E370" s="69">
        <v>380.15</v>
      </c>
      <c r="F370" s="70">
        <v>82</v>
      </c>
      <c r="G370" s="72">
        <v>47648</v>
      </c>
      <c r="H370" s="69">
        <v>9999</v>
      </c>
      <c r="I370" s="69">
        <v>10</v>
      </c>
      <c r="J370" s="59">
        <f t="shared" si="15"/>
        <v>190.07499999999999</v>
      </c>
      <c r="K370" s="73" t="str">
        <f t="shared" si="16"/>
        <v/>
      </c>
      <c r="L370" s="73">
        <f t="shared" si="17"/>
        <v>15586.15</v>
      </c>
    </row>
    <row r="371" spans="1:12" ht="12.75" customHeight="1" x14ac:dyDescent="0.25">
      <c r="A371" s="67" t="s">
        <v>794</v>
      </c>
      <c r="B371" s="67" t="s">
        <v>907</v>
      </c>
      <c r="C371" s="68" t="s">
        <v>1714</v>
      </c>
      <c r="D371" s="67" t="s">
        <v>1715</v>
      </c>
      <c r="E371" s="69">
        <v>214</v>
      </c>
      <c r="F371" s="70">
        <v>12</v>
      </c>
      <c r="G371" s="72">
        <v>44559</v>
      </c>
      <c r="H371" s="69">
        <v>360</v>
      </c>
      <c r="I371" s="69">
        <v>9</v>
      </c>
      <c r="J371" s="59">
        <f t="shared" si="15"/>
        <v>107</v>
      </c>
      <c r="K371" s="73" t="str">
        <f t="shared" si="16"/>
        <v/>
      </c>
      <c r="L371" s="73">
        <f t="shared" si="17"/>
        <v>1284</v>
      </c>
    </row>
    <row r="372" spans="1:12" ht="12.75" customHeight="1" x14ac:dyDescent="0.25">
      <c r="A372" s="67" t="s">
        <v>1670</v>
      </c>
      <c r="B372" s="67" t="s">
        <v>1716</v>
      </c>
      <c r="C372" s="68" t="s">
        <v>1717</v>
      </c>
      <c r="D372" s="67" t="s">
        <v>1718</v>
      </c>
      <c r="E372" s="69">
        <v>214</v>
      </c>
      <c r="F372" s="70">
        <v>7</v>
      </c>
      <c r="G372" s="72">
        <v>44529</v>
      </c>
      <c r="H372" s="69">
        <v>270</v>
      </c>
      <c r="I372" s="69">
        <v>7</v>
      </c>
      <c r="J372" s="59">
        <f t="shared" si="15"/>
        <v>214</v>
      </c>
      <c r="K372" s="73" t="str">
        <f t="shared" si="16"/>
        <v/>
      </c>
      <c r="L372" s="73">
        <f t="shared" si="17"/>
        <v>1498</v>
      </c>
    </row>
    <row r="373" spans="1:12" ht="12.75" customHeight="1" x14ac:dyDescent="0.25">
      <c r="A373" s="67" t="s">
        <v>1038</v>
      </c>
      <c r="B373" s="67" t="s">
        <v>1719</v>
      </c>
      <c r="C373" s="68" t="s">
        <v>1720</v>
      </c>
      <c r="D373" s="67" t="s">
        <v>1721</v>
      </c>
      <c r="E373" s="69">
        <v>84.975800000000007</v>
      </c>
      <c r="F373" s="70">
        <v>45</v>
      </c>
      <c r="G373" s="72">
        <v>44985</v>
      </c>
      <c r="H373" s="69">
        <v>546</v>
      </c>
      <c r="I373" s="69">
        <v>1</v>
      </c>
      <c r="J373" s="59">
        <f t="shared" si="15"/>
        <v>84.975800000000007</v>
      </c>
      <c r="K373" s="73" t="str">
        <f t="shared" si="16"/>
        <v>Списать</v>
      </c>
      <c r="L373" s="73">
        <f t="shared" si="17"/>
        <v>3823.9110000000005</v>
      </c>
    </row>
    <row r="374" spans="1:12" ht="12.75" customHeight="1" x14ac:dyDescent="0.25">
      <c r="A374" s="67" t="s">
        <v>858</v>
      </c>
      <c r="B374" s="67" t="s">
        <v>1490</v>
      </c>
      <c r="C374" s="68" t="s">
        <v>1722</v>
      </c>
      <c r="D374" s="67" t="s">
        <v>1723</v>
      </c>
      <c r="E374" s="69">
        <v>214</v>
      </c>
      <c r="F374" s="70">
        <v>180</v>
      </c>
      <c r="G374" s="72">
        <v>45229</v>
      </c>
      <c r="H374" s="69">
        <v>1095</v>
      </c>
      <c r="I374" s="69">
        <v>1</v>
      </c>
      <c r="J374" s="59">
        <f t="shared" si="15"/>
        <v>214</v>
      </c>
      <c r="K374" s="73" t="str">
        <f t="shared" si="16"/>
        <v/>
      </c>
      <c r="L374" s="73">
        <f t="shared" si="17"/>
        <v>38520</v>
      </c>
    </row>
    <row r="375" spans="1:12" ht="12.75" customHeight="1" x14ac:dyDescent="0.25">
      <c r="A375" s="67" t="s">
        <v>913</v>
      </c>
      <c r="B375" s="67" t="s">
        <v>1308</v>
      </c>
      <c r="C375" s="68" t="s">
        <v>1724</v>
      </c>
      <c r="D375" s="67" t="s">
        <v>1725</v>
      </c>
      <c r="E375" s="69">
        <v>142.01</v>
      </c>
      <c r="F375" s="70">
        <v>891</v>
      </c>
      <c r="G375" s="72">
        <v>47648</v>
      </c>
      <c r="H375" s="69">
        <v>9999</v>
      </c>
      <c r="I375" s="69">
        <v>10</v>
      </c>
      <c r="J375" s="59">
        <f t="shared" si="15"/>
        <v>71.004999999999995</v>
      </c>
      <c r="K375" s="73" t="str">
        <f t="shared" si="16"/>
        <v>Списать</v>
      </c>
      <c r="L375" s="73">
        <f t="shared" si="17"/>
        <v>63265.454999999994</v>
      </c>
    </row>
    <row r="376" spans="1:12" ht="12.75" customHeight="1" x14ac:dyDescent="0.25">
      <c r="A376" s="67" t="s">
        <v>794</v>
      </c>
      <c r="B376" s="67" t="s">
        <v>795</v>
      </c>
      <c r="C376" s="68" t="s">
        <v>1726</v>
      </c>
      <c r="D376" s="67" t="s">
        <v>1727</v>
      </c>
      <c r="E376" s="69">
        <v>214</v>
      </c>
      <c r="F376" s="70">
        <v>127</v>
      </c>
      <c r="G376" s="72">
        <v>44563.5</v>
      </c>
      <c r="H376" s="69">
        <v>364.5</v>
      </c>
      <c r="I376" s="69">
        <v>9</v>
      </c>
      <c r="J376" s="59">
        <f t="shared" si="15"/>
        <v>107</v>
      </c>
      <c r="K376" s="73" t="str">
        <f t="shared" si="16"/>
        <v/>
      </c>
      <c r="L376" s="73">
        <f t="shared" si="17"/>
        <v>13589</v>
      </c>
    </row>
    <row r="377" spans="1:12" ht="12.75" customHeight="1" x14ac:dyDescent="0.25">
      <c r="A377" s="67" t="s">
        <v>977</v>
      </c>
      <c r="B377" s="67" t="s">
        <v>1069</v>
      </c>
      <c r="C377" s="68" t="s">
        <v>1728</v>
      </c>
      <c r="D377" s="67" t="s">
        <v>1729</v>
      </c>
      <c r="E377" s="69">
        <v>101.6347</v>
      </c>
      <c r="F377" s="70">
        <v>53</v>
      </c>
      <c r="G377" s="72">
        <v>45169.5</v>
      </c>
      <c r="H377" s="69">
        <v>730.5</v>
      </c>
      <c r="I377" s="69">
        <v>1</v>
      </c>
      <c r="J377" s="59">
        <f t="shared" si="15"/>
        <v>101.6347</v>
      </c>
      <c r="K377" s="73" t="str">
        <f t="shared" si="16"/>
        <v/>
      </c>
      <c r="L377" s="73">
        <f t="shared" si="17"/>
        <v>5386.6390999999994</v>
      </c>
    </row>
    <row r="378" spans="1:12" ht="12.75" customHeight="1" x14ac:dyDescent="0.25">
      <c r="A378" s="67" t="s">
        <v>847</v>
      </c>
      <c r="B378" s="67" t="s">
        <v>791</v>
      </c>
      <c r="C378" s="68" t="s">
        <v>1730</v>
      </c>
      <c r="D378" s="67" t="s">
        <v>1731</v>
      </c>
      <c r="E378" s="69">
        <v>199</v>
      </c>
      <c r="F378" s="70">
        <v>9</v>
      </c>
      <c r="G378" s="72">
        <v>44718</v>
      </c>
      <c r="H378" s="69">
        <v>549</v>
      </c>
      <c r="I378" s="69">
        <v>10</v>
      </c>
      <c r="J378" s="59">
        <f t="shared" si="15"/>
        <v>99.5</v>
      </c>
      <c r="K378" s="73" t="str">
        <f t="shared" si="16"/>
        <v>Списать</v>
      </c>
      <c r="L378" s="73">
        <f t="shared" si="17"/>
        <v>895.5</v>
      </c>
    </row>
    <row r="379" spans="1:12" ht="12.75" customHeight="1" x14ac:dyDescent="0.25">
      <c r="A379" s="67" t="s">
        <v>828</v>
      </c>
      <c r="B379" s="67" t="s">
        <v>1217</v>
      </c>
      <c r="C379" s="68" t="s">
        <v>1732</v>
      </c>
      <c r="D379" s="67" t="s">
        <v>1733</v>
      </c>
      <c r="E379" s="69">
        <v>92</v>
      </c>
      <c r="F379" s="70">
        <v>86</v>
      </c>
      <c r="G379" s="72">
        <v>44979</v>
      </c>
      <c r="H379" s="69">
        <v>540</v>
      </c>
      <c r="I379" s="69">
        <v>1</v>
      </c>
      <c r="J379" s="59">
        <f t="shared" si="15"/>
        <v>92</v>
      </c>
      <c r="K379" s="73" t="str">
        <f t="shared" si="16"/>
        <v>Списать</v>
      </c>
      <c r="L379" s="73">
        <f t="shared" si="17"/>
        <v>7912</v>
      </c>
    </row>
    <row r="380" spans="1:12" ht="12.75" customHeight="1" x14ac:dyDescent="0.25">
      <c r="A380" s="67" t="s">
        <v>794</v>
      </c>
      <c r="B380" s="67" t="s">
        <v>779</v>
      </c>
      <c r="C380" s="68" t="s">
        <v>1734</v>
      </c>
      <c r="D380" s="67" t="s">
        <v>1735</v>
      </c>
      <c r="E380" s="69">
        <v>105.0562</v>
      </c>
      <c r="F380" s="70">
        <v>37</v>
      </c>
      <c r="G380" s="72">
        <v>44679</v>
      </c>
      <c r="H380" s="69">
        <v>540</v>
      </c>
      <c r="I380" s="69">
        <v>11</v>
      </c>
      <c r="J380" s="59">
        <f t="shared" si="15"/>
        <v>52.528100000000002</v>
      </c>
      <c r="K380" s="73" t="str">
        <f t="shared" si="16"/>
        <v>Списать</v>
      </c>
      <c r="L380" s="73">
        <f t="shared" si="17"/>
        <v>1943.5397</v>
      </c>
    </row>
    <row r="381" spans="1:12" ht="12.75" customHeight="1" x14ac:dyDescent="0.25">
      <c r="A381" s="67" t="s">
        <v>1220</v>
      </c>
      <c r="B381" s="67" t="s">
        <v>821</v>
      </c>
      <c r="C381" s="68" t="s">
        <v>1736</v>
      </c>
      <c r="D381" s="67" t="s">
        <v>1737</v>
      </c>
      <c r="E381" s="69">
        <v>148.53</v>
      </c>
      <c r="F381" s="70">
        <v>3</v>
      </c>
      <c r="G381" s="72">
        <v>44589</v>
      </c>
      <c r="H381" s="69">
        <v>270</v>
      </c>
      <c r="I381" s="69">
        <v>5</v>
      </c>
      <c r="J381" s="59">
        <f t="shared" si="15"/>
        <v>148.53</v>
      </c>
      <c r="K381" s="73" t="str">
        <f t="shared" si="16"/>
        <v/>
      </c>
      <c r="L381" s="73">
        <f t="shared" si="17"/>
        <v>445.59000000000003</v>
      </c>
    </row>
    <row r="382" spans="1:12" ht="12.75" customHeight="1" x14ac:dyDescent="0.25">
      <c r="A382" s="67" t="s">
        <v>900</v>
      </c>
      <c r="B382" s="67" t="s">
        <v>779</v>
      </c>
      <c r="C382" s="68" t="s">
        <v>1738</v>
      </c>
      <c r="D382" s="67" t="s">
        <v>1739</v>
      </c>
      <c r="E382" s="69">
        <v>300</v>
      </c>
      <c r="F382" s="70">
        <v>5300</v>
      </c>
      <c r="G382" s="72">
        <v>47648</v>
      </c>
      <c r="H382" s="69">
        <v>9999</v>
      </c>
      <c r="I382" s="69">
        <v>1</v>
      </c>
      <c r="J382" s="59">
        <f t="shared" si="15"/>
        <v>300</v>
      </c>
      <c r="K382" s="73" t="str">
        <f t="shared" si="16"/>
        <v/>
      </c>
      <c r="L382" s="73">
        <f t="shared" si="17"/>
        <v>1590000</v>
      </c>
    </row>
    <row r="383" spans="1:12" ht="12.75" customHeight="1" x14ac:dyDescent="0.25">
      <c r="A383" s="67" t="s">
        <v>1740</v>
      </c>
      <c r="B383" s="67" t="s">
        <v>1555</v>
      </c>
      <c r="C383" s="68" t="s">
        <v>1741</v>
      </c>
      <c r="D383" s="67" t="s">
        <v>1742</v>
      </c>
      <c r="E383" s="69">
        <v>214</v>
      </c>
      <c r="F383" s="70">
        <v>60</v>
      </c>
      <c r="G383" s="72">
        <v>44589</v>
      </c>
      <c r="H383" s="69">
        <v>270</v>
      </c>
      <c r="I383" s="69">
        <v>5</v>
      </c>
      <c r="J383" s="59">
        <f t="shared" si="15"/>
        <v>214</v>
      </c>
      <c r="K383" s="73" t="str">
        <f t="shared" si="16"/>
        <v/>
      </c>
      <c r="L383" s="73">
        <f t="shared" si="17"/>
        <v>12840</v>
      </c>
    </row>
    <row r="384" spans="1:12" ht="12.75" customHeight="1" x14ac:dyDescent="0.25">
      <c r="A384" s="67" t="s">
        <v>858</v>
      </c>
      <c r="B384" s="67" t="s">
        <v>859</v>
      </c>
      <c r="C384" s="68" t="s">
        <v>1743</v>
      </c>
      <c r="D384" s="67" t="s">
        <v>1744</v>
      </c>
      <c r="E384" s="69">
        <v>106.46169999999999</v>
      </c>
      <c r="F384" s="70">
        <v>105</v>
      </c>
      <c r="G384" s="72">
        <v>45169.5</v>
      </c>
      <c r="H384" s="69">
        <v>730.5</v>
      </c>
      <c r="I384" s="69">
        <v>1</v>
      </c>
      <c r="J384" s="59">
        <f t="shared" si="15"/>
        <v>106.46169999999999</v>
      </c>
      <c r="K384" s="73" t="str">
        <f t="shared" si="16"/>
        <v/>
      </c>
      <c r="L384" s="73">
        <f t="shared" si="17"/>
        <v>11178.478499999999</v>
      </c>
    </row>
    <row r="385" spans="1:12" ht="12.75" customHeight="1" x14ac:dyDescent="0.25">
      <c r="A385" s="67" t="s">
        <v>847</v>
      </c>
      <c r="B385" s="67" t="s">
        <v>919</v>
      </c>
      <c r="C385" s="68" t="s">
        <v>1745</v>
      </c>
      <c r="D385" s="67" t="s">
        <v>1746</v>
      </c>
      <c r="E385" s="69">
        <v>503.75869999999998</v>
      </c>
      <c r="F385" s="70">
        <v>67</v>
      </c>
      <c r="G385" s="72">
        <v>44859</v>
      </c>
      <c r="H385" s="69">
        <v>720</v>
      </c>
      <c r="I385" s="69">
        <v>11</v>
      </c>
      <c r="J385" s="59">
        <f t="shared" si="15"/>
        <v>251.87934999999999</v>
      </c>
      <c r="K385" s="73" t="str">
        <f t="shared" si="16"/>
        <v/>
      </c>
      <c r="L385" s="73">
        <f t="shared" si="17"/>
        <v>16875.916450000001</v>
      </c>
    </row>
    <row r="386" spans="1:12" ht="12.75" customHeight="1" x14ac:dyDescent="0.25">
      <c r="A386" s="67" t="s">
        <v>794</v>
      </c>
      <c r="B386" s="67" t="s">
        <v>992</v>
      </c>
      <c r="C386" s="68" t="s">
        <v>1747</v>
      </c>
      <c r="D386" s="67" t="s">
        <v>1748</v>
      </c>
      <c r="E386" s="69">
        <v>181.38419999999999</v>
      </c>
      <c r="F386" s="70">
        <v>75</v>
      </c>
      <c r="G386" s="72">
        <v>44565</v>
      </c>
      <c r="H386" s="69">
        <v>366</v>
      </c>
      <c r="I386" s="69">
        <v>9</v>
      </c>
      <c r="J386" s="59">
        <f t="shared" si="15"/>
        <v>90.692099999999996</v>
      </c>
      <c r="K386" s="73" t="str">
        <f t="shared" si="16"/>
        <v>Списать</v>
      </c>
      <c r="L386" s="73">
        <f t="shared" si="17"/>
        <v>6801.9074999999993</v>
      </c>
    </row>
    <row r="387" spans="1:12" ht="12.75" customHeight="1" x14ac:dyDescent="0.25">
      <c r="A387" s="67" t="s">
        <v>782</v>
      </c>
      <c r="B387" s="67" t="s">
        <v>1749</v>
      </c>
      <c r="C387" s="68" t="s">
        <v>1750</v>
      </c>
      <c r="D387" s="67" t="s">
        <v>1751</v>
      </c>
      <c r="E387" s="69">
        <v>88.8446</v>
      </c>
      <c r="F387" s="70">
        <v>16</v>
      </c>
      <c r="G387" s="72">
        <v>45168</v>
      </c>
      <c r="H387" s="69">
        <v>729</v>
      </c>
      <c r="I387" s="69">
        <v>1</v>
      </c>
      <c r="J387" s="59">
        <f t="shared" ref="J387:J450" si="18">IF(I387&gt;8,E387/2,E387)</f>
        <v>88.8446</v>
      </c>
      <c r="K387" s="73" t="str">
        <f t="shared" ref="K387:K450" si="19">IF(J387&lt;100,"Списать","")</f>
        <v>Списать</v>
      </c>
      <c r="L387" s="73">
        <f t="shared" ref="L387:L450" si="20">F387*J387</f>
        <v>1421.5136</v>
      </c>
    </row>
    <row r="388" spans="1:12" ht="12.75" customHeight="1" x14ac:dyDescent="0.25">
      <c r="A388" s="67" t="s">
        <v>828</v>
      </c>
      <c r="B388" s="67" t="s">
        <v>1629</v>
      </c>
      <c r="C388" s="68" t="s">
        <v>1752</v>
      </c>
      <c r="D388" s="67" t="s">
        <v>1753</v>
      </c>
      <c r="E388" s="69">
        <v>143.8304</v>
      </c>
      <c r="F388" s="70">
        <v>107</v>
      </c>
      <c r="G388" s="72">
        <v>44898</v>
      </c>
      <c r="H388" s="69">
        <v>729</v>
      </c>
      <c r="I388" s="69">
        <v>10</v>
      </c>
      <c r="J388" s="59">
        <f t="shared" si="18"/>
        <v>71.915199999999999</v>
      </c>
      <c r="K388" s="73" t="str">
        <f t="shared" si="19"/>
        <v>Списать</v>
      </c>
      <c r="L388" s="73">
        <f t="shared" si="20"/>
        <v>7694.9264000000003</v>
      </c>
    </row>
    <row r="389" spans="1:12" ht="12.75" customHeight="1" x14ac:dyDescent="0.25">
      <c r="A389" s="67" t="s">
        <v>952</v>
      </c>
      <c r="B389" s="67" t="s">
        <v>1754</v>
      </c>
      <c r="C389" s="68" t="s">
        <v>1755</v>
      </c>
      <c r="D389" s="67" t="s">
        <v>1756</v>
      </c>
      <c r="E389" s="69">
        <v>113.0568</v>
      </c>
      <c r="F389" s="70">
        <v>17</v>
      </c>
      <c r="G389" s="72">
        <v>44565</v>
      </c>
      <c r="H389" s="69">
        <v>366</v>
      </c>
      <c r="I389" s="69">
        <v>9</v>
      </c>
      <c r="J389" s="59">
        <f t="shared" si="18"/>
        <v>56.528399999999998</v>
      </c>
      <c r="K389" s="73" t="str">
        <f t="shared" si="19"/>
        <v>Списать</v>
      </c>
      <c r="L389" s="73">
        <f t="shared" si="20"/>
        <v>960.9828</v>
      </c>
    </row>
    <row r="390" spans="1:12" ht="12.75" customHeight="1" x14ac:dyDescent="0.25">
      <c r="A390" s="67" t="s">
        <v>828</v>
      </c>
      <c r="B390" s="67" t="s">
        <v>1069</v>
      </c>
      <c r="C390" s="68" t="s">
        <v>1757</v>
      </c>
      <c r="D390" s="67" t="s">
        <v>1758</v>
      </c>
      <c r="E390" s="69">
        <v>101.6347</v>
      </c>
      <c r="F390" s="70">
        <v>44</v>
      </c>
      <c r="G390" s="72">
        <v>45229</v>
      </c>
      <c r="H390" s="69">
        <v>1095</v>
      </c>
      <c r="I390" s="69">
        <v>1</v>
      </c>
      <c r="J390" s="59">
        <f t="shared" si="18"/>
        <v>101.6347</v>
      </c>
      <c r="K390" s="73" t="str">
        <f t="shared" si="19"/>
        <v/>
      </c>
      <c r="L390" s="73">
        <f t="shared" si="20"/>
        <v>4471.9268000000002</v>
      </c>
    </row>
    <row r="391" spans="1:12" x14ac:dyDescent="0.25">
      <c r="A391" s="67" t="s">
        <v>828</v>
      </c>
      <c r="B391" s="67" t="s">
        <v>1759</v>
      </c>
      <c r="C391" s="68" t="s">
        <v>1760</v>
      </c>
      <c r="D391" s="67" t="s">
        <v>1761</v>
      </c>
      <c r="E391" s="69">
        <v>214</v>
      </c>
      <c r="F391" s="70">
        <v>37</v>
      </c>
      <c r="G391" s="72">
        <v>44623.5</v>
      </c>
      <c r="H391" s="69">
        <v>244.5</v>
      </c>
      <c r="I391" s="69">
        <v>3</v>
      </c>
      <c r="J391" s="59">
        <f t="shared" si="18"/>
        <v>214</v>
      </c>
      <c r="K391" s="73" t="str">
        <f t="shared" si="19"/>
        <v/>
      </c>
      <c r="L391" s="73">
        <f t="shared" si="20"/>
        <v>7918</v>
      </c>
    </row>
    <row r="392" spans="1:12" ht="12.75" customHeight="1" x14ac:dyDescent="0.25">
      <c r="A392" s="67" t="s">
        <v>1284</v>
      </c>
      <c r="B392" s="67" t="s">
        <v>969</v>
      </c>
      <c r="C392" s="68" t="s">
        <v>1762</v>
      </c>
      <c r="D392" s="67" t="s">
        <v>1287</v>
      </c>
      <c r="E392" s="69">
        <v>214</v>
      </c>
      <c r="F392" s="70">
        <v>15</v>
      </c>
      <c r="G392" s="72">
        <v>44899.5</v>
      </c>
      <c r="H392" s="69">
        <v>730.5</v>
      </c>
      <c r="I392" s="69">
        <v>10</v>
      </c>
      <c r="J392" s="59">
        <f t="shared" si="18"/>
        <v>107</v>
      </c>
      <c r="K392" s="73" t="str">
        <f t="shared" si="19"/>
        <v/>
      </c>
      <c r="L392" s="73">
        <f t="shared" si="20"/>
        <v>1605</v>
      </c>
    </row>
    <row r="393" spans="1:12" ht="12.75" customHeight="1" x14ac:dyDescent="0.25">
      <c r="A393" s="67" t="s">
        <v>836</v>
      </c>
      <c r="B393" s="67" t="s">
        <v>1763</v>
      </c>
      <c r="C393" s="68" t="s">
        <v>1764</v>
      </c>
      <c r="D393" s="67" t="s">
        <v>1765</v>
      </c>
      <c r="E393" s="69">
        <v>223</v>
      </c>
      <c r="F393" s="70">
        <v>19</v>
      </c>
      <c r="G393" s="72">
        <v>45169.5</v>
      </c>
      <c r="H393" s="69">
        <v>730.5</v>
      </c>
      <c r="I393" s="69">
        <v>1</v>
      </c>
      <c r="J393" s="59">
        <f t="shared" si="18"/>
        <v>223</v>
      </c>
      <c r="K393" s="73" t="str">
        <f t="shared" si="19"/>
        <v/>
      </c>
      <c r="L393" s="73">
        <f t="shared" si="20"/>
        <v>4237</v>
      </c>
    </row>
    <row r="394" spans="1:12" ht="12.75" customHeight="1" x14ac:dyDescent="0.25">
      <c r="A394" s="67" t="s">
        <v>945</v>
      </c>
      <c r="B394" s="67" t="s">
        <v>1560</v>
      </c>
      <c r="C394" s="68" t="s">
        <v>1766</v>
      </c>
      <c r="D394" s="67" t="s">
        <v>1767</v>
      </c>
      <c r="E394" s="69">
        <v>199</v>
      </c>
      <c r="F394" s="70">
        <v>142</v>
      </c>
      <c r="G394" s="72">
        <v>45041</v>
      </c>
      <c r="H394" s="69">
        <v>6666</v>
      </c>
      <c r="I394" s="69">
        <v>10</v>
      </c>
      <c r="J394" s="59">
        <f t="shared" si="18"/>
        <v>99.5</v>
      </c>
      <c r="K394" s="73" t="str">
        <f t="shared" si="19"/>
        <v>Списать</v>
      </c>
      <c r="L394" s="73">
        <f t="shared" si="20"/>
        <v>14129</v>
      </c>
    </row>
    <row r="395" spans="1:12" ht="12.75" customHeight="1" x14ac:dyDescent="0.25">
      <c r="A395" s="67" t="s">
        <v>782</v>
      </c>
      <c r="B395" s="67" t="s">
        <v>1768</v>
      </c>
      <c r="C395" s="68" t="s">
        <v>1769</v>
      </c>
      <c r="D395" s="67" t="s">
        <v>1770</v>
      </c>
      <c r="E395" s="69">
        <v>760.61400000000003</v>
      </c>
      <c r="F395" s="70">
        <v>7</v>
      </c>
      <c r="G395" s="72">
        <v>45159</v>
      </c>
      <c r="H395" s="69">
        <v>720</v>
      </c>
      <c r="I395" s="69">
        <v>1</v>
      </c>
      <c r="J395" s="59">
        <f t="shared" si="18"/>
        <v>760.61400000000003</v>
      </c>
      <c r="K395" s="73" t="str">
        <f t="shared" si="19"/>
        <v/>
      </c>
      <c r="L395" s="73">
        <f t="shared" si="20"/>
        <v>5324.2980000000007</v>
      </c>
    </row>
    <row r="396" spans="1:12" ht="12.75" customHeight="1" x14ac:dyDescent="0.25">
      <c r="A396" s="67" t="s">
        <v>1034</v>
      </c>
      <c r="B396" s="67" t="s">
        <v>958</v>
      </c>
      <c r="C396" s="68" t="s">
        <v>1771</v>
      </c>
      <c r="D396" s="67" t="s">
        <v>1772</v>
      </c>
      <c r="E396" s="69">
        <v>65.371799999999993</v>
      </c>
      <c r="F396" s="70">
        <v>20</v>
      </c>
      <c r="G396" s="72">
        <v>44571</v>
      </c>
      <c r="H396" s="69">
        <v>162</v>
      </c>
      <c r="I396" s="69">
        <v>2</v>
      </c>
      <c r="J396" s="59">
        <f t="shared" si="18"/>
        <v>65.371799999999993</v>
      </c>
      <c r="K396" s="73" t="str">
        <f t="shared" si="19"/>
        <v>Списать</v>
      </c>
      <c r="L396" s="73">
        <f t="shared" si="20"/>
        <v>1307.4359999999999</v>
      </c>
    </row>
    <row r="397" spans="1:12" ht="12.75" customHeight="1" x14ac:dyDescent="0.25">
      <c r="A397" s="67" t="s">
        <v>782</v>
      </c>
      <c r="B397" s="67" t="s">
        <v>1276</v>
      </c>
      <c r="C397" s="68" t="s">
        <v>1773</v>
      </c>
      <c r="D397" s="67" t="s">
        <v>1774</v>
      </c>
      <c r="E397" s="69">
        <v>142.66720000000001</v>
      </c>
      <c r="F397" s="70">
        <v>76</v>
      </c>
      <c r="G397" s="72">
        <v>45159</v>
      </c>
      <c r="H397" s="69">
        <v>720</v>
      </c>
      <c r="I397" s="69">
        <v>1</v>
      </c>
      <c r="J397" s="59">
        <f t="shared" si="18"/>
        <v>142.66720000000001</v>
      </c>
      <c r="K397" s="73" t="str">
        <f t="shared" si="19"/>
        <v/>
      </c>
      <c r="L397" s="73">
        <f t="shared" si="20"/>
        <v>10842.707200000001</v>
      </c>
    </row>
    <row r="398" spans="1:12" ht="12.75" customHeight="1" x14ac:dyDescent="0.25">
      <c r="A398" s="67" t="s">
        <v>1611</v>
      </c>
      <c r="B398" s="67" t="s">
        <v>1211</v>
      </c>
      <c r="C398" s="68" t="s">
        <v>1775</v>
      </c>
      <c r="D398" s="67" t="s">
        <v>1776</v>
      </c>
      <c r="E398" s="69">
        <v>214</v>
      </c>
      <c r="F398" s="70">
        <v>0</v>
      </c>
      <c r="G398" s="72">
        <v>44559</v>
      </c>
      <c r="H398" s="69">
        <v>300</v>
      </c>
      <c r="I398" s="69">
        <v>7</v>
      </c>
      <c r="J398" s="59">
        <f t="shared" si="18"/>
        <v>214</v>
      </c>
      <c r="K398" s="73" t="str">
        <f t="shared" si="19"/>
        <v/>
      </c>
      <c r="L398" s="73">
        <f t="shared" si="20"/>
        <v>0</v>
      </c>
    </row>
    <row r="399" spans="1:12" ht="12.75" customHeight="1" x14ac:dyDescent="0.25">
      <c r="A399" s="67" t="s">
        <v>1197</v>
      </c>
      <c r="B399" s="67" t="s">
        <v>779</v>
      </c>
      <c r="C399" s="68" t="s">
        <v>1777</v>
      </c>
      <c r="D399" s="67" t="s">
        <v>1778</v>
      </c>
      <c r="E399" s="69">
        <v>186.13820000000001</v>
      </c>
      <c r="F399" s="70">
        <v>35</v>
      </c>
      <c r="G399" s="72">
        <v>44559</v>
      </c>
      <c r="H399" s="69">
        <v>360</v>
      </c>
      <c r="I399" s="69">
        <v>9</v>
      </c>
      <c r="J399" s="59">
        <f t="shared" si="18"/>
        <v>93.069100000000006</v>
      </c>
      <c r="K399" s="73" t="str">
        <f t="shared" si="19"/>
        <v>Списать</v>
      </c>
      <c r="L399" s="73">
        <f t="shared" si="20"/>
        <v>3257.4185000000002</v>
      </c>
    </row>
    <row r="400" spans="1:12" ht="12.75" customHeight="1" x14ac:dyDescent="0.25">
      <c r="A400" s="67" t="s">
        <v>824</v>
      </c>
      <c r="B400" s="67" t="s">
        <v>851</v>
      </c>
      <c r="C400" s="68" t="s">
        <v>1779</v>
      </c>
      <c r="D400" s="67" t="s">
        <v>1780</v>
      </c>
      <c r="E400" s="69">
        <v>202.49700000000001</v>
      </c>
      <c r="F400" s="70">
        <v>0</v>
      </c>
      <c r="G400" s="72">
        <v>44518.5</v>
      </c>
      <c r="H400" s="69">
        <v>79.5</v>
      </c>
      <c r="I400" s="69">
        <v>1</v>
      </c>
      <c r="J400" s="59">
        <f t="shared" si="18"/>
        <v>202.49700000000001</v>
      </c>
      <c r="K400" s="73" t="str">
        <f t="shared" si="19"/>
        <v/>
      </c>
      <c r="L400" s="73">
        <f t="shared" si="20"/>
        <v>0</v>
      </c>
    </row>
    <row r="401" spans="1:12" ht="12.75" customHeight="1" x14ac:dyDescent="0.25">
      <c r="A401" s="67" t="s">
        <v>828</v>
      </c>
      <c r="B401" s="67" t="s">
        <v>963</v>
      </c>
      <c r="C401" s="68" t="s">
        <v>1781</v>
      </c>
      <c r="D401" s="67" t="s">
        <v>1782</v>
      </c>
      <c r="E401" s="69">
        <v>214</v>
      </c>
      <c r="F401" s="70">
        <v>1664</v>
      </c>
      <c r="G401" s="72">
        <v>44563.5</v>
      </c>
      <c r="H401" s="69">
        <v>364.5</v>
      </c>
      <c r="I401" s="69">
        <v>9</v>
      </c>
      <c r="J401" s="59">
        <f t="shared" si="18"/>
        <v>107</v>
      </c>
      <c r="K401" s="73" t="str">
        <f t="shared" si="19"/>
        <v/>
      </c>
      <c r="L401" s="73">
        <f t="shared" si="20"/>
        <v>178048</v>
      </c>
    </row>
    <row r="402" spans="1:12" ht="12.75" customHeight="1" x14ac:dyDescent="0.25">
      <c r="A402" s="67" t="s">
        <v>782</v>
      </c>
      <c r="B402" s="67" t="s">
        <v>1783</v>
      </c>
      <c r="C402" s="68" t="s">
        <v>1784</v>
      </c>
      <c r="D402" s="67" t="s">
        <v>1785</v>
      </c>
      <c r="E402" s="69">
        <v>214</v>
      </c>
      <c r="F402" s="70">
        <v>114</v>
      </c>
      <c r="G402" s="72">
        <v>44979</v>
      </c>
      <c r="H402" s="69">
        <v>540</v>
      </c>
      <c r="I402" s="69">
        <v>1</v>
      </c>
      <c r="J402" s="59">
        <f t="shared" si="18"/>
        <v>214</v>
      </c>
      <c r="K402" s="73" t="str">
        <f t="shared" si="19"/>
        <v/>
      </c>
      <c r="L402" s="73">
        <f t="shared" si="20"/>
        <v>24396</v>
      </c>
    </row>
    <row r="403" spans="1:12" ht="12.75" customHeight="1" x14ac:dyDescent="0.25">
      <c r="A403" s="67" t="s">
        <v>1038</v>
      </c>
      <c r="B403" s="67" t="s">
        <v>1435</v>
      </c>
      <c r="C403" s="68" t="s">
        <v>1786</v>
      </c>
      <c r="D403" s="67" t="s">
        <v>1787</v>
      </c>
      <c r="E403" s="69">
        <v>417.44349999999997</v>
      </c>
      <c r="F403" s="70">
        <v>11</v>
      </c>
      <c r="G403" s="72">
        <v>45169.5</v>
      </c>
      <c r="H403" s="69">
        <v>730.5</v>
      </c>
      <c r="I403" s="69">
        <v>1</v>
      </c>
      <c r="J403" s="59">
        <f t="shared" si="18"/>
        <v>417.44349999999997</v>
      </c>
      <c r="K403" s="73" t="str">
        <f t="shared" si="19"/>
        <v/>
      </c>
      <c r="L403" s="73">
        <f t="shared" si="20"/>
        <v>4591.8784999999998</v>
      </c>
    </row>
    <row r="404" spans="1:12" ht="12.75" customHeight="1" x14ac:dyDescent="0.25">
      <c r="A404" s="67" t="s">
        <v>820</v>
      </c>
      <c r="B404" s="67" t="s">
        <v>810</v>
      </c>
      <c r="C404" s="68" t="s">
        <v>1788</v>
      </c>
      <c r="D404" s="67" t="s">
        <v>1789</v>
      </c>
      <c r="E404" s="69">
        <v>150</v>
      </c>
      <c r="F404" s="70">
        <v>60</v>
      </c>
      <c r="G404" s="72">
        <v>47648</v>
      </c>
      <c r="H404" s="69">
        <v>9999</v>
      </c>
      <c r="I404" s="69">
        <v>1</v>
      </c>
      <c r="J404" s="59">
        <f t="shared" si="18"/>
        <v>150</v>
      </c>
      <c r="K404" s="73" t="str">
        <f t="shared" si="19"/>
        <v/>
      </c>
      <c r="L404" s="73">
        <f t="shared" si="20"/>
        <v>9000</v>
      </c>
    </row>
    <row r="405" spans="1:12" ht="12.75" customHeight="1" x14ac:dyDescent="0.25">
      <c r="A405" s="67" t="s">
        <v>1034</v>
      </c>
      <c r="B405" s="67" t="s">
        <v>851</v>
      </c>
      <c r="C405" s="68" t="s">
        <v>1790</v>
      </c>
      <c r="D405" s="67" t="s">
        <v>1791</v>
      </c>
      <c r="E405" s="69">
        <v>2111.2311</v>
      </c>
      <c r="F405" s="70">
        <v>27</v>
      </c>
      <c r="G405" s="72">
        <v>44683.5</v>
      </c>
      <c r="H405" s="69">
        <v>244.5</v>
      </c>
      <c r="I405" s="69">
        <v>1</v>
      </c>
      <c r="J405" s="59">
        <f t="shared" si="18"/>
        <v>2111.2311</v>
      </c>
      <c r="K405" s="73" t="str">
        <f t="shared" si="19"/>
        <v/>
      </c>
      <c r="L405" s="73">
        <f t="shared" si="20"/>
        <v>57003.239699999998</v>
      </c>
    </row>
    <row r="406" spans="1:12" ht="12.75" customHeight="1" x14ac:dyDescent="0.25">
      <c r="A406" s="67" t="s">
        <v>828</v>
      </c>
      <c r="B406" s="67" t="s">
        <v>1792</v>
      </c>
      <c r="C406" s="68" t="s">
        <v>1793</v>
      </c>
      <c r="D406" s="67" t="s">
        <v>1794</v>
      </c>
      <c r="E406" s="69">
        <v>214</v>
      </c>
      <c r="F406" s="70">
        <v>19</v>
      </c>
      <c r="G406" s="72">
        <v>47648</v>
      </c>
      <c r="H406" s="69">
        <v>9999</v>
      </c>
      <c r="I406" s="69">
        <v>10</v>
      </c>
      <c r="J406" s="59">
        <f t="shared" si="18"/>
        <v>107</v>
      </c>
      <c r="K406" s="73" t="str">
        <f t="shared" si="19"/>
        <v/>
      </c>
      <c r="L406" s="73">
        <f t="shared" si="20"/>
        <v>2033</v>
      </c>
    </row>
    <row r="407" spans="1:12" ht="12.75" customHeight="1" x14ac:dyDescent="0.25">
      <c r="A407" s="67" t="s">
        <v>836</v>
      </c>
      <c r="B407" s="67" t="s">
        <v>859</v>
      </c>
      <c r="C407" s="68" t="s">
        <v>1795</v>
      </c>
      <c r="D407" s="67" t="s">
        <v>1796</v>
      </c>
      <c r="E407" s="69">
        <v>214</v>
      </c>
      <c r="F407" s="70">
        <v>117</v>
      </c>
      <c r="G407" s="72">
        <v>44988</v>
      </c>
      <c r="H407" s="69">
        <v>549</v>
      </c>
      <c r="I407" s="69">
        <v>1</v>
      </c>
      <c r="J407" s="59">
        <f t="shared" si="18"/>
        <v>214</v>
      </c>
      <c r="K407" s="73" t="str">
        <f t="shared" si="19"/>
        <v/>
      </c>
      <c r="L407" s="73">
        <f t="shared" si="20"/>
        <v>25038</v>
      </c>
    </row>
    <row r="408" spans="1:12" ht="12.75" customHeight="1" x14ac:dyDescent="0.25">
      <c r="A408" s="67" t="s">
        <v>1299</v>
      </c>
      <c r="B408" s="67" t="s">
        <v>795</v>
      </c>
      <c r="C408" s="68" t="s">
        <v>1797</v>
      </c>
      <c r="D408" s="67" t="s">
        <v>1798</v>
      </c>
      <c r="E408" s="69">
        <v>214</v>
      </c>
      <c r="F408" s="70">
        <v>215</v>
      </c>
      <c r="G408" s="72">
        <v>44563.5</v>
      </c>
      <c r="H408" s="69">
        <v>364.5</v>
      </c>
      <c r="I408" s="69">
        <v>9</v>
      </c>
      <c r="J408" s="59">
        <f t="shared" si="18"/>
        <v>107</v>
      </c>
      <c r="K408" s="73" t="str">
        <f t="shared" si="19"/>
        <v/>
      </c>
      <c r="L408" s="73">
        <f t="shared" si="20"/>
        <v>23005</v>
      </c>
    </row>
    <row r="409" spans="1:12" ht="12.75" customHeight="1" x14ac:dyDescent="0.25">
      <c r="A409" s="67" t="s">
        <v>858</v>
      </c>
      <c r="B409" s="67" t="s">
        <v>1347</v>
      </c>
      <c r="C409" s="68" t="s">
        <v>1799</v>
      </c>
      <c r="D409" s="67" t="s">
        <v>1800</v>
      </c>
      <c r="E409" s="69">
        <v>214</v>
      </c>
      <c r="F409" s="70">
        <v>0</v>
      </c>
      <c r="G409" s="72">
        <v>44716.5</v>
      </c>
      <c r="H409" s="69">
        <v>547.5</v>
      </c>
      <c r="I409" s="69">
        <v>10</v>
      </c>
      <c r="J409" s="59">
        <f t="shared" si="18"/>
        <v>107</v>
      </c>
      <c r="K409" s="73" t="str">
        <f t="shared" si="19"/>
        <v/>
      </c>
      <c r="L409" s="73">
        <f t="shared" si="20"/>
        <v>0</v>
      </c>
    </row>
    <row r="410" spans="1:12" ht="12.75" customHeight="1" x14ac:dyDescent="0.25">
      <c r="A410" s="67" t="s">
        <v>820</v>
      </c>
      <c r="B410" s="67" t="s">
        <v>946</v>
      </c>
      <c r="C410" s="68" t="s">
        <v>1801</v>
      </c>
      <c r="D410" s="67" t="s">
        <v>1802</v>
      </c>
      <c r="E410" s="69">
        <v>214</v>
      </c>
      <c r="F410" s="70">
        <v>47</v>
      </c>
      <c r="G410" s="72">
        <v>45168</v>
      </c>
      <c r="H410" s="69">
        <v>729</v>
      </c>
      <c r="I410" s="69">
        <v>1</v>
      </c>
      <c r="J410" s="59">
        <f t="shared" si="18"/>
        <v>214</v>
      </c>
      <c r="K410" s="73" t="str">
        <f t="shared" si="19"/>
        <v/>
      </c>
      <c r="L410" s="73">
        <f t="shared" si="20"/>
        <v>10058</v>
      </c>
    </row>
    <row r="411" spans="1:12" ht="12.75" customHeight="1" x14ac:dyDescent="0.25">
      <c r="A411" s="67" t="s">
        <v>809</v>
      </c>
      <c r="B411" s="67" t="s">
        <v>999</v>
      </c>
      <c r="C411" s="68" t="s">
        <v>1803</v>
      </c>
      <c r="D411" s="67" t="s">
        <v>1804</v>
      </c>
      <c r="E411" s="69">
        <v>150.02369999999999</v>
      </c>
      <c r="F411" s="70">
        <v>20</v>
      </c>
      <c r="G411" s="72">
        <v>45168</v>
      </c>
      <c r="H411" s="69">
        <v>729</v>
      </c>
      <c r="I411" s="69">
        <v>1</v>
      </c>
      <c r="J411" s="59">
        <f t="shared" si="18"/>
        <v>150.02369999999999</v>
      </c>
      <c r="K411" s="73" t="str">
        <f t="shared" si="19"/>
        <v/>
      </c>
      <c r="L411" s="73">
        <f t="shared" si="20"/>
        <v>3000.4739999999997</v>
      </c>
    </row>
    <row r="412" spans="1:12" ht="12.75" customHeight="1" x14ac:dyDescent="0.25">
      <c r="A412" s="67" t="s">
        <v>1162</v>
      </c>
      <c r="B412" s="67" t="s">
        <v>958</v>
      </c>
      <c r="C412" s="68" t="s">
        <v>1805</v>
      </c>
      <c r="D412" s="67" t="s">
        <v>1806</v>
      </c>
      <c r="E412" s="69">
        <v>69.370199999999997</v>
      </c>
      <c r="F412" s="70">
        <v>21</v>
      </c>
      <c r="G412" s="72">
        <v>44451</v>
      </c>
      <c r="H412" s="69">
        <v>162</v>
      </c>
      <c r="I412" s="69">
        <v>6</v>
      </c>
      <c r="J412" s="59">
        <f t="shared" si="18"/>
        <v>69.370199999999997</v>
      </c>
      <c r="K412" s="73" t="str">
        <f t="shared" si="19"/>
        <v>Списать</v>
      </c>
      <c r="L412" s="73">
        <f t="shared" si="20"/>
        <v>1456.7741999999998</v>
      </c>
    </row>
    <row r="413" spans="1:12" ht="12.75" customHeight="1" x14ac:dyDescent="0.25">
      <c r="A413" s="67" t="s">
        <v>850</v>
      </c>
      <c r="B413" s="67" t="s">
        <v>851</v>
      </c>
      <c r="C413" s="68" t="s">
        <v>1807</v>
      </c>
      <c r="D413" s="67" t="s">
        <v>1808</v>
      </c>
      <c r="E413" s="69">
        <v>296.22840000000002</v>
      </c>
      <c r="F413" s="70">
        <v>16</v>
      </c>
      <c r="G413" s="72">
        <v>44391</v>
      </c>
      <c r="H413" s="69">
        <v>162</v>
      </c>
      <c r="I413" s="69">
        <v>8</v>
      </c>
      <c r="J413" s="59">
        <f t="shared" si="18"/>
        <v>296.22840000000002</v>
      </c>
      <c r="K413" s="73" t="str">
        <f t="shared" si="19"/>
        <v/>
      </c>
      <c r="L413" s="73">
        <f t="shared" si="20"/>
        <v>4739.6544000000004</v>
      </c>
    </row>
    <row r="414" spans="1:12" ht="12.75" customHeight="1" x14ac:dyDescent="0.25">
      <c r="A414" s="67" t="s">
        <v>816</v>
      </c>
      <c r="B414" s="67" t="s">
        <v>844</v>
      </c>
      <c r="C414" s="68" t="s">
        <v>1809</v>
      </c>
      <c r="D414" s="67" t="s">
        <v>1810</v>
      </c>
      <c r="E414" s="69">
        <v>433.44</v>
      </c>
      <c r="F414" s="70">
        <v>32</v>
      </c>
      <c r="G414" s="72">
        <v>44623.5</v>
      </c>
      <c r="H414" s="69">
        <v>364.5</v>
      </c>
      <c r="I414" s="69">
        <v>7</v>
      </c>
      <c r="J414" s="59">
        <f t="shared" si="18"/>
        <v>433.44</v>
      </c>
      <c r="K414" s="73" t="str">
        <f t="shared" si="19"/>
        <v/>
      </c>
      <c r="L414" s="73">
        <f t="shared" si="20"/>
        <v>13870.08</v>
      </c>
    </row>
    <row r="415" spans="1:12" ht="12.75" customHeight="1" x14ac:dyDescent="0.25">
      <c r="A415" s="67" t="s">
        <v>868</v>
      </c>
      <c r="B415" s="67" t="s">
        <v>1811</v>
      </c>
      <c r="C415" s="68" t="s">
        <v>1812</v>
      </c>
      <c r="D415" s="67" t="s">
        <v>1813</v>
      </c>
      <c r="E415" s="69">
        <v>214</v>
      </c>
      <c r="F415" s="70">
        <v>0</v>
      </c>
      <c r="G415" s="72">
        <v>44593.5</v>
      </c>
      <c r="H415" s="69">
        <v>244.5</v>
      </c>
      <c r="I415" s="69">
        <v>4</v>
      </c>
      <c r="J415" s="59">
        <f t="shared" si="18"/>
        <v>214</v>
      </c>
      <c r="K415" s="73" t="str">
        <f t="shared" si="19"/>
        <v/>
      </c>
      <c r="L415" s="73">
        <f t="shared" si="20"/>
        <v>0</v>
      </c>
    </row>
    <row r="416" spans="1:12" ht="12.75" customHeight="1" x14ac:dyDescent="0.25">
      <c r="A416" s="67" t="s">
        <v>828</v>
      </c>
      <c r="B416" s="67" t="s">
        <v>1814</v>
      </c>
      <c r="C416" s="68" t="s">
        <v>1815</v>
      </c>
      <c r="D416" s="67" t="s">
        <v>1816</v>
      </c>
      <c r="E416" s="69">
        <v>109.9355</v>
      </c>
      <c r="F416" s="70">
        <v>41</v>
      </c>
      <c r="G416" s="72">
        <v>44565</v>
      </c>
      <c r="H416" s="69">
        <v>366</v>
      </c>
      <c r="I416" s="69">
        <v>9</v>
      </c>
      <c r="J416" s="59">
        <f t="shared" si="18"/>
        <v>54.967750000000002</v>
      </c>
      <c r="K416" s="73" t="str">
        <f t="shared" si="19"/>
        <v>Списать</v>
      </c>
      <c r="L416" s="73">
        <f t="shared" si="20"/>
        <v>2253.6777500000003</v>
      </c>
    </row>
    <row r="417" spans="1:12" ht="12.75" customHeight="1" x14ac:dyDescent="0.25">
      <c r="A417" s="67" t="s">
        <v>836</v>
      </c>
      <c r="B417" s="67" t="s">
        <v>1817</v>
      </c>
      <c r="C417" s="68" t="s">
        <v>1818</v>
      </c>
      <c r="D417" s="67" t="s">
        <v>1819</v>
      </c>
      <c r="E417" s="69">
        <v>214</v>
      </c>
      <c r="F417" s="70">
        <v>240</v>
      </c>
      <c r="G417" s="72">
        <v>44563.5</v>
      </c>
      <c r="H417" s="69">
        <v>364.5</v>
      </c>
      <c r="I417" s="69">
        <v>9</v>
      </c>
      <c r="J417" s="59">
        <f t="shared" si="18"/>
        <v>107</v>
      </c>
      <c r="K417" s="73" t="str">
        <f t="shared" si="19"/>
        <v/>
      </c>
      <c r="L417" s="73">
        <f t="shared" si="20"/>
        <v>25680</v>
      </c>
    </row>
    <row r="418" spans="1:12" ht="12.75" customHeight="1" x14ac:dyDescent="0.25">
      <c r="A418" s="67" t="s">
        <v>828</v>
      </c>
      <c r="B418" s="67" t="s">
        <v>907</v>
      </c>
      <c r="C418" s="68" t="s">
        <v>1820</v>
      </c>
      <c r="D418" s="67" t="s">
        <v>1821</v>
      </c>
      <c r="E418" s="69">
        <v>214</v>
      </c>
      <c r="F418" s="70">
        <v>208</v>
      </c>
      <c r="G418" s="72">
        <v>44563.5</v>
      </c>
      <c r="H418" s="69">
        <v>364.5</v>
      </c>
      <c r="I418" s="69">
        <v>9</v>
      </c>
      <c r="J418" s="59">
        <f t="shared" si="18"/>
        <v>107</v>
      </c>
      <c r="K418" s="73" t="str">
        <f t="shared" si="19"/>
        <v/>
      </c>
      <c r="L418" s="73">
        <f t="shared" si="20"/>
        <v>22256</v>
      </c>
    </row>
    <row r="419" spans="1:12" ht="12.75" customHeight="1" x14ac:dyDescent="0.25">
      <c r="A419" s="67" t="s">
        <v>794</v>
      </c>
      <c r="B419" s="67" t="s">
        <v>907</v>
      </c>
      <c r="C419" s="68" t="s">
        <v>1822</v>
      </c>
      <c r="D419" s="67" t="s">
        <v>1823</v>
      </c>
      <c r="E419" s="69">
        <v>205.12799999999999</v>
      </c>
      <c r="F419" s="70">
        <v>8</v>
      </c>
      <c r="G419" s="72">
        <v>44409</v>
      </c>
      <c r="H419" s="69">
        <v>270</v>
      </c>
      <c r="I419" s="69">
        <v>11</v>
      </c>
      <c r="J419" s="59">
        <f t="shared" si="18"/>
        <v>102.56399999999999</v>
      </c>
      <c r="K419" s="73" t="str">
        <f t="shared" si="19"/>
        <v/>
      </c>
      <c r="L419" s="73">
        <f t="shared" si="20"/>
        <v>820.51199999999994</v>
      </c>
    </row>
    <row r="420" spans="1:12" ht="12.75" customHeight="1" x14ac:dyDescent="0.25">
      <c r="A420" s="67" t="s">
        <v>1034</v>
      </c>
      <c r="B420" s="67" t="s">
        <v>1490</v>
      </c>
      <c r="C420" s="68" t="s">
        <v>1824</v>
      </c>
      <c r="D420" s="67" t="s">
        <v>1825</v>
      </c>
      <c r="E420" s="69">
        <v>214</v>
      </c>
      <c r="F420" s="70">
        <v>39</v>
      </c>
      <c r="G420" s="72">
        <v>45264</v>
      </c>
      <c r="H420" s="69">
        <v>1095</v>
      </c>
      <c r="I420" s="69">
        <v>10</v>
      </c>
      <c r="J420" s="59">
        <f t="shared" si="18"/>
        <v>107</v>
      </c>
      <c r="K420" s="73" t="str">
        <f t="shared" si="19"/>
        <v/>
      </c>
      <c r="L420" s="73">
        <f t="shared" si="20"/>
        <v>4173</v>
      </c>
    </row>
    <row r="421" spans="1:12" ht="12.75" customHeight="1" x14ac:dyDescent="0.25">
      <c r="A421" s="67" t="s">
        <v>1194</v>
      </c>
      <c r="B421" s="67" t="s">
        <v>865</v>
      </c>
      <c r="C421" s="68" t="s">
        <v>1826</v>
      </c>
      <c r="D421" s="67" t="s">
        <v>1827</v>
      </c>
      <c r="E421" s="69">
        <v>214</v>
      </c>
      <c r="F421" s="70">
        <v>25</v>
      </c>
      <c r="G421" s="72">
        <v>45168</v>
      </c>
      <c r="H421" s="69">
        <v>729</v>
      </c>
      <c r="I421" s="69">
        <v>1</v>
      </c>
      <c r="J421" s="59">
        <f t="shared" si="18"/>
        <v>214</v>
      </c>
      <c r="K421" s="73" t="str">
        <f t="shared" si="19"/>
        <v/>
      </c>
      <c r="L421" s="73">
        <f t="shared" si="20"/>
        <v>5350</v>
      </c>
    </row>
    <row r="422" spans="1:12" ht="12.75" customHeight="1" x14ac:dyDescent="0.25">
      <c r="A422" s="67" t="s">
        <v>1828</v>
      </c>
      <c r="B422" s="67" t="s">
        <v>775</v>
      </c>
      <c r="C422" s="68" t="s">
        <v>1829</v>
      </c>
      <c r="D422" s="67" t="s">
        <v>1830</v>
      </c>
      <c r="E422" s="69">
        <v>214</v>
      </c>
      <c r="F422" s="70">
        <v>40</v>
      </c>
      <c r="G422" s="72">
        <v>45229</v>
      </c>
      <c r="H422" s="69">
        <v>1095</v>
      </c>
      <c r="I422" s="69">
        <v>1</v>
      </c>
      <c r="J422" s="59">
        <f t="shared" si="18"/>
        <v>214</v>
      </c>
      <c r="K422" s="73" t="str">
        <f t="shared" si="19"/>
        <v/>
      </c>
      <c r="L422" s="73">
        <f t="shared" si="20"/>
        <v>8560</v>
      </c>
    </row>
    <row r="423" spans="1:12" ht="12.75" customHeight="1" x14ac:dyDescent="0.25">
      <c r="A423" s="67" t="s">
        <v>786</v>
      </c>
      <c r="B423" s="67" t="s">
        <v>907</v>
      </c>
      <c r="C423" s="68" t="s">
        <v>1831</v>
      </c>
      <c r="D423" s="67" t="s">
        <v>1832</v>
      </c>
      <c r="E423" s="69">
        <v>214</v>
      </c>
      <c r="F423" s="70">
        <v>172</v>
      </c>
      <c r="G423" s="72">
        <v>44563.5</v>
      </c>
      <c r="H423" s="69">
        <v>364.5</v>
      </c>
      <c r="I423" s="69">
        <v>9</v>
      </c>
      <c r="J423" s="59">
        <f t="shared" si="18"/>
        <v>107</v>
      </c>
      <c r="K423" s="73" t="str">
        <f t="shared" si="19"/>
        <v/>
      </c>
      <c r="L423" s="73">
        <f t="shared" si="20"/>
        <v>18404</v>
      </c>
    </row>
    <row r="424" spans="1:12" ht="12.75" customHeight="1" x14ac:dyDescent="0.25">
      <c r="A424" s="67" t="s">
        <v>824</v>
      </c>
      <c r="B424" s="67" t="s">
        <v>837</v>
      </c>
      <c r="C424" s="68" t="s">
        <v>1833</v>
      </c>
      <c r="D424" s="67" t="s">
        <v>1834</v>
      </c>
      <c r="E424" s="69">
        <v>367.51339999999999</v>
      </c>
      <c r="F424" s="70">
        <v>12</v>
      </c>
      <c r="G424" s="72">
        <v>44979</v>
      </c>
      <c r="H424" s="69">
        <v>540</v>
      </c>
      <c r="I424" s="69">
        <v>1</v>
      </c>
      <c r="J424" s="59">
        <f t="shared" si="18"/>
        <v>367.51339999999999</v>
      </c>
      <c r="K424" s="73" t="str">
        <f t="shared" si="19"/>
        <v/>
      </c>
      <c r="L424" s="73">
        <f t="shared" si="20"/>
        <v>4410.1607999999997</v>
      </c>
    </row>
    <row r="425" spans="1:12" ht="12.75" customHeight="1" x14ac:dyDescent="0.25">
      <c r="A425" s="67" t="s">
        <v>820</v>
      </c>
      <c r="B425" s="67" t="s">
        <v>837</v>
      </c>
      <c r="C425" s="68" t="s">
        <v>1835</v>
      </c>
      <c r="D425" s="67" t="s">
        <v>1836</v>
      </c>
      <c r="E425" s="69">
        <v>378.60629999999998</v>
      </c>
      <c r="F425" s="70">
        <v>24</v>
      </c>
      <c r="G425" s="72">
        <v>44979</v>
      </c>
      <c r="H425" s="69">
        <v>540</v>
      </c>
      <c r="I425" s="69">
        <v>1</v>
      </c>
      <c r="J425" s="59">
        <f t="shared" si="18"/>
        <v>378.60629999999998</v>
      </c>
      <c r="K425" s="73" t="str">
        <f t="shared" si="19"/>
        <v/>
      </c>
      <c r="L425" s="73">
        <f t="shared" si="20"/>
        <v>9086.5511999999999</v>
      </c>
    </row>
    <row r="426" spans="1:12" ht="12.75" customHeight="1" x14ac:dyDescent="0.25">
      <c r="A426" s="67" t="s">
        <v>786</v>
      </c>
      <c r="B426" s="67" t="s">
        <v>992</v>
      </c>
      <c r="C426" s="68" t="s">
        <v>1837</v>
      </c>
      <c r="D426" s="67" t="s">
        <v>1838</v>
      </c>
      <c r="E426" s="69">
        <v>123.2869</v>
      </c>
      <c r="F426" s="70">
        <v>16</v>
      </c>
      <c r="G426" s="72">
        <v>44589</v>
      </c>
      <c r="H426" s="69">
        <v>180</v>
      </c>
      <c r="I426" s="69">
        <v>2</v>
      </c>
      <c r="J426" s="59">
        <f t="shared" si="18"/>
        <v>123.2869</v>
      </c>
      <c r="K426" s="73" t="str">
        <f t="shared" si="19"/>
        <v/>
      </c>
      <c r="L426" s="73">
        <f t="shared" si="20"/>
        <v>1972.5904</v>
      </c>
    </row>
    <row r="427" spans="1:12" ht="12.75" customHeight="1" x14ac:dyDescent="0.25">
      <c r="A427" s="67" t="s">
        <v>786</v>
      </c>
      <c r="B427" s="67" t="s">
        <v>1412</v>
      </c>
      <c r="C427" s="68" t="s">
        <v>1839</v>
      </c>
      <c r="D427" s="67" t="s">
        <v>1840</v>
      </c>
      <c r="E427" s="69">
        <v>214</v>
      </c>
      <c r="F427" s="70">
        <v>84</v>
      </c>
      <c r="G427" s="72">
        <v>45169.5</v>
      </c>
      <c r="H427" s="69">
        <v>730.5</v>
      </c>
      <c r="I427" s="69">
        <v>1</v>
      </c>
      <c r="J427" s="59">
        <f t="shared" si="18"/>
        <v>214</v>
      </c>
      <c r="K427" s="73" t="str">
        <f t="shared" si="19"/>
        <v/>
      </c>
      <c r="L427" s="73">
        <f t="shared" si="20"/>
        <v>17976</v>
      </c>
    </row>
    <row r="428" spans="1:12" ht="12.75" customHeight="1" x14ac:dyDescent="0.25">
      <c r="A428" s="67" t="s">
        <v>1333</v>
      </c>
      <c r="B428" s="67" t="s">
        <v>779</v>
      </c>
      <c r="C428" s="68" t="s">
        <v>1841</v>
      </c>
      <c r="D428" s="67" t="s">
        <v>1842</v>
      </c>
      <c r="E428" s="69">
        <v>373.77379999999999</v>
      </c>
      <c r="F428" s="70">
        <v>23</v>
      </c>
      <c r="G428" s="72">
        <v>44614.5</v>
      </c>
      <c r="H428" s="69">
        <v>325.5</v>
      </c>
      <c r="I428" s="69">
        <v>6</v>
      </c>
      <c r="J428" s="59">
        <f t="shared" si="18"/>
        <v>373.77379999999999</v>
      </c>
      <c r="K428" s="73" t="str">
        <f t="shared" si="19"/>
        <v/>
      </c>
      <c r="L428" s="73">
        <f t="shared" si="20"/>
        <v>8596.7973999999995</v>
      </c>
    </row>
    <row r="429" spans="1:12" ht="12.75" customHeight="1" x14ac:dyDescent="0.25">
      <c r="A429" s="67" t="s">
        <v>809</v>
      </c>
      <c r="B429" s="67" t="s">
        <v>1843</v>
      </c>
      <c r="C429" s="68" t="s">
        <v>1844</v>
      </c>
      <c r="D429" s="67" t="s">
        <v>1845</v>
      </c>
      <c r="E429" s="69">
        <v>129.6738</v>
      </c>
      <c r="F429" s="70">
        <v>13</v>
      </c>
      <c r="G429" s="72">
        <v>45168</v>
      </c>
      <c r="H429" s="69">
        <v>729</v>
      </c>
      <c r="I429" s="69">
        <v>1</v>
      </c>
      <c r="J429" s="59">
        <f t="shared" si="18"/>
        <v>129.6738</v>
      </c>
      <c r="K429" s="73" t="str">
        <f t="shared" si="19"/>
        <v/>
      </c>
      <c r="L429" s="73">
        <f t="shared" si="20"/>
        <v>1685.7593999999999</v>
      </c>
    </row>
    <row r="430" spans="1:12" ht="12.75" customHeight="1" x14ac:dyDescent="0.25">
      <c r="A430" s="67" t="s">
        <v>828</v>
      </c>
      <c r="B430" s="67" t="s">
        <v>810</v>
      </c>
      <c r="C430" s="68" t="s">
        <v>1846</v>
      </c>
      <c r="D430" s="67" t="s">
        <v>1847</v>
      </c>
      <c r="E430" s="69">
        <v>214</v>
      </c>
      <c r="F430" s="70">
        <v>40</v>
      </c>
      <c r="G430" s="72">
        <v>47648</v>
      </c>
      <c r="H430" s="69">
        <v>9999</v>
      </c>
      <c r="I430" s="69">
        <v>1</v>
      </c>
      <c r="J430" s="59">
        <f t="shared" si="18"/>
        <v>214</v>
      </c>
      <c r="K430" s="73" t="str">
        <f t="shared" si="19"/>
        <v/>
      </c>
      <c r="L430" s="73">
        <f t="shared" si="20"/>
        <v>8560</v>
      </c>
    </row>
    <row r="431" spans="1:12" ht="12.75" customHeight="1" x14ac:dyDescent="0.25">
      <c r="A431" s="67" t="s">
        <v>913</v>
      </c>
      <c r="B431" s="67" t="s">
        <v>844</v>
      </c>
      <c r="C431" s="68" t="s">
        <v>1848</v>
      </c>
      <c r="D431" s="67" t="s">
        <v>1849</v>
      </c>
      <c r="E431" s="69">
        <v>49.86</v>
      </c>
      <c r="F431" s="70">
        <v>1</v>
      </c>
      <c r="G431" s="72">
        <v>44578.5</v>
      </c>
      <c r="H431" s="69">
        <v>139.5</v>
      </c>
      <c r="I431" s="69">
        <v>1</v>
      </c>
      <c r="J431" s="59">
        <f t="shared" si="18"/>
        <v>49.86</v>
      </c>
      <c r="K431" s="73" t="str">
        <f t="shared" si="19"/>
        <v>Списать</v>
      </c>
      <c r="L431" s="73">
        <f t="shared" si="20"/>
        <v>49.86</v>
      </c>
    </row>
    <row r="432" spans="1:12" ht="12.75" customHeight="1" x14ac:dyDescent="0.25">
      <c r="A432" s="67" t="s">
        <v>820</v>
      </c>
      <c r="B432" s="67" t="s">
        <v>1445</v>
      </c>
      <c r="C432" s="68" t="s">
        <v>1850</v>
      </c>
      <c r="D432" s="67" t="s">
        <v>1851</v>
      </c>
      <c r="E432" s="69">
        <v>123.50660000000001</v>
      </c>
      <c r="F432" s="70">
        <v>35</v>
      </c>
      <c r="G432" s="72">
        <v>44986.5</v>
      </c>
      <c r="H432" s="69">
        <v>547.5</v>
      </c>
      <c r="I432" s="69">
        <v>1</v>
      </c>
      <c r="J432" s="59">
        <f t="shared" si="18"/>
        <v>123.50660000000001</v>
      </c>
      <c r="K432" s="73" t="str">
        <f t="shared" si="19"/>
        <v/>
      </c>
      <c r="L432" s="73">
        <f t="shared" si="20"/>
        <v>4322.7309999999998</v>
      </c>
    </row>
    <row r="433" spans="1:12" ht="12.75" customHeight="1" x14ac:dyDescent="0.25">
      <c r="A433" s="67" t="s">
        <v>794</v>
      </c>
      <c r="B433" s="67" t="s">
        <v>791</v>
      </c>
      <c r="C433" s="68" t="s">
        <v>1852</v>
      </c>
      <c r="D433" s="67" t="s">
        <v>797</v>
      </c>
      <c r="E433" s="69">
        <v>272.27999999999997</v>
      </c>
      <c r="F433" s="70">
        <v>16</v>
      </c>
      <c r="G433" s="72">
        <v>44619</v>
      </c>
      <c r="H433" s="69">
        <v>360</v>
      </c>
      <c r="I433" s="69">
        <v>7</v>
      </c>
      <c r="J433" s="59">
        <f t="shared" si="18"/>
        <v>272.27999999999997</v>
      </c>
      <c r="K433" s="73" t="str">
        <f t="shared" si="19"/>
        <v/>
      </c>
      <c r="L433" s="73">
        <f t="shared" si="20"/>
        <v>4356.4799999999996</v>
      </c>
    </row>
    <row r="434" spans="1:12" ht="12.75" customHeight="1" x14ac:dyDescent="0.25">
      <c r="A434" s="67" t="s">
        <v>794</v>
      </c>
      <c r="B434" s="67" t="s">
        <v>791</v>
      </c>
      <c r="C434" s="68" t="s">
        <v>1853</v>
      </c>
      <c r="D434" s="67" t="s">
        <v>1854</v>
      </c>
      <c r="E434" s="69">
        <v>214</v>
      </c>
      <c r="F434" s="70">
        <v>29</v>
      </c>
      <c r="G434" s="72">
        <v>45159</v>
      </c>
      <c r="H434" s="69">
        <v>720</v>
      </c>
      <c r="I434" s="69">
        <v>1</v>
      </c>
      <c r="J434" s="59">
        <f t="shared" si="18"/>
        <v>214</v>
      </c>
      <c r="K434" s="73" t="str">
        <f t="shared" si="19"/>
        <v/>
      </c>
      <c r="L434" s="73">
        <f t="shared" si="20"/>
        <v>6206</v>
      </c>
    </row>
    <row r="435" spans="1:12" ht="12.75" customHeight="1" x14ac:dyDescent="0.25">
      <c r="A435" s="67" t="s">
        <v>1121</v>
      </c>
      <c r="B435" s="67" t="s">
        <v>1412</v>
      </c>
      <c r="C435" s="68" t="s">
        <v>1855</v>
      </c>
      <c r="D435" s="67" t="s">
        <v>1856</v>
      </c>
      <c r="E435" s="69">
        <v>214</v>
      </c>
      <c r="F435" s="70">
        <v>72</v>
      </c>
      <c r="G435" s="72">
        <v>45169.5</v>
      </c>
      <c r="H435" s="69">
        <v>730.5</v>
      </c>
      <c r="I435" s="69">
        <v>1</v>
      </c>
      <c r="J435" s="59">
        <f t="shared" si="18"/>
        <v>214</v>
      </c>
      <c r="K435" s="73" t="str">
        <f t="shared" si="19"/>
        <v/>
      </c>
      <c r="L435" s="73">
        <f t="shared" si="20"/>
        <v>15408</v>
      </c>
    </row>
    <row r="436" spans="1:12" ht="12.75" customHeight="1" x14ac:dyDescent="0.25">
      <c r="A436" s="67" t="s">
        <v>782</v>
      </c>
      <c r="B436" s="67" t="s">
        <v>810</v>
      </c>
      <c r="C436" s="68" t="s">
        <v>1857</v>
      </c>
      <c r="D436" s="67" t="s">
        <v>1858</v>
      </c>
      <c r="E436" s="69">
        <v>214</v>
      </c>
      <c r="F436" s="70">
        <v>103</v>
      </c>
      <c r="G436" s="72">
        <v>47648</v>
      </c>
      <c r="H436" s="69">
        <v>9999</v>
      </c>
      <c r="I436" s="69">
        <v>1</v>
      </c>
      <c r="J436" s="59">
        <f t="shared" si="18"/>
        <v>214</v>
      </c>
      <c r="K436" s="73" t="str">
        <f t="shared" si="19"/>
        <v/>
      </c>
      <c r="L436" s="73">
        <f t="shared" si="20"/>
        <v>22042</v>
      </c>
    </row>
    <row r="437" spans="1:12" ht="12.75" customHeight="1" x14ac:dyDescent="0.25">
      <c r="A437" s="67" t="s">
        <v>782</v>
      </c>
      <c r="B437" s="67" t="s">
        <v>1859</v>
      </c>
      <c r="C437" s="68" t="s">
        <v>1860</v>
      </c>
      <c r="D437" s="67" t="s">
        <v>1861</v>
      </c>
      <c r="E437" s="69">
        <v>245</v>
      </c>
      <c r="F437" s="70">
        <v>514</v>
      </c>
      <c r="G437" s="72">
        <v>44565</v>
      </c>
      <c r="H437" s="69">
        <v>366</v>
      </c>
      <c r="I437" s="69">
        <v>9</v>
      </c>
      <c r="J437" s="59">
        <f t="shared" si="18"/>
        <v>122.5</v>
      </c>
      <c r="K437" s="73" t="str">
        <f t="shared" si="19"/>
        <v/>
      </c>
      <c r="L437" s="73">
        <f t="shared" si="20"/>
        <v>62965</v>
      </c>
    </row>
    <row r="438" spans="1:12" ht="12.75" customHeight="1" x14ac:dyDescent="0.25">
      <c r="A438" s="67" t="s">
        <v>1862</v>
      </c>
      <c r="B438" s="67" t="s">
        <v>795</v>
      </c>
      <c r="C438" s="68" t="s">
        <v>1863</v>
      </c>
      <c r="D438" s="67" t="s">
        <v>1864</v>
      </c>
      <c r="E438" s="69">
        <v>214</v>
      </c>
      <c r="F438" s="70">
        <v>90</v>
      </c>
      <c r="G438" s="72">
        <v>44863</v>
      </c>
      <c r="H438" s="69">
        <v>1461</v>
      </c>
      <c r="I438" s="69">
        <v>1</v>
      </c>
      <c r="J438" s="59">
        <f t="shared" si="18"/>
        <v>214</v>
      </c>
      <c r="K438" s="73" t="str">
        <f t="shared" si="19"/>
        <v/>
      </c>
      <c r="L438" s="73">
        <f t="shared" si="20"/>
        <v>19260</v>
      </c>
    </row>
    <row r="439" spans="1:12" ht="12.75" customHeight="1" x14ac:dyDescent="0.25">
      <c r="A439" s="67" t="s">
        <v>820</v>
      </c>
      <c r="B439" s="67" t="s">
        <v>1285</v>
      </c>
      <c r="C439" s="68" t="s">
        <v>1865</v>
      </c>
      <c r="D439" s="67" t="s">
        <v>1866</v>
      </c>
      <c r="E439" s="69">
        <v>214</v>
      </c>
      <c r="F439" s="70">
        <v>21</v>
      </c>
      <c r="G439" s="72">
        <v>45169.5</v>
      </c>
      <c r="H439" s="69">
        <v>730.5</v>
      </c>
      <c r="I439" s="69">
        <v>1</v>
      </c>
      <c r="J439" s="59">
        <f t="shared" si="18"/>
        <v>214</v>
      </c>
      <c r="K439" s="73" t="str">
        <f t="shared" si="19"/>
        <v/>
      </c>
      <c r="L439" s="73">
        <f t="shared" si="20"/>
        <v>4494</v>
      </c>
    </row>
    <row r="440" spans="1:12" ht="12.75" customHeight="1" x14ac:dyDescent="0.25">
      <c r="A440" s="67" t="s">
        <v>828</v>
      </c>
      <c r="B440" s="67" t="s">
        <v>810</v>
      </c>
      <c r="C440" s="68" t="s">
        <v>1867</v>
      </c>
      <c r="D440" s="67" t="s">
        <v>1868</v>
      </c>
      <c r="E440" s="69">
        <v>157.80000000000001</v>
      </c>
      <c r="F440" s="70">
        <v>144</v>
      </c>
      <c r="G440" s="72">
        <v>47648</v>
      </c>
      <c r="H440" s="69">
        <v>9999</v>
      </c>
      <c r="I440" s="69">
        <v>1</v>
      </c>
      <c r="J440" s="59">
        <f t="shared" si="18"/>
        <v>157.80000000000001</v>
      </c>
      <c r="K440" s="73" t="str">
        <f t="shared" si="19"/>
        <v/>
      </c>
      <c r="L440" s="73">
        <f t="shared" si="20"/>
        <v>22723.200000000001</v>
      </c>
    </row>
    <row r="441" spans="1:12" ht="12.75" customHeight="1" x14ac:dyDescent="0.25">
      <c r="A441" s="67" t="s">
        <v>828</v>
      </c>
      <c r="B441" s="67" t="s">
        <v>958</v>
      </c>
      <c r="C441" s="68" t="s">
        <v>1869</v>
      </c>
      <c r="D441" s="67" t="s">
        <v>1870</v>
      </c>
      <c r="E441" s="69">
        <v>37.637999999999998</v>
      </c>
      <c r="F441" s="70">
        <v>36</v>
      </c>
      <c r="G441" s="72">
        <v>44593.5</v>
      </c>
      <c r="H441" s="69">
        <v>364.5</v>
      </c>
      <c r="I441" s="69">
        <v>8</v>
      </c>
      <c r="J441" s="59">
        <f t="shared" si="18"/>
        <v>37.637999999999998</v>
      </c>
      <c r="K441" s="73" t="str">
        <f t="shared" si="19"/>
        <v>Списать</v>
      </c>
      <c r="L441" s="73">
        <f t="shared" si="20"/>
        <v>1354.9679999999998</v>
      </c>
    </row>
    <row r="442" spans="1:12" ht="12.75" customHeight="1" x14ac:dyDescent="0.25">
      <c r="A442" s="67" t="s">
        <v>850</v>
      </c>
      <c r="B442" s="67" t="s">
        <v>1445</v>
      </c>
      <c r="C442" s="68" t="s">
        <v>1871</v>
      </c>
      <c r="D442" s="67" t="s">
        <v>1872</v>
      </c>
      <c r="E442" s="69">
        <v>342.49189999999999</v>
      </c>
      <c r="F442" s="70">
        <v>367</v>
      </c>
      <c r="G442" s="72">
        <v>45264</v>
      </c>
      <c r="H442" s="69">
        <v>1095</v>
      </c>
      <c r="I442" s="69">
        <v>10</v>
      </c>
      <c r="J442" s="59">
        <f t="shared" si="18"/>
        <v>171.24594999999999</v>
      </c>
      <c r="K442" s="73" t="str">
        <f t="shared" si="19"/>
        <v/>
      </c>
      <c r="L442" s="73">
        <f t="shared" si="20"/>
        <v>62847.263650000001</v>
      </c>
    </row>
    <row r="443" spans="1:12" ht="12.75" customHeight="1" x14ac:dyDescent="0.25">
      <c r="A443" s="67" t="s">
        <v>881</v>
      </c>
      <c r="B443" s="67" t="s">
        <v>1859</v>
      </c>
      <c r="C443" s="68" t="s">
        <v>1873</v>
      </c>
      <c r="D443" s="67" t="s">
        <v>1874</v>
      </c>
      <c r="E443" s="69">
        <v>214</v>
      </c>
      <c r="F443" s="70">
        <v>0</v>
      </c>
      <c r="G443" s="72">
        <v>44986.5</v>
      </c>
      <c r="H443" s="69">
        <v>547.5</v>
      </c>
      <c r="I443" s="69">
        <v>1</v>
      </c>
      <c r="J443" s="59">
        <f t="shared" si="18"/>
        <v>214</v>
      </c>
      <c r="K443" s="73" t="str">
        <f t="shared" si="19"/>
        <v/>
      </c>
      <c r="L443" s="73">
        <f t="shared" si="20"/>
        <v>0</v>
      </c>
    </row>
    <row r="444" spans="1:12" ht="12.75" customHeight="1" x14ac:dyDescent="0.25">
      <c r="A444" s="67" t="s">
        <v>872</v>
      </c>
      <c r="B444" s="67" t="s">
        <v>935</v>
      </c>
      <c r="C444" s="68" t="s">
        <v>1875</v>
      </c>
      <c r="D444" s="67" t="s">
        <v>1876</v>
      </c>
      <c r="E444" s="69">
        <v>214</v>
      </c>
      <c r="F444" s="70">
        <v>31</v>
      </c>
      <c r="G444" s="72">
        <v>47648</v>
      </c>
      <c r="H444" s="69">
        <v>9999</v>
      </c>
      <c r="I444" s="69">
        <v>1</v>
      </c>
      <c r="J444" s="59">
        <f t="shared" si="18"/>
        <v>214</v>
      </c>
      <c r="K444" s="73" t="str">
        <f t="shared" si="19"/>
        <v/>
      </c>
      <c r="L444" s="73">
        <f t="shared" si="20"/>
        <v>6634</v>
      </c>
    </row>
    <row r="445" spans="1:12" ht="12.75" customHeight="1" x14ac:dyDescent="0.25">
      <c r="A445" s="67" t="s">
        <v>813</v>
      </c>
      <c r="B445" s="67" t="s">
        <v>1811</v>
      </c>
      <c r="C445" s="68" t="s">
        <v>1877</v>
      </c>
      <c r="D445" s="67" t="s">
        <v>1878</v>
      </c>
      <c r="E445" s="69">
        <v>100</v>
      </c>
      <c r="F445" s="70">
        <v>1</v>
      </c>
      <c r="G445" s="72">
        <v>44716.5</v>
      </c>
      <c r="H445" s="69">
        <v>547.5</v>
      </c>
      <c r="I445" s="69">
        <v>10</v>
      </c>
      <c r="J445" s="59">
        <f t="shared" si="18"/>
        <v>50</v>
      </c>
      <c r="K445" s="73" t="str">
        <f t="shared" si="19"/>
        <v>Списать</v>
      </c>
      <c r="L445" s="73">
        <f t="shared" si="20"/>
        <v>50</v>
      </c>
    </row>
    <row r="446" spans="1:12" ht="12.75" customHeight="1" x14ac:dyDescent="0.25">
      <c r="A446" s="67" t="s">
        <v>900</v>
      </c>
      <c r="B446" s="67" t="s">
        <v>901</v>
      </c>
      <c r="C446" s="68" t="s">
        <v>1879</v>
      </c>
      <c r="D446" s="67" t="s">
        <v>1880</v>
      </c>
      <c r="E446" s="69">
        <v>214</v>
      </c>
      <c r="F446" s="70">
        <v>10</v>
      </c>
      <c r="G446" s="72">
        <v>44623.5</v>
      </c>
      <c r="H446" s="69">
        <v>364.5</v>
      </c>
      <c r="I446" s="69">
        <v>7</v>
      </c>
      <c r="J446" s="59">
        <f t="shared" si="18"/>
        <v>214</v>
      </c>
      <c r="K446" s="73" t="str">
        <f t="shared" si="19"/>
        <v/>
      </c>
      <c r="L446" s="73">
        <f t="shared" si="20"/>
        <v>2140</v>
      </c>
    </row>
    <row r="447" spans="1:12" ht="12.75" customHeight="1" x14ac:dyDescent="0.25">
      <c r="A447" s="67" t="s">
        <v>790</v>
      </c>
      <c r="B447" s="67" t="s">
        <v>1881</v>
      </c>
      <c r="C447" s="68" t="s">
        <v>1882</v>
      </c>
      <c r="D447" s="67" t="s">
        <v>1883</v>
      </c>
      <c r="E447" s="69">
        <v>214</v>
      </c>
      <c r="F447" s="70">
        <v>178</v>
      </c>
      <c r="G447" s="72">
        <v>44559</v>
      </c>
      <c r="H447" s="69">
        <v>360</v>
      </c>
      <c r="I447" s="69">
        <v>9</v>
      </c>
      <c r="J447" s="59">
        <f t="shared" si="18"/>
        <v>107</v>
      </c>
      <c r="K447" s="73" t="str">
        <f t="shared" si="19"/>
        <v/>
      </c>
      <c r="L447" s="73">
        <f t="shared" si="20"/>
        <v>19046</v>
      </c>
    </row>
    <row r="448" spans="1:12" ht="12.75" customHeight="1" x14ac:dyDescent="0.25">
      <c r="A448" s="67" t="s">
        <v>945</v>
      </c>
      <c r="B448" s="67" t="s">
        <v>946</v>
      </c>
      <c r="C448" s="68" t="s">
        <v>1884</v>
      </c>
      <c r="D448" s="67" t="s">
        <v>948</v>
      </c>
      <c r="E448" s="69">
        <v>218.44</v>
      </c>
      <c r="F448" s="70">
        <v>181</v>
      </c>
      <c r="G448" s="72">
        <v>44565</v>
      </c>
      <c r="H448" s="69">
        <v>366</v>
      </c>
      <c r="I448" s="69">
        <v>9</v>
      </c>
      <c r="J448" s="59">
        <f t="shared" si="18"/>
        <v>109.22</v>
      </c>
      <c r="K448" s="73" t="str">
        <f t="shared" si="19"/>
        <v/>
      </c>
      <c r="L448" s="73">
        <f t="shared" si="20"/>
        <v>19768.82</v>
      </c>
    </row>
    <row r="449" spans="1:12" ht="12.75" customHeight="1" x14ac:dyDescent="0.25">
      <c r="A449" s="67" t="s">
        <v>836</v>
      </c>
      <c r="B449" s="67" t="s">
        <v>876</v>
      </c>
      <c r="C449" s="68" t="s">
        <v>1885</v>
      </c>
      <c r="D449" s="67" t="s">
        <v>1886</v>
      </c>
      <c r="E449" s="69">
        <v>183.2373</v>
      </c>
      <c r="F449" s="70">
        <v>158</v>
      </c>
      <c r="G449" s="72">
        <v>44715</v>
      </c>
      <c r="H449" s="69">
        <v>546</v>
      </c>
      <c r="I449" s="69">
        <v>10</v>
      </c>
      <c r="J449" s="59">
        <f t="shared" si="18"/>
        <v>91.618650000000002</v>
      </c>
      <c r="K449" s="73" t="str">
        <f t="shared" si="19"/>
        <v>Списать</v>
      </c>
      <c r="L449" s="73">
        <f t="shared" si="20"/>
        <v>14475.7467</v>
      </c>
    </row>
    <row r="450" spans="1:12" ht="12.75" customHeight="1" x14ac:dyDescent="0.25">
      <c r="A450" s="67" t="s">
        <v>945</v>
      </c>
      <c r="B450" s="67" t="s">
        <v>851</v>
      </c>
      <c r="C450" s="68" t="s">
        <v>1887</v>
      </c>
      <c r="D450" s="67" t="s">
        <v>1888</v>
      </c>
      <c r="E450" s="69">
        <v>28.730599999999999</v>
      </c>
      <c r="F450" s="70">
        <v>52</v>
      </c>
      <c r="G450" s="72">
        <v>44439</v>
      </c>
      <c r="H450" s="69">
        <v>180</v>
      </c>
      <c r="I450" s="69">
        <v>7</v>
      </c>
      <c r="J450" s="59">
        <f t="shared" si="18"/>
        <v>28.730599999999999</v>
      </c>
      <c r="K450" s="73" t="str">
        <f t="shared" si="19"/>
        <v>Списать</v>
      </c>
      <c r="L450" s="73">
        <f t="shared" si="20"/>
        <v>1493.9911999999999</v>
      </c>
    </row>
    <row r="451" spans="1:12" ht="12.75" customHeight="1" x14ac:dyDescent="0.25">
      <c r="A451" s="67" t="s">
        <v>794</v>
      </c>
      <c r="B451" s="67" t="s">
        <v>1677</v>
      </c>
      <c r="C451" s="68" t="s">
        <v>1889</v>
      </c>
      <c r="D451" s="67" t="s">
        <v>1890</v>
      </c>
      <c r="E451" s="69">
        <v>214</v>
      </c>
      <c r="F451" s="70">
        <v>0</v>
      </c>
      <c r="G451" s="72">
        <v>44979</v>
      </c>
      <c r="H451" s="69">
        <v>540</v>
      </c>
      <c r="I451" s="69">
        <v>1</v>
      </c>
      <c r="J451" s="59">
        <f t="shared" ref="J451:J514" si="21">IF(I451&gt;8,E451/2,E451)</f>
        <v>214</v>
      </c>
      <c r="K451" s="73" t="str">
        <f t="shared" ref="K451:K514" si="22">IF(J451&lt;100,"Списать","")</f>
        <v/>
      </c>
      <c r="L451" s="73">
        <f t="shared" ref="L451:L514" si="23">F451*J451</f>
        <v>0</v>
      </c>
    </row>
    <row r="452" spans="1:12" ht="12.75" customHeight="1" x14ac:dyDescent="0.25">
      <c r="A452" s="67" t="s">
        <v>794</v>
      </c>
      <c r="B452" s="67" t="s">
        <v>1490</v>
      </c>
      <c r="C452" s="68" t="s">
        <v>1891</v>
      </c>
      <c r="D452" s="67" t="s">
        <v>1892</v>
      </c>
      <c r="E452" s="69">
        <v>264</v>
      </c>
      <c r="F452" s="70">
        <v>95</v>
      </c>
      <c r="G452" s="72">
        <v>45264</v>
      </c>
      <c r="H452" s="69">
        <v>1095</v>
      </c>
      <c r="I452" s="69">
        <v>10</v>
      </c>
      <c r="J452" s="59">
        <f t="shared" si="21"/>
        <v>132</v>
      </c>
      <c r="K452" s="73" t="str">
        <f t="shared" si="22"/>
        <v/>
      </c>
      <c r="L452" s="73">
        <f t="shared" si="23"/>
        <v>12540</v>
      </c>
    </row>
    <row r="453" spans="1:12" ht="12.75" customHeight="1" x14ac:dyDescent="0.25">
      <c r="A453" s="67" t="s">
        <v>836</v>
      </c>
      <c r="B453" s="67" t="s">
        <v>837</v>
      </c>
      <c r="C453" s="68" t="s">
        <v>1893</v>
      </c>
      <c r="D453" s="67" t="s">
        <v>1894</v>
      </c>
      <c r="E453" s="69">
        <v>214</v>
      </c>
      <c r="F453" s="70">
        <v>17</v>
      </c>
      <c r="G453" s="72">
        <v>44979</v>
      </c>
      <c r="H453" s="69">
        <v>810</v>
      </c>
      <c r="I453" s="69">
        <v>10</v>
      </c>
      <c r="J453" s="59">
        <f t="shared" si="21"/>
        <v>107</v>
      </c>
      <c r="K453" s="73" t="str">
        <f t="shared" si="22"/>
        <v/>
      </c>
      <c r="L453" s="73">
        <f t="shared" si="23"/>
        <v>1819</v>
      </c>
    </row>
    <row r="454" spans="1:12" ht="12.75" customHeight="1" x14ac:dyDescent="0.25">
      <c r="A454" s="67" t="s">
        <v>977</v>
      </c>
      <c r="B454" s="67" t="s">
        <v>795</v>
      </c>
      <c r="C454" s="68" t="s">
        <v>1895</v>
      </c>
      <c r="D454" s="67" t="s">
        <v>1896</v>
      </c>
      <c r="E454" s="69">
        <v>214</v>
      </c>
      <c r="F454" s="70">
        <v>39</v>
      </c>
      <c r="G454" s="72">
        <v>44595</v>
      </c>
      <c r="H454" s="69">
        <v>366</v>
      </c>
      <c r="I454" s="69">
        <v>8</v>
      </c>
      <c r="J454" s="59">
        <f t="shared" si="21"/>
        <v>214</v>
      </c>
      <c r="K454" s="73" t="str">
        <f t="shared" si="22"/>
        <v/>
      </c>
      <c r="L454" s="73">
        <f t="shared" si="23"/>
        <v>8346</v>
      </c>
    </row>
    <row r="455" spans="1:12" ht="12.75" customHeight="1" x14ac:dyDescent="0.25">
      <c r="A455" s="67" t="s">
        <v>782</v>
      </c>
      <c r="B455" s="67" t="s">
        <v>833</v>
      </c>
      <c r="C455" s="68" t="s">
        <v>1897</v>
      </c>
      <c r="D455" s="67" t="s">
        <v>1898</v>
      </c>
      <c r="E455" s="69">
        <v>378.3</v>
      </c>
      <c r="F455" s="70">
        <v>9</v>
      </c>
      <c r="G455" s="72">
        <v>44565</v>
      </c>
      <c r="H455" s="69">
        <v>366</v>
      </c>
      <c r="I455" s="69">
        <v>9</v>
      </c>
      <c r="J455" s="59">
        <f t="shared" si="21"/>
        <v>189.15</v>
      </c>
      <c r="K455" s="73" t="str">
        <f t="shared" si="22"/>
        <v/>
      </c>
      <c r="L455" s="73">
        <f t="shared" si="23"/>
        <v>1702.3500000000001</v>
      </c>
    </row>
    <row r="456" spans="1:12" ht="12.75" customHeight="1" x14ac:dyDescent="0.25">
      <c r="A456" s="67" t="s">
        <v>1899</v>
      </c>
      <c r="B456" s="67" t="s">
        <v>1165</v>
      </c>
      <c r="C456" s="68" t="s">
        <v>1900</v>
      </c>
      <c r="D456" s="67" t="s">
        <v>1901</v>
      </c>
      <c r="E456" s="69">
        <v>127.06019999999999</v>
      </c>
      <c r="F456" s="70">
        <v>189</v>
      </c>
      <c r="G456" s="72">
        <v>44565</v>
      </c>
      <c r="H456" s="69">
        <v>366</v>
      </c>
      <c r="I456" s="69">
        <v>9</v>
      </c>
      <c r="J456" s="59">
        <f t="shared" si="21"/>
        <v>63.530099999999997</v>
      </c>
      <c r="K456" s="73" t="str">
        <f t="shared" si="22"/>
        <v>Списать</v>
      </c>
      <c r="L456" s="73">
        <f t="shared" si="23"/>
        <v>12007.188899999999</v>
      </c>
    </row>
    <row r="457" spans="1:12" ht="12.75" customHeight="1" x14ac:dyDescent="0.25">
      <c r="A457" s="67" t="s">
        <v>1524</v>
      </c>
      <c r="B457" s="67" t="s">
        <v>907</v>
      </c>
      <c r="C457" s="68" t="s">
        <v>1902</v>
      </c>
      <c r="D457" s="67" t="s">
        <v>1903</v>
      </c>
      <c r="E457" s="69">
        <v>214</v>
      </c>
      <c r="F457" s="70">
        <v>312</v>
      </c>
      <c r="G457" s="72">
        <v>44589</v>
      </c>
      <c r="H457" s="69">
        <v>180</v>
      </c>
      <c r="I457" s="69">
        <v>2</v>
      </c>
      <c r="J457" s="59">
        <f t="shared" si="21"/>
        <v>214</v>
      </c>
      <c r="K457" s="73" t="str">
        <f t="shared" si="22"/>
        <v/>
      </c>
      <c r="L457" s="73">
        <f t="shared" si="23"/>
        <v>66768</v>
      </c>
    </row>
    <row r="458" spans="1:12" ht="12.75" customHeight="1" x14ac:dyDescent="0.25">
      <c r="A458" s="67" t="s">
        <v>794</v>
      </c>
      <c r="B458" s="67" t="s">
        <v>907</v>
      </c>
      <c r="C458" s="68" t="s">
        <v>1904</v>
      </c>
      <c r="D458" s="67" t="s">
        <v>1905</v>
      </c>
      <c r="E458" s="69">
        <v>205.12799999999999</v>
      </c>
      <c r="F458" s="70">
        <v>0</v>
      </c>
      <c r="G458" s="72">
        <v>44529</v>
      </c>
      <c r="H458" s="69">
        <v>180</v>
      </c>
      <c r="I458" s="69">
        <v>4</v>
      </c>
      <c r="J458" s="59">
        <f t="shared" si="21"/>
        <v>205.12799999999999</v>
      </c>
      <c r="K458" s="73" t="str">
        <f t="shared" si="22"/>
        <v/>
      </c>
      <c r="L458" s="73">
        <f t="shared" si="23"/>
        <v>0</v>
      </c>
    </row>
    <row r="459" spans="1:12" ht="12.75" customHeight="1" x14ac:dyDescent="0.25">
      <c r="A459" s="67" t="s">
        <v>836</v>
      </c>
      <c r="B459" s="67" t="s">
        <v>1375</v>
      </c>
      <c r="C459" s="68" t="s">
        <v>1906</v>
      </c>
      <c r="D459" s="67" t="s">
        <v>1907</v>
      </c>
      <c r="E459" s="69">
        <v>214</v>
      </c>
      <c r="F459" s="70">
        <v>11</v>
      </c>
      <c r="G459" s="72">
        <v>44589</v>
      </c>
      <c r="H459" s="69">
        <v>240</v>
      </c>
      <c r="I459" s="69">
        <v>4</v>
      </c>
      <c r="J459" s="59">
        <f t="shared" si="21"/>
        <v>214</v>
      </c>
      <c r="K459" s="73" t="str">
        <f t="shared" si="22"/>
        <v/>
      </c>
      <c r="L459" s="73">
        <f t="shared" si="23"/>
        <v>2354</v>
      </c>
    </row>
    <row r="460" spans="1:12" ht="12.75" customHeight="1" x14ac:dyDescent="0.25">
      <c r="A460" s="67" t="s">
        <v>1908</v>
      </c>
      <c r="B460" s="67" t="s">
        <v>795</v>
      </c>
      <c r="C460" s="68" t="s">
        <v>1909</v>
      </c>
      <c r="D460" s="67" t="s">
        <v>1910</v>
      </c>
      <c r="E460" s="69">
        <v>214</v>
      </c>
      <c r="F460" s="70">
        <v>55</v>
      </c>
      <c r="G460" s="72">
        <v>44623.5</v>
      </c>
      <c r="H460" s="69">
        <v>364.5</v>
      </c>
      <c r="I460" s="69">
        <v>7</v>
      </c>
      <c r="J460" s="59">
        <f t="shared" si="21"/>
        <v>214</v>
      </c>
      <c r="K460" s="73" t="str">
        <f t="shared" si="22"/>
        <v/>
      </c>
      <c r="L460" s="73">
        <f t="shared" si="23"/>
        <v>11770</v>
      </c>
    </row>
    <row r="461" spans="1:12" ht="12.75" customHeight="1" x14ac:dyDescent="0.25">
      <c r="A461" s="67" t="s">
        <v>1038</v>
      </c>
      <c r="B461" s="67" t="s">
        <v>779</v>
      </c>
      <c r="C461" s="68" t="s">
        <v>1911</v>
      </c>
      <c r="D461" s="67" t="s">
        <v>1912</v>
      </c>
      <c r="E461" s="69">
        <v>249.42259999999999</v>
      </c>
      <c r="F461" s="70">
        <v>6</v>
      </c>
      <c r="G461" s="72">
        <v>44869.5</v>
      </c>
      <c r="H461" s="69">
        <v>730.5</v>
      </c>
      <c r="I461" s="69">
        <v>11</v>
      </c>
      <c r="J461" s="59">
        <f t="shared" si="21"/>
        <v>124.71129999999999</v>
      </c>
      <c r="K461" s="73" t="str">
        <f t="shared" si="22"/>
        <v/>
      </c>
      <c r="L461" s="73">
        <f t="shared" si="23"/>
        <v>748.26779999999997</v>
      </c>
    </row>
    <row r="462" spans="1:12" ht="12.75" customHeight="1" x14ac:dyDescent="0.25">
      <c r="A462" s="67" t="s">
        <v>928</v>
      </c>
      <c r="B462" s="67" t="s">
        <v>999</v>
      </c>
      <c r="C462" s="68" t="s">
        <v>1913</v>
      </c>
      <c r="D462" s="67" t="s">
        <v>1914</v>
      </c>
      <c r="E462" s="69">
        <v>237.47710000000001</v>
      </c>
      <c r="F462" s="70">
        <v>69</v>
      </c>
      <c r="G462" s="72">
        <v>44619</v>
      </c>
      <c r="H462" s="69">
        <v>360</v>
      </c>
      <c r="I462" s="69">
        <v>7</v>
      </c>
      <c r="J462" s="59">
        <f t="shared" si="21"/>
        <v>237.47710000000001</v>
      </c>
      <c r="K462" s="73" t="str">
        <f t="shared" si="22"/>
        <v/>
      </c>
      <c r="L462" s="73">
        <f t="shared" si="23"/>
        <v>16385.919900000001</v>
      </c>
    </row>
    <row r="463" spans="1:12" ht="12.75" customHeight="1" x14ac:dyDescent="0.25">
      <c r="A463" s="67" t="s">
        <v>820</v>
      </c>
      <c r="B463" s="67" t="s">
        <v>1053</v>
      </c>
      <c r="C463" s="68" t="s">
        <v>1915</v>
      </c>
      <c r="D463" s="67" t="s">
        <v>1916</v>
      </c>
      <c r="E463" s="69">
        <v>39.15</v>
      </c>
      <c r="F463" s="70">
        <v>5</v>
      </c>
      <c r="G463" s="72">
        <v>45169.5</v>
      </c>
      <c r="H463" s="69">
        <v>730.5</v>
      </c>
      <c r="I463" s="69">
        <v>1</v>
      </c>
      <c r="J463" s="59">
        <f t="shared" si="21"/>
        <v>39.15</v>
      </c>
      <c r="K463" s="73" t="str">
        <f t="shared" si="22"/>
        <v>Списать</v>
      </c>
      <c r="L463" s="73">
        <f t="shared" si="23"/>
        <v>195.75</v>
      </c>
    </row>
    <row r="464" spans="1:12" ht="12.75" customHeight="1" x14ac:dyDescent="0.25">
      <c r="A464" s="67" t="s">
        <v>1121</v>
      </c>
      <c r="B464" s="67" t="s">
        <v>946</v>
      </c>
      <c r="C464" s="68" t="s">
        <v>1917</v>
      </c>
      <c r="D464" s="67" t="s">
        <v>1918</v>
      </c>
      <c r="E464" s="69">
        <v>221.57</v>
      </c>
      <c r="F464" s="70">
        <v>18</v>
      </c>
      <c r="G464" s="72">
        <v>45229</v>
      </c>
      <c r="H464" s="69">
        <v>1095</v>
      </c>
      <c r="I464" s="69">
        <v>1</v>
      </c>
      <c r="J464" s="59">
        <f t="shared" si="21"/>
        <v>221.57</v>
      </c>
      <c r="K464" s="73" t="str">
        <f t="shared" si="22"/>
        <v/>
      </c>
      <c r="L464" s="73">
        <f t="shared" si="23"/>
        <v>3988.2599999999998</v>
      </c>
    </row>
    <row r="465" spans="1:12" ht="12.75" customHeight="1" x14ac:dyDescent="0.25">
      <c r="A465" s="67" t="s">
        <v>922</v>
      </c>
      <c r="B465" s="67" t="s">
        <v>919</v>
      </c>
      <c r="C465" s="68" t="s">
        <v>1919</v>
      </c>
      <c r="D465" s="67" t="s">
        <v>1920</v>
      </c>
      <c r="E465" s="69">
        <v>41.04</v>
      </c>
      <c r="F465" s="70">
        <v>29</v>
      </c>
      <c r="G465" s="72">
        <v>44859</v>
      </c>
      <c r="H465" s="69">
        <v>720</v>
      </c>
      <c r="I465" s="69">
        <v>11</v>
      </c>
      <c r="J465" s="59">
        <f t="shared" si="21"/>
        <v>20.52</v>
      </c>
      <c r="K465" s="73" t="str">
        <f t="shared" si="22"/>
        <v>Списать</v>
      </c>
      <c r="L465" s="73">
        <f t="shared" si="23"/>
        <v>595.08000000000004</v>
      </c>
    </row>
    <row r="466" spans="1:12" ht="12.75" customHeight="1" x14ac:dyDescent="0.25">
      <c r="A466" s="67" t="s">
        <v>928</v>
      </c>
      <c r="B466" s="67" t="s">
        <v>1412</v>
      </c>
      <c r="C466" s="68" t="s">
        <v>1921</v>
      </c>
      <c r="D466" s="67" t="s">
        <v>1922</v>
      </c>
      <c r="E466" s="69">
        <v>214</v>
      </c>
      <c r="F466" s="70">
        <v>39</v>
      </c>
      <c r="G466" s="72">
        <v>45169.5</v>
      </c>
      <c r="H466" s="69">
        <v>730.5</v>
      </c>
      <c r="I466" s="69">
        <v>1</v>
      </c>
      <c r="J466" s="59">
        <f t="shared" si="21"/>
        <v>214</v>
      </c>
      <c r="K466" s="73" t="str">
        <f t="shared" si="22"/>
        <v/>
      </c>
      <c r="L466" s="73">
        <f t="shared" si="23"/>
        <v>8346</v>
      </c>
    </row>
    <row r="467" spans="1:12" ht="12.75" customHeight="1" x14ac:dyDescent="0.25">
      <c r="A467" s="67" t="s">
        <v>782</v>
      </c>
      <c r="B467" s="67" t="s">
        <v>851</v>
      </c>
      <c r="C467" s="68" t="s">
        <v>1923</v>
      </c>
      <c r="D467" s="67" t="s">
        <v>1572</v>
      </c>
      <c r="E467" s="69">
        <v>384.76100000000002</v>
      </c>
      <c r="F467" s="70">
        <v>17</v>
      </c>
      <c r="G467" s="72">
        <v>44563.5</v>
      </c>
      <c r="H467" s="69">
        <v>364.5</v>
      </c>
      <c r="I467" s="69">
        <v>9</v>
      </c>
      <c r="J467" s="59">
        <f t="shared" si="21"/>
        <v>192.38050000000001</v>
      </c>
      <c r="K467" s="73" t="str">
        <f t="shared" si="22"/>
        <v/>
      </c>
      <c r="L467" s="73">
        <f t="shared" si="23"/>
        <v>3270.4685000000004</v>
      </c>
    </row>
    <row r="468" spans="1:12" ht="12.75" customHeight="1" x14ac:dyDescent="0.25">
      <c r="A468" s="67" t="s">
        <v>1147</v>
      </c>
      <c r="B468" s="67" t="s">
        <v>1462</v>
      </c>
      <c r="C468" s="68" t="s">
        <v>1924</v>
      </c>
      <c r="D468" s="67" t="s">
        <v>1925</v>
      </c>
      <c r="E468" s="69">
        <v>214</v>
      </c>
      <c r="F468" s="70">
        <v>223</v>
      </c>
      <c r="G468" s="72">
        <v>44869.5</v>
      </c>
      <c r="H468" s="69">
        <v>730.5</v>
      </c>
      <c r="I468" s="69">
        <v>11</v>
      </c>
      <c r="J468" s="59">
        <f t="shared" si="21"/>
        <v>107</v>
      </c>
      <c r="K468" s="73" t="str">
        <f t="shared" si="22"/>
        <v/>
      </c>
      <c r="L468" s="73">
        <f t="shared" si="23"/>
        <v>23861</v>
      </c>
    </row>
    <row r="469" spans="1:12" ht="12.75" customHeight="1" x14ac:dyDescent="0.25">
      <c r="A469" s="67" t="s">
        <v>864</v>
      </c>
      <c r="B469" s="67" t="s">
        <v>1137</v>
      </c>
      <c r="C469" s="68" t="s">
        <v>1926</v>
      </c>
      <c r="D469" s="67" t="s">
        <v>1927</v>
      </c>
      <c r="E469" s="69">
        <v>120.06</v>
      </c>
      <c r="F469" s="70">
        <v>46</v>
      </c>
      <c r="G469" s="72">
        <v>47761.5</v>
      </c>
      <c r="H469" s="69">
        <v>9999</v>
      </c>
      <c r="I469" s="69">
        <v>1</v>
      </c>
      <c r="J469" s="59">
        <f t="shared" si="21"/>
        <v>120.06</v>
      </c>
      <c r="K469" s="73" t="str">
        <f t="shared" si="22"/>
        <v/>
      </c>
      <c r="L469" s="73">
        <f t="shared" si="23"/>
        <v>5522.76</v>
      </c>
    </row>
    <row r="470" spans="1:12" ht="12.75" customHeight="1" x14ac:dyDescent="0.25">
      <c r="A470" s="67" t="s">
        <v>782</v>
      </c>
      <c r="B470" s="67" t="s">
        <v>833</v>
      </c>
      <c r="C470" s="68" t="s">
        <v>1928</v>
      </c>
      <c r="D470" s="67" t="s">
        <v>1929</v>
      </c>
      <c r="E470" s="69">
        <v>378.3</v>
      </c>
      <c r="F470" s="70">
        <v>31</v>
      </c>
      <c r="G470" s="72">
        <v>44623.5</v>
      </c>
      <c r="H470" s="69">
        <v>364.5</v>
      </c>
      <c r="I470" s="69">
        <v>7</v>
      </c>
      <c r="J470" s="59">
        <f t="shared" si="21"/>
        <v>378.3</v>
      </c>
      <c r="K470" s="73" t="str">
        <f t="shared" si="22"/>
        <v/>
      </c>
      <c r="L470" s="73">
        <f t="shared" si="23"/>
        <v>11727.300000000001</v>
      </c>
    </row>
    <row r="471" spans="1:12" ht="12.75" customHeight="1" x14ac:dyDescent="0.25">
      <c r="A471" s="67" t="s">
        <v>794</v>
      </c>
      <c r="B471" s="67" t="s">
        <v>907</v>
      </c>
      <c r="C471" s="68" t="s">
        <v>1930</v>
      </c>
      <c r="D471" s="67" t="s">
        <v>1931</v>
      </c>
      <c r="E471" s="69">
        <v>512.82000000000005</v>
      </c>
      <c r="F471" s="70">
        <v>192</v>
      </c>
      <c r="G471" s="72">
        <v>44565</v>
      </c>
      <c r="H471" s="69">
        <v>366</v>
      </c>
      <c r="I471" s="69">
        <v>9</v>
      </c>
      <c r="J471" s="59">
        <f t="shared" si="21"/>
        <v>256.41000000000003</v>
      </c>
      <c r="K471" s="73" t="str">
        <f t="shared" si="22"/>
        <v/>
      </c>
      <c r="L471" s="73">
        <f t="shared" si="23"/>
        <v>49230.720000000001</v>
      </c>
    </row>
    <row r="472" spans="1:12" ht="12.75" customHeight="1" x14ac:dyDescent="0.25">
      <c r="A472" s="67" t="s">
        <v>820</v>
      </c>
      <c r="B472" s="67" t="s">
        <v>876</v>
      </c>
      <c r="C472" s="68" t="s">
        <v>1932</v>
      </c>
      <c r="D472" s="67" t="s">
        <v>1933</v>
      </c>
      <c r="E472" s="69">
        <v>51.559600000000003</v>
      </c>
      <c r="F472" s="70">
        <v>109</v>
      </c>
      <c r="G472" s="72">
        <v>44563.5</v>
      </c>
      <c r="H472" s="69">
        <v>364.5</v>
      </c>
      <c r="I472" s="69">
        <v>9</v>
      </c>
      <c r="J472" s="59">
        <f t="shared" si="21"/>
        <v>25.779800000000002</v>
      </c>
      <c r="K472" s="73" t="str">
        <f t="shared" si="22"/>
        <v>Списать</v>
      </c>
      <c r="L472" s="73">
        <f t="shared" si="23"/>
        <v>2809.9982</v>
      </c>
    </row>
    <row r="473" spans="1:12" ht="12.75" customHeight="1" x14ac:dyDescent="0.25">
      <c r="A473" s="67" t="s">
        <v>828</v>
      </c>
      <c r="B473" s="67" t="s">
        <v>1069</v>
      </c>
      <c r="C473" s="68" t="s">
        <v>1934</v>
      </c>
      <c r="D473" s="67" t="s">
        <v>1935</v>
      </c>
      <c r="E473" s="69">
        <v>57.793300000000002</v>
      </c>
      <c r="F473" s="70">
        <v>43</v>
      </c>
      <c r="G473" s="72">
        <v>45227.5</v>
      </c>
      <c r="H473" s="69">
        <v>1096.5</v>
      </c>
      <c r="I473" s="69">
        <v>1</v>
      </c>
      <c r="J473" s="59">
        <f t="shared" si="21"/>
        <v>57.793300000000002</v>
      </c>
      <c r="K473" s="73" t="str">
        <f t="shared" si="22"/>
        <v>Списать</v>
      </c>
      <c r="L473" s="73">
        <f t="shared" si="23"/>
        <v>2485.1118999999999</v>
      </c>
    </row>
    <row r="474" spans="1:12" ht="12.75" customHeight="1" x14ac:dyDescent="0.25">
      <c r="A474" s="67" t="s">
        <v>847</v>
      </c>
      <c r="B474" s="67" t="s">
        <v>844</v>
      </c>
      <c r="C474" s="68" t="s">
        <v>1936</v>
      </c>
      <c r="D474" s="67" t="s">
        <v>1937</v>
      </c>
      <c r="E474" s="69">
        <v>214</v>
      </c>
      <c r="F474" s="70">
        <v>12</v>
      </c>
      <c r="G474" s="72">
        <v>44563.5</v>
      </c>
      <c r="H474" s="69">
        <v>364.5</v>
      </c>
      <c r="I474" s="69">
        <v>9</v>
      </c>
      <c r="J474" s="59">
        <f t="shared" si="21"/>
        <v>107</v>
      </c>
      <c r="K474" s="73" t="str">
        <f t="shared" si="22"/>
        <v/>
      </c>
      <c r="L474" s="73">
        <f t="shared" si="23"/>
        <v>1284</v>
      </c>
    </row>
    <row r="475" spans="1:12" ht="12.75" customHeight="1" x14ac:dyDescent="0.25">
      <c r="A475" s="67" t="s">
        <v>832</v>
      </c>
      <c r="B475" s="67" t="s">
        <v>1749</v>
      </c>
      <c r="C475" s="68" t="s">
        <v>1938</v>
      </c>
      <c r="D475" s="67" t="s">
        <v>1939</v>
      </c>
      <c r="E475" s="69">
        <v>97.952500000000001</v>
      </c>
      <c r="F475" s="70">
        <v>36</v>
      </c>
      <c r="G475" s="72">
        <v>45244</v>
      </c>
      <c r="H475" s="69">
        <v>1080</v>
      </c>
      <c r="I475" s="69">
        <v>1</v>
      </c>
      <c r="J475" s="59">
        <f t="shared" si="21"/>
        <v>97.952500000000001</v>
      </c>
      <c r="K475" s="73" t="str">
        <f t="shared" si="22"/>
        <v>Списать</v>
      </c>
      <c r="L475" s="73">
        <f t="shared" si="23"/>
        <v>3526.29</v>
      </c>
    </row>
    <row r="476" spans="1:12" ht="12.75" customHeight="1" x14ac:dyDescent="0.25">
      <c r="A476" s="67" t="s">
        <v>816</v>
      </c>
      <c r="B476" s="67" t="s">
        <v>844</v>
      </c>
      <c r="C476" s="68" t="s">
        <v>1940</v>
      </c>
      <c r="D476" s="67" t="s">
        <v>1941</v>
      </c>
      <c r="E476" s="69">
        <v>49.86</v>
      </c>
      <c r="F476" s="70">
        <v>59</v>
      </c>
      <c r="G476" s="72">
        <v>44548.5</v>
      </c>
      <c r="H476" s="69">
        <v>139.5</v>
      </c>
      <c r="I476" s="69">
        <v>2</v>
      </c>
      <c r="J476" s="59">
        <f t="shared" si="21"/>
        <v>49.86</v>
      </c>
      <c r="K476" s="73" t="str">
        <f t="shared" si="22"/>
        <v>Списать</v>
      </c>
      <c r="L476" s="73">
        <f t="shared" si="23"/>
        <v>2941.74</v>
      </c>
    </row>
    <row r="477" spans="1:12" ht="12.75" customHeight="1" x14ac:dyDescent="0.25">
      <c r="A477" s="67" t="s">
        <v>828</v>
      </c>
      <c r="B477" s="67" t="s">
        <v>1340</v>
      </c>
      <c r="C477" s="68" t="s">
        <v>1942</v>
      </c>
      <c r="D477" s="67" t="s">
        <v>1943</v>
      </c>
      <c r="E477" s="69">
        <v>131.82470000000001</v>
      </c>
      <c r="F477" s="70">
        <v>22</v>
      </c>
      <c r="G477" s="72">
        <v>45234</v>
      </c>
      <c r="H477" s="69">
        <v>1095</v>
      </c>
      <c r="I477" s="69">
        <v>11</v>
      </c>
      <c r="J477" s="59">
        <f t="shared" si="21"/>
        <v>65.912350000000004</v>
      </c>
      <c r="K477" s="73" t="str">
        <f t="shared" si="22"/>
        <v>Списать</v>
      </c>
      <c r="L477" s="73">
        <f t="shared" si="23"/>
        <v>1450.0717</v>
      </c>
    </row>
    <row r="478" spans="1:12" ht="12.75" customHeight="1" x14ac:dyDescent="0.25">
      <c r="A478" s="67" t="s">
        <v>945</v>
      </c>
      <c r="B478" s="67" t="s">
        <v>929</v>
      </c>
      <c r="C478" s="68" t="s">
        <v>1944</v>
      </c>
      <c r="D478" s="67" t="s">
        <v>1945</v>
      </c>
      <c r="E478" s="69">
        <v>214</v>
      </c>
      <c r="F478" s="70">
        <v>287</v>
      </c>
      <c r="G478" s="72">
        <v>44825.5</v>
      </c>
      <c r="H478" s="69">
        <v>1498.5</v>
      </c>
      <c r="I478" s="69">
        <v>1</v>
      </c>
      <c r="J478" s="59">
        <f t="shared" si="21"/>
        <v>214</v>
      </c>
      <c r="K478" s="73" t="str">
        <f t="shared" si="22"/>
        <v/>
      </c>
      <c r="L478" s="73">
        <f t="shared" si="23"/>
        <v>61418</v>
      </c>
    </row>
    <row r="479" spans="1:12" ht="12.75" customHeight="1" x14ac:dyDescent="0.25">
      <c r="A479" s="67" t="s">
        <v>1946</v>
      </c>
      <c r="B479" s="67" t="s">
        <v>837</v>
      </c>
      <c r="C479" s="68" t="s">
        <v>1947</v>
      </c>
      <c r="D479" s="67" t="s">
        <v>1948</v>
      </c>
      <c r="E479" s="69">
        <v>328.23</v>
      </c>
      <c r="F479" s="70">
        <v>9</v>
      </c>
      <c r="G479" s="72">
        <v>44859</v>
      </c>
      <c r="H479" s="69">
        <v>720</v>
      </c>
      <c r="I479" s="69">
        <v>11</v>
      </c>
      <c r="J479" s="59">
        <f t="shared" si="21"/>
        <v>164.11500000000001</v>
      </c>
      <c r="K479" s="73" t="str">
        <f t="shared" si="22"/>
        <v/>
      </c>
      <c r="L479" s="73">
        <f t="shared" si="23"/>
        <v>1477.0350000000001</v>
      </c>
    </row>
    <row r="480" spans="1:12" ht="12.75" customHeight="1" x14ac:dyDescent="0.25">
      <c r="A480" s="67" t="s">
        <v>794</v>
      </c>
      <c r="B480" s="67" t="s">
        <v>779</v>
      </c>
      <c r="C480" s="68" t="s">
        <v>1949</v>
      </c>
      <c r="D480" s="67" t="s">
        <v>1950</v>
      </c>
      <c r="E480" s="69">
        <v>214</v>
      </c>
      <c r="F480" s="70">
        <v>53</v>
      </c>
      <c r="G480" s="72">
        <v>45169.5</v>
      </c>
      <c r="H480" s="69">
        <v>730.5</v>
      </c>
      <c r="I480" s="69">
        <v>1</v>
      </c>
      <c r="J480" s="59">
        <f t="shared" si="21"/>
        <v>214</v>
      </c>
      <c r="K480" s="73" t="str">
        <f t="shared" si="22"/>
        <v/>
      </c>
      <c r="L480" s="73">
        <f t="shared" si="23"/>
        <v>11342</v>
      </c>
    </row>
    <row r="481" spans="1:12" ht="12.75" customHeight="1" x14ac:dyDescent="0.25">
      <c r="A481" s="67" t="s">
        <v>794</v>
      </c>
      <c r="B481" s="67" t="s">
        <v>775</v>
      </c>
      <c r="C481" s="68" t="s">
        <v>1951</v>
      </c>
      <c r="D481" s="67" t="s">
        <v>1952</v>
      </c>
      <c r="E481" s="69">
        <v>109.3582</v>
      </c>
      <c r="F481" s="70">
        <v>27</v>
      </c>
      <c r="G481" s="72">
        <v>44899.5</v>
      </c>
      <c r="H481" s="69">
        <v>730.5</v>
      </c>
      <c r="I481" s="69">
        <v>10</v>
      </c>
      <c r="J481" s="59">
        <f t="shared" si="21"/>
        <v>54.679099999999998</v>
      </c>
      <c r="K481" s="73" t="str">
        <f t="shared" si="22"/>
        <v>Списать</v>
      </c>
      <c r="L481" s="73">
        <f t="shared" si="23"/>
        <v>1476.3356999999999</v>
      </c>
    </row>
    <row r="482" spans="1:12" ht="12.75" customHeight="1" x14ac:dyDescent="0.25">
      <c r="A482" s="67" t="s">
        <v>1094</v>
      </c>
      <c r="B482" s="67" t="s">
        <v>1285</v>
      </c>
      <c r="C482" s="68" t="s">
        <v>1953</v>
      </c>
      <c r="D482" s="67" t="s">
        <v>1954</v>
      </c>
      <c r="E482" s="69">
        <v>214</v>
      </c>
      <c r="F482" s="70">
        <v>78</v>
      </c>
      <c r="G482" s="72">
        <v>45169.5</v>
      </c>
      <c r="H482" s="69">
        <v>730.5</v>
      </c>
      <c r="I482" s="69">
        <v>1</v>
      </c>
      <c r="J482" s="59">
        <f t="shared" si="21"/>
        <v>214</v>
      </c>
      <c r="K482" s="73" t="str">
        <f t="shared" si="22"/>
        <v/>
      </c>
      <c r="L482" s="73">
        <f t="shared" si="23"/>
        <v>16692</v>
      </c>
    </row>
    <row r="483" spans="1:12" ht="12.75" customHeight="1" x14ac:dyDescent="0.25">
      <c r="A483" s="67" t="s">
        <v>900</v>
      </c>
      <c r="B483" s="67" t="s">
        <v>1955</v>
      </c>
      <c r="C483" s="68" t="s">
        <v>1956</v>
      </c>
      <c r="D483" s="67" t="s">
        <v>1957</v>
      </c>
      <c r="E483" s="69">
        <v>110.60899999999999</v>
      </c>
      <c r="F483" s="70">
        <v>21</v>
      </c>
      <c r="G483" s="72">
        <v>44595</v>
      </c>
      <c r="H483" s="69">
        <v>366</v>
      </c>
      <c r="I483" s="69">
        <v>8</v>
      </c>
      <c r="J483" s="59">
        <f t="shared" si="21"/>
        <v>110.60899999999999</v>
      </c>
      <c r="K483" s="73" t="str">
        <f t="shared" si="22"/>
        <v/>
      </c>
      <c r="L483" s="73">
        <f t="shared" si="23"/>
        <v>2322.7889999999998</v>
      </c>
    </row>
    <row r="484" spans="1:12" ht="12.75" customHeight="1" x14ac:dyDescent="0.25">
      <c r="A484" s="67" t="s">
        <v>832</v>
      </c>
      <c r="B484" s="67" t="s">
        <v>1958</v>
      </c>
      <c r="C484" s="68" t="s">
        <v>1959</v>
      </c>
      <c r="D484" s="67" t="s">
        <v>1960</v>
      </c>
      <c r="E484" s="69">
        <v>48.55</v>
      </c>
      <c r="F484" s="70">
        <v>12</v>
      </c>
      <c r="G484" s="72">
        <v>44439</v>
      </c>
      <c r="H484" s="69">
        <v>150</v>
      </c>
      <c r="I484" s="69">
        <v>6</v>
      </c>
      <c r="J484" s="59">
        <f t="shared" si="21"/>
        <v>48.55</v>
      </c>
      <c r="K484" s="73" t="str">
        <f t="shared" si="22"/>
        <v>Списать</v>
      </c>
      <c r="L484" s="73">
        <f t="shared" si="23"/>
        <v>582.59999999999991</v>
      </c>
    </row>
    <row r="485" spans="1:12" ht="12.75" customHeight="1" x14ac:dyDescent="0.25">
      <c r="A485" s="67" t="s">
        <v>794</v>
      </c>
      <c r="B485" s="67" t="s">
        <v>1961</v>
      </c>
      <c r="C485" s="68" t="s">
        <v>1962</v>
      </c>
      <c r="D485" s="67" t="s">
        <v>1963</v>
      </c>
      <c r="E485" s="69">
        <v>45.5152</v>
      </c>
      <c r="F485" s="70">
        <v>14</v>
      </c>
      <c r="G485" s="72">
        <v>44508</v>
      </c>
      <c r="H485" s="69">
        <v>99</v>
      </c>
      <c r="I485" s="69">
        <v>2</v>
      </c>
      <c r="J485" s="59">
        <f t="shared" si="21"/>
        <v>45.5152</v>
      </c>
      <c r="K485" s="73" t="str">
        <f t="shared" si="22"/>
        <v>Списать</v>
      </c>
      <c r="L485" s="73">
        <f t="shared" si="23"/>
        <v>637.21280000000002</v>
      </c>
    </row>
    <row r="486" spans="1:12" ht="12.75" customHeight="1" x14ac:dyDescent="0.25">
      <c r="A486" s="67" t="s">
        <v>1333</v>
      </c>
      <c r="B486" s="67" t="s">
        <v>851</v>
      </c>
      <c r="C486" s="68" t="s">
        <v>1964</v>
      </c>
      <c r="D486" s="67" t="s">
        <v>1965</v>
      </c>
      <c r="E486" s="69">
        <v>85.305999999999997</v>
      </c>
      <c r="F486" s="70">
        <v>0</v>
      </c>
      <c r="G486" s="72">
        <v>44529</v>
      </c>
      <c r="H486" s="69">
        <v>120</v>
      </c>
      <c r="I486" s="69">
        <v>2</v>
      </c>
      <c r="J486" s="59">
        <f t="shared" si="21"/>
        <v>85.305999999999997</v>
      </c>
      <c r="K486" s="73" t="str">
        <f t="shared" si="22"/>
        <v>Списать</v>
      </c>
      <c r="L486" s="73">
        <f t="shared" si="23"/>
        <v>0</v>
      </c>
    </row>
    <row r="487" spans="1:12" ht="12.75" customHeight="1" x14ac:dyDescent="0.25">
      <c r="A487" s="67" t="s">
        <v>858</v>
      </c>
      <c r="B487" s="67" t="s">
        <v>829</v>
      </c>
      <c r="C487" s="68" t="s">
        <v>1966</v>
      </c>
      <c r="D487" s="67" t="s">
        <v>1967</v>
      </c>
      <c r="E487" s="69">
        <v>49.25</v>
      </c>
      <c r="F487" s="70">
        <v>74</v>
      </c>
      <c r="G487" s="72">
        <v>44622</v>
      </c>
      <c r="H487" s="69">
        <v>183</v>
      </c>
      <c r="I487" s="69">
        <v>1</v>
      </c>
      <c r="J487" s="59">
        <f t="shared" si="21"/>
        <v>49.25</v>
      </c>
      <c r="K487" s="73" t="str">
        <f t="shared" si="22"/>
        <v>Списать</v>
      </c>
      <c r="L487" s="73">
        <f t="shared" si="23"/>
        <v>3644.5</v>
      </c>
    </row>
    <row r="488" spans="1:12" ht="12.75" customHeight="1" x14ac:dyDescent="0.25">
      <c r="A488" s="67" t="s">
        <v>782</v>
      </c>
      <c r="B488" s="67" t="s">
        <v>1240</v>
      </c>
      <c r="C488" s="68" t="s">
        <v>1968</v>
      </c>
      <c r="D488" s="67" t="s">
        <v>804</v>
      </c>
      <c r="E488" s="69">
        <v>116.70440000000001</v>
      </c>
      <c r="F488" s="70">
        <v>50</v>
      </c>
      <c r="G488" s="72">
        <v>45168</v>
      </c>
      <c r="H488" s="69">
        <v>729</v>
      </c>
      <c r="I488" s="69">
        <v>1</v>
      </c>
      <c r="J488" s="59">
        <f t="shared" si="21"/>
        <v>116.70440000000001</v>
      </c>
      <c r="K488" s="73" t="str">
        <f t="shared" si="22"/>
        <v/>
      </c>
      <c r="L488" s="73">
        <f t="shared" si="23"/>
        <v>5835.22</v>
      </c>
    </row>
    <row r="489" spans="1:12" ht="12.75" customHeight="1" x14ac:dyDescent="0.25">
      <c r="A489" s="67" t="s">
        <v>1197</v>
      </c>
      <c r="B489" s="67" t="s">
        <v>1703</v>
      </c>
      <c r="C489" s="68" t="s">
        <v>1969</v>
      </c>
      <c r="D489" s="67" t="s">
        <v>1970</v>
      </c>
      <c r="E489" s="69">
        <v>214</v>
      </c>
      <c r="F489" s="70">
        <v>10</v>
      </c>
      <c r="G489" s="72">
        <v>45229</v>
      </c>
      <c r="H489" s="69">
        <v>1095</v>
      </c>
      <c r="I489" s="69">
        <v>1</v>
      </c>
      <c r="J489" s="59">
        <f t="shared" si="21"/>
        <v>214</v>
      </c>
      <c r="K489" s="73" t="str">
        <f t="shared" si="22"/>
        <v/>
      </c>
      <c r="L489" s="73">
        <f t="shared" si="23"/>
        <v>2140</v>
      </c>
    </row>
    <row r="490" spans="1:12" ht="12.75" customHeight="1" x14ac:dyDescent="0.25">
      <c r="A490" s="67" t="s">
        <v>1220</v>
      </c>
      <c r="B490" s="67" t="s">
        <v>1347</v>
      </c>
      <c r="C490" s="68" t="s">
        <v>1971</v>
      </c>
      <c r="D490" s="67" t="s">
        <v>1972</v>
      </c>
      <c r="E490" s="69">
        <v>214</v>
      </c>
      <c r="F490" s="70">
        <v>0</v>
      </c>
      <c r="G490" s="72">
        <v>44563.5</v>
      </c>
      <c r="H490" s="69">
        <v>364.5</v>
      </c>
      <c r="I490" s="69">
        <v>9</v>
      </c>
      <c r="J490" s="59">
        <f t="shared" si="21"/>
        <v>107</v>
      </c>
      <c r="K490" s="73" t="str">
        <f t="shared" si="22"/>
        <v/>
      </c>
      <c r="L490" s="73">
        <f t="shared" si="23"/>
        <v>0</v>
      </c>
    </row>
    <row r="491" spans="1:12" ht="12.75" customHeight="1" x14ac:dyDescent="0.25">
      <c r="A491" s="67" t="s">
        <v>820</v>
      </c>
      <c r="B491" s="67" t="s">
        <v>837</v>
      </c>
      <c r="C491" s="68" t="s">
        <v>1973</v>
      </c>
      <c r="D491" s="67" t="s">
        <v>1974</v>
      </c>
      <c r="E491" s="69">
        <v>386.79039999999998</v>
      </c>
      <c r="F491" s="70">
        <v>32</v>
      </c>
      <c r="G491" s="72">
        <v>44679</v>
      </c>
      <c r="H491" s="69">
        <v>540</v>
      </c>
      <c r="I491" s="69">
        <v>11</v>
      </c>
      <c r="J491" s="59">
        <f t="shared" si="21"/>
        <v>193.39519999999999</v>
      </c>
      <c r="K491" s="73" t="str">
        <f t="shared" si="22"/>
        <v/>
      </c>
      <c r="L491" s="73">
        <f t="shared" si="23"/>
        <v>6188.6463999999996</v>
      </c>
    </row>
    <row r="492" spans="1:12" ht="12.75" customHeight="1" x14ac:dyDescent="0.25">
      <c r="A492" s="67" t="s">
        <v>782</v>
      </c>
      <c r="B492" s="67" t="s">
        <v>1276</v>
      </c>
      <c r="C492" s="68" t="s">
        <v>1975</v>
      </c>
      <c r="D492" s="67" t="s">
        <v>1976</v>
      </c>
      <c r="E492" s="69">
        <v>185.19280000000001</v>
      </c>
      <c r="F492" s="70">
        <v>150</v>
      </c>
      <c r="G492" s="72">
        <v>45169.5</v>
      </c>
      <c r="H492" s="69">
        <v>730.5</v>
      </c>
      <c r="I492" s="69">
        <v>1</v>
      </c>
      <c r="J492" s="59">
        <f t="shared" si="21"/>
        <v>185.19280000000001</v>
      </c>
      <c r="K492" s="73" t="str">
        <f t="shared" si="22"/>
        <v/>
      </c>
      <c r="L492" s="73">
        <f t="shared" si="23"/>
        <v>27778.920000000002</v>
      </c>
    </row>
    <row r="493" spans="1:12" ht="12.75" customHeight="1" x14ac:dyDescent="0.25">
      <c r="A493" s="67" t="s">
        <v>824</v>
      </c>
      <c r="B493" s="67" t="s">
        <v>844</v>
      </c>
      <c r="C493" s="68" t="s">
        <v>1977</v>
      </c>
      <c r="D493" s="67" t="s">
        <v>1978</v>
      </c>
      <c r="E493" s="69">
        <v>182.34</v>
      </c>
      <c r="F493" s="70">
        <v>103</v>
      </c>
      <c r="G493" s="72">
        <v>44899.5</v>
      </c>
      <c r="H493" s="69">
        <v>730.5</v>
      </c>
      <c r="I493" s="69">
        <v>10</v>
      </c>
      <c r="J493" s="59">
        <f t="shared" si="21"/>
        <v>91.17</v>
      </c>
      <c r="K493" s="73" t="str">
        <f t="shared" si="22"/>
        <v>Списать</v>
      </c>
      <c r="L493" s="73">
        <f t="shared" si="23"/>
        <v>9390.51</v>
      </c>
    </row>
    <row r="494" spans="1:12" ht="12.75" customHeight="1" x14ac:dyDescent="0.25">
      <c r="A494" s="67" t="s">
        <v>828</v>
      </c>
      <c r="B494" s="67" t="s">
        <v>844</v>
      </c>
      <c r="C494" s="68" t="s">
        <v>1979</v>
      </c>
      <c r="D494" s="67" t="s">
        <v>1980</v>
      </c>
      <c r="E494" s="69">
        <v>214</v>
      </c>
      <c r="F494" s="70">
        <v>11</v>
      </c>
      <c r="G494" s="72">
        <v>44899.5</v>
      </c>
      <c r="H494" s="69">
        <v>730.5</v>
      </c>
      <c r="I494" s="69">
        <v>10</v>
      </c>
      <c r="J494" s="59">
        <f t="shared" si="21"/>
        <v>107</v>
      </c>
      <c r="K494" s="73" t="str">
        <f t="shared" si="22"/>
        <v/>
      </c>
      <c r="L494" s="73">
        <f t="shared" si="23"/>
        <v>1177</v>
      </c>
    </row>
    <row r="495" spans="1:12" ht="12.75" customHeight="1" x14ac:dyDescent="0.25">
      <c r="A495" s="67" t="s">
        <v>858</v>
      </c>
      <c r="B495" s="67" t="s">
        <v>844</v>
      </c>
      <c r="C495" s="68" t="s">
        <v>1981</v>
      </c>
      <c r="D495" s="67" t="s">
        <v>1982</v>
      </c>
      <c r="E495" s="69">
        <v>264.87</v>
      </c>
      <c r="F495" s="70">
        <v>1</v>
      </c>
      <c r="G495" s="72">
        <v>44563.5</v>
      </c>
      <c r="H495" s="69">
        <v>364.5</v>
      </c>
      <c r="I495" s="69">
        <v>9</v>
      </c>
      <c r="J495" s="59">
        <f t="shared" si="21"/>
        <v>132.435</v>
      </c>
      <c r="K495" s="73" t="str">
        <f t="shared" si="22"/>
        <v/>
      </c>
      <c r="L495" s="73">
        <f t="shared" si="23"/>
        <v>132.435</v>
      </c>
    </row>
    <row r="496" spans="1:12" ht="12.75" customHeight="1" x14ac:dyDescent="0.25">
      <c r="A496" s="67" t="s">
        <v>794</v>
      </c>
      <c r="B496" s="67" t="s">
        <v>779</v>
      </c>
      <c r="C496" s="68" t="s">
        <v>1983</v>
      </c>
      <c r="D496" s="67" t="s">
        <v>1984</v>
      </c>
      <c r="E496" s="69">
        <v>164.4923</v>
      </c>
      <c r="F496" s="70">
        <v>287</v>
      </c>
      <c r="G496" s="72">
        <v>44679</v>
      </c>
      <c r="H496" s="69">
        <v>480</v>
      </c>
      <c r="I496" s="69">
        <v>9</v>
      </c>
      <c r="J496" s="59">
        <f t="shared" si="21"/>
        <v>82.24615</v>
      </c>
      <c r="K496" s="73" t="str">
        <f t="shared" si="22"/>
        <v>Списать</v>
      </c>
      <c r="L496" s="73">
        <f t="shared" si="23"/>
        <v>23604.645049999999</v>
      </c>
    </row>
    <row r="497" spans="1:12" ht="12.75" customHeight="1" x14ac:dyDescent="0.25">
      <c r="A497" s="67" t="s">
        <v>828</v>
      </c>
      <c r="B497" s="67" t="s">
        <v>907</v>
      </c>
      <c r="C497" s="68" t="s">
        <v>1985</v>
      </c>
      <c r="D497" s="67" t="s">
        <v>1986</v>
      </c>
      <c r="E497" s="69">
        <v>214</v>
      </c>
      <c r="F497" s="70">
        <v>36</v>
      </c>
      <c r="G497" s="72">
        <v>44559</v>
      </c>
      <c r="H497" s="69">
        <v>360</v>
      </c>
      <c r="I497" s="69">
        <v>9</v>
      </c>
      <c r="J497" s="59">
        <f t="shared" si="21"/>
        <v>107</v>
      </c>
      <c r="K497" s="73" t="str">
        <f t="shared" si="22"/>
        <v/>
      </c>
      <c r="L497" s="73">
        <f t="shared" si="23"/>
        <v>3852</v>
      </c>
    </row>
    <row r="498" spans="1:12" ht="12.75" customHeight="1" x14ac:dyDescent="0.25">
      <c r="A498" s="67" t="s">
        <v>820</v>
      </c>
      <c r="B498" s="67" t="s">
        <v>1285</v>
      </c>
      <c r="C498" s="68" t="s">
        <v>1987</v>
      </c>
      <c r="D498" s="67" t="s">
        <v>1988</v>
      </c>
      <c r="E498" s="69">
        <v>214</v>
      </c>
      <c r="F498" s="70">
        <v>119</v>
      </c>
      <c r="G498" s="72">
        <v>45227.5</v>
      </c>
      <c r="H498" s="69">
        <v>1096.5</v>
      </c>
      <c r="I498" s="69">
        <v>1</v>
      </c>
      <c r="J498" s="59">
        <f t="shared" si="21"/>
        <v>214</v>
      </c>
      <c r="K498" s="73" t="str">
        <f t="shared" si="22"/>
        <v/>
      </c>
      <c r="L498" s="73">
        <f t="shared" si="23"/>
        <v>25466</v>
      </c>
    </row>
    <row r="499" spans="1:12" ht="12.75" customHeight="1" x14ac:dyDescent="0.25">
      <c r="A499" s="67" t="s">
        <v>794</v>
      </c>
      <c r="B499" s="67" t="s">
        <v>837</v>
      </c>
      <c r="C499" s="68" t="s">
        <v>1989</v>
      </c>
      <c r="D499" s="67" t="s">
        <v>1990</v>
      </c>
      <c r="E499" s="69">
        <v>367.51339999999999</v>
      </c>
      <c r="F499" s="70">
        <v>38</v>
      </c>
      <c r="G499" s="72">
        <v>44709</v>
      </c>
      <c r="H499" s="69">
        <v>540</v>
      </c>
      <c r="I499" s="69">
        <v>10</v>
      </c>
      <c r="J499" s="59">
        <f t="shared" si="21"/>
        <v>183.7567</v>
      </c>
      <c r="K499" s="73" t="str">
        <f t="shared" si="22"/>
        <v/>
      </c>
      <c r="L499" s="73">
        <f t="shared" si="23"/>
        <v>6982.7546000000002</v>
      </c>
    </row>
    <row r="500" spans="1:12" ht="12.75" customHeight="1" x14ac:dyDescent="0.25">
      <c r="A500" s="67" t="s">
        <v>977</v>
      </c>
      <c r="B500" s="67" t="s">
        <v>799</v>
      </c>
      <c r="C500" s="68" t="s">
        <v>1991</v>
      </c>
      <c r="D500" s="67" t="s">
        <v>1992</v>
      </c>
      <c r="E500" s="69">
        <v>214</v>
      </c>
      <c r="F500" s="70">
        <v>11</v>
      </c>
      <c r="G500" s="72">
        <v>44710.5</v>
      </c>
      <c r="H500" s="69">
        <v>481.5</v>
      </c>
      <c r="I500" s="69">
        <v>8</v>
      </c>
      <c r="J500" s="59">
        <f t="shared" si="21"/>
        <v>214</v>
      </c>
      <c r="K500" s="73" t="str">
        <f t="shared" si="22"/>
        <v/>
      </c>
      <c r="L500" s="73">
        <f t="shared" si="23"/>
        <v>2354</v>
      </c>
    </row>
    <row r="501" spans="1:12" ht="12.75" customHeight="1" x14ac:dyDescent="0.25">
      <c r="A501" s="67" t="s">
        <v>794</v>
      </c>
      <c r="B501" s="67" t="s">
        <v>1763</v>
      </c>
      <c r="C501" s="68" t="s">
        <v>1993</v>
      </c>
      <c r="D501" s="67" t="s">
        <v>1994</v>
      </c>
      <c r="E501" s="69">
        <v>214</v>
      </c>
      <c r="F501" s="70">
        <v>90</v>
      </c>
      <c r="G501" s="72">
        <v>45169.5</v>
      </c>
      <c r="H501" s="69">
        <v>730.5</v>
      </c>
      <c r="I501" s="69">
        <v>1</v>
      </c>
      <c r="J501" s="59">
        <f t="shared" si="21"/>
        <v>214</v>
      </c>
      <c r="K501" s="73" t="str">
        <f t="shared" si="22"/>
        <v/>
      </c>
      <c r="L501" s="73">
        <f t="shared" si="23"/>
        <v>19260</v>
      </c>
    </row>
    <row r="502" spans="1:12" ht="12.75" customHeight="1" x14ac:dyDescent="0.25">
      <c r="A502" s="67" t="s">
        <v>774</v>
      </c>
      <c r="B502" s="67" t="s">
        <v>1435</v>
      </c>
      <c r="C502" s="68" t="s">
        <v>1995</v>
      </c>
      <c r="D502" s="67" t="s">
        <v>1996</v>
      </c>
      <c r="E502" s="69">
        <v>375.30169999999998</v>
      </c>
      <c r="F502" s="70">
        <v>24</v>
      </c>
      <c r="G502" s="72">
        <v>45169.5</v>
      </c>
      <c r="H502" s="69">
        <v>730.5</v>
      </c>
      <c r="I502" s="69">
        <v>1</v>
      </c>
      <c r="J502" s="59">
        <f t="shared" si="21"/>
        <v>375.30169999999998</v>
      </c>
      <c r="K502" s="73" t="str">
        <f t="shared" si="22"/>
        <v/>
      </c>
      <c r="L502" s="73">
        <f t="shared" si="23"/>
        <v>9007.2407999999996</v>
      </c>
    </row>
    <row r="503" spans="1:12" ht="12.75" customHeight="1" x14ac:dyDescent="0.25">
      <c r="A503" s="67" t="s">
        <v>1320</v>
      </c>
      <c r="B503" s="67" t="s">
        <v>1221</v>
      </c>
      <c r="C503" s="68" t="s">
        <v>1997</v>
      </c>
      <c r="D503" s="67" t="s">
        <v>1998</v>
      </c>
      <c r="E503" s="69">
        <v>179.73660000000001</v>
      </c>
      <c r="F503" s="70">
        <v>13</v>
      </c>
      <c r="G503" s="72">
        <v>44898</v>
      </c>
      <c r="H503" s="69">
        <v>729</v>
      </c>
      <c r="I503" s="69">
        <v>10</v>
      </c>
      <c r="J503" s="59">
        <f t="shared" si="21"/>
        <v>89.868300000000005</v>
      </c>
      <c r="K503" s="73" t="str">
        <f t="shared" si="22"/>
        <v>Списать</v>
      </c>
      <c r="L503" s="73">
        <f t="shared" si="23"/>
        <v>1168.2879</v>
      </c>
    </row>
    <row r="504" spans="1:12" ht="12.75" customHeight="1" x14ac:dyDescent="0.25">
      <c r="A504" s="67" t="s">
        <v>782</v>
      </c>
      <c r="B504" s="67" t="s">
        <v>999</v>
      </c>
      <c r="C504" s="68" t="s">
        <v>1999</v>
      </c>
      <c r="D504" s="67" t="s">
        <v>2000</v>
      </c>
      <c r="E504" s="69">
        <v>27.540600000000001</v>
      </c>
      <c r="F504" s="70">
        <v>28</v>
      </c>
      <c r="G504" s="72">
        <v>44529</v>
      </c>
      <c r="H504" s="69">
        <v>270</v>
      </c>
      <c r="I504" s="69">
        <v>7</v>
      </c>
      <c r="J504" s="59">
        <f t="shared" si="21"/>
        <v>27.540600000000001</v>
      </c>
      <c r="K504" s="73" t="str">
        <f t="shared" si="22"/>
        <v>Списать</v>
      </c>
      <c r="L504" s="73">
        <f t="shared" si="23"/>
        <v>771.13679999999999</v>
      </c>
    </row>
    <row r="505" spans="1:12" ht="12.75" customHeight="1" x14ac:dyDescent="0.25">
      <c r="A505" s="67" t="s">
        <v>913</v>
      </c>
      <c r="B505" s="67" t="s">
        <v>1754</v>
      </c>
      <c r="C505" s="68" t="s">
        <v>2001</v>
      </c>
      <c r="D505" s="67" t="s">
        <v>2002</v>
      </c>
      <c r="E505" s="69">
        <v>146.97460000000001</v>
      </c>
      <c r="F505" s="70">
        <v>54</v>
      </c>
      <c r="G505" s="72">
        <v>45168</v>
      </c>
      <c r="H505" s="69">
        <v>729</v>
      </c>
      <c r="I505" s="69">
        <v>1</v>
      </c>
      <c r="J505" s="59">
        <f t="shared" si="21"/>
        <v>146.97460000000001</v>
      </c>
      <c r="K505" s="73" t="str">
        <f t="shared" si="22"/>
        <v/>
      </c>
      <c r="L505" s="73">
        <f t="shared" si="23"/>
        <v>7936.6284000000005</v>
      </c>
    </row>
    <row r="506" spans="1:12" ht="12.75" customHeight="1" x14ac:dyDescent="0.25">
      <c r="A506" s="67" t="s">
        <v>2003</v>
      </c>
      <c r="B506" s="67" t="s">
        <v>946</v>
      </c>
      <c r="C506" s="68" t="s">
        <v>2004</v>
      </c>
      <c r="D506" s="67" t="s">
        <v>2005</v>
      </c>
      <c r="E506" s="69">
        <v>42.93</v>
      </c>
      <c r="F506" s="70">
        <v>48</v>
      </c>
      <c r="G506" s="72">
        <v>45168</v>
      </c>
      <c r="H506" s="69">
        <v>729</v>
      </c>
      <c r="I506" s="69">
        <v>1</v>
      </c>
      <c r="J506" s="59">
        <f t="shared" si="21"/>
        <v>42.93</v>
      </c>
      <c r="K506" s="73" t="str">
        <f t="shared" si="22"/>
        <v>Списать</v>
      </c>
      <c r="L506" s="73">
        <f t="shared" si="23"/>
        <v>2060.64</v>
      </c>
    </row>
    <row r="507" spans="1:12" ht="12.75" customHeight="1" x14ac:dyDescent="0.25">
      <c r="A507" s="67" t="s">
        <v>1354</v>
      </c>
      <c r="B507" s="67" t="s">
        <v>851</v>
      </c>
      <c r="C507" s="68" t="s">
        <v>2006</v>
      </c>
      <c r="D507" s="67" t="s">
        <v>2007</v>
      </c>
      <c r="E507" s="69">
        <v>199.40100000000001</v>
      </c>
      <c r="F507" s="70">
        <v>137</v>
      </c>
      <c r="G507" s="72">
        <v>44589</v>
      </c>
      <c r="H507" s="69">
        <v>180</v>
      </c>
      <c r="I507" s="69">
        <v>2</v>
      </c>
      <c r="J507" s="59">
        <f t="shared" si="21"/>
        <v>199.40100000000001</v>
      </c>
      <c r="K507" s="73" t="str">
        <f t="shared" si="22"/>
        <v/>
      </c>
      <c r="L507" s="73">
        <f t="shared" si="23"/>
        <v>27317.937000000002</v>
      </c>
    </row>
    <row r="508" spans="1:12" ht="12.75" customHeight="1" x14ac:dyDescent="0.25">
      <c r="A508" s="67" t="s">
        <v>794</v>
      </c>
      <c r="B508" s="67" t="s">
        <v>2008</v>
      </c>
      <c r="C508" s="68" t="s">
        <v>2009</v>
      </c>
      <c r="D508" s="67" t="s">
        <v>2010</v>
      </c>
      <c r="E508" s="69">
        <v>169.96549999999999</v>
      </c>
      <c r="F508" s="70">
        <v>18</v>
      </c>
      <c r="G508" s="72">
        <v>44681.5</v>
      </c>
      <c r="H508" s="69">
        <v>1642.5</v>
      </c>
      <c r="I508" s="69">
        <v>1</v>
      </c>
      <c r="J508" s="59">
        <f t="shared" si="21"/>
        <v>169.96549999999999</v>
      </c>
      <c r="K508" s="73" t="str">
        <f t="shared" si="22"/>
        <v/>
      </c>
      <c r="L508" s="73">
        <f t="shared" si="23"/>
        <v>3059.3789999999999</v>
      </c>
    </row>
    <row r="509" spans="1:12" ht="12.75" customHeight="1" x14ac:dyDescent="0.25">
      <c r="A509" s="67" t="s">
        <v>790</v>
      </c>
      <c r="B509" s="67" t="s">
        <v>955</v>
      </c>
      <c r="C509" s="68" t="s">
        <v>2011</v>
      </c>
      <c r="D509" s="67" t="s">
        <v>2012</v>
      </c>
      <c r="E509" s="69">
        <v>485.85520000000002</v>
      </c>
      <c r="F509" s="70">
        <v>26</v>
      </c>
      <c r="G509" s="72">
        <v>44649</v>
      </c>
      <c r="H509" s="69">
        <v>450</v>
      </c>
      <c r="I509" s="69">
        <v>9</v>
      </c>
      <c r="J509" s="59">
        <f t="shared" si="21"/>
        <v>242.92760000000001</v>
      </c>
      <c r="K509" s="73" t="str">
        <f t="shared" si="22"/>
        <v/>
      </c>
      <c r="L509" s="73">
        <f t="shared" si="23"/>
        <v>6316.1176000000005</v>
      </c>
    </row>
    <row r="510" spans="1:12" ht="12.75" customHeight="1" x14ac:dyDescent="0.25">
      <c r="A510" s="67" t="s">
        <v>794</v>
      </c>
      <c r="B510" s="67" t="s">
        <v>844</v>
      </c>
      <c r="C510" s="68" t="s">
        <v>2013</v>
      </c>
      <c r="D510" s="67" t="s">
        <v>2014</v>
      </c>
      <c r="E510" s="69">
        <v>189.18</v>
      </c>
      <c r="F510" s="70">
        <v>11</v>
      </c>
      <c r="G510" s="72">
        <v>44563.5</v>
      </c>
      <c r="H510" s="69">
        <v>364.5</v>
      </c>
      <c r="I510" s="69">
        <v>9</v>
      </c>
      <c r="J510" s="59">
        <f t="shared" si="21"/>
        <v>94.59</v>
      </c>
      <c r="K510" s="73" t="str">
        <f t="shared" si="22"/>
        <v>Списать</v>
      </c>
      <c r="L510" s="73">
        <f t="shared" si="23"/>
        <v>1040.49</v>
      </c>
    </row>
    <row r="511" spans="1:12" ht="12.75" customHeight="1" x14ac:dyDescent="0.25">
      <c r="A511" s="67" t="s">
        <v>1403</v>
      </c>
      <c r="B511" s="67" t="s">
        <v>1237</v>
      </c>
      <c r="C511" s="68" t="s">
        <v>2015</v>
      </c>
      <c r="D511" s="67" t="s">
        <v>2016</v>
      </c>
      <c r="E511" s="69">
        <v>378.55849999999998</v>
      </c>
      <c r="F511" s="70">
        <v>11</v>
      </c>
      <c r="G511" s="72">
        <v>45219</v>
      </c>
      <c r="H511" s="69">
        <v>1080</v>
      </c>
      <c r="I511" s="69">
        <v>11</v>
      </c>
      <c r="J511" s="59">
        <f t="shared" si="21"/>
        <v>189.27924999999999</v>
      </c>
      <c r="K511" s="73" t="str">
        <f t="shared" si="22"/>
        <v/>
      </c>
      <c r="L511" s="73">
        <f t="shared" si="23"/>
        <v>2082.0717500000001</v>
      </c>
    </row>
    <row r="512" spans="1:12" ht="12.75" customHeight="1" x14ac:dyDescent="0.25">
      <c r="A512" s="67" t="s">
        <v>836</v>
      </c>
      <c r="B512" s="67" t="s">
        <v>837</v>
      </c>
      <c r="C512" s="68" t="s">
        <v>2017</v>
      </c>
      <c r="D512" s="67" t="s">
        <v>2018</v>
      </c>
      <c r="E512" s="69">
        <v>214</v>
      </c>
      <c r="F512" s="70">
        <v>123</v>
      </c>
      <c r="G512" s="72">
        <v>44979</v>
      </c>
      <c r="H512" s="69">
        <v>540</v>
      </c>
      <c r="I512" s="69">
        <v>1</v>
      </c>
      <c r="J512" s="59">
        <f t="shared" si="21"/>
        <v>214</v>
      </c>
      <c r="K512" s="73" t="str">
        <f t="shared" si="22"/>
        <v/>
      </c>
      <c r="L512" s="73">
        <f t="shared" si="23"/>
        <v>26322</v>
      </c>
    </row>
    <row r="513" spans="1:12" ht="12.75" customHeight="1" x14ac:dyDescent="0.25">
      <c r="A513" s="67" t="s">
        <v>910</v>
      </c>
      <c r="B513" s="67" t="s">
        <v>2019</v>
      </c>
      <c r="C513" s="68" t="s">
        <v>2020</v>
      </c>
      <c r="D513" s="67" t="s">
        <v>2021</v>
      </c>
      <c r="E513" s="69">
        <v>214</v>
      </c>
      <c r="F513" s="70">
        <v>29</v>
      </c>
      <c r="G513" s="72">
        <v>45169.5</v>
      </c>
      <c r="H513" s="69">
        <v>730.5</v>
      </c>
      <c r="I513" s="69">
        <v>1</v>
      </c>
      <c r="J513" s="59">
        <f t="shared" si="21"/>
        <v>214</v>
      </c>
      <c r="K513" s="73" t="str">
        <f t="shared" si="22"/>
        <v/>
      </c>
      <c r="L513" s="73">
        <f t="shared" si="23"/>
        <v>6206</v>
      </c>
    </row>
    <row r="514" spans="1:12" ht="12.75" customHeight="1" x14ac:dyDescent="0.25">
      <c r="A514" s="67" t="s">
        <v>1002</v>
      </c>
      <c r="B514" s="67" t="s">
        <v>851</v>
      </c>
      <c r="C514" s="68" t="s">
        <v>2022</v>
      </c>
      <c r="D514" s="67" t="s">
        <v>2023</v>
      </c>
      <c r="E514" s="69">
        <v>20.8718</v>
      </c>
      <c r="F514" s="70">
        <v>40</v>
      </c>
      <c r="G514" s="72">
        <v>44619</v>
      </c>
      <c r="H514" s="69">
        <v>180</v>
      </c>
      <c r="I514" s="69">
        <v>1</v>
      </c>
      <c r="J514" s="59">
        <f t="shared" si="21"/>
        <v>20.8718</v>
      </c>
      <c r="K514" s="73" t="str">
        <f t="shared" si="22"/>
        <v>Списать</v>
      </c>
      <c r="L514" s="73">
        <f t="shared" si="23"/>
        <v>834.87200000000007</v>
      </c>
    </row>
    <row r="515" spans="1:12" ht="12.75" customHeight="1" x14ac:dyDescent="0.25">
      <c r="A515" s="67" t="s">
        <v>1034</v>
      </c>
      <c r="B515" s="67" t="s">
        <v>2024</v>
      </c>
      <c r="C515" s="68" t="s">
        <v>2025</v>
      </c>
      <c r="D515" s="67" t="s">
        <v>2026</v>
      </c>
      <c r="E515" s="69">
        <v>214</v>
      </c>
      <c r="F515" s="70">
        <v>8</v>
      </c>
      <c r="G515" s="72">
        <v>44498.5</v>
      </c>
      <c r="H515" s="69">
        <v>1825.5</v>
      </c>
      <c r="I515" s="69">
        <v>1</v>
      </c>
      <c r="J515" s="59">
        <f t="shared" ref="J515:J578" si="24">IF(I515&gt;8,E515/2,E515)</f>
        <v>214</v>
      </c>
      <c r="K515" s="73" t="str">
        <f t="shared" ref="K515:K578" si="25">IF(J515&lt;100,"Списать","")</f>
        <v/>
      </c>
      <c r="L515" s="73">
        <f t="shared" ref="L515:L578" si="26">F515*J515</f>
        <v>1712</v>
      </c>
    </row>
    <row r="516" spans="1:12" ht="12.75" customHeight="1" x14ac:dyDescent="0.25">
      <c r="A516" s="67" t="s">
        <v>1320</v>
      </c>
      <c r="B516" s="67" t="s">
        <v>1102</v>
      </c>
      <c r="C516" s="68" t="s">
        <v>2027</v>
      </c>
      <c r="D516" s="67" t="s">
        <v>2028</v>
      </c>
      <c r="E516" s="69">
        <v>162</v>
      </c>
      <c r="F516" s="70">
        <v>30</v>
      </c>
      <c r="G516" s="72">
        <v>44769</v>
      </c>
      <c r="H516" s="69">
        <v>600</v>
      </c>
      <c r="I516" s="69">
        <v>10</v>
      </c>
      <c r="J516" s="59">
        <f t="shared" si="24"/>
        <v>81</v>
      </c>
      <c r="K516" s="73" t="str">
        <f t="shared" si="25"/>
        <v>Списать</v>
      </c>
      <c r="L516" s="73">
        <f t="shared" si="26"/>
        <v>2430</v>
      </c>
    </row>
    <row r="517" spans="1:12" ht="12.75" customHeight="1" x14ac:dyDescent="0.25">
      <c r="A517" s="67" t="s">
        <v>1147</v>
      </c>
      <c r="B517" s="67" t="s">
        <v>869</v>
      </c>
      <c r="C517" s="68" t="s">
        <v>2029</v>
      </c>
      <c r="D517" s="67" t="s">
        <v>2030</v>
      </c>
      <c r="E517" s="69">
        <v>214</v>
      </c>
      <c r="F517" s="70">
        <v>40</v>
      </c>
      <c r="G517" s="72">
        <v>45159</v>
      </c>
      <c r="H517" s="69">
        <v>720</v>
      </c>
      <c r="I517" s="69">
        <v>1</v>
      </c>
      <c r="J517" s="59">
        <f t="shared" si="24"/>
        <v>214</v>
      </c>
      <c r="K517" s="73" t="str">
        <f t="shared" si="25"/>
        <v/>
      </c>
      <c r="L517" s="73">
        <f t="shared" si="26"/>
        <v>8560</v>
      </c>
    </row>
    <row r="518" spans="1:12" ht="12.75" customHeight="1" x14ac:dyDescent="0.25">
      <c r="A518" s="67" t="s">
        <v>828</v>
      </c>
      <c r="B518" s="67" t="s">
        <v>992</v>
      </c>
      <c r="C518" s="68" t="s">
        <v>2031</v>
      </c>
      <c r="D518" s="67" t="s">
        <v>2032</v>
      </c>
      <c r="E518" s="69">
        <v>48.672899999999998</v>
      </c>
      <c r="F518" s="70">
        <v>140</v>
      </c>
      <c r="G518" s="72">
        <v>44563.5</v>
      </c>
      <c r="H518" s="69">
        <v>364.5</v>
      </c>
      <c r="I518" s="69">
        <v>9</v>
      </c>
      <c r="J518" s="59">
        <f t="shared" si="24"/>
        <v>24.336449999999999</v>
      </c>
      <c r="K518" s="73" t="str">
        <f t="shared" si="25"/>
        <v>Списать</v>
      </c>
      <c r="L518" s="73">
        <f t="shared" si="26"/>
        <v>3407.1030000000001</v>
      </c>
    </row>
    <row r="519" spans="1:12" ht="12.75" customHeight="1" x14ac:dyDescent="0.25">
      <c r="A519" s="67" t="s">
        <v>828</v>
      </c>
      <c r="B519" s="67" t="s">
        <v>999</v>
      </c>
      <c r="C519" s="68" t="s">
        <v>2033</v>
      </c>
      <c r="D519" s="67" t="s">
        <v>2034</v>
      </c>
      <c r="E519" s="69">
        <v>487.21499999999997</v>
      </c>
      <c r="F519" s="70">
        <v>53</v>
      </c>
      <c r="G519" s="72">
        <v>44716.5</v>
      </c>
      <c r="H519" s="69">
        <v>547.5</v>
      </c>
      <c r="I519" s="69">
        <v>10</v>
      </c>
      <c r="J519" s="59">
        <f t="shared" si="24"/>
        <v>243.60749999999999</v>
      </c>
      <c r="K519" s="73" t="str">
        <f t="shared" si="25"/>
        <v/>
      </c>
      <c r="L519" s="73">
        <f t="shared" si="26"/>
        <v>12911.1975</v>
      </c>
    </row>
    <row r="520" spans="1:12" ht="12.75" customHeight="1" x14ac:dyDescent="0.25">
      <c r="A520" s="67" t="s">
        <v>945</v>
      </c>
      <c r="B520" s="67" t="s">
        <v>2035</v>
      </c>
      <c r="C520" s="68" t="s">
        <v>2036</v>
      </c>
      <c r="D520" s="67" t="s">
        <v>2037</v>
      </c>
      <c r="E520" s="69">
        <v>210</v>
      </c>
      <c r="F520" s="70">
        <v>20</v>
      </c>
      <c r="G520" s="72">
        <v>47648</v>
      </c>
      <c r="H520" s="69">
        <v>9999</v>
      </c>
      <c r="I520" s="69">
        <v>1</v>
      </c>
      <c r="J520" s="59">
        <f t="shared" si="24"/>
        <v>210</v>
      </c>
      <c r="K520" s="73" t="str">
        <f t="shared" si="25"/>
        <v/>
      </c>
      <c r="L520" s="73">
        <f t="shared" si="26"/>
        <v>4200</v>
      </c>
    </row>
    <row r="521" spans="1:12" ht="12.75" customHeight="1" x14ac:dyDescent="0.25">
      <c r="A521" s="67" t="s">
        <v>1034</v>
      </c>
      <c r="B521" s="67" t="s">
        <v>851</v>
      </c>
      <c r="C521" s="68" t="s">
        <v>2038</v>
      </c>
      <c r="D521" s="67" t="s">
        <v>2039</v>
      </c>
      <c r="E521" s="69">
        <v>1295.5577000000001</v>
      </c>
      <c r="F521" s="70">
        <v>0</v>
      </c>
      <c r="G521" s="72">
        <v>44529</v>
      </c>
      <c r="H521" s="69">
        <v>270</v>
      </c>
      <c r="I521" s="69">
        <v>7</v>
      </c>
      <c r="J521" s="59">
        <f t="shared" si="24"/>
        <v>1295.5577000000001</v>
      </c>
      <c r="K521" s="73" t="str">
        <f t="shared" si="25"/>
        <v/>
      </c>
      <c r="L521" s="73">
        <f t="shared" si="26"/>
        <v>0</v>
      </c>
    </row>
    <row r="522" spans="1:12" ht="12.75" customHeight="1" x14ac:dyDescent="0.25">
      <c r="A522" s="67" t="s">
        <v>1130</v>
      </c>
      <c r="B522" s="67" t="s">
        <v>1245</v>
      </c>
      <c r="C522" s="68" t="s">
        <v>2040</v>
      </c>
      <c r="D522" s="67" t="s">
        <v>2041</v>
      </c>
      <c r="E522" s="69">
        <v>199</v>
      </c>
      <c r="F522" s="70">
        <v>48</v>
      </c>
      <c r="G522" s="72">
        <v>44863</v>
      </c>
      <c r="H522" s="69">
        <v>1461</v>
      </c>
      <c r="I522" s="69">
        <v>1</v>
      </c>
      <c r="J522" s="59">
        <f t="shared" si="24"/>
        <v>199</v>
      </c>
      <c r="K522" s="73" t="str">
        <f t="shared" si="25"/>
        <v/>
      </c>
      <c r="L522" s="73">
        <f t="shared" si="26"/>
        <v>9552</v>
      </c>
    </row>
    <row r="523" spans="1:12" ht="12.75" customHeight="1" x14ac:dyDescent="0.25">
      <c r="A523" s="67" t="s">
        <v>847</v>
      </c>
      <c r="B523" s="67" t="s">
        <v>919</v>
      </c>
      <c r="C523" s="68" t="s">
        <v>2042</v>
      </c>
      <c r="D523" s="67" t="s">
        <v>2043</v>
      </c>
      <c r="E523" s="69">
        <v>245.34970000000001</v>
      </c>
      <c r="F523" s="70">
        <v>2</v>
      </c>
      <c r="G523" s="72">
        <v>44649</v>
      </c>
      <c r="H523" s="69">
        <v>450</v>
      </c>
      <c r="I523" s="69">
        <v>9</v>
      </c>
      <c r="J523" s="59">
        <f t="shared" si="24"/>
        <v>122.67485000000001</v>
      </c>
      <c r="K523" s="73" t="str">
        <f t="shared" si="25"/>
        <v/>
      </c>
      <c r="L523" s="73">
        <f t="shared" si="26"/>
        <v>245.34970000000001</v>
      </c>
    </row>
    <row r="524" spans="1:12" ht="12.75" customHeight="1" x14ac:dyDescent="0.25">
      <c r="A524" s="67" t="s">
        <v>2044</v>
      </c>
      <c r="B524" s="67" t="s">
        <v>779</v>
      </c>
      <c r="C524" s="68" t="s">
        <v>2045</v>
      </c>
      <c r="D524" s="67" t="s">
        <v>2046</v>
      </c>
      <c r="E524" s="69">
        <v>332.68610000000001</v>
      </c>
      <c r="F524" s="70">
        <v>30</v>
      </c>
      <c r="G524" s="72">
        <v>45169.5</v>
      </c>
      <c r="H524" s="69">
        <v>730.5</v>
      </c>
      <c r="I524" s="69">
        <v>1</v>
      </c>
      <c r="J524" s="59">
        <f t="shared" si="24"/>
        <v>332.68610000000001</v>
      </c>
      <c r="K524" s="73" t="str">
        <f t="shared" si="25"/>
        <v/>
      </c>
      <c r="L524" s="73">
        <f t="shared" si="26"/>
        <v>9980.5830000000005</v>
      </c>
    </row>
    <row r="525" spans="1:12" ht="12.75" customHeight="1" x14ac:dyDescent="0.25">
      <c r="A525" s="67" t="s">
        <v>1403</v>
      </c>
      <c r="B525" s="67" t="s">
        <v>1151</v>
      </c>
      <c r="C525" s="68" t="s">
        <v>2047</v>
      </c>
      <c r="D525" s="67" t="s">
        <v>2048</v>
      </c>
      <c r="E525" s="69">
        <v>290.63</v>
      </c>
      <c r="F525" s="70">
        <v>11</v>
      </c>
      <c r="G525" s="72">
        <v>45168</v>
      </c>
      <c r="H525" s="69">
        <v>729</v>
      </c>
      <c r="I525" s="69">
        <v>1</v>
      </c>
      <c r="J525" s="59">
        <f t="shared" si="24"/>
        <v>290.63</v>
      </c>
      <c r="K525" s="73" t="str">
        <f t="shared" si="25"/>
        <v/>
      </c>
      <c r="L525" s="73">
        <f t="shared" si="26"/>
        <v>3196.93</v>
      </c>
    </row>
    <row r="526" spans="1:12" ht="12.75" customHeight="1" x14ac:dyDescent="0.25">
      <c r="A526" s="67" t="s">
        <v>790</v>
      </c>
      <c r="B526" s="67" t="s">
        <v>1843</v>
      </c>
      <c r="C526" s="68" t="s">
        <v>2049</v>
      </c>
      <c r="D526" s="67" t="s">
        <v>2050</v>
      </c>
      <c r="E526" s="69">
        <v>459.56369999999998</v>
      </c>
      <c r="F526" s="70">
        <v>6</v>
      </c>
      <c r="G526" s="72">
        <v>45168</v>
      </c>
      <c r="H526" s="69">
        <v>729</v>
      </c>
      <c r="I526" s="69">
        <v>1</v>
      </c>
      <c r="J526" s="59">
        <f t="shared" si="24"/>
        <v>459.56369999999998</v>
      </c>
      <c r="K526" s="73" t="str">
        <f t="shared" si="25"/>
        <v/>
      </c>
      <c r="L526" s="73">
        <f t="shared" si="26"/>
        <v>2757.3822</v>
      </c>
    </row>
    <row r="527" spans="1:12" ht="12.75" customHeight="1" x14ac:dyDescent="0.25">
      <c r="A527" s="67" t="s">
        <v>794</v>
      </c>
      <c r="B527" s="67" t="s">
        <v>929</v>
      </c>
      <c r="C527" s="68" t="s">
        <v>2051</v>
      </c>
      <c r="D527" s="67" t="s">
        <v>2052</v>
      </c>
      <c r="E527" s="69">
        <v>214</v>
      </c>
      <c r="F527" s="70">
        <v>33</v>
      </c>
      <c r="G527" s="72">
        <v>47761.5</v>
      </c>
      <c r="H527" s="69">
        <v>9999</v>
      </c>
      <c r="I527" s="69">
        <v>1</v>
      </c>
      <c r="J527" s="59">
        <f t="shared" si="24"/>
        <v>214</v>
      </c>
      <c r="K527" s="73" t="str">
        <f t="shared" si="25"/>
        <v/>
      </c>
      <c r="L527" s="73">
        <f t="shared" si="26"/>
        <v>7062</v>
      </c>
    </row>
    <row r="528" spans="1:12" ht="12.75" customHeight="1" x14ac:dyDescent="0.25">
      <c r="A528" s="67" t="s">
        <v>1516</v>
      </c>
      <c r="B528" s="67" t="s">
        <v>791</v>
      </c>
      <c r="C528" s="68" t="s">
        <v>2053</v>
      </c>
      <c r="D528" s="67" t="s">
        <v>2054</v>
      </c>
      <c r="E528" s="69">
        <v>580.37</v>
      </c>
      <c r="F528" s="70">
        <v>60</v>
      </c>
      <c r="G528" s="72">
        <v>45169.5</v>
      </c>
      <c r="H528" s="69">
        <v>730.5</v>
      </c>
      <c r="I528" s="69">
        <v>1</v>
      </c>
      <c r="J528" s="59">
        <f t="shared" si="24"/>
        <v>580.37</v>
      </c>
      <c r="K528" s="73" t="str">
        <f t="shared" si="25"/>
        <v/>
      </c>
      <c r="L528" s="73">
        <f t="shared" si="26"/>
        <v>34822.199999999997</v>
      </c>
    </row>
    <row r="529" spans="1:12" ht="12.75" customHeight="1" x14ac:dyDescent="0.25">
      <c r="A529" s="67" t="s">
        <v>828</v>
      </c>
      <c r="B529" s="67" t="s">
        <v>1273</v>
      </c>
      <c r="C529" s="68" t="s">
        <v>2055</v>
      </c>
      <c r="D529" s="67" t="s">
        <v>2056</v>
      </c>
      <c r="E529" s="69">
        <v>214</v>
      </c>
      <c r="F529" s="70">
        <v>83</v>
      </c>
      <c r="G529" s="72">
        <v>47648</v>
      </c>
      <c r="H529" s="69">
        <v>9999</v>
      </c>
      <c r="I529" s="69">
        <v>1</v>
      </c>
      <c r="J529" s="59">
        <f t="shared" si="24"/>
        <v>214</v>
      </c>
      <c r="K529" s="73" t="str">
        <f t="shared" si="25"/>
        <v/>
      </c>
      <c r="L529" s="73">
        <f t="shared" si="26"/>
        <v>17762</v>
      </c>
    </row>
    <row r="530" spans="1:12" ht="12.75" customHeight="1" x14ac:dyDescent="0.25">
      <c r="A530" s="67" t="s">
        <v>945</v>
      </c>
      <c r="B530" s="67" t="s">
        <v>1565</v>
      </c>
      <c r="C530" s="68" t="s">
        <v>2057</v>
      </c>
      <c r="D530" s="67" t="s">
        <v>2058</v>
      </c>
      <c r="E530" s="69">
        <v>523</v>
      </c>
      <c r="F530" s="70">
        <v>20</v>
      </c>
      <c r="G530" s="72">
        <v>44593.5</v>
      </c>
      <c r="H530" s="69">
        <v>364.5</v>
      </c>
      <c r="I530" s="69">
        <v>8</v>
      </c>
      <c r="J530" s="59">
        <f t="shared" si="24"/>
        <v>523</v>
      </c>
      <c r="K530" s="73" t="str">
        <f t="shared" si="25"/>
        <v/>
      </c>
      <c r="L530" s="73">
        <f t="shared" si="26"/>
        <v>10460</v>
      </c>
    </row>
    <row r="531" spans="1:12" ht="12.75" customHeight="1" x14ac:dyDescent="0.25">
      <c r="A531" s="67" t="s">
        <v>881</v>
      </c>
      <c r="B531" s="67" t="s">
        <v>791</v>
      </c>
      <c r="C531" s="68" t="s">
        <v>2059</v>
      </c>
      <c r="D531" s="67" t="s">
        <v>2060</v>
      </c>
      <c r="E531" s="69">
        <v>580.37</v>
      </c>
      <c r="F531" s="70">
        <v>12</v>
      </c>
      <c r="G531" s="72">
        <v>44889</v>
      </c>
      <c r="H531" s="69">
        <v>720</v>
      </c>
      <c r="I531" s="69">
        <v>10</v>
      </c>
      <c r="J531" s="59">
        <f t="shared" si="24"/>
        <v>290.185</v>
      </c>
      <c r="K531" s="73" t="str">
        <f t="shared" si="25"/>
        <v/>
      </c>
      <c r="L531" s="73">
        <f t="shared" si="26"/>
        <v>3482.2200000000003</v>
      </c>
    </row>
    <row r="532" spans="1:12" ht="12.75" customHeight="1" x14ac:dyDescent="0.25">
      <c r="A532" s="67" t="s">
        <v>945</v>
      </c>
      <c r="B532" s="67" t="s">
        <v>2061</v>
      </c>
      <c r="C532" s="68" t="s">
        <v>2062</v>
      </c>
      <c r="D532" s="67" t="s">
        <v>2063</v>
      </c>
      <c r="E532" s="69">
        <v>141.86189999999999</v>
      </c>
      <c r="F532" s="70">
        <v>47</v>
      </c>
      <c r="G532" s="72">
        <v>44559</v>
      </c>
      <c r="H532" s="69">
        <v>360</v>
      </c>
      <c r="I532" s="69">
        <v>9</v>
      </c>
      <c r="J532" s="59">
        <f t="shared" si="24"/>
        <v>70.930949999999996</v>
      </c>
      <c r="K532" s="73" t="str">
        <f t="shared" si="25"/>
        <v>Списать</v>
      </c>
      <c r="L532" s="73">
        <f t="shared" si="26"/>
        <v>3333.7546499999999</v>
      </c>
    </row>
    <row r="533" spans="1:12" ht="12.75" customHeight="1" x14ac:dyDescent="0.25">
      <c r="A533" s="67" t="s">
        <v>1147</v>
      </c>
      <c r="B533" s="67" t="s">
        <v>2064</v>
      </c>
      <c r="C533" s="68" t="s">
        <v>2065</v>
      </c>
      <c r="D533" s="67" t="s">
        <v>2066</v>
      </c>
      <c r="E533" s="69">
        <v>214</v>
      </c>
      <c r="F533" s="70">
        <v>62</v>
      </c>
      <c r="G533" s="72">
        <v>44595</v>
      </c>
      <c r="H533" s="69">
        <v>306</v>
      </c>
      <c r="I533" s="69">
        <v>6</v>
      </c>
      <c r="J533" s="59">
        <f t="shared" si="24"/>
        <v>214</v>
      </c>
      <c r="K533" s="73" t="str">
        <f t="shared" si="25"/>
        <v/>
      </c>
      <c r="L533" s="73">
        <f t="shared" si="26"/>
        <v>13268</v>
      </c>
    </row>
    <row r="534" spans="1:12" ht="12.75" customHeight="1" x14ac:dyDescent="0.25">
      <c r="A534" s="67" t="s">
        <v>1121</v>
      </c>
      <c r="B534" s="67" t="s">
        <v>799</v>
      </c>
      <c r="C534" s="68" t="s">
        <v>2067</v>
      </c>
      <c r="D534" s="67" t="s">
        <v>2068</v>
      </c>
      <c r="E534" s="69">
        <v>214</v>
      </c>
      <c r="F534" s="70">
        <v>22</v>
      </c>
      <c r="G534" s="72">
        <v>44565</v>
      </c>
      <c r="H534" s="69">
        <v>366</v>
      </c>
      <c r="I534" s="69">
        <v>9</v>
      </c>
      <c r="J534" s="59">
        <f t="shared" si="24"/>
        <v>107</v>
      </c>
      <c r="K534" s="73" t="str">
        <f t="shared" si="25"/>
        <v/>
      </c>
      <c r="L534" s="73">
        <f t="shared" si="26"/>
        <v>2354</v>
      </c>
    </row>
    <row r="535" spans="1:12" ht="12.75" customHeight="1" x14ac:dyDescent="0.25">
      <c r="A535" s="67" t="s">
        <v>2069</v>
      </c>
      <c r="B535" s="67" t="s">
        <v>955</v>
      </c>
      <c r="C535" s="68" t="s">
        <v>2070</v>
      </c>
      <c r="D535" s="67" t="s">
        <v>2071</v>
      </c>
      <c r="E535" s="69">
        <v>358.3535</v>
      </c>
      <c r="F535" s="70">
        <v>12</v>
      </c>
      <c r="G535" s="72">
        <v>44563.5</v>
      </c>
      <c r="H535" s="69">
        <v>364.5</v>
      </c>
      <c r="I535" s="69">
        <v>9</v>
      </c>
      <c r="J535" s="59">
        <f t="shared" si="24"/>
        <v>179.17675</v>
      </c>
      <c r="K535" s="73" t="str">
        <f t="shared" si="25"/>
        <v/>
      </c>
      <c r="L535" s="73">
        <f t="shared" si="26"/>
        <v>2150.1210000000001</v>
      </c>
    </row>
    <row r="536" spans="1:12" ht="12.75" customHeight="1" x14ac:dyDescent="0.25">
      <c r="A536" s="67" t="s">
        <v>881</v>
      </c>
      <c r="B536" s="67" t="s">
        <v>865</v>
      </c>
      <c r="C536" s="68" t="s">
        <v>2072</v>
      </c>
      <c r="D536" s="67" t="s">
        <v>2073</v>
      </c>
      <c r="E536" s="69">
        <v>155.6</v>
      </c>
      <c r="F536" s="70">
        <v>17</v>
      </c>
      <c r="G536" s="72">
        <v>45169.5</v>
      </c>
      <c r="H536" s="69">
        <v>730.5</v>
      </c>
      <c r="I536" s="69">
        <v>1</v>
      </c>
      <c r="J536" s="59">
        <f t="shared" si="24"/>
        <v>155.6</v>
      </c>
      <c r="K536" s="73" t="str">
        <f t="shared" si="25"/>
        <v/>
      </c>
      <c r="L536" s="73">
        <f t="shared" si="26"/>
        <v>2645.2</v>
      </c>
    </row>
    <row r="537" spans="1:12" ht="12.75" customHeight="1" x14ac:dyDescent="0.25">
      <c r="A537" s="67" t="s">
        <v>1034</v>
      </c>
      <c r="B537" s="67" t="s">
        <v>779</v>
      </c>
      <c r="C537" s="68" t="s">
        <v>2074</v>
      </c>
      <c r="D537" s="67" t="s">
        <v>2075</v>
      </c>
      <c r="E537" s="69">
        <v>151.53039999999999</v>
      </c>
      <c r="F537" s="70">
        <v>15</v>
      </c>
      <c r="G537" s="72">
        <v>44679</v>
      </c>
      <c r="H537" s="69">
        <v>480</v>
      </c>
      <c r="I537" s="69">
        <v>9</v>
      </c>
      <c r="J537" s="59">
        <f t="shared" si="24"/>
        <v>75.765199999999993</v>
      </c>
      <c r="K537" s="73" t="str">
        <f t="shared" si="25"/>
        <v>Списать</v>
      </c>
      <c r="L537" s="73">
        <f t="shared" si="26"/>
        <v>1136.4779999999998</v>
      </c>
    </row>
    <row r="538" spans="1:12" ht="12.75" customHeight="1" x14ac:dyDescent="0.25">
      <c r="A538" s="67" t="s">
        <v>847</v>
      </c>
      <c r="B538" s="67" t="s">
        <v>779</v>
      </c>
      <c r="C538" s="68" t="s">
        <v>2076</v>
      </c>
      <c r="D538" s="67" t="s">
        <v>2077</v>
      </c>
      <c r="E538" s="69">
        <v>214</v>
      </c>
      <c r="F538" s="70">
        <v>95</v>
      </c>
      <c r="G538" s="72">
        <v>45169.5</v>
      </c>
      <c r="H538" s="69">
        <v>730.5</v>
      </c>
      <c r="I538" s="69">
        <v>1</v>
      </c>
      <c r="J538" s="59">
        <f t="shared" si="24"/>
        <v>214</v>
      </c>
      <c r="K538" s="73" t="str">
        <f t="shared" si="25"/>
        <v/>
      </c>
      <c r="L538" s="73">
        <f t="shared" si="26"/>
        <v>20330</v>
      </c>
    </row>
    <row r="539" spans="1:12" ht="12.75" customHeight="1" x14ac:dyDescent="0.25">
      <c r="A539" s="67" t="s">
        <v>900</v>
      </c>
      <c r="B539" s="67" t="s">
        <v>907</v>
      </c>
      <c r="C539" s="68" t="s">
        <v>2078</v>
      </c>
      <c r="D539" s="67" t="s">
        <v>2079</v>
      </c>
      <c r="E539" s="69">
        <v>512.82000000000005</v>
      </c>
      <c r="F539" s="70">
        <v>41</v>
      </c>
      <c r="G539" s="72">
        <v>44442</v>
      </c>
      <c r="H539" s="69">
        <v>183</v>
      </c>
      <c r="I539" s="69">
        <v>7</v>
      </c>
      <c r="J539" s="59">
        <f t="shared" si="24"/>
        <v>512.82000000000005</v>
      </c>
      <c r="K539" s="73" t="str">
        <f t="shared" si="25"/>
        <v/>
      </c>
      <c r="L539" s="73">
        <f t="shared" si="26"/>
        <v>21025.620000000003</v>
      </c>
    </row>
    <row r="540" spans="1:12" ht="12.75" customHeight="1" x14ac:dyDescent="0.25">
      <c r="A540" s="67" t="s">
        <v>850</v>
      </c>
      <c r="B540" s="67" t="s">
        <v>929</v>
      </c>
      <c r="C540" s="68" t="s">
        <v>2080</v>
      </c>
      <c r="D540" s="67" t="s">
        <v>2081</v>
      </c>
      <c r="E540" s="69">
        <v>214</v>
      </c>
      <c r="F540" s="70">
        <v>67</v>
      </c>
      <c r="G540" s="72">
        <v>45095.5</v>
      </c>
      <c r="H540" s="69">
        <v>1498.5</v>
      </c>
      <c r="I540" s="69">
        <v>10</v>
      </c>
      <c r="J540" s="59">
        <f t="shared" si="24"/>
        <v>107</v>
      </c>
      <c r="K540" s="73" t="str">
        <f t="shared" si="25"/>
        <v/>
      </c>
      <c r="L540" s="73">
        <f t="shared" si="26"/>
        <v>7169</v>
      </c>
    </row>
    <row r="541" spans="1:12" ht="12.75" customHeight="1" x14ac:dyDescent="0.25">
      <c r="A541" s="67" t="s">
        <v>1034</v>
      </c>
      <c r="B541" s="67" t="s">
        <v>1677</v>
      </c>
      <c r="C541" s="68" t="s">
        <v>2082</v>
      </c>
      <c r="D541" s="67" t="s">
        <v>2083</v>
      </c>
      <c r="E541" s="69">
        <v>305</v>
      </c>
      <c r="F541" s="70">
        <v>22</v>
      </c>
      <c r="G541" s="72">
        <v>44979</v>
      </c>
      <c r="H541" s="69">
        <v>540</v>
      </c>
      <c r="I541" s="69">
        <v>1</v>
      </c>
      <c r="J541" s="59">
        <f t="shared" si="24"/>
        <v>305</v>
      </c>
      <c r="K541" s="73" t="str">
        <f t="shared" si="25"/>
        <v/>
      </c>
      <c r="L541" s="73">
        <f t="shared" si="26"/>
        <v>6710</v>
      </c>
    </row>
    <row r="542" spans="1:12" ht="12.75" customHeight="1" x14ac:dyDescent="0.25">
      <c r="A542" s="67" t="s">
        <v>1121</v>
      </c>
      <c r="B542" s="67" t="s">
        <v>791</v>
      </c>
      <c r="C542" s="68" t="s">
        <v>2084</v>
      </c>
      <c r="D542" s="67" t="s">
        <v>2085</v>
      </c>
      <c r="E542" s="69">
        <v>199</v>
      </c>
      <c r="F542" s="70">
        <v>12</v>
      </c>
      <c r="G542" s="72">
        <v>45159</v>
      </c>
      <c r="H542" s="69">
        <v>720</v>
      </c>
      <c r="I542" s="69">
        <v>1</v>
      </c>
      <c r="J542" s="59">
        <f t="shared" si="24"/>
        <v>199</v>
      </c>
      <c r="K542" s="73" t="str">
        <f t="shared" si="25"/>
        <v/>
      </c>
      <c r="L542" s="73">
        <f t="shared" si="26"/>
        <v>2388</v>
      </c>
    </row>
    <row r="543" spans="1:12" ht="12.75" customHeight="1" x14ac:dyDescent="0.25">
      <c r="A543" s="67" t="s">
        <v>1147</v>
      </c>
      <c r="B543" s="67" t="s">
        <v>2086</v>
      </c>
      <c r="C543" s="68" t="s">
        <v>2087</v>
      </c>
      <c r="D543" s="67" t="s">
        <v>2088</v>
      </c>
      <c r="E543" s="69">
        <v>129.02780000000001</v>
      </c>
      <c r="F543" s="70">
        <v>39</v>
      </c>
      <c r="G543" s="72">
        <v>44563.5</v>
      </c>
      <c r="H543" s="69">
        <v>364.5</v>
      </c>
      <c r="I543" s="69">
        <v>9</v>
      </c>
      <c r="J543" s="59">
        <f t="shared" si="24"/>
        <v>64.513900000000007</v>
      </c>
      <c r="K543" s="73" t="str">
        <f t="shared" si="25"/>
        <v>Списать</v>
      </c>
      <c r="L543" s="73">
        <f t="shared" si="26"/>
        <v>2516.0421000000001</v>
      </c>
    </row>
    <row r="544" spans="1:12" ht="12.75" customHeight="1" x14ac:dyDescent="0.25">
      <c r="A544" s="67" t="s">
        <v>786</v>
      </c>
      <c r="B544" s="67" t="s">
        <v>779</v>
      </c>
      <c r="C544" s="68" t="s">
        <v>2089</v>
      </c>
      <c r="D544" s="67" t="s">
        <v>2090</v>
      </c>
      <c r="E544" s="69">
        <v>199</v>
      </c>
      <c r="F544" s="70">
        <v>52</v>
      </c>
      <c r="G544" s="72">
        <v>47648</v>
      </c>
      <c r="H544" s="69">
        <v>9999</v>
      </c>
      <c r="I544" s="69">
        <v>10</v>
      </c>
      <c r="J544" s="59">
        <f t="shared" si="24"/>
        <v>99.5</v>
      </c>
      <c r="K544" s="73" t="str">
        <f t="shared" si="25"/>
        <v>Списать</v>
      </c>
      <c r="L544" s="73">
        <f t="shared" si="26"/>
        <v>5174</v>
      </c>
    </row>
    <row r="545" spans="1:12" ht="12.75" customHeight="1" x14ac:dyDescent="0.25">
      <c r="A545" s="67" t="s">
        <v>850</v>
      </c>
      <c r="B545" s="67" t="s">
        <v>992</v>
      </c>
      <c r="C545" s="68" t="s">
        <v>2091</v>
      </c>
      <c r="D545" s="67" t="s">
        <v>2092</v>
      </c>
      <c r="E545" s="69">
        <v>27.8262</v>
      </c>
      <c r="F545" s="70">
        <v>74</v>
      </c>
      <c r="G545" s="72">
        <v>44619</v>
      </c>
      <c r="H545" s="69">
        <v>180</v>
      </c>
      <c r="I545" s="69">
        <v>1</v>
      </c>
      <c r="J545" s="59">
        <f t="shared" si="24"/>
        <v>27.8262</v>
      </c>
      <c r="K545" s="73" t="str">
        <f t="shared" si="25"/>
        <v>Списать</v>
      </c>
      <c r="L545" s="73">
        <f t="shared" si="26"/>
        <v>2059.1388000000002</v>
      </c>
    </row>
    <row r="546" spans="1:12" ht="12.75" customHeight="1" x14ac:dyDescent="0.25">
      <c r="A546" s="67" t="s">
        <v>794</v>
      </c>
      <c r="B546" s="67" t="s">
        <v>869</v>
      </c>
      <c r="C546" s="68" t="s">
        <v>2093</v>
      </c>
      <c r="D546" s="67" t="s">
        <v>2094</v>
      </c>
      <c r="E546" s="69">
        <v>214</v>
      </c>
      <c r="F546" s="70">
        <v>43</v>
      </c>
      <c r="G546" s="72">
        <v>44559</v>
      </c>
      <c r="H546" s="69">
        <v>360</v>
      </c>
      <c r="I546" s="69">
        <v>9</v>
      </c>
      <c r="J546" s="59">
        <f t="shared" si="24"/>
        <v>107</v>
      </c>
      <c r="K546" s="73" t="str">
        <f t="shared" si="25"/>
        <v/>
      </c>
      <c r="L546" s="73">
        <f t="shared" si="26"/>
        <v>4601</v>
      </c>
    </row>
    <row r="547" spans="1:12" ht="12.75" customHeight="1" x14ac:dyDescent="0.25">
      <c r="A547" s="67" t="s">
        <v>794</v>
      </c>
      <c r="B547" s="67" t="s">
        <v>795</v>
      </c>
      <c r="C547" s="68" t="s">
        <v>2095</v>
      </c>
      <c r="D547" s="67" t="s">
        <v>2096</v>
      </c>
      <c r="E547" s="69">
        <v>52.772399999999998</v>
      </c>
      <c r="F547" s="70">
        <v>27</v>
      </c>
      <c r="G547" s="72">
        <v>44563.5</v>
      </c>
      <c r="H547" s="69">
        <v>364.5</v>
      </c>
      <c r="I547" s="69">
        <v>9</v>
      </c>
      <c r="J547" s="59">
        <f t="shared" si="24"/>
        <v>26.386199999999999</v>
      </c>
      <c r="K547" s="73" t="str">
        <f t="shared" si="25"/>
        <v>Списать</v>
      </c>
      <c r="L547" s="73">
        <f t="shared" si="26"/>
        <v>712.42739999999992</v>
      </c>
    </row>
    <row r="548" spans="1:12" ht="12.75" customHeight="1" x14ac:dyDescent="0.25">
      <c r="A548" s="67" t="s">
        <v>794</v>
      </c>
      <c r="B548" s="67" t="s">
        <v>806</v>
      </c>
      <c r="C548" s="68" t="s">
        <v>2097</v>
      </c>
      <c r="D548" s="67" t="s">
        <v>2098</v>
      </c>
      <c r="E548" s="69">
        <v>214</v>
      </c>
      <c r="F548" s="70">
        <v>389</v>
      </c>
      <c r="G548" s="72">
        <v>44595</v>
      </c>
      <c r="H548" s="69">
        <v>366</v>
      </c>
      <c r="I548" s="69">
        <v>8</v>
      </c>
      <c r="J548" s="59">
        <f t="shared" si="24"/>
        <v>214</v>
      </c>
      <c r="K548" s="73" t="str">
        <f t="shared" si="25"/>
        <v/>
      </c>
      <c r="L548" s="73">
        <f t="shared" si="26"/>
        <v>83246</v>
      </c>
    </row>
    <row r="549" spans="1:12" ht="12.75" customHeight="1" x14ac:dyDescent="0.25">
      <c r="A549" s="67" t="s">
        <v>2099</v>
      </c>
      <c r="B549" s="67" t="s">
        <v>859</v>
      </c>
      <c r="C549" s="68" t="s">
        <v>2100</v>
      </c>
      <c r="D549" s="67" t="s">
        <v>2101</v>
      </c>
      <c r="E549" s="69">
        <v>214</v>
      </c>
      <c r="F549" s="70">
        <v>85</v>
      </c>
      <c r="G549" s="72">
        <v>45350.5</v>
      </c>
      <c r="H549" s="69">
        <v>973.5</v>
      </c>
      <c r="I549" s="69">
        <v>1</v>
      </c>
      <c r="J549" s="59">
        <f t="shared" si="24"/>
        <v>214</v>
      </c>
      <c r="K549" s="73" t="str">
        <f t="shared" si="25"/>
        <v/>
      </c>
      <c r="L549" s="73">
        <f t="shared" si="26"/>
        <v>18190</v>
      </c>
    </row>
    <row r="550" spans="1:12" ht="12.75" customHeight="1" x14ac:dyDescent="0.25">
      <c r="A550" s="67" t="s">
        <v>2102</v>
      </c>
      <c r="B550" s="67" t="s">
        <v>802</v>
      </c>
      <c r="C550" s="68" t="s">
        <v>2103</v>
      </c>
      <c r="D550" s="67" t="s">
        <v>2104</v>
      </c>
      <c r="E550" s="69">
        <v>214</v>
      </c>
      <c r="F550" s="70">
        <v>474</v>
      </c>
      <c r="G550" s="72">
        <v>44863</v>
      </c>
      <c r="H550" s="69">
        <v>1461</v>
      </c>
      <c r="I550" s="69">
        <v>1</v>
      </c>
      <c r="J550" s="59">
        <f t="shared" si="24"/>
        <v>214</v>
      </c>
      <c r="K550" s="73" t="str">
        <f t="shared" si="25"/>
        <v/>
      </c>
      <c r="L550" s="73">
        <f t="shared" si="26"/>
        <v>101436</v>
      </c>
    </row>
    <row r="551" spans="1:12" ht="12.75" customHeight="1" x14ac:dyDescent="0.25">
      <c r="A551" s="67" t="s">
        <v>794</v>
      </c>
      <c r="B551" s="67" t="s">
        <v>1487</v>
      </c>
      <c r="C551" s="68" t="s">
        <v>2105</v>
      </c>
      <c r="D551" s="67" t="s">
        <v>2106</v>
      </c>
      <c r="E551" s="69">
        <v>214</v>
      </c>
      <c r="F551" s="70">
        <v>0</v>
      </c>
      <c r="G551" s="72">
        <v>44565</v>
      </c>
      <c r="H551" s="69">
        <v>366</v>
      </c>
      <c r="I551" s="69">
        <v>9</v>
      </c>
      <c r="J551" s="59">
        <f t="shared" si="24"/>
        <v>107</v>
      </c>
      <c r="K551" s="73" t="str">
        <f t="shared" si="25"/>
        <v/>
      </c>
      <c r="L551" s="73">
        <f t="shared" si="26"/>
        <v>0</v>
      </c>
    </row>
    <row r="552" spans="1:12" ht="12.75" customHeight="1" x14ac:dyDescent="0.25">
      <c r="A552" s="67" t="s">
        <v>952</v>
      </c>
      <c r="B552" s="67" t="s">
        <v>779</v>
      </c>
      <c r="C552" s="68" t="s">
        <v>2107</v>
      </c>
      <c r="D552" s="67" t="s">
        <v>2108</v>
      </c>
      <c r="E552" s="69">
        <v>214</v>
      </c>
      <c r="F552" s="70">
        <v>0</v>
      </c>
      <c r="G552" s="72">
        <v>44565</v>
      </c>
      <c r="H552" s="69">
        <v>366</v>
      </c>
      <c r="I552" s="69">
        <v>9</v>
      </c>
      <c r="J552" s="59">
        <f t="shared" si="24"/>
        <v>107</v>
      </c>
      <c r="K552" s="73" t="str">
        <f t="shared" si="25"/>
        <v/>
      </c>
      <c r="L552" s="73">
        <f t="shared" si="26"/>
        <v>0</v>
      </c>
    </row>
    <row r="553" spans="1:12" ht="12.75" customHeight="1" x14ac:dyDescent="0.25">
      <c r="A553" s="67" t="s">
        <v>850</v>
      </c>
      <c r="B553" s="67" t="s">
        <v>1285</v>
      </c>
      <c r="C553" s="68" t="s">
        <v>2109</v>
      </c>
      <c r="D553" s="67" t="s">
        <v>2110</v>
      </c>
      <c r="E553" s="69">
        <v>214</v>
      </c>
      <c r="F553" s="70">
        <v>80</v>
      </c>
      <c r="G553" s="72">
        <v>44863</v>
      </c>
      <c r="H553" s="69">
        <v>1461</v>
      </c>
      <c r="I553" s="69">
        <v>1</v>
      </c>
      <c r="J553" s="59">
        <f t="shared" si="24"/>
        <v>214</v>
      </c>
      <c r="K553" s="73" t="str">
        <f t="shared" si="25"/>
        <v/>
      </c>
      <c r="L553" s="73">
        <f t="shared" si="26"/>
        <v>17120</v>
      </c>
    </row>
    <row r="554" spans="1:12" ht="12.75" customHeight="1" x14ac:dyDescent="0.25">
      <c r="A554" s="67" t="s">
        <v>1470</v>
      </c>
      <c r="B554" s="67" t="s">
        <v>992</v>
      </c>
      <c r="C554" s="68" t="s">
        <v>2111</v>
      </c>
      <c r="D554" s="67" t="s">
        <v>2112</v>
      </c>
      <c r="E554" s="69">
        <v>58.892400000000002</v>
      </c>
      <c r="F554" s="70">
        <v>41</v>
      </c>
      <c r="G554" s="72">
        <v>44589</v>
      </c>
      <c r="H554" s="69">
        <v>270</v>
      </c>
      <c r="I554" s="69">
        <v>5</v>
      </c>
      <c r="J554" s="59">
        <f t="shared" si="24"/>
        <v>58.892400000000002</v>
      </c>
      <c r="K554" s="73" t="str">
        <f t="shared" si="25"/>
        <v>Списать</v>
      </c>
      <c r="L554" s="73">
        <f t="shared" si="26"/>
        <v>2414.5884000000001</v>
      </c>
    </row>
    <row r="555" spans="1:12" ht="12.75" customHeight="1" x14ac:dyDescent="0.25">
      <c r="A555" s="67" t="s">
        <v>1740</v>
      </c>
      <c r="B555" s="67" t="s">
        <v>1881</v>
      </c>
      <c r="C555" s="68" t="s">
        <v>2113</v>
      </c>
      <c r="D555" s="67" t="s">
        <v>2114</v>
      </c>
      <c r="E555" s="69">
        <v>214</v>
      </c>
      <c r="F555" s="70">
        <v>24</v>
      </c>
      <c r="G555" s="72">
        <v>44559</v>
      </c>
      <c r="H555" s="69">
        <v>360</v>
      </c>
      <c r="I555" s="69">
        <v>9</v>
      </c>
      <c r="J555" s="59">
        <f t="shared" si="24"/>
        <v>107</v>
      </c>
      <c r="K555" s="73" t="str">
        <f t="shared" si="25"/>
        <v/>
      </c>
      <c r="L555" s="73">
        <f t="shared" si="26"/>
        <v>2568</v>
      </c>
    </row>
    <row r="556" spans="1:12" ht="12.75" customHeight="1" x14ac:dyDescent="0.25">
      <c r="A556" s="67" t="s">
        <v>836</v>
      </c>
      <c r="B556" s="67" t="s">
        <v>955</v>
      </c>
      <c r="C556" s="68" t="s">
        <v>2115</v>
      </c>
      <c r="D556" s="67" t="s">
        <v>2116</v>
      </c>
      <c r="E556" s="69">
        <v>343.33359999999999</v>
      </c>
      <c r="F556" s="70">
        <v>18</v>
      </c>
      <c r="G556" s="72">
        <v>44563.5</v>
      </c>
      <c r="H556" s="69">
        <v>364.5</v>
      </c>
      <c r="I556" s="69">
        <v>9</v>
      </c>
      <c r="J556" s="59">
        <f t="shared" si="24"/>
        <v>171.66679999999999</v>
      </c>
      <c r="K556" s="73" t="str">
        <f t="shared" si="25"/>
        <v/>
      </c>
      <c r="L556" s="73">
        <f t="shared" si="26"/>
        <v>3090.0023999999999</v>
      </c>
    </row>
    <row r="557" spans="1:12" ht="12.75" customHeight="1" x14ac:dyDescent="0.25">
      <c r="A557" s="67" t="s">
        <v>1034</v>
      </c>
      <c r="B557" s="67" t="s">
        <v>844</v>
      </c>
      <c r="C557" s="68" t="s">
        <v>2117</v>
      </c>
      <c r="D557" s="67" t="s">
        <v>2118</v>
      </c>
      <c r="E557" s="69">
        <v>1299.5999999999999</v>
      </c>
      <c r="F557" s="70">
        <v>18</v>
      </c>
      <c r="G557" s="72">
        <v>45169.5</v>
      </c>
      <c r="H557" s="69">
        <v>730.5</v>
      </c>
      <c r="I557" s="69">
        <v>1</v>
      </c>
      <c r="J557" s="59">
        <f t="shared" si="24"/>
        <v>1299.5999999999999</v>
      </c>
      <c r="K557" s="73" t="str">
        <f t="shared" si="25"/>
        <v/>
      </c>
      <c r="L557" s="73">
        <f t="shared" si="26"/>
        <v>23392.799999999999</v>
      </c>
    </row>
    <row r="558" spans="1:12" ht="12.75" customHeight="1" x14ac:dyDescent="0.25">
      <c r="A558" s="67" t="s">
        <v>1197</v>
      </c>
      <c r="B558" s="67" t="s">
        <v>2119</v>
      </c>
      <c r="C558" s="68" t="s">
        <v>2120</v>
      </c>
      <c r="D558" s="67" t="s">
        <v>2121</v>
      </c>
      <c r="E558" s="69">
        <v>199</v>
      </c>
      <c r="F558" s="70">
        <v>18</v>
      </c>
      <c r="G558" s="72">
        <v>44709</v>
      </c>
      <c r="H558" s="69">
        <v>540</v>
      </c>
      <c r="I558" s="69">
        <v>10</v>
      </c>
      <c r="J558" s="59">
        <f t="shared" si="24"/>
        <v>99.5</v>
      </c>
      <c r="K558" s="73" t="str">
        <f t="shared" si="25"/>
        <v>Списать</v>
      </c>
      <c r="L558" s="73">
        <f t="shared" si="26"/>
        <v>1791</v>
      </c>
    </row>
    <row r="559" spans="1:12" ht="12.75" customHeight="1" x14ac:dyDescent="0.25">
      <c r="A559" s="67" t="s">
        <v>1038</v>
      </c>
      <c r="B559" s="67" t="s">
        <v>859</v>
      </c>
      <c r="C559" s="68" t="s">
        <v>2122</v>
      </c>
      <c r="D559" s="67" t="s">
        <v>2123</v>
      </c>
      <c r="E559" s="69">
        <v>214</v>
      </c>
      <c r="F559" s="70">
        <v>0</v>
      </c>
      <c r="G559" s="72">
        <v>45350.5</v>
      </c>
      <c r="H559" s="69">
        <v>973.5</v>
      </c>
      <c r="I559" s="69">
        <v>1</v>
      </c>
      <c r="J559" s="59">
        <f t="shared" si="24"/>
        <v>214</v>
      </c>
      <c r="K559" s="73" t="str">
        <f t="shared" si="25"/>
        <v/>
      </c>
      <c r="L559" s="73">
        <f t="shared" si="26"/>
        <v>0</v>
      </c>
    </row>
    <row r="560" spans="1:12" ht="12.75" customHeight="1" x14ac:dyDescent="0.25">
      <c r="A560" s="67" t="s">
        <v>820</v>
      </c>
      <c r="B560" s="67" t="s">
        <v>958</v>
      </c>
      <c r="C560" s="68" t="s">
        <v>2124</v>
      </c>
      <c r="D560" s="67" t="s">
        <v>2125</v>
      </c>
      <c r="E560" s="69">
        <v>656.18640000000005</v>
      </c>
      <c r="F560" s="70">
        <v>31</v>
      </c>
      <c r="G560" s="72">
        <v>44679</v>
      </c>
      <c r="H560" s="69">
        <v>240</v>
      </c>
      <c r="I560" s="69">
        <v>1</v>
      </c>
      <c r="J560" s="59">
        <f t="shared" si="24"/>
        <v>656.18640000000005</v>
      </c>
      <c r="K560" s="73" t="str">
        <f t="shared" si="25"/>
        <v/>
      </c>
      <c r="L560" s="73">
        <f t="shared" si="26"/>
        <v>20341.778400000003</v>
      </c>
    </row>
    <row r="561" spans="1:12" ht="12.75" customHeight="1" x14ac:dyDescent="0.25">
      <c r="A561" s="67" t="s">
        <v>858</v>
      </c>
      <c r="B561" s="67" t="s">
        <v>779</v>
      </c>
      <c r="C561" s="68" t="s">
        <v>2126</v>
      </c>
      <c r="D561" s="67" t="s">
        <v>1184</v>
      </c>
      <c r="E561" s="69">
        <v>214</v>
      </c>
      <c r="F561" s="70">
        <v>20</v>
      </c>
      <c r="G561" s="72">
        <v>45229</v>
      </c>
      <c r="H561" s="69">
        <v>1095</v>
      </c>
      <c r="I561" s="69">
        <v>1</v>
      </c>
      <c r="J561" s="59">
        <f t="shared" si="24"/>
        <v>214</v>
      </c>
      <c r="K561" s="73" t="str">
        <f t="shared" si="25"/>
        <v/>
      </c>
      <c r="L561" s="73">
        <f t="shared" si="26"/>
        <v>4280</v>
      </c>
    </row>
    <row r="562" spans="1:12" ht="12.75" customHeight="1" x14ac:dyDescent="0.25">
      <c r="A562" s="67" t="s">
        <v>820</v>
      </c>
      <c r="B562" s="67" t="s">
        <v>2127</v>
      </c>
      <c r="C562" s="68" t="s">
        <v>2128</v>
      </c>
      <c r="D562" s="67" t="s">
        <v>2129</v>
      </c>
      <c r="E562" s="69">
        <v>199</v>
      </c>
      <c r="F562" s="70">
        <v>40</v>
      </c>
      <c r="G562" s="72">
        <v>44565</v>
      </c>
      <c r="H562" s="69">
        <v>366</v>
      </c>
      <c r="I562" s="69">
        <v>9</v>
      </c>
      <c r="J562" s="59">
        <f t="shared" si="24"/>
        <v>99.5</v>
      </c>
      <c r="K562" s="73" t="str">
        <f t="shared" si="25"/>
        <v>Списать</v>
      </c>
      <c r="L562" s="73">
        <f t="shared" si="26"/>
        <v>3980</v>
      </c>
    </row>
    <row r="563" spans="1:12" ht="12.75" customHeight="1" x14ac:dyDescent="0.25">
      <c r="A563" s="67" t="s">
        <v>816</v>
      </c>
      <c r="B563" s="67" t="s">
        <v>851</v>
      </c>
      <c r="C563" s="68" t="s">
        <v>2130</v>
      </c>
      <c r="D563" s="67" t="s">
        <v>2131</v>
      </c>
      <c r="E563" s="69">
        <v>25.627300000000002</v>
      </c>
      <c r="F563" s="70">
        <v>131</v>
      </c>
      <c r="G563" s="72">
        <v>44619</v>
      </c>
      <c r="H563" s="69">
        <v>180</v>
      </c>
      <c r="I563" s="69">
        <v>1</v>
      </c>
      <c r="J563" s="59">
        <f t="shared" si="24"/>
        <v>25.627300000000002</v>
      </c>
      <c r="K563" s="73" t="str">
        <f t="shared" si="25"/>
        <v>Списать</v>
      </c>
      <c r="L563" s="73">
        <f t="shared" si="26"/>
        <v>3357.1763000000001</v>
      </c>
    </row>
    <row r="564" spans="1:12" ht="12.75" customHeight="1" x14ac:dyDescent="0.25">
      <c r="A564" s="67" t="s">
        <v>1320</v>
      </c>
      <c r="B564" s="67" t="s">
        <v>1276</v>
      </c>
      <c r="C564" s="68" t="s">
        <v>2132</v>
      </c>
      <c r="D564" s="67" t="s">
        <v>2133</v>
      </c>
      <c r="E564" s="69">
        <v>104.6032</v>
      </c>
      <c r="F564" s="70">
        <v>15</v>
      </c>
      <c r="G564" s="72">
        <v>44869.5</v>
      </c>
      <c r="H564" s="69">
        <v>730.5</v>
      </c>
      <c r="I564" s="69">
        <v>11</v>
      </c>
      <c r="J564" s="59">
        <f t="shared" si="24"/>
        <v>52.301600000000001</v>
      </c>
      <c r="K564" s="73" t="str">
        <f t="shared" si="25"/>
        <v>Списать</v>
      </c>
      <c r="L564" s="73">
        <f t="shared" si="26"/>
        <v>784.524</v>
      </c>
    </row>
    <row r="565" spans="1:12" ht="12.75" customHeight="1" x14ac:dyDescent="0.25">
      <c r="A565" s="67" t="s">
        <v>2134</v>
      </c>
      <c r="B565" s="67" t="s">
        <v>1029</v>
      </c>
      <c r="C565" s="68" t="s">
        <v>2135</v>
      </c>
      <c r="D565" s="67" t="s">
        <v>2136</v>
      </c>
      <c r="E565" s="69">
        <v>322</v>
      </c>
      <c r="F565" s="70">
        <v>126</v>
      </c>
      <c r="G565" s="72">
        <v>44565</v>
      </c>
      <c r="H565" s="69">
        <v>366</v>
      </c>
      <c r="I565" s="69">
        <v>9</v>
      </c>
      <c r="J565" s="59">
        <f t="shared" si="24"/>
        <v>161</v>
      </c>
      <c r="K565" s="73" t="str">
        <f t="shared" si="25"/>
        <v/>
      </c>
      <c r="L565" s="73">
        <f t="shared" si="26"/>
        <v>20286</v>
      </c>
    </row>
    <row r="566" spans="1:12" ht="12.75" customHeight="1" x14ac:dyDescent="0.25">
      <c r="A566" s="67" t="s">
        <v>794</v>
      </c>
      <c r="B566" s="67" t="s">
        <v>851</v>
      </c>
      <c r="C566" s="68" t="s">
        <v>2137</v>
      </c>
      <c r="D566" s="67" t="s">
        <v>2138</v>
      </c>
      <c r="E566" s="69">
        <v>82.875</v>
      </c>
      <c r="F566" s="70">
        <v>1</v>
      </c>
      <c r="G566" s="72">
        <v>44979</v>
      </c>
      <c r="H566" s="69">
        <v>540</v>
      </c>
      <c r="I566" s="69">
        <v>1</v>
      </c>
      <c r="J566" s="59">
        <f t="shared" si="24"/>
        <v>82.875</v>
      </c>
      <c r="K566" s="73" t="str">
        <f t="shared" si="25"/>
        <v>Списать</v>
      </c>
      <c r="L566" s="73">
        <f t="shared" si="26"/>
        <v>82.875</v>
      </c>
    </row>
    <row r="567" spans="1:12" ht="12.75" customHeight="1" x14ac:dyDescent="0.25">
      <c r="A567" s="67" t="s">
        <v>828</v>
      </c>
      <c r="B567" s="67" t="s">
        <v>1276</v>
      </c>
      <c r="C567" s="68" t="s">
        <v>2139</v>
      </c>
      <c r="D567" s="67" t="s">
        <v>2140</v>
      </c>
      <c r="E567" s="69">
        <v>214</v>
      </c>
      <c r="F567" s="70">
        <v>17</v>
      </c>
      <c r="G567" s="72">
        <v>44869.5</v>
      </c>
      <c r="H567" s="69">
        <v>730.5</v>
      </c>
      <c r="I567" s="69">
        <v>11</v>
      </c>
      <c r="J567" s="59">
        <f t="shared" si="24"/>
        <v>107</v>
      </c>
      <c r="K567" s="73" t="str">
        <f t="shared" si="25"/>
        <v/>
      </c>
      <c r="L567" s="73">
        <f t="shared" si="26"/>
        <v>1819</v>
      </c>
    </row>
    <row r="568" spans="1:12" ht="12.75" customHeight="1" x14ac:dyDescent="0.25">
      <c r="A568" s="67" t="s">
        <v>977</v>
      </c>
      <c r="B568" s="67" t="s">
        <v>1487</v>
      </c>
      <c r="C568" s="68" t="s">
        <v>2141</v>
      </c>
      <c r="D568" s="67" t="s">
        <v>2142</v>
      </c>
      <c r="E568" s="69">
        <v>204.37360000000001</v>
      </c>
      <c r="F568" s="70">
        <v>17</v>
      </c>
      <c r="G568" s="72">
        <v>44565</v>
      </c>
      <c r="H568" s="69">
        <v>366</v>
      </c>
      <c r="I568" s="69">
        <v>9</v>
      </c>
      <c r="J568" s="59">
        <f t="shared" si="24"/>
        <v>102.18680000000001</v>
      </c>
      <c r="K568" s="73" t="str">
        <f t="shared" si="25"/>
        <v/>
      </c>
      <c r="L568" s="73">
        <f t="shared" si="26"/>
        <v>1737.1756</v>
      </c>
    </row>
    <row r="569" spans="1:12" ht="12.75" customHeight="1" x14ac:dyDescent="0.25">
      <c r="A569" s="67" t="s">
        <v>1862</v>
      </c>
      <c r="B569" s="67" t="s">
        <v>1479</v>
      </c>
      <c r="C569" s="68" t="s">
        <v>2143</v>
      </c>
      <c r="D569" s="67" t="s">
        <v>2144</v>
      </c>
      <c r="E569" s="69">
        <v>74.623999999999995</v>
      </c>
      <c r="F569" s="70">
        <v>69</v>
      </c>
      <c r="G569" s="72">
        <v>44589</v>
      </c>
      <c r="H569" s="69">
        <v>180</v>
      </c>
      <c r="I569" s="69">
        <v>2</v>
      </c>
      <c r="J569" s="59">
        <f t="shared" si="24"/>
        <v>74.623999999999995</v>
      </c>
      <c r="K569" s="73" t="str">
        <f t="shared" si="25"/>
        <v>Списать</v>
      </c>
      <c r="L569" s="73">
        <f t="shared" si="26"/>
        <v>5149.0559999999996</v>
      </c>
    </row>
    <row r="570" spans="1:12" ht="12.75" customHeight="1" x14ac:dyDescent="0.25">
      <c r="A570" s="67" t="s">
        <v>794</v>
      </c>
      <c r="B570" s="67" t="s">
        <v>2145</v>
      </c>
      <c r="C570" s="68" t="s">
        <v>2146</v>
      </c>
      <c r="D570" s="67" t="s">
        <v>2147</v>
      </c>
      <c r="E570" s="69">
        <v>214</v>
      </c>
      <c r="F570" s="70">
        <v>13</v>
      </c>
      <c r="G570" s="72">
        <v>47648</v>
      </c>
      <c r="H570" s="69">
        <v>9999</v>
      </c>
      <c r="I570" s="69">
        <v>1</v>
      </c>
      <c r="J570" s="59">
        <f t="shared" si="24"/>
        <v>214</v>
      </c>
      <c r="K570" s="73" t="str">
        <f t="shared" si="25"/>
        <v/>
      </c>
      <c r="L570" s="73">
        <f t="shared" si="26"/>
        <v>2782</v>
      </c>
    </row>
    <row r="571" spans="1:12" ht="12.75" customHeight="1" x14ac:dyDescent="0.25">
      <c r="A571" s="67" t="s">
        <v>782</v>
      </c>
      <c r="B571" s="67" t="s">
        <v>2148</v>
      </c>
      <c r="C571" s="68" t="s">
        <v>2149</v>
      </c>
      <c r="D571" s="67" t="s">
        <v>2150</v>
      </c>
      <c r="E571" s="69">
        <v>258.42700000000002</v>
      </c>
      <c r="F571" s="70">
        <v>27</v>
      </c>
      <c r="G571" s="72">
        <v>45169.5</v>
      </c>
      <c r="H571" s="69">
        <v>730.5</v>
      </c>
      <c r="I571" s="69">
        <v>1</v>
      </c>
      <c r="J571" s="59">
        <f t="shared" si="24"/>
        <v>258.42700000000002</v>
      </c>
      <c r="K571" s="73" t="str">
        <f t="shared" si="25"/>
        <v/>
      </c>
      <c r="L571" s="73">
        <f t="shared" si="26"/>
        <v>6977.5290000000005</v>
      </c>
    </row>
    <row r="572" spans="1:12" ht="12.75" customHeight="1" x14ac:dyDescent="0.25">
      <c r="A572" s="67" t="s">
        <v>1740</v>
      </c>
      <c r="B572" s="67" t="s">
        <v>851</v>
      </c>
      <c r="C572" s="68" t="s">
        <v>2151</v>
      </c>
      <c r="D572" s="67" t="s">
        <v>2152</v>
      </c>
      <c r="E572" s="69">
        <v>163.84389999999999</v>
      </c>
      <c r="F572" s="70">
        <v>222</v>
      </c>
      <c r="G572" s="72">
        <v>44563.5</v>
      </c>
      <c r="H572" s="69">
        <v>364.5</v>
      </c>
      <c r="I572" s="69">
        <v>9</v>
      </c>
      <c r="J572" s="59">
        <f t="shared" si="24"/>
        <v>81.921949999999995</v>
      </c>
      <c r="K572" s="73" t="str">
        <f t="shared" si="25"/>
        <v>Списать</v>
      </c>
      <c r="L572" s="73">
        <f t="shared" si="26"/>
        <v>18186.672899999998</v>
      </c>
    </row>
    <row r="573" spans="1:12" ht="12.75" customHeight="1" x14ac:dyDescent="0.25">
      <c r="A573" s="67" t="s">
        <v>782</v>
      </c>
      <c r="B573" s="67" t="s">
        <v>999</v>
      </c>
      <c r="C573" s="68" t="s">
        <v>2153</v>
      </c>
      <c r="D573" s="67" t="s">
        <v>2154</v>
      </c>
      <c r="E573" s="69">
        <v>188.40530000000001</v>
      </c>
      <c r="F573" s="70">
        <v>19</v>
      </c>
      <c r="G573" s="72">
        <v>45169.5</v>
      </c>
      <c r="H573" s="69">
        <v>730.5</v>
      </c>
      <c r="I573" s="69">
        <v>1</v>
      </c>
      <c r="J573" s="59">
        <f t="shared" si="24"/>
        <v>188.40530000000001</v>
      </c>
      <c r="K573" s="73" t="str">
        <f t="shared" si="25"/>
        <v/>
      </c>
      <c r="L573" s="73">
        <f t="shared" si="26"/>
        <v>3579.7007000000003</v>
      </c>
    </row>
    <row r="574" spans="1:12" ht="12.75" customHeight="1" x14ac:dyDescent="0.25">
      <c r="A574" s="67" t="s">
        <v>977</v>
      </c>
      <c r="B574" s="67" t="s">
        <v>851</v>
      </c>
      <c r="C574" s="68" t="s">
        <v>2155</v>
      </c>
      <c r="D574" s="67" t="s">
        <v>2156</v>
      </c>
      <c r="E574" s="69">
        <v>36.343499999999999</v>
      </c>
      <c r="F574" s="70">
        <v>97</v>
      </c>
      <c r="G574" s="72">
        <v>44529</v>
      </c>
      <c r="H574" s="69">
        <v>180</v>
      </c>
      <c r="I574" s="69">
        <v>4</v>
      </c>
      <c r="J574" s="59">
        <f t="shared" si="24"/>
        <v>36.343499999999999</v>
      </c>
      <c r="K574" s="73" t="str">
        <f t="shared" si="25"/>
        <v>Списать</v>
      </c>
      <c r="L574" s="73">
        <f t="shared" si="26"/>
        <v>3525.3195000000001</v>
      </c>
    </row>
    <row r="575" spans="1:12" ht="12.75" customHeight="1" x14ac:dyDescent="0.25">
      <c r="A575" s="67" t="s">
        <v>794</v>
      </c>
      <c r="B575" s="67" t="s">
        <v>1490</v>
      </c>
      <c r="C575" s="68" t="s">
        <v>2157</v>
      </c>
      <c r="D575" s="67" t="s">
        <v>2158</v>
      </c>
      <c r="E575" s="69">
        <v>392.70699999999999</v>
      </c>
      <c r="F575" s="70">
        <v>5</v>
      </c>
      <c r="G575" s="72">
        <v>45229</v>
      </c>
      <c r="H575" s="69">
        <v>1095</v>
      </c>
      <c r="I575" s="69">
        <v>1</v>
      </c>
      <c r="J575" s="59">
        <f t="shared" si="24"/>
        <v>392.70699999999999</v>
      </c>
      <c r="K575" s="73" t="str">
        <f t="shared" si="25"/>
        <v/>
      </c>
      <c r="L575" s="73">
        <f t="shared" si="26"/>
        <v>1963.5349999999999</v>
      </c>
    </row>
    <row r="576" spans="1:12" ht="12.75" customHeight="1" x14ac:dyDescent="0.25">
      <c r="A576" s="67" t="s">
        <v>881</v>
      </c>
      <c r="B576" s="67" t="s">
        <v>907</v>
      </c>
      <c r="C576" s="68" t="s">
        <v>2159</v>
      </c>
      <c r="D576" s="67" t="s">
        <v>2160</v>
      </c>
      <c r="E576" s="69">
        <v>214</v>
      </c>
      <c r="F576" s="70">
        <v>132</v>
      </c>
      <c r="G576" s="72">
        <v>44595</v>
      </c>
      <c r="H576" s="69">
        <v>366</v>
      </c>
      <c r="I576" s="69">
        <v>8</v>
      </c>
      <c r="J576" s="59">
        <f t="shared" si="24"/>
        <v>214</v>
      </c>
      <c r="K576" s="73" t="str">
        <f t="shared" si="25"/>
        <v/>
      </c>
      <c r="L576" s="73">
        <f t="shared" si="26"/>
        <v>28248</v>
      </c>
    </row>
    <row r="577" spans="1:12" ht="12.75" customHeight="1" x14ac:dyDescent="0.25">
      <c r="A577" s="67" t="s">
        <v>977</v>
      </c>
      <c r="B577" s="67" t="s">
        <v>775</v>
      </c>
      <c r="C577" s="68" t="s">
        <v>2161</v>
      </c>
      <c r="D577" s="67" t="s">
        <v>2162</v>
      </c>
      <c r="E577" s="69">
        <v>289.02019999999999</v>
      </c>
      <c r="F577" s="70">
        <v>61</v>
      </c>
      <c r="G577" s="72">
        <v>45264</v>
      </c>
      <c r="H577" s="69">
        <v>1095</v>
      </c>
      <c r="I577" s="69">
        <v>10</v>
      </c>
      <c r="J577" s="59">
        <f t="shared" si="24"/>
        <v>144.51009999999999</v>
      </c>
      <c r="K577" s="73" t="str">
        <f t="shared" si="25"/>
        <v/>
      </c>
      <c r="L577" s="73">
        <f t="shared" si="26"/>
        <v>8815.1160999999993</v>
      </c>
    </row>
    <row r="578" spans="1:12" ht="12.75" customHeight="1" x14ac:dyDescent="0.25">
      <c r="A578" s="67" t="s">
        <v>868</v>
      </c>
      <c r="B578" s="67" t="s">
        <v>795</v>
      </c>
      <c r="C578" s="68" t="s">
        <v>2163</v>
      </c>
      <c r="D578" s="67" t="s">
        <v>2164</v>
      </c>
      <c r="E578" s="69">
        <v>214</v>
      </c>
      <c r="F578" s="70">
        <v>13</v>
      </c>
      <c r="G578" s="72">
        <v>45159</v>
      </c>
      <c r="H578" s="69">
        <v>720</v>
      </c>
      <c r="I578" s="69">
        <v>1</v>
      </c>
      <c r="J578" s="59">
        <f t="shared" si="24"/>
        <v>214</v>
      </c>
      <c r="K578" s="73" t="str">
        <f t="shared" si="25"/>
        <v/>
      </c>
      <c r="L578" s="73">
        <f t="shared" si="26"/>
        <v>2782</v>
      </c>
    </row>
    <row r="579" spans="1:12" ht="12.75" customHeight="1" x14ac:dyDescent="0.25">
      <c r="A579" s="67" t="s">
        <v>1197</v>
      </c>
      <c r="B579" s="67" t="s">
        <v>810</v>
      </c>
      <c r="C579" s="68" t="s">
        <v>2165</v>
      </c>
      <c r="D579" s="67" t="s">
        <v>2166</v>
      </c>
      <c r="E579" s="69">
        <v>214</v>
      </c>
      <c r="F579" s="70">
        <v>92</v>
      </c>
      <c r="G579" s="72">
        <v>47648</v>
      </c>
      <c r="H579" s="69">
        <v>9999</v>
      </c>
      <c r="I579" s="69">
        <v>1</v>
      </c>
      <c r="J579" s="59">
        <f t="shared" ref="J579:J642" si="27">IF(I579&gt;8,E579/2,E579)</f>
        <v>214</v>
      </c>
      <c r="K579" s="73" t="str">
        <f t="shared" ref="K579:K642" si="28">IF(J579&lt;100,"Списать","")</f>
        <v/>
      </c>
      <c r="L579" s="73">
        <f t="shared" ref="L579:L642" si="29">F579*J579</f>
        <v>19688</v>
      </c>
    </row>
    <row r="580" spans="1:12" ht="12.75" customHeight="1" x14ac:dyDescent="0.25">
      <c r="A580" s="67" t="s">
        <v>868</v>
      </c>
      <c r="B580" s="67" t="s">
        <v>2167</v>
      </c>
      <c r="C580" s="68" t="s">
        <v>2168</v>
      </c>
      <c r="D580" s="67" t="s">
        <v>2169</v>
      </c>
      <c r="E580" s="69">
        <v>203.35740000000001</v>
      </c>
      <c r="F580" s="70">
        <v>43</v>
      </c>
      <c r="G580" s="72">
        <v>45169.5</v>
      </c>
      <c r="H580" s="69">
        <v>730.5</v>
      </c>
      <c r="I580" s="69">
        <v>1</v>
      </c>
      <c r="J580" s="59">
        <f t="shared" si="27"/>
        <v>203.35740000000001</v>
      </c>
      <c r="K580" s="73" t="str">
        <f t="shared" si="28"/>
        <v/>
      </c>
      <c r="L580" s="73">
        <f t="shared" si="29"/>
        <v>8744.3682000000008</v>
      </c>
    </row>
    <row r="581" spans="1:12" ht="12.75" customHeight="1" x14ac:dyDescent="0.25">
      <c r="A581" s="67" t="s">
        <v>774</v>
      </c>
      <c r="B581" s="67" t="s">
        <v>795</v>
      </c>
      <c r="C581" s="68" t="s">
        <v>2170</v>
      </c>
      <c r="D581" s="67" t="s">
        <v>2171</v>
      </c>
      <c r="E581" s="69">
        <v>214</v>
      </c>
      <c r="F581" s="70">
        <v>51</v>
      </c>
      <c r="G581" s="72">
        <v>44620.5</v>
      </c>
      <c r="H581" s="69">
        <v>301.5</v>
      </c>
      <c r="I581" s="69">
        <v>5</v>
      </c>
      <c r="J581" s="59">
        <f t="shared" si="27"/>
        <v>214</v>
      </c>
      <c r="K581" s="73" t="str">
        <f t="shared" si="28"/>
        <v/>
      </c>
      <c r="L581" s="73">
        <f t="shared" si="29"/>
        <v>10914</v>
      </c>
    </row>
    <row r="582" spans="1:12" ht="12.75" customHeight="1" x14ac:dyDescent="0.25">
      <c r="A582" s="67" t="s">
        <v>1429</v>
      </c>
      <c r="B582" s="67" t="s">
        <v>1058</v>
      </c>
      <c r="C582" s="68" t="s">
        <v>2172</v>
      </c>
      <c r="D582" s="67" t="s">
        <v>2173</v>
      </c>
      <c r="E582" s="69">
        <v>214</v>
      </c>
      <c r="F582" s="70">
        <v>66</v>
      </c>
      <c r="G582" s="72">
        <v>45169.5</v>
      </c>
      <c r="H582" s="69">
        <v>730.5</v>
      </c>
      <c r="I582" s="69">
        <v>1</v>
      </c>
      <c r="J582" s="59">
        <f t="shared" si="27"/>
        <v>214</v>
      </c>
      <c r="K582" s="73" t="str">
        <f t="shared" si="28"/>
        <v/>
      </c>
      <c r="L582" s="73">
        <f t="shared" si="29"/>
        <v>14124</v>
      </c>
    </row>
    <row r="583" spans="1:12" ht="12.75" customHeight="1" x14ac:dyDescent="0.25">
      <c r="A583" s="67" t="s">
        <v>1429</v>
      </c>
      <c r="B583" s="67" t="s">
        <v>775</v>
      </c>
      <c r="C583" s="68" t="s">
        <v>2174</v>
      </c>
      <c r="D583" s="67" t="s">
        <v>2175</v>
      </c>
      <c r="E583" s="69">
        <v>193.5187</v>
      </c>
      <c r="F583" s="70">
        <v>9</v>
      </c>
      <c r="G583" s="72">
        <v>45169.5</v>
      </c>
      <c r="H583" s="69">
        <v>730.5</v>
      </c>
      <c r="I583" s="69">
        <v>1</v>
      </c>
      <c r="J583" s="59">
        <f t="shared" si="27"/>
        <v>193.5187</v>
      </c>
      <c r="K583" s="73" t="str">
        <f t="shared" si="28"/>
        <v/>
      </c>
      <c r="L583" s="73">
        <f t="shared" si="29"/>
        <v>1741.6683</v>
      </c>
    </row>
    <row r="584" spans="1:12" ht="12.75" customHeight="1" x14ac:dyDescent="0.25">
      <c r="A584" s="67" t="s">
        <v>977</v>
      </c>
      <c r="B584" s="67" t="s">
        <v>2176</v>
      </c>
      <c r="C584" s="68" t="s">
        <v>2177</v>
      </c>
      <c r="D584" s="67" t="s">
        <v>2178</v>
      </c>
      <c r="E584" s="69">
        <v>121.56480000000001</v>
      </c>
      <c r="F584" s="70">
        <v>17</v>
      </c>
      <c r="G584" s="72">
        <v>44439</v>
      </c>
      <c r="H584" s="69">
        <v>180</v>
      </c>
      <c r="I584" s="69">
        <v>7</v>
      </c>
      <c r="J584" s="59">
        <f t="shared" si="27"/>
        <v>121.56480000000001</v>
      </c>
      <c r="K584" s="73" t="str">
        <f t="shared" si="28"/>
        <v/>
      </c>
      <c r="L584" s="73">
        <f t="shared" si="29"/>
        <v>2066.6016</v>
      </c>
    </row>
    <row r="585" spans="1:12" ht="12.75" customHeight="1" x14ac:dyDescent="0.25">
      <c r="A585" s="67" t="s">
        <v>828</v>
      </c>
      <c r="B585" s="67" t="s">
        <v>829</v>
      </c>
      <c r="C585" s="68" t="s">
        <v>2179</v>
      </c>
      <c r="D585" s="67" t="s">
        <v>2180</v>
      </c>
      <c r="E585" s="69">
        <v>49.25</v>
      </c>
      <c r="F585" s="70">
        <v>131</v>
      </c>
      <c r="G585" s="72">
        <v>44592</v>
      </c>
      <c r="H585" s="69">
        <v>183</v>
      </c>
      <c r="I585" s="69">
        <v>2</v>
      </c>
      <c r="J585" s="59">
        <f t="shared" si="27"/>
        <v>49.25</v>
      </c>
      <c r="K585" s="73" t="str">
        <f t="shared" si="28"/>
        <v>Списать</v>
      </c>
      <c r="L585" s="73">
        <f t="shared" si="29"/>
        <v>6451.75</v>
      </c>
    </row>
    <row r="586" spans="1:12" ht="12.75" customHeight="1" x14ac:dyDescent="0.25">
      <c r="A586" s="67" t="s">
        <v>2181</v>
      </c>
      <c r="B586" s="67" t="s">
        <v>2182</v>
      </c>
      <c r="C586" s="68" t="s">
        <v>2183</v>
      </c>
      <c r="D586" s="67" t="s">
        <v>2184</v>
      </c>
      <c r="E586" s="69">
        <v>56.5991</v>
      </c>
      <c r="F586" s="70">
        <v>5</v>
      </c>
      <c r="G586" s="72">
        <v>44565</v>
      </c>
      <c r="H586" s="69">
        <v>366</v>
      </c>
      <c r="I586" s="69">
        <v>9</v>
      </c>
      <c r="J586" s="59">
        <f t="shared" si="27"/>
        <v>28.29955</v>
      </c>
      <c r="K586" s="73" t="str">
        <f t="shared" si="28"/>
        <v>Списать</v>
      </c>
      <c r="L586" s="73">
        <f t="shared" si="29"/>
        <v>141.49775</v>
      </c>
    </row>
    <row r="587" spans="1:12" ht="12.75" customHeight="1" x14ac:dyDescent="0.25">
      <c r="A587" s="67" t="s">
        <v>2044</v>
      </c>
      <c r="B587" s="67" t="s">
        <v>795</v>
      </c>
      <c r="C587" s="68" t="s">
        <v>2185</v>
      </c>
      <c r="D587" s="67" t="s">
        <v>2186</v>
      </c>
      <c r="E587" s="69">
        <v>214</v>
      </c>
      <c r="F587" s="70">
        <v>168</v>
      </c>
      <c r="G587" s="72">
        <v>44565</v>
      </c>
      <c r="H587" s="69">
        <v>366</v>
      </c>
      <c r="I587" s="69">
        <v>9</v>
      </c>
      <c r="J587" s="59">
        <f t="shared" si="27"/>
        <v>107</v>
      </c>
      <c r="K587" s="73" t="str">
        <f t="shared" si="28"/>
        <v/>
      </c>
      <c r="L587" s="73">
        <f t="shared" si="29"/>
        <v>17976</v>
      </c>
    </row>
    <row r="588" spans="1:12" ht="12.75" customHeight="1" x14ac:dyDescent="0.25">
      <c r="A588" s="67" t="s">
        <v>2044</v>
      </c>
      <c r="B588" s="67" t="s">
        <v>992</v>
      </c>
      <c r="C588" s="68" t="s">
        <v>2187</v>
      </c>
      <c r="D588" s="67" t="s">
        <v>2188</v>
      </c>
      <c r="E588" s="69">
        <v>155.50040000000001</v>
      </c>
      <c r="F588" s="70">
        <v>33</v>
      </c>
      <c r="G588" s="72">
        <v>44589</v>
      </c>
      <c r="H588" s="69">
        <v>210</v>
      </c>
      <c r="I588" s="69">
        <v>3</v>
      </c>
      <c r="J588" s="59">
        <f t="shared" si="27"/>
        <v>155.50040000000001</v>
      </c>
      <c r="K588" s="73" t="str">
        <f t="shared" si="28"/>
        <v/>
      </c>
      <c r="L588" s="73">
        <f t="shared" si="29"/>
        <v>5131.5132000000003</v>
      </c>
    </row>
    <row r="589" spans="1:12" ht="12.75" customHeight="1" x14ac:dyDescent="0.25">
      <c r="A589" s="67" t="s">
        <v>794</v>
      </c>
      <c r="B589" s="67" t="s">
        <v>795</v>
      </c>
      <c r="C589" s="68" t="s">
        <v>2189</v>
      </c>
      <c r="D589" s="67" t="s">
        <v>2190</v>
      </c>
      <c r="E589" s="69">
        <v>214</v>
      </c>
      <c r="F589" s="70">
        <v>60</v>
      </c>
      <c r="G589" s="72">
        <v>44563.5</v>
      </c>
      <c r="H589" s="69">
        <v>364.5</v>
      </c>
      <c r="I589" s="69">
        <v>9</v>
      </c>
      <c r="J589" s="59">
        <f t="shared" si="27"/>
        <v>107</v>
      </c>
      <c r="K589" s="73" t="str">
        <f t="shared" si="28"/>
        <v/>
      </c>
      <c r="L589" s="73">
        <f t="shared" si="29"/>
        <v>6420</v>
      </c>
    </row>
    <row r="590" spans="1:12" ht="12.75" customHeight="1" x14ac:dyDescent="0.25">
      <c r="A590" s="67" t="s">
        <v>820</v>
      </c>
      <c r="B590" s="67" t="s">
        <v>876</v>
      </c>
      <c r="C590" s="68" t="s">
        <v>2191</v>
      </c>
      <c r="D590" s="67" t="s">
        <v>2192</v>
      </c>
      <c r="E590" s="69">
        <v>186.95840000000001</v>
      </c>
      <c r="F590" s="70">
        <v>142</v>
      </c>
      <c r="G590" s="72">
        <v>45229</v>
      </c>
      <c r="H590" s="69">
        <v>1095</v>
      </c>
      <c r="I590" s="69">
        <v>1</v>
      </c>
      <c r="J590" s="59">
        <f t="shared" si="27"/>
        <v>186.95840000000001</v>
      </c>
      <c r="K590" s="73" t="str">
        <f t="shared" si="28"/>
        <v/>
      </c>
      <c r="L590" s="73">
        <f t="shared" si="29"/>
        <v>26548.092800000002</v>
      </c>
    </row>
    <row r="591" spans="1:12" ht="12.75" customHeight="1" x14ac:dyDescent="0.25">
      <c r="A591" s="67" t="s">
        <v>794</v>
      </c>
      <c r="B591" s="67" t="s">
        <v>1069</v>
      </c>
      <c r="C591" s="68" t="s">
        <v>2193</v>
      </c>
      <c r="D591" s="67" t="s">
        <v>2194</v>
      </c>
      <c r="E591" s="69">
        <v>57.793300000000002</v>
      </c>
      <c r="F591" s="70">
        <v>39</v>
      </c>
      <c r="G591" s="72">
        <v>45229</v>
      </c>
      <c r="H591" s="69">
        <v>1095</v>
      </c>
      <c r="I591" s="69">
        <v>1</v>
      </c>
      <c r="J591" s="59">
        <f t="shared" si="27"/>
        <v>57.793300000000002</v>
      </c>
      <c r="K591" s="73" t="str">
        <f t="shared" si="28"/>
        <v>Списать</v>
      </c>
      <c r="L591" s="73">
        <f t="shared" si="29"/>
        <v>2253.9387000000002</v>
      </c>
    </row>
    <row r="592" spans="1:12" ht="12.75" customHeight="1" x14ac:dyDescent="0.25">
      <c r="A592" s="67" t="s">
        <v>782</v>
      </c>
      <c r="B592" s="67" t="s">
        <v>779</v>
      </c>
      <c r="C592" s="68" t="s">
        <v>2195</v>
      </c>
      <c r="D592" s="67" t="s">
        <v>2196</v>
      </c>
      <c r="E592" s="69">
        <v>49.2072</v>
      </c>
      <c r="F592" s="70">
        <v>32</v>
      </c>
      <c r="G592" s="72">
        <v>44589</v>
      </c>
      <c r="H592" s="69">
        <v>180</v>
      </c>
      <c r="I592" s="69">
        <v>2</v>
      </c>
      <c r="J592" s="59">
        <f t="shared" si="27"/>
        <v>49.2072</v>
      </c>
      <c r="K592" s="73" t="str">
        <f t="shared" si="28"/>
        <v>Списать</v>
      </c>
      <c r="L592" s="73">
        <f t="shared" si="29"/>
        <v>1574.6304</v>
      </c>
    </row>
    <row r="593" spans="1:12" ht="12.75" customHeight="1" x14ac:dyDescent="0.25">
      <c r="A593" s="67" t="s">
        <v>828</v>
      </c>
      <c r="B593" s="67" t="s">
        <v>1560</v>
      </c>
      <c r="C593" s="68" t="s">
        <v>2197</v>
      </c>
      <c r="D593" s="67" t="s">
        <v>2198</v>
      </c>
      <c r="E593" s="69">
        <v>214</v>
      </c>
      <c r="F593" s="70">
        <v>2</v>
      </c>
      <c r="G593" s="72">
        <v>47648</v>
      </c>
      <c r="H593" s="69">
        <v>9999</v>
      </c>
      <c r="I593" s="69">
        <v>1</v>
      </c>
      <c r="J593" s="59">
        <f t="shared" si="27"/>
        <v>214</v>
      </c>
      <c r="K593" s="73" t="str">
        <f t="shared" si="28"/>
        <v/>
      </c>
      <c r="L593" s="73">
        <f t="shared" si="29"/>
        <v>428</v>
      </c>
    </row>
    <row r="594" spans="1:12" ht="12.75" customHeight="1" x14ac:dyDescent="0.25">
      <c r="A594" s="67" t="s">
        <v>910</v>
      </c>
      <c r="B594" s="67" t="s">
        <v>895</v>
      </c>
      <c r="C594" s="68" t="s">
        <v>2199</v>
      </c>
      <c r="D594" s="67" t="s">
        <v>2200</v>
      </c>
      <c r="E594" s="69">
        <v>214</v>
      </c>
      <c r="F594" s="70">
        <v>94</v>
      </c>
      <c r="G594" s="72">
        <v>47648</v>
      </c>
      <c r="H594" s="69">
        <v>9999</v>
      </c>
      <c r="I594" s="69">
        <v>10</v>
      </c>
      <c r="J594" s="59">
        <f t="shared" si="27"/>
        <v>107</v>
      </c>
      <c r="K594" s="73" t="str">
        <f t="shared" si="28"/>
        <v/>
      </c>
      <c r="L594" s="73">
        <f t="shared" si="29"/>
        <v>10058</v>
      </c>
    </row>
    <row r="595" spans="1:12" ht="12.75" customHeight="1" x14ac:dyDescent="0.25">
      <c r="A595" s="67" t="s">
        <v>828</v>
      </c>
      <c r="B595" s="67" t="s">
        <v>935</v>
      </c>
      <c r="C595" s="68" t="s">
        <v>2201</v>
      </c>
      <c r="D595" s="67" t="s">
        <v>2202</v>
      </c>
      <c r="E595" s="69">
        <v>179.25</v>
      </c>
      <c r="F595" s="70">
        <v>5</v>
      </c>
      <c r="G595" s="72">
        <v>47648</v>
      </c>
      <c r="H595" s="69">
        <v>9999</v>
      </c>
      <c r="I595" s="69">
        <v>1</v>
      </c>
      <c r="J595" s="59">
        <f t="shared" si="27"/>
        <v>179.25</v>
      </c>
      <c r="K595" s="73" t="str">
        <f t="shared" si="28"/>
        <v/>
      </c>
      <c r="L595" s="73">
        <f t="shared" si="29"/>
        <v>896.25</v>
      </c>
    </row>
    <row r="596" spans="1:12" ht="12.75" customHeight="1" x14ac:dyDescent="0.25">
      <c r="A596" s="67" t="s">
        <v>794</v>
      </c>
      <c r="B596" s="67" t="s">
        <v>851</v>
      </c>
      <c r="C596" s="68" t="s">
        <v>2203</v>
      </c>
      <c r="D596" s="67" t="s">
        <v>2204</v>
      </c>
      <c r="E596" s="69">
        <v>1298.6515999999999</v>
      </c>
      <c r="F596" s="70">
        <v>0</v>
      </c>
      <c r="G596" s="72">
        <v>44595</v>
      </c>
      <c r="H596" s="69">
        <v>366</v>
      </c>
      <c r="I596" s="69">
        <v>8</v>
      </c>
      <c r="J596" s="59">
        <f t="shared" si="27"/>
        <v>1298.6515999999999</v>
      </c>
      <c r="K596" s="73" t="str">
        <f t="shared" si="28"/>
        <v/>
      </c>
      <c r="L596" s="73">
        <f t="shared" si="29"/>
        <v>0</v>
      </c>
    </row>
    <row r="597" spans="1:12" ht="12.75" customHeight="1" x14ac:dyDescent="0.25">
      <c r="A597" s="67" t="s">
        <v>786</v>
      </c>
      <c r="B597" s="67" t="s">
        <v>1211</v>
      </c>
      <c r="C597" s="68" t="s">
        <v>2205</v>
      </c>
      <c r="D597" s="67" t="s">
        <v>2206</v>
      </c>
      <c r="E597" s="69">
        <v>214</v>
      </c>
      <c r="F597" s="70">
        <v>157</v>
      </c>
      <c r="G597" s="72">
        <v>44529</v>
      </c>
      <c r="H597" s="69">
        <v>270</v>
      </c>
      <c r="I597" s="69">
        <v>7</v>
      </c>
      <c r="J597" s="59">
        <f t="shared" si="27"/>
        <v>214</v>
      </c>
      <c r="K597" s="73" t="str">
        <f t="shared" si="28"/>
        <v/>
      </c>
      <c r="L597" s="73">
        <f t="shared" si="29"/>
        <v>33598</v>
      </c>
    </row>
    <row r="598" spans="1:12" ht="12.75" customHeight="1" x14ac:dyDescent="0.25">
      <c r="A598" s="67" t="s">
        <v>782</v>
      </c>
      <c r="B598" s="67" t="s">
        <v>1462</v>
      </c>
      <c r="C598" s="68" t="s">
        <v>2207</v>
      </c>
      <c r="D598" s="67" t="s">
        <v>2208</v>
      </c>
      <c r="E598" s="69">
        <v>214</v>
      </c>
      <c r="F598" s="70">
        <v>19</v>
      </c>
      <c r="G598" s="72">
        <v>45169.5</v>
      </c>
      <c r="H598" s="69">
        <v>730.5</v>
      </c>
      <c r="I598" s="69">
        <v>1</v>
      </c>
      <c r="J598" s="59">
        <f t="shared" si="27"/>
        <v>214</v>
      </c>
      <c r="K598" s="73" t="str">
        <f t="shared" si="28"/>
        <v/>
      </c>
      <c r="L598" s="73">
        <f t="shared" si="29"/>
        <v>4066</v>
      </c>
    </row>
    <row r="599" spans="1:12" ht="12.75" customHeight="1" x14ac:dyDescent="0.25">
      <c r="A599" s="67" t="s">
        <v>928</v>
      </c>
      <c r="B599" s="67" t="s">
        <v>1022</v>
      </c>
      <c r="C599" s="68" t="s">
        <v>2209</v>
      </c>
      <c r="D599" s="67" t="s">
        <v>2210</v>
      </c>
      <c r="E599" s="69">
        <v>104.76</v>
      </c>
      <c r="F599" s="70">
        <v>14</v>
      </c>
      <c r="G599" s="72">
        <v>44559</v>
      </c>
      <c r="H599" s="69">
        <v>360</v>
      </c>
      <c r="I599" s="69">
        <v>9</v>
      </c>
      <c r="J599" s="59">
        <f t="shared" si="27"/>
        <v>52.38</v>
      </c>
      <c r="K599" s="73" t="str">
        <f t="shared" si="28"/>
        <v>Списать</v>
      </c>
      <c r="L599" s="73">
        <f t="shared" si="29"/>
        <v>733.32</v>
      </c>
    </row>
    <row r="600" spans="1:12" ht="12.75" customHeight="1" x14ac:dyDescent="0.25">
      <c r="A600" s="67" t="s">
        <v>1025</v>
      </c>
      <c r="B600" s="67" t="s">
        <v>806</v>
      </c>
      <c r="C600" s="68" t="s">
        <v>2211</v>
      </c>
      <c r="D600" s="67" t="s">
        <v>2212</v>
      </c>
      <c r="E600" s="69">
        <v>214</v>
      </c>
      <c r="F600" s="70">
        <v>133</v>
      </c>
      <c r="G600" s="72">
        <v>44563.5</v>
      </c>
      <c r="H600" s="69">
        <v>364.5</v>
      </c>
      <c r="I600" s="69">
        <v>9</v>
      </c>
      <c r="J600" s="59">
        <f t="shared" si="27"/>
        <v>107</v>
      </c>
      <c r="K600" s="73" t="str">
        <f t="shared" si="28"/>
        <v/>
      </c>
      <c r="L600" s="73">
        <f t="shared" si="29"/>
        <v>14231</v>
      </c>
    </row>
    <row r="601" spans="1:12" ht="12.75" customHeight="1" x14ac:dyDescent="0.25">
      <c r="A601" s="67" t="s">
        <v>1038</v>
      </c>
      <c r="B601" s="67" t="s">
        <v>1082</v>
      </c>
      <c r="C601" s="68" t="s">
        <v>2213</v>
      </c>
      <c r="D601" s="67" t="s">
        <v>2214</v>
      </c>
      <c r="E601" s="69">
        <v>149.12809999999999</v>
      </c>
      <c r="F601" s="70">
        <v>13</v>
      </c>
      <c r="G601" s="72">
        <v>44623.5</v>
      </c>
      <c r="H601" s="69">
        <v>304.5</v>
      </c>
      <c r="I601" s="69">
        <v>5</v>
      </c>
      <c r="J601" s="59">
        <f t="shared" si="27"/>
        <v>149.12809999999999</v>
      </c>
      <c r="K601" s="73" t="str">
        <f t="shared" si="28"/>
        <v/>
      </c>
      <c r="L601" s="73">
        <f t="shared" si="29"/>
        <v>1938.6652999999999</v>
      </c>
    </row>
    <row r="602" spans="1:12" ht="12.75" customHeight="1" x14ac:dyDescent="0.25">
      <c r="A602" s="67" t="s">
        <v>794</v>
      </c>
      <c r="B602" s="67" t="s">
        <v>963</v>
      </c>
      <c r="C602" s="68" t="s">
        <v>2215</v>
      </c>
      <c r="D602" s="67" t="s">
        <v>2216</v>
      </c>
      <c r="E602" s="69">
        <v>207.18799999999999</v>
      </c>
      <c r="F602" s="70">
        <v>55</v>
      </c>
      <c r="G602" s="72">
        <v>44563.5</v>
      </c>
      <c r="H602" s="69">
        <v>364.5</v>
      </c>
      <c r="I602" s="69">
        <v>9</v>
      </c>
      <c r="J602" s="59">
        <f t="shared" si="27"/>
        <v>103.59399999999999</v>
      </c>
      <c r="K602" s="73" t="str">
        <f t="shared" si="28"/>
        <v/>
      </c>
      <c r="L602" s="73">
        <f t="shared" si="29"/>
        <v>5697.67</v>
      </c>
    </row>
    <row r="603" spans="1:12" ht="12.75" customHeight="1" x14ac:dyDescent="0.25">
      <c r="A603" s="67" t="s">
        <v>794</v>
      </c>
      <c r="B603" s="67" t="s">
        <v>837</v>
      </c>
      <c r="C603" s="68" t="s">
        <v>2217</v>
      </c>
      <c r="D603" s="67" t="s">
        <v>2218</v>
      </c>
      <c r="E603" s="69">
        <v>214</v>
      </c>
      <c r="F603" s="70">
        <v>20</v>
      </c>
      <c r="G603" s="72">
        <v>45244</v>
      </c>
      <c r="H603" s="69">
        <v>1080</v>
      </c>
      <c r="I603" s="69">
        <v>1</v>
      </c>
      <c r="J603" s="59">
        <f t="shared" si="27"/>
        <v>214</v>
      </c>
      <c r="K603" s="73" t="str">
        <f t="shared" si="28"/>
        <v/>
      </c>
      <c r="L603" s="73">
        <f t="shared" si="29"/>
        <v>4280</v>
      </c>
    </row>
    <row r="604" spans="1:12" ht="12.75" customHeight="1" x14ac:dyDescent="0.25">
      <c r="A604" s="67" t="s">
        <v>2219</v>
      </c>
      <c r="B604" s="67" t="s">
        <v>799</v>
      </c>
      <c r="C604" s="68" t="s">
        <v>2220</v>
      </c>
      <c r="D604" s="67" t="s">
        <v>2221</v>
      </c>
      <c r="E604" s="69">
        <v>214</v>
      </c>
      <c r="F604" s="70">
        <v>153</v>
      </c>
      <c r="G604" s="72">
        <v>44590.5</v>
      </c>
      <c r="H604" s="69">
        <v>301.5</v>
      </c>
      <c r="I604" s="69">
        <v>6</v>
      </c>
      <c r="J604" s="59">
        <f t="shared" si="27"/>
        <v>214</v>
      </c>
      <c r="K604" s="73" t="str">
        <f t="shared" si="28"/>
        <v/>
      </c>
      <c r="L604" s="73">
        <f t="shared" si="29"/>
        <v>32742</v>
      </c>
    </row>
    <row r="605" spans="1:12" ht="12.75" customHeight="1" x14ac:dyDescent="0.25">
      <c r="A605" s="67" t="s">
        <v>910</v>
      </c>
      <c r="B605" s="67" t="s">
        <v>2222</v>
      </c>
      <c r="C605" s="68" t="s">
        <v>2223</v>
      </c>
      <c r="D605" s="67" t="s">
        <v>2224</v>
      </c>
      <c r="E605" s="69">
        <v>300</v>
      </c>
      <c r="F605" s="70">
        <v>416</v>
      </c>
      <c r="G605" s="72">
        <v>45159</v>
      </c>
      <c r="H605" s="69">
        <v>720</v>
      </c>
      <c r="I605" s="69">
        <v>1</v>
      </c>
      <c r="J605" s="59">
        <f t="shared" si="27"/>
        <v>300</v>
      </c>
      <c r="K605" s="73" t="str">
        <f t="shared" si="28"/>
        <v/>
      </c>
      <c r="L605" s="73">
        <f t="shared" si="29"/>
        <v>124800</v>
      </c>
    </row>
    <row r="606" spans="1:12" ht="12.75" customHeight="1" x14ac:dyDescent="0.25">
      <c r="A606" s="67" t="s">
        <v>1025</v>
      </c>
      <c r="B606" s="67" t="s">
        <v>817</v>
      </c>
      <c r="C606" s="68" t="s">
        <v>2225</v>
      </c>
      <c r="D606" s="67" t="s">
        <v>2226</v>
      </c>
      <c r="E606" s="69">
        <v>199</v>
      </c>
      <c r="F606" s="70">
        <v>47</v>
      </c>
      <c r="G606" s="72">
        <v>44595</v>
      </c>
      <c r="H606" s="69">
        <v>366</v>
      </c>
      <c r="I606" s="69">
        <v>8</v>
      </c>
      <c r="J606" s="59">
        <f t="shared" si="27"/>
        <v>199</v>
      </c>
      <c r="K606" s="73" t="str">
        <f t="shared" si="28"/>
        <v/>
      </c>
      <c r="L606" s="73">
        <f t="shared" si="29"/>
        <v>9353</v>
      </c>
    </row>
    <row r="607" spans="1:12" ht="12.75" customHeight="1" x14ac:dyDescent="0.25">
      <c r="A607" s="67" t="s">
        <v>828</v>
      </c>
      <c r="B607" s="67" t="s">
        <v>779</v>
      </c>
      <c r="C607" s="68" t="s">
        <v>2227</v>
      </c>
      <c r="D607" s="67" t="s">
        <v>2228</v>
      </c>
      <c r="E607" s="69">
        <v>300</v>
      </c>
      <c r="F607" s="70">
        <v>2400</v>
      </c>
      <c r="G607" s="72">
        <v>47648</v>
      </c>
      <c r="H607" s="69">
        <v>9999</v>
      </c>
      <c r="I607" s="69">
        <v>1</v>
      </c>
      <c r="J607" s="59">
        <f t="shared" si="27"/>
        <v>300</v>
      </c>
      <c r="K607" s="73" t="str">
        <f t="shared" si="28"/>
        <v/>
      </c>
      <c r="L607" s="73">
        <f t="shared" si="29"/>
        <v>720000</v>
      </c>
    </row>
    <row r="608" spans="1:12" ht="12.75" customHeight="1" x14ac:dyDescent="0.25">
      <c r="A608" s="67" t="s">
        <v>794</v>
      </c>
      <c r="B608" s="67" t="s">
        <v>2229</v>
      </c>
      <c r="C608" s="68" t="s">
        <v>2230</v>
      </c>
      <c r="D608" s="67" t="s">
        <v>2231</v>
      </c>
      <c r="E608" s="69">
        <v>392.8</v>
      </c>
      <c r="F608" s="70">
        <v>60</v>
      </c>
      <c r="G608" s="72">
        <v>44867</v>
      </c>
      <c r="H608" s="69">
        <v>5475</v>
      </c>
      <c r="I608" s="69">
        <v>1</v>
      </c>
      <c r="J608" s="59">
        <f t="shared" si="27"/>
        <v>392.8</v>
      </c>
      <c r="K608" s="73" t="str">
        <f t="shared" si="28"/>
        <v/>
      </c>
      <c r="L608" s="73">
        <f t="shared" si="29"/>
        <v>23568</v>
      </c>
    </row>
    <row r="609" spans="1:12" ht="12.75" customHeight="1" x14ac:dyDescent="0.25">
      <c r="A609" s="67" t="s">
        <v>868</v>
      </c>
      <c r="B609" s="67" t="s">
        <v>1347</v>
      </c>
      <c r="C609" s="68" t="s">
        <v>2232</v>
      </c>
      <c r="D609" s="67" t="s">
        <v>2233</v>
      </c>
      <c r="E609" s="69">
        <v>214</v>
      </c>
      <c r="F609" s="70">
        <v>901</v>
      </c>
      <c r="G609" s="72">
        <v>44716.5</v>
      </c>
      <c r="H609" s="69">
        <v>547.5</v>
      </c>
      <c r="I609" s="69">
        <v>10</v>
      </c>
      <c r="J609" s="59">
        <f t="shared" si="27"/>
        <v>107</v>
      </c>
      <c r="K609" s="73" t="str">
        <f t="shared" si="28"/>
        <v/>
      </c>
      <c r="L609" s="73">
        <f t="shared" si="29"/>
        <v>96407</v>
      </c>
    </row>
    <row r="610" spans="1:12" ht="12.75" customHeight="1" x14ac:dyDescent="0.25">
      <c r="A610" s="67" t="s">
        <v>782</v>
      </c>
      <c r="B610" s="67" t="s">
        <v>1638</v>
      </c>
      <c r="C610" s="68" t="s">
        <v>2234</v>
      </c>
      <c r="D610" s="67" t="s">
        <v>2235</v>
      </c>
      <c r="E610" s="69">
        <v>145.87289999999999</v>
      </c>
      <c r="F610" s="70">
        <v>8</v>
      </c>
      <c r="G610" s="72">
        <v>45325</v>
      </c>
      <c r="H610" s="69">
        <v>999</v>
      </c>
      <c r="I610" s="69">
        <v>1</v>
      </c>
      <c r="J610" s="59">
        <f t="shared" si="27"/>
        <v>145.87289999999999</v>
      </c>
      <c r="K610" s="73" t="str">
        <f t="shared" si="28"/>
        <v/>
      </c>
      <c r="L610" s="73">
        <f t="shared" si="29"/>
        <v>1166.9831999999999</v>
      </c>
    </row>
    <row r="611" spans="1:12" ht="12.75" customHeight="1" x14ac:dyDescent="0.25">
      <c r="A611" s="67" t="s">
        <v>794</v>
      </c>
      <c r="B611" s="67" t="s">
        <v>963</v>
      </c>
      <c r="C611" s="68" t="s">
        <v>2236</v>
      </c>
      <c r="D611" s="67" t="s">
        <v>2237</v>
      </c>
      <c r="E611" s="69">
        <v>207.18799999999999</v>
      </c>
      <c r="F611" s="70">
        <v>79</v>
      </c>
      <c r="G611" s="72">
        <v>44563.5</v>
      </c>
      <c r="H611" s="69">
        <v>364.5</v>
      </c>
      <c r="I611" s="69">
        <v>9</v>
      </c>
      <c r="J611" s="59">
        <f t="shared" si="27"/>
        <v>103.59399999999999</v>
      </c>
      <c r="K611" s="73" t="str">
        <f t="shared" si="28"/>
        <v/>
      </c>
      <c r="L611" s="73">
        <f t="shared" si="29"/>
        <v>8183.9259999999995</v>
      </c>
    </row>
    <row r="612" spans="1:12" ht="12.75" customHeight="1" x14ac:dyDescent="0.25">
      <c r="A612" s="67" t="s">
        <v>847</v>
      </c>
      <c r="B612" s="67" t="s">
        <v>1716</v>
      </c>
      <c r="C612" s="68" t="s">
        <v>2238</v>
      </c>
      <c r="D612" s="67" t="s">
        <v>2239</v>
      </c>
      <c r="E612" s="69">
        <v>214</v>
      </c>
      <c r="F612" s="70">
        <v>106</v>
      </c>
      <c r="G612" s="72">
        <v>44529</v>
      </c>
      <c r="H612" s="69">
        <v>270</v>
      </c>
      <c r="I612" s="69">
        <v>7</v>
      </c>
      <c r="J612" s="59">
        <f t="shared" si="27"/>
        <v>214</v>
      </c>
      <c r="K612" s="73" t="str">
        <f t="shared" si="28"/>
        <v/>
      </c>
      <c r="L612" s="73">
        <f t="shared" si="29"/>
        <v>22684</v>
      </c>
    </row>
    <row r="613" spans="1:12" ht="12.75" customHeight="1" x14ac:dyDescent="0.25">
      <c r="A613" s="67" t="s">
        <v>1130</v>
      </c>
      <c r="B613" s="67" t="s">
        <v>844</v>
      </c>
      <c r="C613" s="68" t="s">
        <v>2240</v>
      </c>
      <c r="D613" s="67" t="s">
        <v>2241</v>
      </c>
      <c r="E613" s="69">
        <v>71.94</v>
      </c>
      <c r="F613" s="70">
        <v>420</v>
      </c>
      <c r="G613" s="72">
        <v>44548.5</v>
      </c>
      <c r="H613" s="69">
        <v>139.5</v>
      </c>
      <c r="I613" s="69">
        <v>2</v>
      </c>
      <c r="J613" s="59">
        <f t="shared" si="27"/>
        <v>71.94</v>
      </c>
      <c r="K613" s="73" t="str">
        <f t="shared" si="28"/>
        <v>Списать</v>
      </c>
      <c r="L613" s="73">
        <f t="shared" si="29"/>
        <v>30214.799999999999</v>
      </c>
    </row>
    <row r="614" spans="1:12" ht="12.75" customHeight="1" x14ac:dyDescent="0.25">
      <c r="A614" s="67" t="s">
        <v>858</v>
      </c>
      <c r="B614" s="67" t="s">
        <v>935</v>
      </c>
      <c r="C614" s="68" t="s">
        <v>2242</v>
      </c>
      <c r="D614" s="67" t="s">
        <v>2243</v>
      </c>
      <c r="E614" s="69">
        <v>214</v>
      </c>
      <c r="F614" s="70">
        <v>522</v>
      </c>
      <c r="G614" s="72">
        <v>47648</v>
      </c>
      <c r="H614" s="69">
        <v>9999</v>
      </c>
      <c r="I614" s="69">
        <v>1</v>
      </c>
      <c r="J614" s="59">
        <f t="shared" si="27"/>
        <v>214</v>
      </c>
      <c r="K614" s="73" t="str">
        <f t="shared" si="28"/>
        <v/>
      </c>
      <c r="L614" s="73">
        <f t="shared" si="29"/>
        <v>111708</v>
      </c>
    </row>
    <row r="615" spans="1:12" ht="12.75" customHeight="1" x14ac:dyDescent="0.25">
      <c r="A615" s="67" t="s">
        <v>1299</v>
      </c>
      <c r="B615" s="67" t="s">
        <v>806</v>
      </c>
      <c r="C615" s="68" t="s">
        <v>2244</v>
      </c>
      <c r="D615" s="67" t="s">
        <v>2245</v>
      </c>
      <c r="E615" s="69">
        <v>214</v>
      </c>
      <c r="F615" s="70">
        <v>56</v>
      </c>
      <c r="G615" s="72">
        <v>44595</v>
      </c>
      <c r="H615" s="69">
        <v>366</v>
      </c>
      <c r="I615" s="69">
        <v>8</v>
      </c>
      <c r="J615" s="59">
        <f t="shared" si="27"/>
        <v>214</v>
      </c>
      <c r="K615" s="73" t="str">
        <f t="shared" si="28"/>
        <v/>
      </c>
      <c r="L615" s="73">
        <f t="shared" si="29"/>
        <v>11984</v>
      </c>
    </row>
    <row r="616" spans="1:12" ht="12.75" customHeight="1" x14ac:dyDescent="0.25">
      <c r="A616" s="67" t="s">
        <v>881</v>
      </c>
      <c r="B616" s="67" t="s">
        <v>2246</v>
      </c>
      <c r="C616" s="68" t="s">
        <v>2247</v>
      </c>
      <c r="D616" s="67" t="s">
        <v>2248</v>
      </c>
      <c r="E616" s="69">
        <v>199</v>
      </c>
      <c r="F616" s="70">
        <v>118</v>
      </c>
      <c r="G616" s="72">
        <v>44863</v>
      </c>
      <c r="H616" s="69">
        <v>1461</v>
      </c>
      <c r="I616" s="69">
        <v>1</v>
      </c>
      <c r="J616" s="59">
        <f t="shared" si="27"/>
        <v>199</v>
      </c>
      <c r="K616" s="73" t="str">
        <f t="shared" si="28"/>
        <v/>
      </c>
      <c r="L616" s="73">
        <f t="shared" si="29"/>
        <v>23482</v>
      </c>
    </row>
    <row r="617" spans="1:12" ht="12.75" customHeight="1" x14ac:dyDescent="0.25">
      <c r="A617" s="67" t="s">
        <v>1197</v>
      </c>
      <c r="B617" s="67" t="s">
        <v>1552</v>
      </c>
      <c r="C617" s="68" t="s">
        <v>2249</v>
      </c>
      <c r="D617" s="67" t="s">
        <v>2250</v>
      </c>
      <c r="E617" s="69">
        <v>214</v>
      </c>
      <c r="F617" s="70">
        <v>31</v>
      </c>
      <c r="G617" s="72">
        <v>45229</v>
      </c>
      <c r="H617" s="69">
        <v>1095</v>
      </c>
      <c r="I617" s="69">
        <v>1</v>
      </c>
      <c r="J617" s="59">
        <f t="shared" si="27"/>
        <v>214</v>
      </c>
      <c r="K617" s="73" t="str">
        <f t="shared" si="28"/>
        <v/>
      </c>
      <c r="L617" s="73">
        <f t="shared" si="29"/>
        <v>6634</v>
      </c>
    </row>
    <row r="618" spans="1:12" ht="12.75" customHeight="1" x14ac:dyDescent="0.25">
      <c r="A618" s="67" t="s">
        <v>828</v>
      </c>
      <c r="B618" s="67" t="s">
        <v>1029</v>
      </c>
      <c r="C618" s="68" t="s">
        <v>2251</v>
      </c>
      <c r="D618" s="67" t="s">
        <v>2252</v>
      </c>
      <c r="E618" s="69">
        <v>214</v>
      </c>
      <c r="F618" s="70">
        <v>12</v>
      </c>
      <c r="G618" s="72">
        <v>44619</v>
      </c>
      <c r="H618" s="69">
        <v>360</v>
      </c>
      <c r="I618" s="69">
        <v>7</v>
      </c>
      <c r="J618" s="59">
        <f t="shared" si="27"/>
        <v>214</v>
      </c>
      <c r="K618" s="73" t="str">
        <f t="shared" si="28"/>
        <v/>
      </c>
      <c r="L618" s="73">
        <f t="shared" si="29"/>
        <v>2568</v>
      </c>
    </row>
    <row r="619" spans="1:12" ht="12.75" customHeight="1" x14ac:dyDescent="0.25">
      <c r="A619" s="67" t="s">
        <v>794</v>
      </c>
      <c r="B619" s="67" t="s">
        <v>779</v>
      </c>
      <c r="C619" s="68" t="s">
        <v>2253</v>
      </c>
      <c r="D619" s="67" t="s">
        <v>2254</v>
      </c>
      <c r="E619" s="69">
        <v>375.04349999999999</v>
      </c>
      <c r="F619" s="70">
        <v>8</v>
      </c>
      <c r="G619" s="72">
        <v>44949</v>
      </c>
      <c r="H619" s="69">
        <v>510</v>
      </c>
      <c r="I619" s="69">
        <v>1</v>
      </c>
      <c r="J619" s="59">
        <f t="shared" si="27"/>
        <v>375.04349999999999</v>
      </c>
      <c r="K619" s="73" t="str">
        <f t="shared" si="28"/>
        <v/>
      </c>
      <c r="L619" s="73">
        <f t="shared" si="29"/>
        <v>3000.348</v>
      </c>
    </row>
    <row r="620" spans="1:12" ht="12.75" customHeight="1" x14ac:dyDescent="0.25">
      <c r="A620" s="67" t="s">
        <v>1130</v>
      </c>
      <c r="B620" s="67" t="s">
        <v>1552</v>
      </c>
      <c r="C620" s="68" t="s">
        <v>2255</v>
      </c>
      <c r="D620" s="67" t="s">
        <v>2256</v>
      </c>
      <c r="E620" s="69">
        <v>214</v>
      </c>
      <c r="F620" s="70">
        <v>339</v>
      </c>
      <c r="G620" s="72">
        <v>45163</v>
      </c>
      <c r="H620" s="69">
        <v>1461</v>
      </c>
      <c r="I620" s="69">
        <v>11</v>
      </c>
      <c r="J620" s="59">
        <f t="shared" si="27"/>
        <v>107</v>
      </c>
      <c r="K620" s="73" t="str">
        <f t="shared" si="28"/>
        <v/>
      </c>
      <c r="L620" s="73">
        <f t="shared" si="29"/>
        <v>36273</v>
      </c>
    </row>
    <row r="621" spans="1:12" ht="12.75" customHeight="1" x14ac:dyDescent="0.25">
      <c r="A621" s="67" t="s">
        <v>782</v>
      </c>
      <c r="B621" s="67" t="s">
        <v>869</v>
      </c>
      <c r="C621" s="68" t="s">
        <v>2257</v>
      </c>
      <c r="D621" s="67" t="s">
        <v>2258</v>
      </c>
      <c r="E621" s="69">
        <v>214</v>
      </c>
      <c r="F621" s="70">
        <v>20</v>
      </c>
      <c r="G621" s="72">
        <v>44679</v>
      </c>
      <c r="H621" s="69">
        <v>240</v>
      </c>
      <c r="I621" s="69">
        <v>1</v>
      </c>
      <c r="J621" s="59">
        <f t="shared" si="27"/>
        <v>214</v>
      </c>
      <c r="K621" s="73" t="str">
        <f t="shared" si="28"/>
        <v/>
      </c>
      <c r="L621" s="73">
        <f t="shared" si="29"/>
        <v>4280</v>
      </c>
    </row>
    <row r="622" spans="1:12" ht="12.75" customHeight="1" x14ac:dyDescent="0.25">
      <c r="A622" s="67" t="s">
        <v>2259</v>
      </c>
      <c r="B622" s="67" t="s">
        <v>844</v>
      </c>
      <c r="C622" s="68" t="s">
        <v>2260</v>
      </c>
      <c r="D622" s="67" t="s">
        <v>2261</v>
      </c>
      <c r="E622" s="69">
        <v>214</v>
      </c>
      <c r="F622" s="70">
        <v>60</v>
      </c>
      <c r="G622" s="72">
        <v>44899.5</v>
      </c>
      <c r="H622" s="69">
        <v>730.5</v>
      </c>
      <c r="I622" s="69">
        <v>10</v>
      </c>
      <c r="J622" s="59">
        <f t="shared" si="27"/>
        <v>107</v>
      </c>
      <c r="K622" s="73" t="str">
        <f t="shared" si="28"/>
        <v/>
      </c>
      <c r="L622" s="73">
        <f t="shared" si="29"/>
        <v>6420</v>
      </c>
    </row>
    <row r="623" spans="1:12" ht="12.75" customHeight="1" x14ac:dyDescent="0.25">
      <c r="A623" s="67" t="s">
        <v>1121</v>
      </c>
      <c r="B623" s="67" t="s">
        <v>1629</v>
      </c>
      <c r="C623" s="68" t="s">
        <v>2262</v>
      </c>
      <c r="D623" s="67" t="s">
        <v>2263</v>
      </c>
      <c r="E623" s="69">
        <v>445.88</v>
      </c>
      <c r="F623" s="70">
        <v>37</v>
      </c>
      <c r="G623" s="72">
        <v>45169.5</v>
      </c>
      <c r="H623" s="69">
        <v>730.5</v>
      </c>
      <c r="I623" s="69">
        <v>1</v>
      </c>
      <c r="J623" s="59">
        <f t="shared" si="27"/>
        <v>445.88</v>
      </c>
      <c r="K623" s="73" t="str">
        <f t="shared" si="28"/>
        <v/>
      </c>
      <c r="L623" s="73">
        <f t="shared" si="29"/>
        <v>16497.560000000001</v>
      </c>
    </row>
    <row r="624" spans="1:12" ht="12.75" customHeight="1" x14ac:dyDescent="0.25">
      <c r="A624" s="67" t="s">
        <v>794</v>
      </c>
      <c r="B624" s="67" t="s">
        <v>1217</v>
      </c>
      <c r="C624" s="68" t="s">
        <v>2264</v>
      </c>
      <c r="D624" s="67" t="s">
        <v>2265</v>
      </c>
      <c r="E624" s="69">
        <v>88</v>
      </c>
      <c r="F624" s="70">
        <v>9</v>
      </c>
      <c r="G624" s="72">
        <v>44688</v>
      </c>
      <c r="H624" s="69">
        <v>549</v>
      </c>
      <c r="I624" s="69">
        <v>11</v>
      </c>
      <c r="J624" s="59">
        <f t="shared" si="27"/>
        <v>44</v>
      </c>
      <c r="K624" s="73" t="str">
        <f t="shared" si="28"/>
        <v>Списать</v>
      </c>
      <c r="L624" s="73">
        <f t="shared" si="29"/>
        <v>396</v>
      </c>
    </row>
    <row r="625" spans="1:12" ht="12.75" customHeight="1" x14ac:dyDescent="0.25">
      <c r="A625" s="67" t="s">
        <v>794</v>
      </c>
      <c r="B625" s="67" t="s">
        <v>799</v>
      </c>
      <c r="C625" s="68" t="s">
        <v>2266</v>
      </c>
      <c r="D625" s="67" t="s">
        <v>2267</v>
      </c>
      <c r="E625" s="69">
        <v>214</v>
      </c>
      <c r="F625" s="70">
        <v>73</v>
      </c>
      <c r="G625" s="72">
        <v>44980.5</v>
      </c>
      <c r="H625" s="69">
        <v>541.5</v>
      </c>
      <c r="I625" s="69">
        <v>1</v>
      </c>
      <c r="J625" s="59">
        <f t="shared" si="27"/>
        <v>214</v>
      </c>
      <c r="K625" s="73" t="str">
        <f t="shared" si="28"/>
        <v/>
      </c>
      <c r="L625" s="73">
        <f t="shared" si="29"/>
        <v>15622</v>
      </c>
    </row>
    <row r="626" spans="1:12" ht="12.75" customHeight="1" x14ac:dyDescent="0.25">
      <c r="A626" s="67" t="s">
        <v>928</v>
      </c>
      <c r="B626" s="67" t="s">
        <v>817</v>
      </c>
      <c r="C626" s="68" t="s">
        <v>2268</v>
      </c>
      <c r="D626" s="67" t="s">
        <v>2269</v>
      </c>
      <c r="E626" s="69">
        <v>214</v>
      </c>
      <c r="F626" s="70">
        <v>0</v>
      </c>
      <c r="G626" s="72">
        <v>44593.5</v>
      </c>
      <c r="H626" s="69">
        <v>274.5</v>
      </c>
      <c r="I626" s="69">
        <v>5</v>
      </c>
      <c r="J626" s="59">
        <f t="shared" si="27"/>
        <v>214</v>
      </c>
      <c r="K626" s="73" t="str">
        <f t="shared" si="28"/>
        <v/>
      </c>
      <c r="L626" s="73">
        <f t="shared" si="29"/>
        <v>0</v>
      </c>
    </row>
    <row r="627" spans="1:12" ht="12.75" customHeight="1" x14ac:dyDescent="0.25">
      <c r="A627" s="67" t="s">
        <v>1034</v>
      </c>
      <c r="B627" s="67" t="s">
        <v>2086</v>
      </c>
      <c r="C627" s="68" t="s">
        <v>2270</v>
      </c>
      <c r="D627" s="67" t="s">
        <v>2271</v>
      </c>
      <c r="E627" s="69">
        <v>111.96259999999999</v>
      </c>
      <c r="F627" s="70">
        <v>11</v>
      </c>
      <c r="G627" s="72">
        <v>44679</v>
      </c>
      <c r="H627" s="69">
        <v>420</v>
      </c>
      <c r="I627" s="69">
        <v>7</v>
      </c>
      <c r="J627" s="59">
        <f t="shared" si="27"/>
        <v>111.96259999999999</v>
      </c>
      <c r="K627" s="73" t="str">
        <f t="shared" si="28"/>
        <v/>
      </c>
      <c r="L627" s="73">
        <f t="shared" si="29"/>
        <v>1231.5886</v>
      </c>
    </row>
    <row r="628" spans="1:12" ht="12.75" customHeight="1" x14ac:dyDescent="0.25">
      <c r="A628" s="67" t="s">
        <v>1197</v>
      </c>
      <c r="B628" s="67" t="s">
        <v>844</v>
      </c>
      <c r="C628" s="68" t="s">
        <v>2272</v>
      </c>
      <c r="D628" s="67" t="s">
        <v>2273</v>
      </c>
      <c r="E628" s="69">
        <v>105.11</v>
      </c>
      <c r="F628" s="70">
        <v>372</v>
      </c>
      <c r="G628" s="72">
        <v>44563.5</v>
      </c>
      <c r="H628" s="69">
        <v>364.5</v>
      </c>
      <c r="I628" s="69">
        <v>9</v>
      </c>
      <c r="J628" s="59">
        <f t="shared" si="27"/>
        <v>52.555</v>
      </c>
      <c r="K628" s="73" t="str">
        <f t="shared" si="28"/>
        <v>Списать</v>
      </c>
      <c r="L628" s="73">
        <f t="shared" si="29"/>
        <v>19550.46</v>
      </c>
    </row>
    <row r="629" spans="1:12" ht="12.75" customHeight="1" x14ac:dyDescent="0.25">
      <c r="A629" s="67" t="s">
        <v>809</v>
      </c>
      <c r="B629" s="67" t="s">
        <v>1252</v>
      </c>
      <c r="C629" s="68" t="s">
        <v>2274</v>
      </c>
      <c r="D629" s="67" t="s">
        <v>2275</v>
      </c>
      <c r="E629" s="69">
        <v>169.93199999999999</v>
      </c>
      <c r="F629" s="70">
        <v>32</v>
      </c>
      <c r="G629" s="72">
        <v>44563.5</v>
      </c>
      <c r="H629" s="69">
        <v>364.5</v>
      </c>
      <c r="I629" s="69">
        <v>9</v>
      </c>
      <c r="J629" s="59">
        <f t="shared" si="27"/>
        <v>84.965999999999994</v>
      </c>
      <c r="K629" s="73" t="str">
        <f t="shared" si="28"/>
        <v>Списать</v>
      </c>
      <c r="L629" s="73">
        <f t="shared" si="29"/>
        <v>2718.9119999999998</v>
      </c>
    </row>
    <row r="630" spans="1:12" ht="12.75" customHeight="1" x14ac:dyDescent="0.25">
      <c r="A630" s="67" t="s">
        <v>1908</v>
      </c>
      <c r="B630" s="67" t="s">
        <v>882</v>
      </c>
      <c r="C630" s="68" t="s">
        <v>2276</v>
      </c>
      <c r="D630" s="67" t="s">
        <v>2277</v>
      </c>
      <c r="E630" s="69">
        <v>45.909500000000001</v>
      </c>
      <c r="F630" s="70">
        <v>53</v>
      </c>
      <c r="G630" s="72">
        <v>44623.5</v>
      </c>
      <c r="H630" s="69">
        <v>364.5</v>
      </c>
      <c r="I630" s="69">
        <v>7</v>
      </c>
      <c r="J630" s="59">
        <f t="shared" si="27"/>
        <v>45.909500000000001</v>
      </c>
      <c r="K630" s="73" t="str">
        <f t="shared" si="28"/>
        <v>Списать</v>
      </c>
      <c r="L630" s="73">
        <f t="shared" si="29"/>
        <v>2433.2035000000001</v>
      </c>
    </row>
    <row r="631" spans="1:12" ht="12.75" customHeight="1" x14ac:dyDescent="0.25">
      <c r="A631" s="67" t="s">
        <v>794</v>
      </c>
      <c r="B631" s="67" t="s">
        <v>795</v>
      </c>
      <c r="C631" s="68" t="s">
        <v>2278</v>
      </c>
      <c r="D631" s="67" t="s">
        <v>2279</v>
      </c>
      <c r="E631" s="69">
        <v>214</v>
      </c>
      <c r="F631" s="70">
        <v>60</v>
      </c>
      <c r="G631" s="72">
        <v>44563.5</v>
      </c>
      <c r="H631" s="69">
        <v>364.5</v>
      </c>
      <c r="I631" s="69">
        <v>9</v>
      </c>
      <c r="J631" s="59">
        <f t="shared" si="27"/>
        <v>107</v>
      </c>
      <c r="K631" s="73" t="str">
        <f t="shared" si="28"/>
        <v/>
      </c>
      <c r="L631" s="73">
        <f t="shared" si="29"/>
        <v>6420</v>
      </c>
    </row>
    <row r="632" spans="1:12" ht="12.75" customHeight="1" x14ac:dyDescent="0.25">
      <c r="A632" s="67" t="s">
        <v>2280</v>
      </c>
      <c r="B632" s="67" t="s">
        <v>946</v>
      </c>
      <c r="C632" s="68" t="s">
        <v>2281</v>
      </c>
      <c r="D632" s="67" t="s">
        <v>2282</v>
      </c>
      <c r="E632" s="69">
        <v>131.16999999999999</v>
      </c>
      <c r="F632" s="70">
        <v>19</v>
      </c>
      <c r="G632" s="72">
        <v>47648</v>
      </c>
      <c r="H632" s="69">
        <v>9999</v>
      </c>
      <c r="I632" s="69">
        <v>10</v>
      </c>
      <c r="J632" s="59">
        <f t="shared" si="27"/>
        <v>65.584999999999994</v>
      </c>
      <c r="K632" s="73" t="str">
        <f t="shared" si="28"/>
        <v>Списать</v>
      </c>
      <c r="L632" s="73">
        <f t="shared" si="29"/>
        <v>1246.1149999999998</v>
      </c>
    </row>
    <row r="633" spans="1:12" ht="12.75" customHeight="1" x14ac:dyDescent="0.25">
      <c r="A633" s="67" t="s">
        <v>1034</v>
      </c>
      <c r="B633" s="67" t="s">
        <v>992</v>
      </c>
      <c r="C633" s="68" t="s">
        <v>2283</v>
      </c>
      <c r="D633" s="67" t="s">
        <v>2284</v>
      </c>
      <c r="E633" s="69">
        <v>94.869799999999998</v>
      </c>
      <c r="F633" s="70">
        <v>10</v>
      </c>
      <c r="G633" s="72">
        <v>44529</v>
      </c>
      <c r="H633" s="69">
        <v>180</v>
      </c>
      <c r="I633" s="69">
        <v>4</v>
      </c>
      <c r="J633" s="59">
        <f t="shared" si="27"/>
        <v>94.869799999999998</v>
      </c>
      <c r="K633" s="73" t="str">
        <f t="shared" si="28"/>
        <v>Списать</v>
      </c>
      <c r="L633" s="73">
        <f t="shared" si="29"/>
        <v>948.69799999999998</v>
      </c>
    </row>
    <row r="634" spans="1:12" ht="12.75" customHeight="1" x14ac:dyDescent="0.25">
      <c r="A634" s="67" t="s">
        <v>794</v>
      </c>
      <c r="B634" s="67" t="s">
        <v>779</v>
      </c>
      <c r="C634" s="68" t="s">
        <v>2285</v>
      </c>
      <c r="D634" s="67" t="s">
        <v>2286</v>
      </c>
      <c r="E634" s="69">
        <v>141.69069999999999</v>
      </c>
      <c r="F634" s="70">
        <v>11</v>
      </c>
      <c r="G634" s="72">
        <v>44679</v>
      </c>
      <c r="H634" s="69">
        <v>480</v>
      </c>
      <c r="I634" s="69">
        <v>9</v>
      </c>
      <c r="J634" s="59">
        <f t="shared" si="27"/>
        <v>70.845349999999996</v>
      </c>
      <c r="K634" s="73" t="str">
        <f t="shared" si="28"/>
        <v>Списать</v>
      </c>
      <c r="L634" s="73">
        <f t="shared" si="29"/>
        <v>779.2988499999999</v>
      </c>
    </row>
    <row r="635" spans="1:12" ht="12.75" customHeight="1" x14ac:dyDescent="0.25">
      <c r="A635" s="67" t="s">
        <v>794</v>
      </c>
      <c r="B635" s="67" t="s">
        <v>837</v>
      </c>
      <c r="C635" s="68" t="s">
        <v>2287</v>
      </c>
      <c r="D635" s="67" t="s">
        <v>2288</v>
      </c>
      <c r="E635" s="69">
        <v>214</v>
      </c>
      <c r="F635" s="70">
        <v>35</v>
      </c>
      <c r="G635" s="72">
        <v>45244</v>
      </c>
      <c r="H635" s="69">
        <v>1080</v>
      </c>
      <c r="I635" s="69">
        <v>1</v>
      </c>
      <c r="J635" s="59">
        <f t="shared" si="27"/>
        <v>214</v>
      </c>
      <c r="K635" s="73" t="str">
        <f t="shared" si="28"/>
        <v/>
      </c>
      <c r="L635" s="73">
        <f t="shared" si="29"/>
        <v>7490</v>
      </c>
    </row>
    <row r="636" spans="1:12" ht="12.75" customHeight="1" x14ac:dyDescent="0.25">
      <c r="A636" s="67" t="s">
        <v>786</v>
      </c>
      <c r="B636" s="67" t="s">
        <v>1045</v>
      </c>
      <c r="C636" s="68" t="s">
        <v>2289</v>
      </c>
      <c r="D636" s="67" t="s">
        <v>2290</v>
      </c>
      <c r="E636" s="69">
        <v>214</v>
      </c>
      <c r="F636" s="70">
        <v>194</v>
      </c>
      <c r="G636" s="72">
        <v>44563.5</v>
      </c>
      <c r="H636" s="69">
        <v>364.5</v>
      </c>
      <c r="I636" s="69">
        <v>9</v>
      </c>
      <c r="J636" s="59">
        <f t="shared" si="27"/>
        <v>107</v>
      </c>
      <c r="K636" s="73" t="str">
        <f t="shared" si="28"/>
        <v/>
      </c>
      <c r="L636" s="73">
        <f t="shared" si="29"/>
        <v>20758</v>
      </c>
    </row>
    <row r="637" spans="1:12" ht="12.75" customHeight="1" x14ac:dyDescent="0.25">
      <c r="A637" s="67" t="s">
        <v>952</v>
      </c>
      <c r="B637" s="67" t="s">
        <v>779</v>
      </c>
      <c r="C637" s="68" t="s">
        <v>2291</v>
      </c>
      <c r="D637" s="67" t="s">
        <v>2292</v>
      </c>
      <c r="E637" s="69">
        <v>485.83120000000002</v>
      </c>
      <c r="F637" s="70">
        <v>0</v>
      </c>
      <c r="G637" s="72">
        <v>45169.5</v>
      </c>
      <c r="H637" s="69">
        <v>730.5</v>
      </c>
      <c r="I637" s="69">
        <v>1</v>
      </c>
      <c r="J637" s="59">
        <f t="shared" si="27"/>
        <v>485.83120000000002</v>
      </c>
      <c r="K637" s="73" t="str">
        <f t="shared" si="28"/>
        <v/>
      </c>
      <c r="L637" s="73">
        <f t="shared" si="29"/>
        <v>0</v>
      </c>
    </row>
    <row r="638" spans="1:12" ht="12.75" customHeight="1" x14ac:dyDescent="0.25">
      <c r="A638" s="67" t="s">
        <v>945</v>
      </c>
      <c r="B638" s="67" t="s">
        <v>1214</v>
      </c>
      <c r="C638" s="68" t="s">
        <v>2293</v>
      </c>
      <c r="D638" s="67" t="s">
        <v>2294</v>
      </c>
      <c r="E638" s="69">
        <v>214</v>
      </c>
      <c r="F638" s="70">
        <v>1834</v>
      </c>
      <c r="G638" s="72">
        <v>44563.5</v>
      </c>
      <c r="H638" s="69">
        <v>364.5</v>
      </c>
      <c r="I638" s="69">
        <v>9</v>
      </c>
      <c r="J638" s="59">
        <f t="shared" si="27"/>
        <v>107</v>
      </c>
      <c r="K638" s="73" t="str">
        <f t="shared" si="28"/>
        <v/>
      </c>
      <c r="L638" s="73">
        <f t="shared" si="29"/>
        <v>196238</v>
      </c>
    </row>
    <row r="639" spans="1:12" ht="12.75" customHeight="1" x14ac:dyDescent="0.25">
      <c r="A639" s="67" t="s">
        <v>786</v>
      </c>
      <c r="B639" s="67" t="s">
        <v>925</v>
      </c>
      <c r="C639" s="68" t="s">
        <v>2295</v>
      </c>
      <c r="D639" s="67" t="s">
        <v>2296</v>
      </c>
      <c r="E639" s="69">
        <v>214</v>
      </c>
      <c r="F639" s="70">
        <v>533</v>
      </c>
      <c r="G639" s="72">
        <v>44565</v>
      </c>
      <c r="H639" s="69">
        <v>366</v>
      </c>
      <c r="I639" s="69">
        <v>9</v>
      </c>
      <c r="J639" s="59">
        <f t="shared" si="27"/>
        <v>107</v>
      </c>
      <c r="K639" s="73" t="str">
        <f t="shared" si="28"/>
        <v/>
      </c>
      <c r="L639" s="73">
        <f t="shared" si="29"/>
        <v>57031</v>
      </c>
    </row>
    <row r="640" spans="1:12" ht="12.75" customHeight="1" x14ac:dyDescent="0.25">
      <c r="A640" s="67" t="s">
        <v>900</v>
      </c>
      <c r="B640" s="67" t="s">
        <v>1375</v>
      </c>
      <c r="C640" s="68" t="s">
        <v>2297</v>
      </c>
      <c r="D640" s="67" t="s">
        <v>2298</v>
      </c>
      <c r="E640" s="69">
        <v>214</v>
      </c>
      <c r="F640" s="70">
        <v>41</v>
      </c>
      <c r="G640" s="72">
        <v>44565</v>
      </c>
      <c r="H640" s="69">
        <v>366</v>
      </c>
      <c r="I640" s="69">
        <v>9</v>
      </c>
      <c r="J640" s="59">
        <f t="shared" si="27"/>
        <v>107</v>
      </c>
      <c r="K640" s="73" t="str">
        <f t="shared" si="28"/>
        <v/>
      </c>
      <c r="L640" s="73">
        <f t="shared" si="29"/>
        <v>4387</v>
      </c>
    </row>
    <row r="641" spans="1:12" ht="12.75" customHeight="1" x14ac:dyDescent="0.25">
      <c r="A641" s="67" t="s">
        <v>1180</v>
      </c>
      <c r="B641" s="67" t="s">
        <v>802</v>
      </c>
      <c r="C641" s="68" t="s">
        <v>2299</v>
      </c>
      <c r="D641" s="67" t="s">
        <v>2300</v>
      </c>
      <c r="E641" s="69">
        <v>214</v>
      </c>
      <c r="F641" s="70">
        <v>28</v>
      </c>
      <c r="G641" s="72">
        <v>44863</v>
      </c>
      <c r="H641" s="69">
        <v>1461</v>
      </c>
      <c r="I641" s="69">
        <v>1</v>
      </c>
      <c r="J641" s="59">
        <f t="shared" si="27"/>
        <v>214</v>
      </c>
      <c r="K641" s="73" t="str">
        <f t="shared" si="28"/>
        <v/>
      </c>
      <c r="L641" s="73">
        <f t="shared" si="29"/>
        <v>5992</v>
      </c>
    </row>
    <row r="642" spans="1:12" ht="12.75" customHeight="1" x14ac:dyDescent="0.25">
      <c r="A642" s="67" t="s">
        <v>828</v>
      </c>
      <c r="B642" s="67" t="s">
        <v>829</v>
      </c>
      <c r="C642" s="68" t="s">
        <v>2301</v>
      </c>
      <c r="D642" s="67" t="s">
        <v>2302</v>
      </c>
      <c r="E642" s="69">
        <v>21.62</v>
      </c>
      <c r="F642" s="70">
        <v>59</v>
      </c>
      <c r="G642" s="72">
        <v>44595</v>
      </c>
      <c r="H642" s="69">
        <v>276</v>
      </c>
      <c r="I642" s="69">
        <v>5</v>
      </c>
      <c r="J642" s="59">
        <f t="shared" si="27"/>
        <v>21.62</v>
      </c>
      <c r="K642" s="73" t="str">
        <f t="shared" si="28"/>
        <v>Списать</v>
      </c>
      <c r="L642" s="73">
        <f t="shared" si="29"/>
        <v>1275.5800000000002</v>
      </c>
    </row>
    <row r="643" spans="1:12" ht="12.75" customHeight="1" x14ac:dyDescent="0.25">
      <c r="A643" s="67" t="s">
        <v>1470</v>
      </c>
      <c r="B643" s="67" t="s">
        <v>999</v>
      </c>
      <c r="C643" s="68" t="s">
        <v>2303</v>
      </c>
      <c r="D643" s="67" t="s">
        <v>2304</v>
      </c>
      <c r="E643" s="69">
        <v>214</v>
      </c>
      <c r="F643" s="70">
        <v>42</v>
      </c>
      <c r="G643" s="72">
        <v>44979</v>
      </c>
      <c r="H643" s="69">
        <v>540</v>
      </c>
      <c r="I643" s="69">
        <v>1</v>
      </c>
      <c r="J643" s="59">
        <f t="shared" ref="J643:J706" si="30">IF(I643&gt;8,E643/2,E643)</f>
        <v>214</v>
      </c>
      <c r="K643" s="73" t="str">
        <f t="shared" ref="K643:K706" si="31">IF(J643&lt;100,"Списать","")</f>
        <v/>
      </c>
      <c r="L643" s="73">
        <f t="shared" ref="L643:L706" si="32">F643*J643</f>
        <v>8988</v>
      </c>
    </row>
    <row r="644" spans="1:12" ht="12.75" customHeight="1" x14ac:dyDescent="0.25">
      <c r="A644" s="67" t="s">
        <v>1354</v>
      </c>
      <c r="B644" s="67" t="s">
        <v>2305</v>
      </c>
      <c r="C644" s="68" t="s">
        <v>2306</v>
      </c>
      <c r="D644" s="67" t="s">
        <v>2307</v>
      </c>
      <c r="E644" s="69">
        <v>133.5958</v>
      </c>
      <c r="F644" s="70">
        <v>10</v>
      </c>
      <c r="G644" s="72">
        <v>45159</v>
      </c>
      <c r="H644" s="69">
        <v>720</v>
      </c>
      <c r="I644" s="69">
        <v>1</v>
      </c>
      <c r="J644" s="59">
        <f t="shared" si="30"/>
        <v>133.5958</v>
      </c>
      <c r="K644" s="73" t="str">
        <f t="shared" si="31"/>
        <v/>
      </c>
      <c r="L644" s="73">
        <f t="shared" si="32"/>
        <v>1335.9580000000001</v>
      </c>
    </row>
    <row r="645" spans="1:12" ht="12.75" customHeight="1" x14ac:dyDescent="0.25">
      <c r="A645" s="67" t="s">
        <v>794</v>
      </c>
      <c r="B645" s="67" t="s">
        <v>779</v>
      </c>
      <c r="C645" s="68" t="s">
        <v>2308</v>
      </c>
      <c r="D645" s="67" t="s">
        <v>2309</v>
      </c>
      <c r="E645" s="69">
        <v>111.0403</v>
      </c>
      <c r="F645" s="70">
        <v>114</v>
      </c>
      <c r="G645" s="72">
        <v>44679</v>
      </c>
      <c r="H645" s="69">
        <v>540</v>
      </c>
      <c r="I645" s="69">
        <v>11</v>
      </c>
      <c r="J645" s="59">
        <f t="shared" si="30"/>
        <v>55.520150000000001</v>
      </c>
      <c r="K645" s="73" t="str">
        <f t="shared" si="31"/>
        <v>Списать</v>
      </c>
      <c r="L645" s="73">
        <f t="shared" si="32"/>
        <v>6329.2970999999998</v>
      </c>
    </row>
    <row r="646" spans="1:12" ht="12.75" customHeight="1" x14ac:dyDescent="0.25">
      <c r="A646" s="67" t="s">
        <v>945</v>
      </c>
      <c r="B646" s="67" t="s">
        <v>2310</v>
      </c>
      <c r="C646" s="68" t="s">
        <v>2311</v>
      </c>
      <c r="D646" s="67" t="s">
        <v>2312</v>
      </c>
      <c r="E646" s="69">
        <v>112.4815</v>
      </c>
      <c r="F646" s="70">
        <v>30</v>
      </c>
      <c r="G646" s="72">
        <v>44349</v>
      </c>
      <c r="H646" s="69">
        <v>120</v>
      </c>
      <c r="I646" s="69">
        <v>8</v>
      </c>
      <c r="J646" s="59">
        <f t="shared" si="30"/>
        <v>112.4815</v>
      </c>
      <c r="K646" s="73" t="str">
        <f t="shared" si="31"/>
        <v/>
      </c>
      <c r="L646" s="73">
        <f t="shared" si="32"/>
        <v>3374.4449999999997</v>
      </c>
    </row>
    <row r="647" spans="1:12" ht="12.75" customHeight="1" x14ac:dyDescent="0.25">
      <c r="A647" s="67" t="s">
        <v>1064</v>
      </c>
      <c r="B647" s="67" t="s">
        <v>779</v>
      </c>
      <c r="C647" s="68" t="s">
        <v>2313</v>
      </c>
      <c r="D647" s="67" t="s">
        <v>2314</v>
      </c>
      <c r="E647" s="69">
        <v>790.3125</v>
      </c>
      <c r="F647" s="70">
        <v>62</v>
      </c>
      <c r="G647" s="72">
        <v>47648</v>
      </c>
      <c r="H647" s="69">
        <v>9999</v>
      </c>
      <c r="I647" s="69">
        <v>1</v>
      </c>
      <c r="J647" s="59">
        <f t="shared" si="30"/>
        <v>790.3125</v>
      </c>
      <c r="K647" s="73" t="str">
        <f t="shared" si="31"/>
        <v/>
      </c>
      <c r="L647" s="73">
        <f t="shared" si="32"/>
        <v>48999.375</v>
      </c>
    </row>
    <row r="648" spans="1:12" ht="12.75" customHeight="1" x14ac:dyDescent="0.25">
      <c r="A648" s="67" t="s">
        <v>928</v>
      </c>
      <c r="B648" s="67" t="s">
        <v>799</v>
      </c>
      <c r="C648" s="68" t="s">
        <v>2315</v>
      </c>
      <c r="D648" s="67" t="s">
        <v>2316</v>
      </c>
      <c r="E648" s="69">
        <v>214</v>
      </c>
      <c r="F648" s="70">
        <v>116</v>
      </c>
      <c r="G648" s="72">
        <v>44980.5</v>
      </c>
      <c r="H648" s="69">
        <v>541.5</v>
      </c>
      <c r="I648" s="69">
        <v>1</v>
      </c>
      <c r="J648" s="59">
        <f t="shared" si="30"/>
        <v>214</v>
      </c>
      <c r="K648" s="73" t="str">
        <f t="shared" si="31"/>
        <v/>
      </c>
      <c r="L648" s="73">
        <f t="shared" si="32"/>
        <v>24824</v>
      </c>
    </row>
    <row r="649" spans="1:12" ht="12.75" customHeight="1" x14ac:dyDescent="0.25">
      <c r="A649" s="67" t="s">
        <v>952</v>
      </c>
      <c r="B649" s="67" t="s">
        <v>1026</v>
      </c>
      <c r="C649" s="68" t="s">
        <v>2317</v>
      </c>
      <c r="D649" s="67" t="s">
        <v>2318</v>
      </c>
      <c r="E649" s="69">
        <v>148.2912</v>
      </c>
      <c r="F649" s="70">
        <v>58</v>
      </c>
      <c r="G649" s="72">
        <v>44679</v>
      </c>
      <c r="H649" s="69">
        <v>450</v>
      </c>
      <c r="I649" s="69">
        <v>8</v>
      </c>
      <c r="J649" s="59">
        <f t="shared" si="30"/>
        <v>148.2912</v>
      </c>
      <c r="K649" s="73" t="str">
        <f t="shared" si="31"/>
        <v/>
      </c>
      <c r="L649" s="73">
        <f t="shared" si="32"/>
        <v>8600.8896000000004</v>
      </c>
    </row>
    <row r="650" spans="1:12" ht="12.75" customHeight="1" x14ac:dyDescent="0.25">
      <c r="A650" s="67" t="s">
        <v>1194</v>
      </c>
      <c r="B650" s="67" t="s">
        <v>837</v>
      </c>
      <c r="C650" s="68" t="s">
        <v>2319</v>
      </c>
      <c r="D650" s="67" t="s">
        <v>2320</v>
      </c>
      <c r="E650" s="69">
        <v>214</v>
      </c>
      <c r="F650" s="70">
        <v>47</v>
      </c>
      <c r="G650" s="72">
        <v>44649</v>
      </c>
      <c r="H650" s="69">
        <v>450</v>
      </c>
      <c r="I650" s="69">
        <v>9</v>
      </c>
      <c r="J650" s="59">
        <f t="shared" si="30"/>
        <v>107</v>
      </c>
      <c r="K650" s="73" t="str">
        <f t="shared" si="31"/>
        <v/>
      </c>
      <c r="L650" s="73">
        <f t="shared" si="32"/>
        <v>5029</v>
      </c>
    </row>
    <row r="651" spans="1:12" ht="12.75" customHeight="1" x14ac:dyDescent="0.25">
      <c r="A651" s="67" t="s">
        <v>881</v>
      </c>
      <c r="B651" s="67" t="s">
        <v>2321</v>
      </c>
      <c r="C651" s="68" t="s">
        <v>2322</v>
      </c>
      <c r="D651" s="67" t="s">
        <v>2323</v>
      </c>
      <c r="E651" s="69">
        <v>115.9483</v>
      </c>
      <c r="F651" s="70">
        <v>59</v>
      </c>
      <c r="G651" s="72">
        <v>45244</v>
      </c>
      <c r="H651" s="69">
        <v>1080</v>
      </c>
      <c r="I651" s="69">
        <v>1</v>
      </c>
      <c r="J651" s="59">
        <f t="shared" si="30"/>
        <v>115.9483</v>
      </c>
      <c r="K651" s="73" t="str">
        <f t="shared" si="31"/>
        <v/>
      </c>
      <c r="L651" s="73">
        <f t="shared" si="32"/>
        <v>6840.9497000000001</v>
      </c>
    </row>
    <row r="652" spans="1:12" ht="12.75" customHeight="1" x14ac:dyDescent="0.25">
      <c r="A652" s="67" t="s">
        <v>794</v>
      </c>
      <c r="B652" s="67" t="s">
        <v>907</v>
      </c>
      <c r="C652" s="68" t="s">
        <v>2324</v>
      </c>
      <c r="D652" s="67" t="s">
        <v>2325</v>
      </c>
      <c r="E652" s="69">
        <v>596.36400000000003</v>
      </c>
      <c r="F652" s="70">
        <v>0</v>
      </c>
      <c r="G652" s="72">
        <v>44589</v>
      </c>
      <c r="H652" s="69">
        <v>180</v>
      </c>
      <c r="I652" s="69">
        <v>2</v>
      </c>
      <c r="J652" s="59">
        <f t="shared" si="30"/>
        <v>596.36400000000003</v>
      </c>
      <c r="K652" s="73" t="str">
        <f t="shared" si="31"/>
        <v/>
      </c>
      <c r="L652" s="73">
        <f t="shared" si="32"/>
        <v>0</v>
      </c>
    </row>
    <row r="653" spans="1:12" ht="12.75" customHeight="1" x14ac:dyDescent="0.25">
      <c r="A653" s="67" t="s">
        <v>782</v>
      </c>
      <c r="B653" s="67" t="s">
        <v>851</v>
      </c>
      <c r="C653" s="68" t="s">
        <v>2326</v>
      </c>
      <c r="D653" s="67" t="s">
        <v>2327</v>
      </c>
      <c r="E653" s="69">
        <v>120.4798</v>
      </c>
      <c r="F653" s="70">
        <v>5</v>
      </c>
      <c r="G653" s="72">
        <v>44559</v>
      </c>
      <c r="H653" s="69">
        <v>360</v>
      </c>
      <c r="I653" s="69">
        <v>9</v>
      </c>
      <c r="J653" s="59">
        <f t="shared" si="30"/>
        <v>60.239899999999999</v>
      </c>
      <c r="K653" s="73" t="str">
        <f t="shared" si="31"/>
        <v>Списать</v>
      </c>
      <c r="L653" s="73">
        <f t="shared" si="32"/>
        <v>301.1995</v>
      </c>
    </row>
    <row r="654" spans="1:12" ht="12.75" customHeight="1" x14ac:dyDescent="0.25">
      <c r="A654" s="67" t="s">
        <v>1038</v>
      </c>
      <c r="B654" s="67" t="s">
        <v>2328</v>
      </c>
      <c r="C654" s="68" t="s">
        <v>2329</v>
      </c>
      <c r="D654" s="67" t="s">
        <v>2330</v>
      </c>
      <c r="E654" s="69">
        <v>226.47989999999999</v>
      </c>
      <c r="F654" s="70">
        <v>20</v>
      </c>
      <c r="G654" s="72">
        <v>44709</v>
      </c>
      <c r="H654" s="69">
        <v>540</v>
      </c>
      <c r="I654" s="69">
        <v>10</v>
      </c>
      <c r="J654" s="59">
        <f t="shared" si="30"/>
        <v>113.23994999999999</v>
      </c>
      <c r="K654" s="73" t="str">
        <f t="shared" si="31"/>
        <v/>
      </c>
      <c r="L654" s="73">
        <f t="shared" si="32"/>
        <v>2264.799</v>
      </c>
    </row>
    <row r="655" spans="1:12" ht="12.75" customHeight="1" x14ac:dyDescent="0.25">
      <c r="A655" s="67" t="s">
        <v>1162</v>
      </c>
      <c r="B655" s="67" t="s">
        <v>844</v>
      </c>
      <c r="C655" s="68" t="s">
        <v>2331</v>
      </c>
      <c r="D655" s="67" t="s">
        <v>2332</v>
      </c>
      <c r="E655" s="69">
        <v>214</v>
      </c>
      <c r="F655" s="70">
        <v>36</v>
      </c>
      <c r="G655" s="72">
        <v>44563.5</v>
      </c>
      <c r="H655" s="69">
        <v>364.5</v>
      </c>
      <c r="I655" s="69">
        <v>9</v>
      </c>
      <c r="J655" s="59">
        <f t="shared" si="30"/>
        <v>107</v>
      </c>
      <c r="K655" s="73" t="str">
        <f t="shared" si="31"/>
        <v/>
      </c>
      <c r="L655" s="73">
        <f t="shared" si="32"/>
        <v>3852</v>
      </c>
    </row>
    <row r="656" spans="1:12" ht="12.75" customHeight="1" x14ac:dyDescent="0.25">
      <c r="A656" s="67" t="s">
        <v>847</v>
      </c>
      <c r="B656" s="67" t="s">
        <v>882</v>
      </c>
      <c r="C656" s="68" t="s">
        <v>2333</v>
      </c>
      <c r="D656" s="67" t="s">
        <v>2334</v>
      </c>
      <c r="E656" s="69">
        <v>45.909500000000001</v>
      </c>
      <c r="F656" s="70">
        <v>251</v>
      </c>
      <c r="G656" s="72">
        <v>44589</v>
      </c>
      <c r="H656" s="69">
        <v>300</v>
      </c>
      <c r="I656" s="69">
        <v>6</v>
      </c>
      <c r="J656" s="59">
        <f t="shared" si="30"/>
        <v>45.909500000000001</v>
      </c>
      <c r="K656" s="73" t="str">
        <f t="shared" si="31"/>
        <v>Списать</v>
      </c>
      <c r="L656" s="73">
        <f t="shared" si="32"/>
        <v>11523.2845</v>
      </c>
    </row>
    <row r="657" spans="1:12" ht="12.75" customHeight="1" x14ac:dyDescent="0.25">
      <c r="A657" s="67" t="s">
        <v>1320</v>
      </c>
      <c r="B657" s="67" t="s">
        <v>844</v>
      </c>
      <c r="C657" s="68" t="s">
        <v>2335</v>
      </c>
      <c r="D657" s="67" t="s">
        <v>2336</v>
      </c>
      <c r="E657" s="69">
        <v>214</v>
      </c>
      <c r="F657" s="70">
        <v>13</v>
      </c>
      <c r="G657" s="72">
        <v>44563.5</v>
      </c>
      <c r="H657" s="69">
        <v>364.5</v>
      </c>
      <c r="I657" s="69">
        <v>9</v>
      </c>
      <c r="J657" s="59">
        <f t="shared" si="30"/>
        <v>107</v>
      </c>
      <c r="K657" s="73" t="str">
        <f t="shared" si="31"/>
        <v/>
      </c>
      <c r="L657" s="73">
        <f t="shared" si="32"/>
        <v>1391</v>
      </c>
    </row>
    <row r="658" spans="1:12" ht="12.75" customHeight="1" x14ac:dyDescent="0.25">
      <c r="A658" s="67" t="s">
        <v>1147</v>
      </c>
      <c r="B658" s="67" t="s">
        <v>958</v>
      </c>
      <c r="C658" s="68" t="s">
        <v>2337</v>
      </c>
      <c r="D658" s="67" t="s">
        <v>2338</v>
      </c>
      <c r="E658" s="69">
        <v>16.493400000000001</v>
      </c>
      <c r="F658" s="70">
        <v>0</v>
      </c>
      <c r="G658" s="72">
        <v>44541</v>
      </c>
      <c r="H658" s="69">
        <v>162</v>
      </c>
      <c r="I658" s="69">
        <v>3</v>
      </c>
      <c r="J658" s="59">
        <f t="shared" si="30"/>
        <v>16.493400000000001</v>
      </c>
      <c r="K658" s="73" t="str">
        <f t="shared" si="31"/>
        <v>Списать</v>
      </c>
      <c r="L658" s="73">
        <f t="shared" si="32"/>
        <v>0</v>
      </c>
    </row>
    <row r="659" spans="1:12" ht="12.75" customHeight="1" x14ac:dyDescent="0.25">
      <c r="A659" s="67" t="s">
        <v>900</v>
      </c>
      <c r="B659" s="67" t="s">
        <v>895</v>
      </c>
      <c r="C659" s="68" t="s">
        <v>2339</v>
      </c>
      <c r="D659" s="67" t="s">
        <v>2340</v>
      </c>
      <c r="E659" s="69">
        <v>144.3751</v>
      </c>
      <c r="F659" s="70">
        <v>32</v>
      </c>
      <c r="G659" s="72">
        <v>47648</v>
      </c>
      <c r="H659" s="69">
        <v>9999</v>
      </c>
      <c r="I659" s="69">
        <v>1</v>
      </c>
      <c r="J659" s="59">
        <f t="shared" si="30"/>
        <v>144.3751</v>
      </c>
      <c r="K659" s="73" t="str">
        <f t="shared" si="31"/>
        <v/>
      </c>
      <c r="L659" s="73">
        <f t="shared" si="32"/>
        <v>4620.0032000000001</v>
      </c>
    </row>
    <row r="660" spans="1:12" ht="12.75" customHeight="1" x14ac:dyDescent="0.25">
      <c r="A660" s="67" t="s">
        <v>794</v>
      </c>
      <c r="B660" s="67" t="s">
        <v>2341</v>
      </c>
      <c r="C660" s="68" t="s">
        <v>2342</v>
      </c>
      <c r="D660" s="67" t="s">
        <v>2343</v>
      </c>
      <c r="E660" s="69">
        <v>214</v>
      </c>
      <c r="F660" s="70">
        <v>270</v>
      </c>
      <c r="G660" s="72">
        <v>45169.5</v>
      </c>
      <c r="H660" s="69">
        <v>730.5</v>
      </c>
      <c r="I660" s="69">
        <v>1</v>
      </c>
      <c r="J660" s="59">
        <f t="shared" si="30"/>
        <v>214</v>
      </c>
      <c r="K660" s="73" t="str">
        <f t="shared" si="31"/>
        <v/>
      </c>
      <c r="L660" s="73">
        <f t="shared" si="32"/>
        <v>57780</v>
      </c>
    </row>
    <row r="661" spans="1:12" ht="12.75" customHeight="1" x14ac:dyDescent="0.25">
      <c r="A661" s="67" t="s">
        <v>794</v>
      </c>
      <c r="B661" s="67" t="s">
        <v>779</v>
      </c>
      <c r="C661" s="68" t="s">
        <v>1050</v>
      </c>
      <c r="D661" s="67" t="s">
        <v>2344</v>
      </c>
      <c r="E661" s="69">
        <v>381.13839999999999</v>
      </c>
      <c r="F661" s="70">
        <v>17</v>
      </c>
      <c r="G661" s="72">
        <v>44898</v>
      </c>
      <c r="H661" s="69">
        <v>729</v>
      </c>
      <c r="I661" s="69">
        <v>10</v>
      </c>
      <c r="J661" s="59">
        <f t="shared" si="30"/>
        <v>190.5692</v>
      </c>
      <c r="K661" s="73" t="str">
        <f t="shared" si="31"/>
        <v/>
      </c>
      <c r="L661" s="73">
        <f t="shared" si="32"/>
        <v>3239.6763999999998</v>
      </c>
    </row>
    <row r="662" spans="1:12" ht="12.75" customHeight="1" x14ac:dyDescent="0.25">
      <c r="A662" s="67" t="s">
        <v>828</v>
      </c>
      <c r="B662" s="67" t="s">
        <v>1490</v>
      </c>
      <c r="C662" s="68" t="s">
        <v>2345</v>
      </c>
      <c r="D662" s="67" t="s">
        <v>2346</v>
      </c>
      <c r="E662" s="69">
        <v>214</v>
      </c>
      <c r="F662" s="70">
        <v>156</v>
      </c>
      <c r="G662" s="72">
        <v>45229</v>
      </c>
      <c r="H662" s="69">
        <v>1095</v>
      </c>
      <c r="I662" s="69">
        <v>1</v>
      </c>
      <c r="J662" s="59">
        <f t="shared" si="30"/>
        <v>214</v>
      </c>
      <c r="K662" s="73" t="str">
        <f t="shared" si="31"/>
        <v/>
      </c>
      <c r="L662" s="73">
        <f t="shared" si="32"/>
        <v>33384</v>
      </c>
    </row>
    <row r="663" spans="1:12" ht="12.75" customHeight="1" x14ac:dyDescent="0.25">
      <c r="A663" s="67" t="s">
        <v>858</v>
      </c>
      <c r="B663" s="67" t="s">
        <v>844</v>
      </c>
      <c r="C663" s="68" t="s">
        <v>2347</v>
      </c>
      <c r="D663" s="67" t="s">
        <v>2348</v>
      </c>
      <c r="E663" s="69">
        <v>214</v>
      </c>
      <c r="F663" s="70">
        <v>96</v>
      </c>
      <c r="G663" s="72">
        <v>44563.5</v>
      </c>
      <c r="H663" s="69">
        <v>364.5</v>
      </c>
      <c r="I663" s="69">
        <v>9</v>
      </c>
      <c r="J663" s="59">
        <f t="shared" si="30"/>
        <v>107</v>
      </c>
      <c r="K663" s="73" t="str">
        <f t="shared" si="31"/>
        <v/>
      </c>
      <c r="L663" s="73">
        <f t="shared" si="32"/>
        <v>10272</v>
      </c>
    </row>
    <row r="664" spans="1:12" ht="12.75" customHeight="1" x14ac:dyDescent="0.25">
      <c r="A664" s="67" t="s">
        <v>794</v>
      </c>
      <c r="B664" s="67" t="s">
        <v>837</v>
      </c>
      <c r="C664" s="68" t="s">
        <v>2349</v>
      </c>
      <c r="D664" s="67" t="s">
        <v>2350</v>
      </c>
      <c r="E664" s="69">
        <v>214</v>
      </c>
      <c r="F664" s="70">
        <v>166</v>
      </c>
      <c r="G664" s="72">
        <v>44859</v>
      </c>
      <c r="H664" s="69">
        <v>720</v>
      </c>
      <c r="I664" s="69">
        <v>11</v>
      </c>
      <c r="J664" s="59">
        <f t="shared" si="30"/>
        <v>107</v>
      </c>
      <c r="K664" s="73" t="str">
        <f t="shared" si="31"/>
        <v/>
      </c>
      <c r="L664" s="73">
        <f t="shared" si="32"/>
        <v>17762</v>
      </c>
    </row>
    <row r="665" spans="1:12" ht="12.75" customHeight="1" x14ac:dyDescent="0.25">
      <c r="A665" s="67" t="s">
        <v>1038</v>
      </c>
      <c r="B665" s="67" t="s">
        <v>837</v>
      </c>
      <c r="C665" s="68" t="s">
        <v>2351</v>
      </c>
      <c r="D665" s="67" t="s">
        <v>2352</v>
      </c>
      <c r="E665" s="69">
        <v>367.51339999999999</v>
      </c>
      <c r="F665" s="70">
        <v>17</v>
      </c>
      <c r="G665" s="72">
        <v>44709</v>
      </c>
      <c r="H665" s="69">
        <v>540</v>
      </c>
      <c r="I665" s="69">
        <v>10</v>
      </c>
      <c r="J665" s="59">
        <f t="shared" si="30"/>
        <v>183.7567</v>
      </c>
      <c r="K665" s="73" t="str">
        <f t="shared" si="31"/>
        <v/>
      </c>
      <c r="L665" s="73">
        <f t="shared" si="32"/>
        <v>3123.8638999999998</v>
      </c>
    </row>
    <row r="666" spans="1:12" ht="12.75" customHeight="1" x14ac:dyDescent="0.25">
      <c r="A666" s="67" t="s">
        <v>794</v>
      </c>
      <c r="B666" s="67" t="s">
        <v>907</v>
      </c>
      <c r="C666" s="68" t="s">
        <v>2353</v>
      </c>
      <c r="D666" s="67" t="s">
        <v>2354</v>
      </c>
      <c r="E666" s="69">
        <v>214</v>
      </c>
      <c r="F666" s="70">
        <v>271</v>
      </c>
      <c r="G666" s="72">
        <v>44563.5</v>
      </c>
      <c r="H666" s="69">
        <v>364.5</v>
      </c>
      <c r="I666" s="69">
        <v>9</v>
      </c>
      <c r="J666" s="59">
        <f t="shared" si="30"/>
        <v>107</v>
      </c>
      <c r="K666" s="73" t="str">
        <f t="shared" si="31"/>
        <v/>
      </c>
      <c r="L666" s="73">
        <f t="shared" si="32"/>
        <v>28997</v>
      </c>
    </row>
    <row r="667" spans="1:12" ht="12.75" customHeight="1" x14ac:dyDescent="0.25">
      <c r="A667" s="67" t="s">
        <v>1470</v>
      </c>
      <c r="B667" s="67" t="s">
        <v>2355</v>
      </c>
      <c r="C667" s="68" t="s">
        <v>2356</v>
      </c>
      <c r="D667" s="67" t="s">
        <v>2357</v>
      </c>
      <c r="E667" s="69">
        <v>29.7</v>
      </c>
      <c r="F667" s="70">
        <v>0</v>
      </c>
      <c r="G667" s="72">
        <v>44532</v>
      </c>
      <c r="H667" s="69">
        <v>183</v>
      </c>
      <c r="I667" s="69">
        <v>4</v>
      </c>
      <c r="J667" s="59">
        <f t="shared" si="30"/>
        <v>29.7</v>
      </c>
      <c r="K667" s="73" t="str">
        <f t="shared" si="31"/>
        <v>Списать</v>
      </c>
      <c r="L667" s="73">
        <f t="shared" si="32"/>
        <v>0</v>
      </c>
    </row>
    <row r="668" spans="1:12" ht="12.75" customHeight="1" x14ac:dyDescent="0.25">
      <c r="A668" s="67" t="s">
        <v>968</v>
      </c>
      <c r="B668" s="67" t="s">
        <v>958</v>
      </c>
      <c r="C668" s="68" t="s">
        <v>2358</v>
      </c>
      <c r="D668" s="67" t="s">
        <v>2359</v>
      </c>
      <c r="E668" s="69">
        <v>115.36199999999999</v>
      </c>
      <c r="F668" s="70">
        <v>56</v>
      </c>
      <c r="G668" s="72">
        <v>44562</v>
      </c>
      <c r="H668" s="69">
        <v>273</v>
      </c>
      <c r="I668" s="69">
        <v>6</v>
      </c>
      <c r="J668" s="59">
        <f t="shared" si="30"/>
        <v>115.36199999999999</v>
      </c>
      <c r="K668" s="73" t="str">
        <f t="shared" si="31"/>
        <v/>
      </c>
      <c r="L668" s="73">
        <f t="shared" si="32"/>
        <v>6460.2719999999999</v>
      </c>
    </row>
    <row r="669" spans="1:12" ht="12.75" customHeight="1" x14ac:dyDescent="0.25">
      <c r="A669" s="67" t="s">
        <v>2360</v>
      </c>
      <c r="B669" s="67" t="s">
        <v>844</v>
      </c>
      <c r="C669" s="68" t="s">
        <v>2361</v>
      </c>
      <c r="D669" s="67" t="s">
        <v>2362</v>
      </c>
      <c r="E669" s="69">
        <v>422.04</v>
      </c>
      <c r="F669" s="70">
        <v>12</v>
      </c>
      <c r="G669" s="72">
        <v>44899.5</v>
      </c>
      <c r="H669" s="69">
        <v>730.5</v>
      </c>
      <c r="I669" s="69">
        <v>10</v>
      </c>
      <c r="J669" s="59">
        <f t="shared" si="30"/>
        <v>211.02</v>
      </c>
      <c r="K669" s="73" t="str">
        <f t="shared" si="31"/>
        <v/>
      </c>
      <c r="L669" s="73">
        <f t="shared" si="32"/>
        <v>2532.2400000000002</v>
      </c>
    </row>
    <row r="670" spans="1:12" ht="12.75" customHeight="1" x14ac:dyDescent="0.25">
      <c r="A670" s="67" t="s">
        <v>798</v>
      </c>
      <c r="B670" s="67" t="s">
        <v>851</v>
      </c>
      <c r="C670" s="68" t="s">
        <v>800</v>
      </c>
      <c r="D670" s="67" t="s">
        <v>801</v>
      </c>
      <c r="E670" s="69">
        <v>61.397599999999997</v>
      </c>
      <c r="F670" s="70">
        <v>0</v>
      </c>
      <c r="G670" s="72">
        <v>44559</v>
      </c>
      <c r="H670" s="69">
        <v>180</v>
      </c>
      <c r="I670" s="69">
        <v>3</v>
      </c>
      <c r="J670" s="59">
        <f t="shared" si="30"/>
        <v>61.397599999999997</v>
      </c>
      <c r="K670" s="73" t="str">
        <f t="shared" si="31"/>
        <v>Списать</v>
      </c>
      <c r="L670" s="73">
        <f t="shared" si="32"/>
        <v>0</v>
      </c>
    </row>
    <row r="671" spans="1:12" ht="12.75" customHeight="1" x14ac:dyDescent="0.25">
      <c r="A671" s="67" t="s">
        <v>900</v>
      </c>
      <c r="B671" s="67" t="s">
        <v>919</v>
      </c>
      <c r="C671" s="68" t="s">
        <v>2363</v>
      </c>
      <c r="D671" s="67" t="s">
        <v>2364</v>
      </c>
      <c r="E671" s="69">
        <v>156.64689999999999</v>
      </c>
      <c r="F671" s="70">
        <v>443</v>
      </c>
      <c r="G671" s="72">
        <v>44685</v>
      </c>
      <c r="H671" s="69">
        <v>486</v>
      </c>
      <c r="I671" s="69">
        <v>9</v>
      </c>
      <c r="J671" s="59">
        <f t="shared" si="30"/>
        <v>78.323449999999994</v>
      </c>
      <c r="K671" s="73" t="str">
        <f t="shared" si="31"/>
        <v>Списать</v>
      </c>
      <c r="L671" s="73">
        <f t="shared" si="32"/>
        <v>34697.288349999995</v>
      </c>
    </row>
    <row r="672" spans="1:12" ht="12.75" customHeight="1" x14ac:dyDescent="0.25">
      <c r="A672" s="67" t="s">
        <v>858</v>
      </c>
      <c r="B672" s="67" t="s">
        <v>1151</v>
      </c>
      <c r="C672" s="68" t="s">
        <v>2365</v>
      </c>
      <c r="D672" s="67" t="s">
        <v>2366</v>
      </c>
      <c r="E672" s="69">
        <v>201.24</v>
      </c>
      <c r="F672" s="70">
        <v>30</v>
      </c>
      <c r="G672" s="72">
        <v>44979</v>
      </c>
      <c r="H672" s="69">
        <v>540</v>
      </c>
      <c r="I672" s="69">
        <v>1</v>
      </c>
      <c r="J672" s="59">
        <f t="shared" si="30"/>
        <v>201.24</v>
      </c>
      <c r="K672" s="73" t="str">
        <f t="shared" si="31"/>
        <v/>
      </c>
      <c r="L672" s="73">
        <f t="shared" si="32"/>
        <v>6037.2000000000007</v>
      </c>
    </row>
    <row r="673" spans="1:12" ht="12.75" customHeight="1" x14ac:dyDescent="0.25">
      <c r="A673" s="67" t="s">
        <v>1470</v>
      </c>
      <c r="B673" s="67" t="s">
        <v>1462</v>
      </c>
      <c r="C673" s="68" t="s">
        <v>2367</v>
      </c>
      <c r="D673" s="67" t="s">
        <v>2368</v>
      </c>
      <c r="E673" s="69">
        <v>214</v>
      </c>
      <c r="F673" s="70">
        <v>60</v>
      </c>
      <c r="G673" s="72">
        <v>44562</v>
      </c>
      <c r="H673" s="69">
        <v>183</v>
      </c>
      <c r="I673" s="69">
        <v>3</v>
      </c>
      <c r="J673" s="59">
        <f t="shared" si="30"/>
        <v>214</v>
      </c>
      <c r="K673" s="73" t="str">
        <f t="shared" si="31"/>
        <v/>
      </c>
      <c r="L673" s="73">
        <f t="shared" si="32"/>
        <v>12840</v>
      </c>
    </row>
    <row r="674" spans="1:12" ht="12.75" customHeight="1" x14ac:dyDescent="0.25">
      <c r="A674" s="67" t="s">
        <v>968</v>
      </c>
      <c r="B674" s="67" t="s">
        <v>2305</v>
      </c>
      <c r="C674" s="68" t="s">
        <v>2369</v>
      </c>
      <c r="D674" s="67" t="s">
        <v>2370</v>
      </c>
      <c r="E674" s="69">
        <v>187.47569999999999</v>
      </c>
      <c r="F674" s="70">
        <v>14</v>
      </c>
      <c r="G674" s="72">
        <v>45160.5</v>
      </c>
      <c r="H674" s="69">
        <v>721.5</v>
      </c>
      <c r="I674" s="69">
        <v>1</v>
      </c>
      <c r="J674" s="59">
        <f t="shared" si="30"/>
        <v>187.47569999999999</v>
      </c>
      <c r="K674" s="73" t="str">
        <f t="shared" si="31"/>
        <v/>
      </c>
      <c r="L674" s="73">
        <f t="shared" si="32"/>
        <v>2624.6597999999999</v>
      </c>
    </row>
    <row r="675" spans="1:12" ht="12.75" customHeight="1" x14ac:dyDescent="0.25">
      <c r="A675" s="67" t="s">
        <v>1038</v>
      </c>
      <c r="B675" s="67" t="s">
        <v>821</v>
      </c>
      <c r="C675" s="68" t="s">
        <v>2371</v>
      </c>
      <c r="D675" s="67" t="s">
        <v>2372</v>
      </c>
      <c r="E675" s="69">
        <v>147.49</v>
      </c>
      <c r="F675" s="70">
        <v>26</v>
      </c>
      <c r="G675" s="72">
        <v>44439</v>
      </c>
      <c r="H675" s="69">
        <v>240</v>
      </c>
      <c r="I675" s="69">
        <v>9</v>
      </c>
      <c r="J675" s="59">
        <f t="shared" si="30"/>
        <v>73.745000000000005</v>
      </c>
      <c r="K675" s="73" t="str">
        <f t="shared" si="31"/>
        <v>Списать</v>
      </c>
      <c r="L675" s="73">
        <f t="shared" si="32"/>
        <v>1917.3700000000001</v>
      </c>
    </row>
    <row r="676" spans="1:12" ht="12.75" customHeight="1" x14ac:dyDescent="0.25">
      <c r="A676" s="67" t="s">
        <v>794</v>
      </c>
      <c r="B676" s="67" t="s">
        <v>2373</v>
      </c>
      <c r="C676" s="68" t="s">
        <v>2374</v>
      </c>
      <c r="D676" s="67" t="s">
        <v>2375</v>
      </c>
      <c r="E676" s="69">
        <v>264</v>
      </c>
      <c r="F676" s="70">
        <v>114</v>
      </c>
      <c r="G676" s="72">
        <v>44562</v>
      </c>
      <c r="H676" s="69">
        <v>273</v>
      </c>
      <c r="I676" s="69">
        <v>6</v>
      </c>
      <c r="J676" s="59">
        <f t="shared" si="30"/>
        <v>264</v>
      </c>
      <c r="K676" s="73" t="str">
        <f t="shared" si="31"/>
        <v/>
      </c>
      <c r="L676" s="73">
        <f t="shared" si="32"/>
        <v>30096</v>
      </c>
    </row>
    <row r="677" spans="1:12" ht="12.75" customHeight="1" x14ac:dyDescent="0.25">
      <c r="A677" s="67" t="s">
        <v>945</v>
      </c>
      <c r="B677" s="67" t="s">
        <v>1276</v>
      </c>
      <c r="C677" s="68" t="s">
        <v>2376</v>
      </c>
      <c r="D677" s="67" t="s">
        <v>2377</v>
      </c>
      <c r="E677" s="69">
        <v>128.96</v>
      </c>
      <c r="F677" s="70">
        <v>18</v>
      </c>
      <c r="G677" s="72">
        <v>45229</v>
      </c>
      <c r="H677" s="69">
        <v>1095</v>
      </c>
      <c r="I677" s="69">
        <v>1</v>
      </c>
      <c r="J677" s="59">
        <f t="shared" si="30"/>
        <v>128.96</v>
      </c>
      <c r="K677" s="73" t="str">
        <f t="shared" si="31"/>
        <v/>
      </c>
      <c r="L677" s="73">
        <f t="shared" si="32"/>
        <v>2321.2800000000002</v>
      </c>
    </row>
    <row r="678" spans="1:12" ht="12.75" customHeight="1" x14ac:dyDescent="0.25">
      <c r="A678" s="67" t="s">
        <v>1197</v>
      </c>
      <c r="B678" s="67" t="s">
        <v>851</v>
      </c>
      <c r="C678" s="68" t="s">
        <v>2378</v>
      </c>
      <c r="D678" s="67" t="s">
        <v>2379</v>
      </c>
      <c r="E678" s="69">
        <v>87.603499999999997</v>
      </c>
      <c r="F678" s="70">
        <v>31</v>
      </c>
      <c r="G678" s="72">
        <v>44529</v>
      </c>
      <c r="H678" s="69">
        <v>180</v>
      </c>
      <c r="I678" s="69">
        <v>4</v>
      </c>
      <c r="J678" s="59">
        <f t="shared" si="30"/>
        <v>87.603499999999997</v>
      </c>
      <c r="K678" s="73" t="str">
        <f t="shared" si="31"/>
        <v>Списать</v>
      </c>
      <c r="L678" s="73">
        <f t="shared" si="32"/>
        <v>2715.7084999999997</v>
      </c>
    </row>
    <row r="679" spans="1:12" ht="12.75" customHeight="1" x14ac:dyDescent="0.25">
      <c r="A679" s="67" t="s">
        <v>881</v>
      </c>
      <c r="B679" s="67" t="s">
        <v>869</v>
      </c>
      <c r="C679" s="68" t="s">
        <v>2380</v>
      </c>
      <c r="D679" s="67" t="s">
        <v>2381</v>
      </c>
      <c r="E679" s="69">
        <v>2283.9169999999999</v>
      </c>
      <c r="F679" s="70">
        <v>1</v>
      </c>
      <c r="G679" s="72">
        <v>44559</v>
      </c>
      <c r="H679" s="69">
        <v>270</v>
      </c>
      <c r="I679" s="69">
        <v>6</v>
      </c>
      <c r="J679" s="59">
        <f t="shared" si="30"/>
        <v>2283.9169999999999</v>
      </c>
      <c r="K679" s="73" t="str">
        <f t="shared" si="31"/>
        <v/>
      </c>
      <c r="L679" s="73">
        <f t="shared" si="32"/>
        <v>2283.9169999999999</v>
      </c>
    </row>
    <row r="680" spans="1:12" ht="12.75" customHeight="1" x14ac:dyDescent="0.25">
      <c r="A680" s="67" t="s">
        <v>782</v>
      </c>
      <c r="B680" s="67" t="s">
        <v>2382</v>
      </c>
      <c r="C680" s="68" t="s">
        <v>2383</v>
      </c>
      <c r="D680" s="67" t="s">
        <v>2384</v>
      </c>
      <c r="E680" s="69">
        <v>227</v>
      </c>
      <c r="F680" s="70">
        <v>18</v>
      </c>
      <c r="G680" s="72">
        <v>47648</v>
      </c>
      <c r="H680" s="69">
        <v>9999</v>
      </c>
      <c r="I680" s="69">
        <v>1</v>
      </c>
      <c r="J680" s="59">
        <f t="shared" si="30"/>
        <v>227</v>
      </c>
      <c r="K680" s="73" t="str">
        <f t="shared" si="31"/>
        <v/>
      </c>
      <c r="L680" s="73">
        <f t="shared" si="32"/>
        <v>4086</v>
      </c>
    </row>
    <row r="681" spans="1:12" ht="12.75" customHeight="1" x14ac:dyDescent="0.25">
      <c r="A681" s="67" t="s">
        <v>910</v>
      </c>
      <c r="B681" s="67" t="s">
        <v>907</v>
      </c>
      <c r="C681" s="68" t="s">
        <v>2385</v>
      </c>
      <c r="D681" s="67" t="s">
        <v>2386</v>
      </c>
      <c r="E681" s="69">
        <v>386.94600000000003</v>
      </c>
      <c r="F681" s="70">
        <v>30</v>
      </c>
      <c r="G681" s="72">
        <v>44595</v>
      </c>
      <c r="H681" s="69">
        <v>366</v>
      </c>
      <c r="I681" s="69">
        <v>8</v>
      </c>
      <c r="J681" s="59">
        <f t="shared" si="30"/>
        <v>386.94600000000003</v>
      </c>
      <c r="K681" s="73" t="str">
        <f t="shared" si="31"/>
        <v/>
      </c>
      <c r="L681" s="73">
        <f t="shared" si="32"/>
        <v>11608.380000000001</v>
      </c>
    </row>
    <row r="682" spans="1:12" ht="12.75" customHeight="1" x14ac:dyDescent="0.25">
      <c r="A682" s="67" t="s">
        <v>820</v>
      </c>
      <c r="B682" s="67" t="s">
        <v>1285</v>
      </c>
      <c r="C682" s="68" t="s">
        <v>2387</v>
      </c>
      <c r="D682" s="67" t="s">
        <v>2388</v>
      </c>
      <c r="E682" s="69">
        <v>214</v>
      </c>
      <c r="F682" s="70">
        <v>18</v>
      </c>
      <c r="G682" s="72">
        <v>44863</v>
      </c>
      <c r="H682" s="69">
        <v>1461</v>
      </c>
      <c r="I682" s="69">
        <v>1</v>
      </c>
      <c r="J682" s="59">
        <f t="shared" si="30"/>
        <v>214</v>
      </c>
      <c r="K682" s="73" t="str">
        <f t="shared" si="31"/>
        <v/>
      </c>
      <c r="L682" s="73">
        <f t="shared" si="32"/>
        <v>3852</v>
      </c>
    </row>
    <row r="683" spans="1:12" ht="12.75" customHeight="1" x14ac:dyDescent="0.25">
      <c r="A683" s="67" t="s">
        <v>794</v>
      </c>
      <c r="B683" s="67" t="s">
        <v>907</v>
      </c>
      <c r="C683" s="68" t="s">
        <v>2389</v>
      </c>
      <c r="D683" s="67" t="s">
        <v>2390</v>
      </c>
      <c r="E683" s="69">
        <v>214</v>
      </c>
      <c r="F683" s="70">
        <v>142</v>
      </c>
      <c r="G683" s="72">
        <v>44619</v>
      </c>
      <c r="H683" s="69">
        <v>180</v>
      </c>
      <c r="I683" s="69">
        <v>1</v>
      </c>
      <c r="J683" s="59">
        <f t="shared" si="30"/>
        <v>214</v>
      </c>
      <c r="K683" s="73" t="str">
        <f t="shared" si="31"/>
        <v/>
      </c>
      <c r="L683" s="73">
        <f t="shared" si="32"/>
        <v>30388</v>
      </c>
    </row>
    <row r="684" spans="1:12" ht="12.75" customHeight="1" x14ac:dyDescent="0.25">
      <c r="A684" s="67" t="s">
        <v>1220</v>
      </c>
      <c r="B684" s="67" t="s">
        <v>1211</v>
      </c>
      <c r="C684" s="68" t="s">
        <v>2391</v>
      </c>
      <c r="D684" s="67" t="s">
        <v>2392</v>
      </c>
      <c r="E684" s="69">
        <v>199</v>
      </c>
      <c r="F684" s="70">
        <v>100</v>
      </c>
      <c r="G684" s="72">
        <v>44565</v>
      </c>
      <c r="H684" s="69">
        <v>366</v>
      </c>
      <c r="I684" s="69">
        <v>9</v>
      </c>
      <c r="J684" s="59">
        <f t="shared" si="30"/>
        <v>99.5</v>
      </c>
      <c r="K684" s="73" t="str">
        <f t="shared" si="31"/>
        <v>Списать</v>
      </c>
      <c r="L684" s="73">
        <f t="shared" si="32"/>
        <v>9950</v>
      </c>
    </row>
    <row r="685" spans="1:12" ht="12.75" customHeight="1" x14ac:dyDescent="0.25">
      <c r="A685" s="67" t="s">
        <v>968</v>
      </c>
      <c r="B685" s="67" t="s">
        <v>837</v>
      </c>
      <c r="C685" s="68" t="s">
        <v>2393</v>
      </c>
      <c r="D685" s="67" t="s">
        <v>2394</v>
      </c>
      <c r="E685" s="69">
        <v>214</v>
      </c>
      <c r="F685" s="70">
        <v>256</v>
      </c>
      <c r="G685" s="72">
        <v>44649</v>
      </c>
      <c r="H685" s="69">
        <v>450</v>
      </c>
      <c r="I685" s="69">
        <v>9</v>
      </c>
      <c r="J685" s="59">
        <f t="shared" si="30"/>
        <v>107</v>
      </c>
      <c r="K685" s="73" t="str">
        <f t="shared" si="31"/>
        <v/>
      </c>
      <c r="L685" s="73">
        <f t="shared" si="32"/>
        <v>27392</v>
      </c>
    </row>
    <row r="686" spans="1:12" ht="12.75" customHeight="1" x14ac:dyDescent="0.25">
      <c r="A686" s="67" t="s">
        <v>782</v>
      </c>
      <c r="B686" s="67" t="s">
        <v>1012</v>
      </c>
      <c r="C686" s="68" t="s">
        <v>2395</v>
      </c>
      <c r="D686" s="67" t="s">
        <v>2396</v>
      </c>
      <c r="E686" s="69">
        <v>251.184</v>
      </c>
      <c r="F686" s="70">
        <v>121</v>
      </c>
      <c r="G686" s="72">
        <v>45070.5</v>
      </c>
      <c r="H686" s="69">
        <v>901.5</v>
      </c>
      <c r="I686" s="69">
        <v>10</v>
      </c>
      <c r="J686" s="59">
        <f t="shared" si="30"/>
        <v>125.592</v>
      </c>
      <c r="K686" s="73" t="str">
        <f t="shared" si="31"/>
        <v/>
      </c>
      <c r="L686" s="73">
        <f t="shared" si="32"/>
        <v>15196.632</v>
      </c>
    </row>
    <row r="687" spans="1:12" ht="12.75" customHeight="1" x14ac:dyDescent="0.25">
      <c r="A687" s="67" t="s">
        <v>900</v>
      </c>
      <c r="B687" s="67" t="s">
        <v>851</v>
      </c>
      <c r="C687" s="68" t="s">
        <v>2397</v>
      </c>
      <c r="D687" s="67" t="s">
        <v>2398</v>
      </c>
      <c r="E687" s="69">
        <v>683.82270000000005</v>
      </c>
      <c r="F687" s="70">
        <v>10</v>
      </c>
      <c r="G687" s="72">
        <v>45339</v>
      </c>
      <c r="H687" s="69">
        <v>900</v>
      </c>
      <c r="I687" s="69">
        <v>1</v>
      </c>
      <c r="J687" s="59">
        <f t="shared" si="30"/>
        <v>683.82270000000005</v>
      </c>
      <c r="K687" s="73" t="str">
        <f t="shared" si="31"/>
        <v/>
      </c>
      <c r="L687" s="73">
        <f t="shared" si="32"/>
        <v>6838.2270000000008</v>
      </c>
    </row>
    <row r="688" spans="1:12" ht="12.75" customHeight="1" x14ac:dyDescent="0.25">
      <c r="A688" s="67" t="s">
        <v>1194</v>
      </c>
      <c r="B688" s="67" t="s">
        <v>2182</v>
      </c>
      <c r="C688" s="68" t="s">
        <v>2399</v>
      </c>
      <c r="D688" s="67" t="s">
        <v>2400</v>
      </c>
      <c r="E688" s="69">
        <v>56.5991</v>
      </c>
      <c r="F688" s="70">
        <v>52</v>
      </c>
      <c r="G688" s="72">
        <v>44565</v>
      </c>
      <c r="H688" s="69">
        <v>366</v>
      </c>
      <c r="I688" s="69">
        <v>9</v>
      </c>
      <c r="J688" s="59">
        <f t="shared" si="30"/>
        <v>28.29955</v>
      </c>
      <c r="K688" s="73" t="str">
        <f t="shared" si="31"/>
        <v>Списать</v>
      </c>
      <c r="L688" s="73">
        <f t="shared" si="32"/>
        <v>1471.5766000000001</v>
      </c>
    </row>
    <row r="689" spans="1:12" ht="12.75" customHeight="1" x14ac:dyDescent="0.25">
      <c r="A689" s="67" t="s">
        <v>782</v>
      </c>
      <c r="B689" s="67" t="s">
        <v>1462</v>
      </c>
      <c r="C689" s="68" t="s">
        <v>2401</v>
      </c>
      <c r="D689" s="67" t="s">
        <v>2402</v>
      </c>
      <c r="E689" s="69">
        <v>300</v>
      </c>
      <c r="F689" s="70">
        <v>48</v>
      </c>
      <c r="G689" s="72">
        <v>44532</v>
      </c>
      <c r="H689" s="69">
        <v>183</v>
      </c>
      <c r="I689" s="69">
        <v>4</v>
      </c>
      <c r="J689" s="59">
        <f t="shared" si="30"/>
        <v>300</v>
      </c>
      <c r="K689" s="73" t="str">
        <f t="shared" si="31"/>
        <v/>
      </c>
      <c r="L689" s="73">
        <f t="shared" si="32"/>
        <v>14400</v>
      </c>
    </row>
    <row r="690" spans="1:12" ht="12.75" customHeight="1" x14ac:dyDescent="0.25">
      <c r="A690" s="67" t="s">
        <v>1034</v>
      </c>
      <c r="B690" s="67" t="s">
        <v>2403</v>
      </c>
      <c r="C690" s="68" t="s">
        <v>2404</v>
      </c>
      <c r="D690" s="67" t="s">
        <v>2405</v>
      </c>
      <c r="E690" s="69">
        <v>214</v>
      </c>
      <c r="F690" s="70">
        <v>11</v>
      </c>
      <c r="G690" s="72">
        <v>44988</v>
      </c>
      <c r="H690" s="69">
        <v>549</v>
      </c>
      <c r="I690" s="69">
        <v>1</v>
      </c>
      <c r="J690" s="59">
        <f t="shared" si="30"/>
        <v>214</v>
      </c>
      <c r="K690" s="73" t="str">
        <f t="shared" si="31"/>
        <v/>
      </c>
      <c r="L690" s="73">
        <f t="shared" si="32"/>
        <v>2354</v>
      </c>
    </row>
    <row r="691" spans="1:12" ht="12.75" customHeight="1" x14ac:dyDescent="0.25">
      <c r="A691" s="67" t="s">
        <v>847</v>
      </c>
      <c r="B691" s="67" t="s">
        <v>779</v>
      </c>
      <c r="C691" s="68" t="s">
        <v>2406</v>
      </c>
      <c r="D691" s="67" t="s">
        <v>2407</v>
      </c>
      <c r="E691" s="69">
        <v>520.01400000000001</v>
      </c>
      <c r="F691" s="70">
        <v>37</v>
      </c>
      <c r="G691" s="72">
        <v>45229</v>
      </c>
      <c r="H691" s="69">
        <v>1095</v>
      </c>
      <c r="I691" s="69">
        <v>1</v>
      </c>
      <c r="J691" s="59">
        <f t="shared" si="30"/>
        <v>520.01400000000001</v>
      </c>
      <c r="K691" s="73" t="str">
        <f t="shared" si="31"/>
        <v/>
      </c>
      <c r="L691" s="73">
        <f t="shared" si="32"/>
        <v>19240.518</v>
      </c>
    </row>
    <row r="692" spans="1:12" ht="12.75" customHeight="1" x14ac:dyDescent="0.25">
      <c r="A692" s="67" t="s">
        <v>794</v>
      </c>
      <c r="B692" s="67" t="s">
        <v>851</v>
      </c>
      <c r="C692" s="68" t="s">
        <v>2408</v>
      </c>
      <c r="D692" s="67" t="s">
        <v>2409</v>
      </c>
      <c r="E692" s="69">
        <v>85.305999999999997</v>
      </c>
      <c r="F692" s="70">
        <v>16</v>
      </c>
      <c r="G692" s="72">
        <v>44529</v>
      </c>
      <c r="H692" s="69">
        <v>120</v>
      </c>
      <c r="I692" s="69">
        <v>2</v>
      </c>
      <c r="J692" s="59">
        <f t="shared" si="30"/>
        <v>85.305999999999997</v>
      </c>
      <c r="K692" s="73" t="str">
        <f t="shared" si="31"/>
        <v>Списать</v>
      </c>
      <c r="L692" s="73">
        <f t="shared" si="32"/>
        <v>1364.896</v>
      </c>
    </row>
    <row r="693" spans="1:12" ht="12.75" customHeight="1" x14ac:dyDescent="0.25">
      <c r="A693" s="67" t="s">
        <v>900</v>
      </c>
      <c r="B693" s="67" t="s">
        <v>825</v>
      </c>
      <c r="C693" s="68" t="s">
        <v>2410</v>
      </c>
      <c r="D693" s="67" t="s">
        <v>2411</v>
      </c>
      <c r="E693" s="69">
        <v>214</v>
      </c>
      <c r="F693" s="70">
        <v>4</v>
      </c>
      <c r="G693" s="72">
        <v>44559</v>
      </c>
      <c r="H693" s="69">
        <v>360</v>
      </c>
      <c r="I693" s="69">
        <v>9</v>
      </c>
      <c r="J693" s="59">
        <f t="shared" si="30"/>
        <v>107</v>
      </c>
      <c r="K693" s="73" t="str">
        <f t="shared" si="31"/>
        <v/>
      </c>
      <c r="L693" s="73">
        <f t="shared" si="32"/>
        <v>428</v>
      </c>
    </row>
    <row r="694" spans="1:12" ht="12.75" customHeight="1" x14ac:dyDescent="0.25">
      <c r="A694" s="67" t="s">
        <v>782</v>
      </c>
      <c r="B694" s="67" t="s">
        <v>829</v>
      </c>
      <c r="C694" s="68" t="s">
        <v>2412</v>
      </c>
      <c r="D694" s="67" t="s">
        <v>2413</v>
      </c>
      <c r="E694" s="69">
        <v>50.38</v>
      </c>
      <c r="F694" s="70">
        <v>19</v>
      </c>
      <c r="G694" s="72">
        <v>44593.5</v>
      </c>
      <c r="H694" s="69">
        <v>274.5</v>
      </c>
      <c r="I694" s="69">
        <v>5</v>
      </c>
      <c r="J694" s="59">
        <f t="shared" si="30"/>
        <v>50.38</v>
      </c>
      <c r="K694" s="73" t="str">
        <f t="shared" si="31"/>
        <v>Списать</v>
      </c>
      <c r="L694" s="73">
        <f t="shared" si="32"/>
        <v>957.22</v>
      </c>
    </row>
    <row r="695" spans="1:12" ht="12.75" customHeight="1" x14ac:dyDescent="0.25">
      <c r="A695" s="67" t="s">
        <v>794</v>
      </c>
      <c r="B695" s="67" t="s">
        <v>851</v>
      </c>
      <c r="C695" s="68" t="s">
        <v>2414</v>
      </c>
      <c r="D695" s="67" t="s">
        <v>2415</v>
      </c>
      <c r="E695" s="69">
        <v>1320.8068000000001</v>
      </c>
      <c r="F695" s="70">
        <v>5</v>
      </c>
      <c r="G695" s="72">
        <v>44623.5</v>
      </c>
      <c r="H695" s="69">
        <v>244.5</v>
      </c>
      <c r="I695" s="69">
        <v>3</v>
      </c>
      <c r="J695" s="59">
        <f t="shared" si="30"/>
        <v>1320.8068000000001</v>
      </c>
      <c r="K695" s="73" t="str">
        <f t="shared" si="31"/>
        <v/>
      </c>
      <c r="L695" s="73">
        <f t="shared" si="32"/>
        <v>6604.0340000000006</v>
      </c>
    </row>
    <row r="696" spans="1:12" ht="12.75" customHeight="1" x14ac:dyDescent="0.25">
      <c r="A696" s="67" t="s">
        <v>847</v>
      </c>
      <c r="B696" s="67" t="s">
        <v>1375</v>
      </c>
      <c r="C696" s="68" t="s">
        <v>2416</v>
      </c>
      <c r="D696" s="67" t="s">
        <v>2417</v>
      </c>
      <c r="E696" s="69">
        <v>71.575999999999993</v>
      </c>
      <c r="F696" s="70">
        <v>15</v>
      </c>
      <c r="G696" s="72">
        <v>44716.5</v>
      </c>
      <c r="H696" s="69">
        <v>457.5</v>
      </c>
      <c r="I696" s="69">
        <v>7</v>
      </c>
      <c r="J696" s="59">
        <f t="shared" si="30"/>
        <v>71.575999999999993</v>
      </c>
      <c r="K696" s="73" t="str">
        <f t="shared" si="31"/>
        <v>Списать</v>
      </c>
      <c r="L696" s="73">
        <f t="shared" si="32"/>
        <v>1073.6399999999999</v>
      </c>
    </row>
    <row r="697" spans="1:12" ht="12.75" customHeight="1" x14ac:dyDescent="0.25">
      <c r="A697" s="67" t="s">
        <v>782</v>
      </c>
      <c r="B697" s="67" t="s">
        <v>958</v>
      </c>
      <c r="C697" s="68" t="s">
        <v>2418</v>
      </c>
      <c r="D697" s="67" t="s">
        <v>2419</v>
      </c>
      <c r="E697" s="69">
        <v>583.27679999999998</v>
      </c>
      <c r="F697" s="70">
        <v>59</v>
      </c>
      <c r="G697" s="72">
        <v>44571</v>
      </c>
      <c r="H697" s="69">
        <v>162</v>
      </c>
      <c r="I697" s="69">
        <v>2</v>
      </c>
      <c r="J697" s="59">
        <f t="shared" si="30"/>
        <v>583.27679999999998</v>
      </c>
      <c r="K697" s="73" t="str">
        <f t="shared" si="31"/>
        <v/>
      </c>
      <c r="L697" s="73">
        <f t="shared" si="32"/>
        <v>34413.331200000001</v>
      </c>
    </row>
    <row r="698" spans="1:12" ht="12.75" customHeight="1" x14ac:dyDescent="0.25">
      <c r="A698" s="67" t="s">
        <v>794</v>
      </c>
      <c r="B698" s="67" t="s">
        <v>2341</v>
      </c>
      <c r="C698" s="68" t="s">
        <v>2420</v>
      </c>
      <c r="D698" s="67" t="s">
        <v>2421</v>
      </c>
      <c r="E698" s="69">
        <v>128.91120000000001</v>
      </c>
      <c r="F698" s="70">
        <v>31</v>
      </c>
      <c r="G698" s="72">
        <v>44899.5</v>
      </c>
      <c r="H698" s="69">
        <v>730.5</v>
      </c>
      <c r="I698" s="69">
        <v>10</v>
      </c>
      <c r="J698" s="59">
        <f t="shared" si="30"/>
        <v>64.455600000000004</v>
      </c>
      <c r="K698" s="73" t="str">
        <f t="shared" si="31"/>
        <v>Списать</v>
      </c>
      <c r="L698" s="73">
        <f t="shared" si="32"/>
        <v>1998.1236000000001</v>
      </c>
    </row>
    <row r="699" spans="1:12" ht="12.75" customHeight="1" x14ac:dyDescent="0.25">
      <c r="A699" s="67" t="s">
        <v>928</v>
      </c>
      <c r="B699" s="67" t="s">
        <v>779</v>
      </c>
      <c r="C699" s="68" t="s">
        <v>2422</v>
      </c>
      <c r="D699" s="67" t="s">
        <v>2423</v>
      </c>
      <c r="E699" s="69">
        <v>1795.7959000000001</v>
      </c>
      <c r="F699" s="70">
        <v>39</v>
      </c>
      <c r="G699" s="72">
        <v>44649</v>
      </c>
      <c r="H699" s="69">
        <v>450</v>
      </c>
      <c r="I699" s="69">
        <v>9</v>
      </c>
      <c r="J699" s="59">
        <f t="shared" si="30"/>
        <v>897.89795000000004</v>
      </c>
      <c r="K699" s="73" t="str">
        <f t="shared" si="31"/>
        <v/>
      </c>
      <c r="L699" s="73">
        <f t="shared" si="32"/>
        <v>35018.020049999999</v>
      </c>
    </row>
    <row r="700" spans="1:12" ht="12.75" customHeight="1" x14ac:dyDescent="0.25">
      <c r="A700" s="67" t="s">
        <v>1034</v>
      </c>
      <c r="B700" s="67" t="s">
        <v>1382</v>
      </c>
      <c r="C700" s="68" t="s">
        <v>2424</v>
      </c>
      <c r="D700" s="67" t="s">
        <v>2425</v>
      </c>
      <c r="E700" s="69">
        <v>214</v>
      </c>
      <c r="F700" s="70">
        <v>19</v>
      </c>
      <c r="G700" s="72">
        <v>45169.5</v>
      </c>
      <c r="H700" s="69">
        <v>730.5</v>
      </c>
      <c r="I700" s="69">
        <v>1</v>
      </c>
      <c r="J700" s="59">
        <f t="shared" si="30"/>
        <v>214</v>
      </c>
      <c r="K700" s="73" t="str">
        <f t="shared" si="31"/>
        <v/>
      </c>
      <c r="L700" s="73">
        <f t="shared" si="32"/>
        <v>4066</v>
      </c>
    </row>
    <row r="701" spans="1:12" ht="12.75" customHeight="1" x14ac:dyDescent="0.25">
      <c r="A701" s="67" t="s">
        <v>836</v>
      </c>
      <c r="B701" s="67" t="s">
        <v>802</v>
      </c>
      <c r="C701" s="68" t="s">
        <v>2426</v>
      </c>
      <c r="D701" s="67" t="s">
        <v>2427</v>
      </c>
      <c r="E701" s="69">
        <v>214</v>
      </c>
      <c r="F701" s="70">
        <v>161</v>
      </c>
      <c r="G701" s="72">
        <v>44834.5</v>
      </c>
      <c r="H701" s="69">
        <v>1489.5</v>
      </c>
      <c r="I701" s="69">
        <v>1</v>
      </c>
      <c r="J701" s="59">
        <f t="shared" si="30"/>
        <v>214</v>
      </c>
      <c r="K701" s="73" t="str">
        <f t="shared" si="31"/>
        <v/>
      </c>
      <c r="L701" s="73">
        <f t="shared" si="32"/>
        <v>34454</v>
      </c>
    </row>
    <row r="702" spans="1:12" ht="12.75" customHeight="1" x14ac:dyDescent="0.25">
      <c r="A702" s="67" t="s">
        <v>1094</v>
      </c>
      <c r="B702" s="67" t="s">
        <v>1106</v>
      </c>
      <c r="C702" s="68" t="s">
        <v>2428</v>
      </c>
      <c r="D702" s="67" t="s">
        <v>2429</v>
      </c>
      <c r="E702" s="69">
        <v>193.2122</v>
      </c>
      <c r="F702" s="70">
        <v>29</v>
      </c>
      <c r="G702" s="72">
        <v>45249</v>
      </c>
      <c r="H702" s="69">
        <v>1080</v>
      </c>
      <c r="I702" s="69">
        <v>10</v>
      </c>
      <c r="J702" s="59">
        <f t="shared" si="30"/>
        <v>96.606099999999998</v>
      </c>
      <c r="K702" s="73" t="str">
        <f t="shared" si="31"/>
        <v>Списать</v>
      </c>
      <c r="L702" s="73">
        <f t="shared" si="32"/>
        <v>2801.5769</v>
      </c>
    </row>
    <row r="703" spans="1:12" ht="12.75" customHeight="1" x14ac:dyDescent="0.25">
      <c r="A703" s="67" t="s">
        <v>1034</v>
      </c>
      <c r="B703" s="67" t="s">
        <v>851</v>
      </c>
      <c r="C703" s="68" t="s">
        <v>2430</v>
      </c>
      <c r="D703" s="67" t="s">
        <v>2431</v>
      </c>
      <c r="E703" s="69">
        <v>57.438800000000001</v>
      </c>
      <c r="F703" s="70">
        <v>127</v>
      </c>
      <c r="G703" s="72">
        <v>44649</v>
      </c>
      <c r="H703" s="69">
        <v>240</v>
      </c>
      <c r="I703" s="69">
        <v>2</v>
      </c>
      <c r="J703" s="59">
        <f t="shared" si="30"/>
        <v>57.438800000000001</v>
      </c>
      <c r="K703" s="73" t="str">
        <f t="shared" si="31"/>
        <v>Списать</v>
      </c>
      <c r="L703" s="73">
        <f t="shared" si="32"/>
        <v>7294.7276000000002</v>
      </c>
    </row>
    <row r="704" spans="1:12" ht="12.75" customHeight="1" x14ac:dyDescent="0.25">
      <c r="A704" s="67" t="s">
        <v>1611</v>
      </c>
      <c r="B704" s="67" t="s">
        <v>802</v>
      </c>
      <c r="C704" s="68" t="s">
        <v>2432</v>
      </c>
      <c r="D704" s="67" t="s">
        <v>2433</v>
      </c>
      <c r="E704" s="69">
        <v>109.81</v>
      </c>
      <c r="F704" s="70">
        <v>196</v>
      </c>
      <c r="G704" s="72">
        <v>45229</v>
      </c>
      <c r="H704" s="69">
        <v>1095</v>
      </c>
      <c r="I704" s="69">
        <v>1</v>
      </c>
      <c r="J704" s="59">
        <f t="shared" si="30"/>
        <v>109.81</v>
      </c>
      <c r="K704" s="73" t="str">
        <f t="shared" si="31"/>
        <v/>
      </c>
      <c r="L704" s="73">
        <f t="shared" si="32"/>
        <v>21522.760000000002</v>
      </c>
    </row>
    <row r="705" spans="1:12" ht="12.75" customHeight="1" x14ac:dyDescent="0.25">
      <c r="A705" s="67" t="s">
        <v>900</v>
      </c>
      <c r="B705" s="67" t="s">
        <v>1285</v>
      </c>
      <c r="C705" s="68" t="s">
        <v>2434</v>
      </c>
      <c r="D705" s="67" t="s">
        <v>2435</v>
      </c>
      <c r="E705" s="69">
        <v>214</v>
      </c>
      <c r="F705" s="70">
        <v>9</v>
      </c>
      <c r="G705" s="72">
        <v>45227.5</v>
      </c>
      <c r="H705" s="69">
        <v>1096.5</v>
      </c>
      <c r="I705" s="69">
        <v>1</v>
      </c>
      <c r="J705" s="59">
        <f t="shared" si="30"/>
        <v>214</v>
      </c>
      <c r="K705" s="73" t="str">
        <f t="shared" si="31"/>
        <v/>
      </c>
      <c r="L705" s="73">
        <f t="shared" si="32"/>
        <v>1926</v>
      </c>
    </row>
    <row r="706" spans="1:12" ht="12.75" customHeight="1" x14ac:dyDescent="0.25">
      <c r="A706" s="67" t="s">
        <v>1130</v>
      </c>
      <c r="B706" s="67" t="s">
        <v>1552</v>
      </c>
      <c r="C706" s="68" t="s">
        <v>2436</v>
      </c>
      <c r="D706" s="67" t="s">
        <v>2437</v>
      </c>
      <c r="E706" s="69">
        <v>214</v>
      </c>
      <c r="F706" s="70">
        <v>225</v>
      </c>
      <c r="G706" s="72">
        <v>45163</v>
      </c>
      <c r="H706" s="69">
        <v>1461</v>
      </c>
      <c r="I706" s="69">
        <v>11</v>
      </c>
      <c r="J706" s="59">
        <f t="shared" si="30"/>
        <v>107</v>
      </c>
      <c r="K706" s="73" t="str">
        <f t="shared" si="31"/>
        <v/>
      </c>
      <c r="L706" s="73">
        <f t="shared" si="32"/>
        <v>24075</v>
      </c>
    </row>
    <row r="707" spans="1:12" x14ac:dyDescent="0.25">
      <c r="A707" s="67" t="s">
        <v>794</v>
      </c>
      <c r="B707" s="67" t="s">
        <v>851</v>
      </c>
      <c r="C707" s="68" t="s">
        <v>2438</v>
      </c>
      <c r="D707" s="67" t="s">
        <v>2439</v>
      </c>
      <c r="E707" s="69">
        <v>118.25060000000001</v>
      </c>
      <c r="F707" s="70">
        <v>16</v>
      </c>
      <c r="G707" s="72">
        <v>44439</v>
      </c>
      <c r="H707" s="69">
        <v>180</v>
      </c>
      <c r="I707" s="69">
        <v>7</v>
      </c>
      <c r="J707" s="59">
        <f t="shared" ref="J707:J770" si="33">IF(I707&gt;8,E707/2,E707)</f>
        <v>118.25060000000001</v>
      </c>
      <c r="K707" s="73" t="str">
        <f t="shared" ref="K707:K770" si="34">IF(J707&lt;100,"Списать","")</f>
        <v/>
      </c>
      <c r="L707" s="73">
        <f t="shared" ref="L707:L770" si="35">F707*J707</f>
        <v>1892.0096000000001</v>
      </c>
    </row>
    <row r="708" spans="1:12" ht="12.75" customHeight="1" x14ac:dyDescent="0.25">
      <c r="A708" s="67" t="s">
        <v>1467</v>
      </c>
      <c r="B708" s="67" t="s">
        <v>919</v>
      </c>
      <c r="C708" s="68" t="s">
        <v>2440</v>
      </c>
      <c r="D708" s="67" t="s">
        <v>2441</v>
      </c>
      <c r="E708" s="69">
        <v>484.8578</v>
      </c>
      <c r="F708" s="70">
        <v>7</v>
      </c>
      <c r="G708" s="72">
        <v>44563.5</v>
      </c>
      <c r="H708" s="69">
        <v>364.5</v>
      </c>
      <c r="I708" s="69">
        <v>9</v>
      </c>
      <c r="J708" s="59">
        <f t="shared" si="33"/>
        <v>242.4289</v>
      </c>
      <c r="K708" s="73" t="str">
        <f t="shared" si="34"/>
        <v/>
      </c>
      <c r="L708" s="73">
        <f t="shared" si="35"/>
        <v>1697.0023000000001</v>
      </c>
    </row>
    <row r="709" spans="1:12" ht="12.75" customHeight="1" x14ac:dyDescent="0.25">
      <c r="A709" s="67" t="s">
        <v>794</v>
      </c>
      <c r="B709" s="67" t="s">
        <v>821</v>
      </c>
      <c r="C709" s="68" t="s">
        <v>2442</v>
      </c>
      <c r="D709" s="67" t="s">
        <v>2443</v>
      </c>
      <c r="E709" s="69">
        <v>233.42</v>
      </c>
      <c r="F709" s="70">
        <v>115</v>
      </c>
      <c r="G709" s="72">
        <v>44563.5</v>
      </c>
      <c r="H709" s="69">
        <v>364.5</v>
      </c>
      <c r="I709" s="69">
        <v>9</v>
      </c>
      <c r="J709" s="59">
        <f t="shared" si="33"/>
        <v>116.71</v>
      </c>
      <c r="K709" s="73" t="str">
        <f t="shared" si="34"/>
        <v/>
      </c>
      <c r="L709" s="73">
        <f t="shared" si="35"/>
        <v>13421.65</v>
      </c>
    </row>
    <row r="710" spans="1:12" ht="12.75" customHeight="1" x14ac:dyDescent="0.25">
      <c r="A710" s="67" t="s">
        <v>820</v>
      </c>
      <c r="B710" s="67" t="s">
        <v>1012</v>
      </c>
      <c r="C710" s="68" t="s">
        <v>2444</v>
      </c>
      <c r="D710" s="67" t="s">
        <v>2445</v>
      </c>
      <c r="E710" s="69">
        <v>214</v>
      </c>
      <c r="F710" s="70">
        <v>289</v>
      </c>
      <c r="G710" s="72">
        <v>44980.5</v>
      </c>
      <c r="H710" s="69">
        <v>541.5</v>
      </c>
      <c r="I710" s="69">
        <v>1</v>
      </c>
      <c r="J710" s="59">
        <f t="shared" si="33"/>
        <v>214</v>
      </c>
      <c r="K710" s="73" t="str">
        <f t="shared" si="34"/>
        <v/>
      </c>
      <c r="L710" s="73">
        <f t="shared" si="35"/>
        <v>61846</v>
      </c>
    </row>
    <row r="711" spans="1:12" ht="12.75" customHeight="1" x14ac:dyDescent="0.25">
      <c r="A711" s="67" t="s">
        <v>824</v>
      </c>
      <c r="B711" s="67" t="s">
        <v>802</v>
      </c>
      <c r="C711" s="68" t="s">
        <v>2446</v>
      </c>
      <c r="D711" s="67" t="s">
        <v>2447</v>
      </c>
      <c r="E711" s="69">
        <v>214</v>
      </c>
      <c r="F711" s="70">
        <v>39</v>
      </c>
      <c r="G711" s="72">
        <v>44884</v>
      </c>
      <c r="H711" s="69">
        <v>1440</v>
      </c>
      <c r="I711" s="69">
        <v>1</v>
      </c>
      <c r="J711" s="59">
        <f t="shared" si="33"/>
        <v>214</v>
      </c>
      <c r="K711" s="73" t="str">
        <f t="shared" si="34"/>
        <v/>
      </c>
      <c r="L711" s="73">
        <f t="shared" si="35"/>
        <v>8346</v>
      </c>
    </row>
    <row r="712" spans="1:12" ht="12.75" customHeight="1" x14ac:dyDescent="0.25">
      <c r="A712" s="67" t="s">
        <v>864</v>
      </c>
      <c r="B712" s="67" t="s">
        <v>844</v>
      </c>
      <c r="C712" s="68" t="s">
        <v>2448</v>
      </c>
      <c r="D712" s="67" t="s">
        <v>2449</v>
      </c>
      <c r="E712" s="69">
        <v>214</v>
      </c>
      <c r="F712" s="70">
        <v>17</v>
      </c>
      <c r="G712" s="72">
        <v>44563.5</v>
      </c>
      <c r="H712" s="69">
        <v>364.5</v>
      </c>
      <c r="I712" s="69">
        <v>9</v>
      </c>
      <c r="J712" s="59">
        <f t="shared" si="33"/>
        <v>107</v>
      </c>
      <c r="K712" s="73" t="str">
        <f t="shared" si="34"/>
        <v/>
      </c>
      <c r="L712" s="73">
        <f t="shared" si="35"/>
        <v>1819</v>
      </c>
    </row>
    <row r="713" spans="1:12" ht="12.75" customHeight="1" x14ac:dyDescent="0.25">
      <c r="A713" s="67" t="s">
        <v>828</v>
      </c>
      <c r="B713" s="67" t="s">
        <v>2305</v>
      </c>
      <c r="C713" s="68" t="s">
        <v>2450</v>
      </c>
      <c r="D713" s="67" t="s">
        <v>2451</v>
      </c>
      <c r="E713" s="69">
        <v>187.47569999999999</v>
      </c>
      <c r="F713" s="70">
        <v>46</v>
      </c>
      <c r="G713" s="72">
        <v>45160.5</v>
      </c>
      <c r="H713" s="69">
        <v>721.5</v>
      </c>
      <c r="I713" s="69">
        <v>1</v>
      </c>
      <c r="J713" s="59">
        <f t="shared" si="33"/>
        <v>187.47569999999999</v>
      </c>
      <c r="K713" s="73" t="str">
        <f t="shared" si="34"/>
        <v/>
      </c>
      <c r="L713" s="73">
        <f t="shared" si="35"/>
        <v>8623.8822</v>
      </c>
    </row>
    <row r="714" spans="1:12" ht="12.75" customHeight="1" x14ac:dyDescent="0.25">
      <c r="A714" s="67" t="s">
        <v>828</v>
      </c>
      <c r="B714" s="67" t="s">
        <v>1276</v>
      </c>
      <c r="C714" s="68" t="s">
        <v>2452</v>
      </c>
      <c r="D714" s="67" t="s">
        <v>2453</v>
      </c>
      <c r="E714" s="69">
        <v>219.67920000000001</v>
      </c>
      <c r="F714" s="70">
        <v>98</v>
      </c>
      <c r="G714" s="72">
        <v>45169.5</v>
      </c>
      <c r="H714" s="69">
        <v>730.5</v>
      </c>
      <c r="I714" s="69">
        <v>1</v>
      </c>
      <c r="J714" s="59">
        <f t="shared" si="33"/>
        <v>219.67920000000001</v>
      </c>
      <c r="K714" s="73" t="str">
        <f t="shared" si="34"/>
        <v/>
      </c>
      <c r="L714" s="73">
        <f t="shared" si="35"/>
        <v>21528.561600000001</v>
      </c>
    </row>
    <row r="715" spans="1:12" ht="12.75" customHeight="1" x14ac:dyDescent="0.25">
      <c r="A715" s="67" t="s">
        <v>782</v>
      </c>
      <c r="B715" s="67" t="s">
        <v>2321</v>
      </c>
      <c r="C715" s="68" t="s">
        <v>2454</v>
      </c>
      <c r="D715" s="67" t="s">
        <v>2455</v>
      </c>
      <c r="E715" s="69">
        <v>214</v>
      </c>
      <c r="F715" s="70">
        <v>51</v>
      </c>
      <c r="G715" s="72">
        <v>44898</v>
      </c>
      <c r="H715" s="69">
        <v>729</v>
      </c>
      <c r="I715" s="69">
        <v>10</v>
      </c>
      <c r="J715" s="59">
        <f t="shared" si="33"/>
        <v>107</v>
      </c>
      <c r="K715" s="73" t="str">
        <f t="shared" si="34"/>
        <v/>
      </c>
      <c r="L715" s="73">
        <f t="shared" si="35"/>
        <v>5457</v>
      </c>
    </row>
    <row r="716" spans="1:12" ht="12.75" customHeight="1" x14ac:dyDescent="0.25">
      <c r="A716" s="67" t="s">
        <v>1180</v>
      </c>
      <c r="B716" s="67" t="s">
        <v>1106</v>
      </c>
      <c r="C716" s="68" t="s">
        <v>2456</v>
      </c>
      <c r="D716" s="67" t="s">
        <v>2457</v>
      </c>
      <c r="E716" s="69">
        <v>214</v>
      </c>
      <c r="F716" s="70">
        <v>29</v>
      </c>
      <c r="G716" s="72">
        <v>45229</v>
      </c>
      <c r="H716" s="69">
        <v>1095</v>
      </c>
      <c r="I716" s="69">
        <v>1</v>
      </c>
      <c r="J716" s="59">
        <f t="shared" si="33"/>
        <v>214</v>
      </c>
      <c r="K716" s="73" t="str">
        <f t="shared" si="34"/>
        <v/>
      </c>
      <c r="L716" s="73">
        <f t="shared" si="35"/>
        <v>6206</v>
      </c>
    </row>
    <row r="717" spans="1:12" ht="12.75" customHeight="1" x14ac:dyDescent="0.25">
      <c r="A717" s="67" t="s">
        <v>1034</v>
      </c>
      <c r="B717" s="67" t="s">
        <v>1509</v>
      </c>
      <c r="C717" s="68" t="s">
        <v>2458</v>
      </c>
      <c r="D717" s="67" t="s">
        <v>2459</v>
      </c>
      <c r="E717" s="69">
        <v>300</v>
      </c>
      <c r="F717" s="70">
        <v>800</v>
      </c>
      <c r="G717" s="72">
        <v>44563.5</v>
      </c>
      <c r="H717" s="69">
        <v>364.5</v>
      </c>
      <c r="I717" s="69">
        <v>9</v>
      </c>
      <c r="J717" s="59">
        <f t="shared" si="33"/>
        <v>150</v>
      </c>
      <c r="K717" s="73" t="str">
        <f t="shared" si="34"/>
        <v/>
      </c>
      <c r="L717" s="73">
        <f t="shared" si="35"/>
        <v>120000</v>
      </c>
    </row>
    <row r="718" spans="1:12" ht="12.75" customHeight="1" x14ac:dyDescent="0.25">
      <c r="A718" s="67" t="s">
        <v>794</v>
      </c>
      <c r="B718" s="67" t="s">
        <v>806</v>
      </c>
      <c r="C718" s="68" t="s">
        <v>2460</v>
      </c>
      <c r="D718" s="67" t="s">
        <v>2461</v>
      </c>
      <c r="E718" s="69">
        <v>223</v>
      </c>
      <c r="F718" s="70">
        <v>63</v>
      </c>
      <c r="G718" s="72">
        <v>44595</v>
      </c>
      <c r="H718" s="69">
        <v>366</v>
      </c>
      <c r="I718" s="69">
        <v>8</v>
      </c>
      <c r="J718" s="59">
        <f t="shared" si="33"/>
        <v>223</v>
      </c>
      <c r="K718" s="73" t="str">
        <f t="shared" si="34"/>
        <v/>
      </c>
      <c r="L718" s="73">
        <f t="shared" si="35"/>
        <v>14049</v>
      </c>
    </row>
    <row r="719" spans="1:12" ht="12.75" customHeight="1" x14ac:dyDescent="0.25">
      <c r="A719" s="67" t="s">
        <v>782</v>
      </c>
      <c r="B719" s="67" t="s">
        <v>779</v>
      </c>
      <c r="C719" s="68" t="s">
        <v>2462</v>
      </c>
      <c r="D719" s="67" t="s">
        <v>2463</v>
      </c>
      <c r="E719" s="69">
        <v>162.91079999999999</v>
      </c>
      <c r="F719" s="70">
        <v>9</v>
      </c>
      <c r="G719" s="72">
        <v>44619</v>
      </c>
      <c r="H719" s="69">
        <v>360</v>
      </c>
      <c r="I719" s="69">
        <v>7</v>
      </c>
      <c r="J719" s="59">
        <f t="shared" si="33"/>
        <v>162.91079999999999</v>
      </c>
      <c r="K719" s="73" t="str">
        <f t="shared" si="34"/>
        <v/>
      </c>
      <c r="L719" s="73">
        <f t="shared" si="35"/>
        <v>1466.1972000000001</v>
      </c>
    </row>
    <row r="720" spans="1:12" ht="12.75" customHeight="1" x14ac:dyDescent="0.25">
      <c r="A720" s="67" t="s">
        <v>820</v>
      </c>
      <c r="B720" s="67" t="s">
        <v>869</v>
      </c>
      <c r="C720" s="68" t="s">
        <v>2464</v>
      </c>
      <c r="D720" s="67" t="s">
        <v>2465</v>
      </c>
      <c r="E720" s="69">
        <v>134.74340000000001</v>
      </c>
      <c r="F720" s="70">
        <v>179</v>
      </c>
      <c r="G720" s="72">
        <v>44619</v>
      </c>
      <c r="H720" s="69">
        <v>180</v>
      </c>
      <c r="I720" s="69">
        <v>1</v>
      </c>
      <c r="J720" s="59">
        <f t="shared" si="33"/>
        <v>134.74340000000001</v>
      </c>
      <c r="K720" s="73" t="str">
        <f t="shared" si="34"/>
        <v/>
      </c>
      <c r="L720" s="73">
        <f t="shared" si="35"/>
        <v>24119.068600000002</v>
      </c>
    </row>
    <row r="721" spans="1:12" ht="12.75" customHeight="1" x14ac:dyDescent="0.25">
      <c r="A721" s="67" t="s">
        <v>872</v>
      </c>
      <c r="B721" s="67" t="s">
        <v>907</v>
      </c>
      <c r="C721" s="68" t="s">
        <v>2466</v>
      </c>
      <c r="D721" s="67" t="s">
        <v>2467</v>
      </c>
      <c r="E721" s="69">
        <v>214</v>
      </c>
      <c r="F721" s="70">
        <v>186</v>
      </c>
      <c r="G721" s="72">
        <v>44563.5</v>
      </c>
      <c r="H721" s="69">
        <v>364.5</v>
      </c>
      <c r="I721" s="69">
        <v>9</v>
      </c>
      <c r="J721" s="59">
        <f t="shared" si="33"/>
        <v>107</v>
      </c>
      <c r="K721" s="73" t="str">
        <f t="shared" si="34"/>
        <v/>
      </c>
      <c r="L721" s="73">
        <f t="shared" si="35"/>
        <v>19902</v>
      </c>
    </row>
    <row r="722" spans="1:12" ht="12.75" customHeight="1" x14ac:dyDescent="0.25">
      <c r="A722" s="67" t="s">
        <v>836</v>
      </c>
      <c r="B722" s="67" t="s">
        <v>1240</v>
      </c>
      <c r="C722" s="68" t="s">
        <v>2468</v>
      </c>
      <c r="D722" s="67" t="s">
        <v>2469</v>
      </c>
      <c r="E722" s="69">
        <v>214</v>
      </c>
      <c r="F722" s="70">
        <v>11</v>
      </c>
      <c r="G722" s="72">
        <v>45169.5</v>
      </c>
      <c r="H722" s="69">
        <v>730.5</v>
      </c>
      <c r="I722" s="69">
        <v>1</v>
      </c>
      <c r="J722" s="59">
        <f t="shared" si="33"/>
        <v>214</v>
      </c>
      <c r="K722" s="73" t="str">
        <f t="shared" si="34"/>
        <v/>
      </c>
      <c r="L722" s="73">
        <f t="shared" si="35"/>
        <v>2354</v>
      </c>
    </row>
    <row r="723" spans="1:12" x14ac:dyDescent="0.25">
      <c r="A723" s="67" t="s">
        <v>828</v>
      </c>
      <c r="B723" s="67" t="s">
        <v>907</v>
      </c>
      <c r="C723" s="68" t="s">
        <v>2470</v>
      </c>
      <c r="D723" s="67" t="s">
        <v>2471</v>
      </c>
      <c r="E723" s="69">
        <v>433.56599999999997</v>
      </c>
      <c r="F723" s="70">
        <v>33</v>
      </c>
      <c r="G723" s="72">
        <v>44592</v>
      </c>
      <c r="H723" s="69">
        <v>183</v>
      </c>
      <c r="I723" s="69">
        <v>2</v>
      </c>
      <c r="J723" s="59">
        <f t="shared" si="33"/>
        <v>433.56599999999997</v>
      </c>
      <c r="K723" s="73" t="str">
        <f t="shared" si="34"/>
        <v/>
      </c>
      <c r="L723" s="73">
        <f t="shared" si="35"/>
        <v>14307.678</v>
      </c>
    </row>
    <row r="724" spans="1:12" ht="12.75" customHeight="1" x14ac:dyDescent="0.25">
      <c r="A724" s="67" t="s">
        <v>847</v>
      </c>
      <c r="B724" s="67" t="s">
        <v>882</v>
      </c>
      <c r="C724" s="68" t="s">
        <v>2472</v>
      </c>
      <c r="D724" s="67" t="s">
        <v>2473</v>
      </c>
      <c r="E724" s="69">
        <v>45.909500000000001</v>
      </c>
      <c r="F724" s="70">
        <v>1171</v>
      </c>
      <c r="G724" s="72">
        <v>44589</v>
      </c>
      <c r="H724" s="69">
        <v>300</v>
      </c>
      <c r="I724" s="69">
        <v>6</v>
      </c>
      <c r="J724" s="59">
        <f t="shared" si="33"/>
        <v>45.909500000000001</v>
      </c>
      <c r="K724" s="73" t="str">
        <f t="shared" si="34"/>
        <v>Списать</v>
      </c>
      <c r="L724" s="73">
        <f t="shared" si="35"/>
        <v>53760.0245</v>
      </c>
    </row>
    <row r="725" spans="1:12" ht="12.75" customHeight="1" x14ac:dyDescent="0.25">
      <c r="A725" s="67" t="s">
        <v>913</v>
      </c>
      <c r="B725" s="67" t="s">
        <v>958</v>
      </c>
      <c r="C725" s="68" t="s">
        <v>2474</v>
      </c>
      <c r="D725" s="67" t="s">
        <v>2475</v>
      </c>
      <c r="E725" s="69">
        <v>550.72910000000002</v>
      </c>
      <c r="F725" s="70">
        <v>5</v>
      </c>
      <c r="G725" s="72">
        <v>44566.5</v>
      </c>
      <c r="H725" s="69">
        <v>277.5</v>
      </c>
      <c r="I725" s="69">
        <v>6</v>
      </c>
      <c r="J725" s="59">
        <f t="shared" si="33"/>
        <v>550.72910000000002</v>
      </c>
      <c r="K725" s="73" t="str">
        <f t="shared" si="34"/>
        <v/>
      </c>
      <c r="L725" s="73">
        <f t="shared" si="35"/>
        <v>2753.6455000000001</v>
      </c>
    </row>
    <row r="726" spans="1:12" ht="12.75" customHeight="1" x14ac:dyDescent="0.25">
      <c r="A726" s="67" t="s">
        <v>820</v>
      </c>
      <c r="B726" s="67" t="s">
        <v>779</v>
      </c>
      <c r="C726" s="68" t="s">
        <v>2476</v>
      </c>
      <c r="D726" s="67" t="s">
        <v>2477</v>
      </c>
      <c r="E726" s="69">
        <v>104.68470000000001</v>
      </c>
      <c r="F726" s="70">
        <v>7</v>
      </c>
      <c r="G726" s="72">
        <v>44565</v>
      </c>
      <c r="H726" s="69">
        <v>366</v>
      </c>
      <c r="I726" s="69">
        <v>9</v>
      </c>
      <c r="J726" s="59">
        <f t="shared" si="33"/>
        <v>52.342350000000003</v>
      </c>
      <c r="K726" s="73" t="str">
        <f t="shared" si="34"/>
        <v>Списать</v>
      </c>
      <c r="L726" s="73">
        <f t="shared" si="35"/>
        <v>366.39645000000002</v>
      </c>
    </row>
    <row r="727" spans="1:12" ht="12.75" customHeight="1" x14ac:dyDescent="0.25">
      <c r="A727" s="67" t="s">
        <v>2478</v>
      </c>
      <c r="B727" s="67" t="s">
        <v>1029</v>
      </c>
      <c r="C727" s="68" t="s">
        <v>2479</v>
      </c>
      <c r="D727" s="67" t="s">
        <v>2480</v>
      </c>
      <c r="E727" s="69">
        <v>264</v>
      </c>
      <c r="F727" s="70">
        <v>91</v>
      </c>
      <c r="G727" s="72">
        <v>44565</v>
      </c>
      <c r="H727" s="69">
        <v>366</v>
      </c>
      <c r="I727" s="69">
        <v>9</v>
      </c>
      <c r="J727" s="59">
        <f t="shared" si="33"/>
        <v>132</v>
      </c>
      <c r="K727" s="73" t="str">
        <f t="shared" si="34"/>
        <v/>
      </c>
      <c r="L727" s="73">
        <f t="shared" si="35"/>
        <v>12012</v>
      </c>
    </row>
    <row r="728" spans="1:12" ht="12.75" customHeight="1" x14ac:dyDescent="0.25">
      <c r="A728" s="67" t="s">
        <v>782</v>
      </c>
      <c r="B728" s="67" t="s">
        <v>844</v>
      </c>
      <c r="C728" s="68" t="s">
        <v>2481</v>
      </c>
      <c r="D728" s="67" t="s">
        <v>2482</v>
      </c>
      <c r="E728" s="69">
        <v>13.8635</v>
      </c>
      <c r="F728" s="70">
        <v>26</v>
      </c>
      <c r="G728" s="72">
        <v>44548.5</v>
      </c>
      <c r="H728" s="69">
        <v>139.5</v>
      </c>
      <c r="I728" s="69">
        <v>2</v>
      </c>
      <c r="J728" s="59">
        <f t="shared" si="33"/>
        <v>13.8635</v>
      </c>
      <c r="K728" s="73" t="str">
        <f t="shared" si="34"/>
        <v>Списать</v>
      </c>
      <c r="L728" s="73">
        <f t="shared" si="35"/>
        <v>360.45100000000002</v>
      </c>
    </row>
    <row r="729" spans="1:12" ht="12.75" customHeight="1" x14ac:dyDescent="0.25">
      <c r="A729" s="67" t="s">
        <v>2483</v>
      </c>
      <c r="B729" s="67" t="s">
        <v>802</v>
      </c>
      <c r="C729" s="68" t="s">
        <v>2484</v>
      </c>
      <c r="D729" s="67" t="s">
        <v>2485</v>
      </c>
      <c r="E729" s="69">
        <v>214</v>
      </c>
      <c r="F729" s="70">
        <v>48</v>
      </c>
      <c r="G729" s="72">
        <v>45229</v>
      </c>
      <c r="H729" s="69">
        <v>1095</v>
      </c>
      <c r="I729" s="69">
        <v>1</v>
      </c>
      <c r="J729" s="59">
        <f t="shared" si="33"/>
        <v>214</v>
      </c>
      <c r="K729" s="73" t="str">
        <f t="shared" si="34"/>
        <v/>
      </c>
      <c r="L729" s="73">
        <f t="shared" si="35"/>
        <v>10272</v>
      </c>
    </row>
    <row r="730" spans="1:12" ht="12.75" customHeight="1" x14ac:dyDescent="0.25">
      <c r="A730" s="67" t="s">
        <v>977</v>
      </c>
      <c r="B730" s="67" t="s">
        <v>817</v>
      </c>
      <c r="C730" s="68" t="s">
        <v>2486</v>
      </c>
      <c r="D730" s="67" t="s">
        <v>2487</v>
      </c>
      <c r="E730" s="69">
        <v>1489.14</v>
      </c>
      <c r="F730" s="70">
        <v>10</v>
      </c>
      <c r="G730" s="72">
        <v>44565</v>
      </c>
      <c r="H730" s="69">
        <v>366</v>
      </c>
      <c r="I730" s="69">
        <v>9</v>
      </c>
      <c r="J730" s="59">
        <f t="shared" si="33"/>
        <v>744.57</v>
      </c>
      <c r="K730" s="73" t="str">
        <f t="shared" si="34"/>
        <v/>
      </c>
      <c r="L730" s="73">
        <f t="shared" si="35"/>
        <v>7445.7000000000007</v>
      </c>
    </row>
    <row r="731" spans="1:12" ht="12.75" customHeight="1" x14ac:dyDescent="0.25">
      <c r="A731" s="67" t="s">
        <v>1740</v>
      </c>
      <c r="B731" s="67" t="s">
        <v>958</v>
      </c>
      <c r="C731" s="68" t="s">
        <v>2488</v>
      </c>
      <c r="D731" s="67" t="s">
        <v>2489</v>
      </c>
      <c r="E731" s="69">
        <v>666.83519999999999</v>
      </c>
      <c r="F731" s="70">
        <v>0</v>
      </c>
      <c r="G731" s="72">
        <v>44559</v>
      </c>
      <c r="H731" s="69">
        <v>270</v>
      </c>
      <c r="I731" s="69">
        <v>6</v>
      </c>
      <c r="J731" s="59">
        <f t="shared" si="33"/>
        <v>666.83519999999999</v>
      </c>
      <c r="K731" s="73" t="str">
        <f t="shared" si="34"/>
        <v/>
      </c>
      <c r="L731" s="73">
        <f t="shared" si="35"/>
        <v>0</v>
      </c>
    </row>
    <row r="732" spans="1:12" ht="12.75" customHeight="1" x14ac:dyDescent="0.25">
      <c r="A732" s="67" t="s">
        <v>864</v>
      </c>
      <c r="B732" s="67" t="s">
        <v>851</v>
      </c>
      <c r="C732" s="68" t="s">
        <v>2490</v>
      </c>
      <c r="D732" s="67" t="s">
        <v>2491</v>
      </c>
      <c r="E732" s="69">
        <v>1673.6848</v>
      </c>
      <c r="F732" s="70">
        <v>72</v>
      </c>
      <c r="G732" s="72">
        <v>44979</v>
      </c>
      <c r="H732" s="69">
        <v>540</v>
      </c>
      <c r="I732" s="69">
        <v>1</v>
      </c>
      <c r="J732" s="59">
        <f t="shared" si="33"/>
        <v>1673.6848</v>
      </c>
      <c r="K732" s="73" t="str">
        <f t="shared" si="34"/>
        <v/>
      </c>
      <c r="L732" s="73">
        <f t="shared" si="35"/>
        <v>120505.30559999999</v>
      </c>
    </row>
    <row r="733" spans="1:12" ht="12.75" customHeight="1" x14ac:dyDescent="0.25">
      <c r="A733" s="67" t="s">
        <v>836</v>
      </c>
      <c r="B733" s="67" t="s">
        <v>779</v>
      </c>
      <c r="C733" s="68" t="s">
        <v>2492</v>
      </c>
      <c r="D733" s="67" t="s">
        <v>2493</v>
      </c>
      <c r="E733" s="69">
        <v>427.25909999999999</v>
      </c>
      <c r="F733" s="70">
        <v>17</v>
      </c>
      <c r="G733" s="72">
        <v>45229</v>
      </c>
      <c r="H733" s="69">
        <v>1095</v>
      </c>
      <c r="I733" s="69">
        <v>1</v>
      </c>
      <c r="J733" s="59">
        <f t="shared" si="33"/>
        <v>427.25909999999999</v>
      </c>
      <c r="K733" s="73" t="str">
        <f t="shared" si="34"/>
        <v/>
      </c>
      <c r="L733" s="73">
        <f t="shared" si="35"/>
        <v>7263.4047</v>
      </c>
    </row>
    <row r="734" spans="1:12" ht="12.75" customHeight="1" x14ac:dyDescent="0.25">
      <c r="A734" s="67" t="s">
        <v>1094</v>
      </c>
      <c r="B734" s="67" t="s">
        <v>779</v>
      </c>
      <c r="C734" s="68" t="s">
        <v>2494</v>
      </c>
      <c r="D734" s="67" t="s">
        <v>2495</v>
      </c>
      <c r="E734" s="69">
        <v>352.28539999999998</v>
      </c>
      <c r="F734" s="70">
        <v>25</v>
      </c>
      <c r="G734" s="72">
        <v>44670</v>
      </c>
      <c r="H734" s="69">
        <v>471</v>
      </c>
      <c r="I734" s="69">
        <v>9</v>
      </c>
      <c r="J734" s="59">
        <f t="shared" si="33"/>
        <v>176.14269999999999</v>
      </c>
      <c r="K734" s="73" t="str">
        <f t="shared" si="34"/>
        <v/>
      </c>
      <c r="L734" s="73">
        <f t="shared" si="35"/>
        <v>4403.5675000000001</v>
      </c>
    </row>
    <row r="735" spans="1:12" ht="12.75" customHeight="1" x14ac:dyDescent="0.25">
      <c r="A735" s="67" t="s">
        <v>820</v>
      </c>
      <c r="B735" s="67" t="s">
        <v>806</v>
      </c>
      <c r="C735" s="68" t="s">
        <v>2496</v>
      </c>
      <c r="D735" s="67" t="s">
        <v>2497</v>
      </c>
      <c r="E735" s="69">
        <v>214</v>
      </c>
      <c r="F735" s="70">
        <v>89</v>
      </c>
      <c r="G735" s="72">
        <v>44565</v>
      </c>
      <c r="H735" s="69">
        <v>366</v>
      </c>
      <c r="I735" s="69">
        <v>9</v>
      </c>
      <c r="J735" s="59">
        <f t="shared" si="33"/>
        <v>107</v>
      </c>
      <c r="K735" s="73" t="str">
        <f t="shared" si="34"/>
        <v/>
      </c>
      <c r="L735" s="73">
        <f t="shared" si="35"/>
        <v>9523</v>
      </c>
    </row>
    <row r="736" spans="1:12" ht="12.75" customHeight="1" x14ac:dyDescent="0.25">
      <c r="A736" s="67" t="s">
        <v>782</v>
      </c>
      <c r="B736" s="67" t="s">
        <v>1045</v>
      </c>
      <c r="C736" s="68" t="s">
        <v>2498</v>
      </c>
      <c r="D736" s="67" t="s">
        <v>2499</v>
      </c>
      <c r="E736" s="69">
        <v>214</v>
      </c>
      <c r="F736" s="70">
        <v>451</v>
      </c>
      <c r="G736" s="72">
        <v>47648</v>
      </c>
      <c r="H736" s="69">
        <v>9999</v>
      </c>
      <c r="I736" s="69">
        <v>1</v>
      </c>
      <c r="J736" s="59">
        <f t="shared" si="33"/>
        <v>214</v>
      </c>
      <c r="K736" s="73" t="str">
        <f t="shared" si="34"/>
        <v/>
      </c>
      <c r="L736" s="73">
        <f t="shared" si="35"/>
        <v>96514</v>
      </c>
    </row>
    <row r="737" spans="1:12" ht="12.75" customHeight="1" x14ac:dyDescent="0.25">
      <c r="A737" s="67" t="s">
        <v>782</v>
      </c>
      <c r="B737" s="67" t="s">
        <v>1560</v>
      </c>
      <c r="C737" s="68" t="s">
        <v>2500</v>
      </c>
      <c r="D737" s="67" t="s">
        <v>2501</v>
      </c>
      <c r="E737" s="69">
        <v>214</v>
      </c>
      <c r="F737" s="70">
        <v>198</v>
      </c>
      <c r="G737" s="72">
        <v>47648</v>
      </c>
      <c r="H737" s="69">
        <v>9999</v>
      </c>
      <c r="I737" s="69">
        <v>1</v>
      </c>
      <c r="J737" s="59">
        <f t="shared" si="33"/>
        <v>214</v>
      </c>
      <c r="K737" s="73" t="str">
        <f t="shared" si="34"/>
        <v/>
      </c>
      <c r="L737" s="73">
        <f t="shared" si="35"/>
        <v>42372</v>
      </c>
    </row>
    <row r="738" spans="1:12" ht="12.75" customHeight="1" x14ac:dyDescent="0.25">
      <c r="A738" s="67" t="s">
        <v>836</v>
      </c>
      <c r="B738" s="67" t="s">
        <v>779</v>
      </c>
      <c r="C738" s="68" t="s">
        <v>2502</v>
      </c>
      <c r="D738" s="67" t="s">
        <v>2503</v>
      </c>
      <c r="E738" s="69">
        <v>293.5188</v>
      </c>
      <c r="F738" s="70">
        <v>12</v>
      </c>
      <c r="G738" s="72">
        <v>44649</v>
      </c>
      <c r="H738" s="69">
        <v>450</v>
      </c>
      <c r="I738" s="69">
        <v>9</v>
      </c>
      <c r="J738" s="59">
        <f t="shared" si="33"/>
        <v>146.7594</v>
      </c>
      <c r="K738" s="73" t="str">
        <f t="shared" si="34"/>
        <v/>
      </c>
      <c r="L738" s="73">
        <f t="shared" si="35"/>
        <v>1761.1127999999999</v>
      </c>
    </row>
    <row r="739" spans="1:12" ht="12.75" customHeight="1" x14ac:dyDescent="0.25">
      <c r="A739" s="67" t="s">
        <v>786</v>
      </c>
      <c r="B739" s="67" t="s">
        <v>829</v>
      </c>
      <c r="C739" s="68" t="s">
        <v>2504</v>
      </c>
      <c r="D739" s="67" t="s">
        <v>2505</v>
      </c>
      <c r="E739" s="69">
        <v>21.62</v>
      </c>
      <c r="F739" s="70">
        <v>27</v>
      </c>
      <c r="G739" s="72">
        <v>44595</v>
      </c>
      <c r="H739" s="69">
        <v>276</v>
      </c>
      <c r="I739" s="69">
        <v>5</v>
      </c>
      <c r="J739" s="59">
        <f t="shared" si="33"/>
        <v>21.62</v>
      </c>
      <c r="K739" s="73" t="str">
        <f t="shared" si="34"/>
        <v>Списать</v>
      </c>
      <c r="L739" s="73">
        <f t="shared" si="35"/>
        <v>583.74</v>
      </c>
    </row>
    <row r="740" spans="1:12" ht="12.75" customHeight="1" x14ac:dyDescent="0.25">
      <c r="A740" s="67" t="s">
        <v>847</v>
      </c>
      <c r="B740" s="67" t="s">
        <v>779</v>
      </c>
      <c r="C740" s="68" t="s">
        <v>2506</v>
      </c>
      <c r="D740" s="67" t="s">
        <v>2507</v>
      </c>
      <c r="E740" s="69">
        <v>551.96749999999997</v>
      </c>
      <c r="F740" s="70">
        <v>6</v>
      </c>
      <c r="G740" s="72">
        <v>45229</v>
      </c>
      <c r="H740" s="69">
        <v>1095</v>
      </c>
      <c r="I740" s="69">
        <v>1</v>
      </c>
      <c r="J740" s="59">
        <f t="shared" si="33"/>
        <v>551.96749999999997</v>
      </c>
      <c r="K740" s="73" t="str">
        <f t="shared" si="34"/>
        <v/>
      </c>
      <c r="L740" s="73">
        <f t="shared" si="35"/>
        <v>3311.8049999999998</v>
      </c>
    </row>
    <row r="741" spans="1:12" ht="12.75" customHeight="1" x14ac:dyDescent="0.25">
      <c r="A741" s="67" t="s">
        <v>1094</v>
      </c>
      <c r="B741" s="67" t="s">
        <v>2508</v>
      </c>
      <c r="C741" s="68" t="s">
        <v>2509</v>
      </c>
      <c r="D741" s="67" t="s">
        <v>2510</v>
      </c>
      <c r="E741" s="69">
        <v>214</v>
      </c>
      <c r="F741" s="70">
        <v>27</v>
      </c>
      <c r="G741" s="72">
        <v>45169.5</v>
      </c>
      <c r="H741" s="69">
        <v>730.5</v>
      </c>
      <c r="I741" s="69">
        <v>1</v>
      </c>
      <c r="J741" s="59">
        <f t="shared" si="33"/>
        <v>214</v>
      </c>
      <c r="K741" s="73" t="str">
        <f t="shared" si="34"/>
        <v/>
      </c>
      <c r="L741" s="73">
        <f t="shared" si="35"/>
        <v>5778</v>
      </c>
    </row>
    <row r="742" spans="1:12" ht="12.75" customHeight="1" x14ac:dyDescent="0.25">
      <c r="A742" s="67" t="s">
        <v>2360</v>
      </c>
      <c r="B742" s="67" t="s">
        <v>802</v>
      </c>
      <c r="C742" s="68" t="s">
        <v>2511</v>
      </c>
      <c r="D742" s="67" t="s">
        <v>2512</v>
      </c>
      <c r="E742" s="69">
        <v>214</v>
      </c>
      <c r="F742" s="70">
        <v>100</v>
      </c>
      <c r="G742" s="72">
        <v>44884</v>
      </c>
      <c r="H742" s="69">
        <v>1440</v>
      </c>
      <c r="I742" s="69">
        <v>1</v>
      </c>
      <c r="J742" s="59">
        <f t="shared" si="33"/>
        <v>214</v>
      </c>
      <c r="K742" s="73" t="str">
        <f t="shared" si="34"/>
        <v/>
      </c>
      <c r="L742" s="73">
        <f t="shared" si="35"/>
        <v>21400</v>
      </c>
    </row>
    <row r="743" spans="1:12" ht="12.75" customHeight="1" x14ac:dyDescent="0.25">
      <c r="A743" s="67" t="s">
        <v>900</v>
      </c>
      <c r="B743" s="67" t="s">
        <v>779</v>
      </c>
      <c r="C743" s="68" t="s">
        <v>2513</v>
      </c>
      <c r="D743" s="67" t="s">
        <v>2514</v>
      </c>
      <c r="E743" s="69">
        <v>338.44979999999998</v>
      </c>
      <c r="F743" s="70">
        <v>203</v>
      </c>
      <c r="G743" s="72">
        <v>44565</v>
      </c>
      <c r="H743" s="69">
        <v>366</v>
      </c>
      <c r="I743" s="69">
        <v>9</v>
      </c>
      <c r="J743" s="59">
        <f t="shared" si="33"/>
        <v>169.22489999999999</v>
      </c>
      <c r="K743" s="73" t="str">
        <f t="shared" si="34"/>
        <v/>
      </c>
      <c r="L743" s="73">
        <f t="shared" si="35"/>
        <v>34352.654699999999</v>
      </c>
    </row>
    <row r="744" spans="1:12" ht="12.75" customHeight="1" x14ac:dyDescent="0.25">
      <c r="A744" s="67" t="s">
        <v>2515</v>
      </c>
      <c r="B744" s="67" t="s">
        <v>992</v>
      </c>
      <c r="C744" s="68" t="s">
        <v>2516</v>
      </c>
      <c r="D744" s="67" t="s">
        <v>2517</v>
      </c>
      <c r="E744" s="69">
        <v>193.05099999999999</v>
      </c>
      <c r="F744" s="70">
        <v>9</v>
      </c>
      <c r="G744" s="72">
        <v>44589</v>
      </c>
      <c r="H744" s="69">
        <v>270</v>
      </c>
      <c r="I744" s="69">
        <v>5</v>
      </c>
      <c r="J744" s="59">
        <f t="shared" si="33"/>
        <v>193.05099999999999</v>
      </c>
      <c r="K744" s="73" t="str">
        <f t="shared" si="34"/>
        <v/>
      </c>
      <c r="L744" s="73">
        <f t="shared" si="35"/>
        <v>1737.4589999999998</v>
      </c>
    </row>
    <row r="745" spans="1:12" ht="12.75" customHeight="1" x14ac:dyDescent="0.25">
      <c r="A745" s="67" t="s">
        <v>858</v>
      </c>
      <c r="B745" s="67" t="s">
        <v>1490</v>
      </c>
      <c r="C745" s="68" t="s">
        <v>2518</v>
      </c>
      <c r="D745" s="67" t="s">
        <v>2519</v>
      </c>
      <c r="E745" s="69">
        <v>214</v>
      </c>
      <c r="F745" s="70">
        <v>77</v>
      </c>
      <c r="G745" s="72">
        <v>45229</v>
      </c>
      <c r="H745" s="69">
        <v>1095</v>
      </c>
      <c r="I745" s="69">
        <v>1</v>
      </c>
      <c r="J745" s="59">
        <f t="shared" si="33"/>
        <v>214</v>
      </c>
      <c r="K745" s="73" t="str">
        <f t="shared" si="34"/>
        <v/>
      </c>
      <c r="L745" s="73">
        <f t="shared" si="35"/>
        <v>16478</v>
      </c>
    </row>
    <row r="746" spans="1:12" ht="12.75" customHeight="1" x14ac:dyDescent="0.25">
      <c r="A746" s="67" t="s">
        <v>847</v>
      </c>
      <c r="B746" s="67" t="s">
        <v>844</v>
      </c>
      <c r="C746" s="68" t="s">
        <v>2520</v>
      </c>
      <c r="D746" s="67" t="s">
        <v>2521</v>
      </c>
      <c r="E746" s="69">
        <v>309.60000000000002</v>
      </c>
      <c r="F746" s="70">
        <v>29</v>
      </c>
      <c r="G746" s="72">
        <v>44563.5</v>
      </c>
      <c r="H746" s="69">
        <v>364.5</v>
      </c>
      <c r="I746" s="69">
        <v>9</v>
      </c>
      <c r="J746" s="59">
        <f t="shared" si="33"/>
        <v>154.80000000000001</v>
      </c>
      <c r="K746" s="73" t="str">
        <f t="shared" si="34"/>
        <v/>
      </c>
      <c r="L746" s="73">
        <f t="shared" si="35"/>
        <v>4489.2000000000007</v>
      </c>
    </row>
    <row r="747" spans="1:12" ht="12.75" customHeight="1" x14ac:dyDescent="0.25">
      <c r="A747" s="67" t="s">
        <v>864</v>
      </c>
      <c r="B747" s="67" t="s">
        <v>810</v>
      </c>
      <c r="C747" s="68" t="s">
        <v>2522</v>
      </c>
      <c r="D747" s="67" t="s">
        <v>2523</v>
      </c>
      <c r="E747" s="69">
        <v>214</v>
      </c>
      <c r="F747" s="70">
        <v>129</v>
      </c>
      <c r="G747" s="72">
        <v>47648</v>
      </c>
      <c r="H747" s="69">
        <v>9999</v>
      </c>
      <c r="I747" s="69">
        <v>1</v>
      </c>
      <c r="J747" s="59">
        <f t="shared" si="33"/>
        <v>214</v>
      </c>
      <c r="K747" s="73" t="str">
        <f t="shared" si="34"/>
        <v/>
      </c>
      <c r="L747" s="73">
        <f t="shared" si="35"/>
        <v>27606</v>
      </c>
    </row>
    <row r="748" spans="1:12" ht="12.75" customHeight="1" x14ac:dyDescent="0.25">
      <c r="A748" s="67" t="s">
        <v>881</v>
      </c>
      <c r="B748" s="67" t="s">
        <v>907</v>
      </c>
      <c r="C748" s="68" t="s">
        <v>2524</v>
      </c>
      <c r="D748" s="67" t="s">
        <v>2525</v>
      </c>
      <c r="E748" s="69">
        <v>214</v>
      </c>
      <c r="F748" s="70">
        <v>36</v>
      </c>
      <c r="G748" s="72">
        <v>44986.5</v>
      </c>
      <c r="H748" s="69">
        <v>547.5</v>
      </c>
      <c r="I748" s="69">
        <v>1</v>
      </c>
      <c r="J748" s="59">
        <f t="shared" si="33"/>
        <v>214</v>
      </c>
      <c r="K748" s="73" t="str">
        <f t="shared" si="34"/>
        <v/>
      </c>
      <c r="L748" s="73">
        <f t="shared" si="35"/>
        <v>7704</v>
      </c>
    </row>
    <row r="749" spans="1:12" ht="12.75" customHeight="1" x14ac:dyDescent="0.25">
      <c r="A749" s="67" t="s">
        <v>1299</v>
      </c>
      <c r="B749" s="67" t="s">
        <v>795</v>
      </c>
      <c r="C749" s="68" t="s">
        <v>2526</v>
      </c>
      <c r="D749" s="67" t="s">
        <v>2527</v>
      </c>
      <c r="E749" s="69">
        <v>214</v>
      </c>
      <c r="F749" s="70">
        <v>35</v>
      </c>
      <c r="G749" s="72">
        <v>47648</v>
      </c>
      <c r="H749" s="69">
        <v>9999</v>
      </c>
      <c r="I749" s="69">
        <v>1</v>
      </c>
      <c r="J749" s="59">
        <f t="shared" si="33"/>
        <v>214</v>
      </c>
      <c r="K749" s="73" t="str">
        <f t="shared" si="34"/>
        <v/>
      </c>
      <c r="L749" s="73">
        <f t="shared" si="35"/>
        <v>7490</v>
      </c>
    </row>
    <row r="750" spans="1:12" ht="12.75" customHeight="1" x14ac:dyDescent="0.25">
      <c r="A750" s="67" t="s">
        <v>928</v>
      </c>
      <c r="B750" s="67" t="s">
        <v>1326</v>
      </c>
      <c r="C750" s="68" t="s">
        <v>2528</v>
      </c>
      <c r="D750" s="67" t="s">
        <v>2529</v>
      </c>
      <c r="E750" s="69">
        <v>214</v>
      </c>
      <c r="F750" s="70">
        <v>61</v>
      </c>
      <c r="G750" s="72">
        <v>47648</v>
      </c>
      <c r="H750" s="69">
        <v>9999</v>
      </c>
      <c r="I750" s="69">
        <v>1</v>
      </c>
      <c r="J750" s="59">
        <f t="shared" si="33"/>
        <v>214</v>
      </c>
      <c r="K750" s="73" t="str">
        <f t="shared" si="34"/>
        <v/>
      </c>
      <c r="L750" s="73">
        <f t="shared" si="35"/>
        <v>13054</v>
      </c>
    </row>
    <row r="751" spans="1:12" ht="12.75" customHeight="1" x14ac:dyDescent="0.25">
      <c r="A751" s="67" t="s">
        <v>1429</v>
      </c>
      <c r="B751" s="67" t="s">
        <v>859</v>
      </c>
      <c r="C751" s="68" t="s">
        <v>2530</v>
      </c>
      <c r="D751" s="67" t="s">
        <v>2531</v>
      </c>
      <c r="E751" s="69">
        <v>211</v>
      </c>
      <c r="F751" s="70">
        <v>3</v>
      </c>
      <c r="G751" s="72">
        <v>45350.5</v>
      </c>
      <c r="H751" s="69">
        <v>973.5</v>
      </c>
      <c r="I751" s="69">
        <v>1</v>
      </c>
      <c r="J751" s="59">
        <f t="shared" si="33"/>
        <v>211</v>
      </c>
      <c r="K751" s="73" t="str">
        <f t="shared" si="34"/>
        <v/>
      </c>
      <c r="L751" s="73">
        <f t="shared" si="35"/>
        <v>633</v>
      </c>
    </row>
    <row r="752" spans="1:12" ht="12.75" customHeight="1" x14ac:dyDescent="0.25">
      <c r="A752" s="67" t="s">
        <v>2532</v>
      </c>
      <c r="B752" s="67" t="s">
        <v>844</v>
      </c>
      <c r="C752" s="68" t="s">
        <v>2533</v>
      </c>
      <c r="D752" s="67" t="s">
        <v>2534</v>
      </c>
      <c r="E752" s="69">
        <v>199</v>
      </c>
      <c r="F752" s="70">
        <v>32</v>
      </c>
      <c r="G752" s="72">
        <v>44565</v>
      </c>
      <c r="H752" s="69">
        <v>366</v>
      </c>
      <c r="I752" s="69">
        <v>9</v>
      </c>
      <c r="J752" s="59">
        <f t="shared" si="33"/>
        <v>99.5</v>
      </c>
      <c r="K752" s="73" t="str">
        <f t="shared" si="34"/>
        <v>Списать</v>
      </c>
      <c r="L752" s="73">
        <f t="shared" si="35"/>
        <v>3184</v>
      </c>
    </row>
    <row r="753" spans="1:12" ht="12.75" customHeight="1" x14ac:dyDescent="0.25">
      <c r="A753" s="67" t="s">
        <v>836</v>
      </c>
      <c r="B753" s="67" t="s">
        <v>2535</v>
      </c>
      <c r="C753" s="68" t="s">
        <v>2536</v>
      </c>
      <c r="D753" s="67" t="s">
        <v>2537</v>
      </c>
      <c r="E753" s="69">
        <v>23.151700000000002</v>
      </c>
      <c r="F753" s="70">
        <v>0</v>
      </c>
      <c r="G753" s="72">
        <v>44565</v>
      </c>
      <c r="H753" s="69">
        <v>366</v>
      </c>
      <c r="I753" s="69">
        <v>9</v>
      </c>
      <c r="J753" s="59">
        <f t="shared" si="33"/>
        <v>11.575850000000001</v>
      </c>
      <c r="K753" s="73" t="str">
        <f t="shared" si="34"/>
        <v>Списать</v>
      </c>
      <c r="L753" s="73">
        <f t="shared" si="35"/>
        <v>0</v>
      </c>
    </row>
    <row r="754" spans="1:12" ht="12.75" customHeight="1" x14ac:dyDescent="0.25">
      <c r="A754" s="67" t="s">
        <v>782</v>
      </c>
      <c r="B754" s="67" t="s">
        <v>1396</v>
      </c>
      <c r="C754" s="68" t="s">
        <v>2538</v>
      </c>
      <c r="D754" s="67" t="s">
        <v>2539</v>
      </c>
      <c r="E754" s="69">
        <v>134.8338</v>
      </c>
      <c r="F754" s="70">
        <v>9</v>
      </c>
      <c r="G754" s="72">
        <v>44985</v>
      </c>
      <c r="H754" s="69">
        <v>546</v>
      </c>
      <c r="I754" s="69">
        <v>1</v>
      </c>
      <c r="J754" s="59">
        <f t="shared" si="33"/>
        <v>134.8338</v>
      </c>
      <c r="K754" s="73" t="str">
        <f t="shared" si="34"/>
        <v/>
      </c>
      <c r="L754" s="73">
        <f t="shared" si="35"/>
        <v>1213.5041999999999</v>
      </c>
    </row>
    <row r="755" spans="1:12" ht="12.75" customHeight="1" x14ac:dyDescent="0.25">
      <c r="A755" s="67" t="s">
        <v>828</v>
      </c>
      <c r="B755" s="67" t="s">
        <v>2540</v>
      </c>
      <c r="C755" s="68" t="s">
        <v>2541</v>
      </c>
      <c r="D755" s="67" t="s">
        <v>2542</v>
      </c>
      <c r="E755" s="69">
        <v>213.7484</v>
      </c>
      <c r="F755" s="70">
        <v>16</v>
      </c>
      <c r="G755" s="72">
        <v>44565</v>
      </c>
      <c r="H755" s="69">
        <v>366</v>
      </c>
      <c r="I755" s="69">
        <v>9</v>
      </c>
      <c r="J755" s="59">
        <f t="shared" si="33"/>
        <v>106.8742</v>
      </c>
      <c r="K755" s="73" t="str">
        <f t="shared" si="34"/>
        <v/>
      </c>
      <c r="L755" s="73">
        <f t="shared" si="35"/>
        <v>1709.9872</v>
      </c>
    </row>
    <row r="756" spans="1:12" ht="12.75" customHeight="1" x14ac:dyDescent="0.25">
      <c r="A756" s="67" t="s">
        <v>1002</v>
      </c>
      <c r="B756" s="67" t="s">
        <v>837</v>
      </c>
      <c r="C756" s="68" t="s">
        <v>2543</v>
      </c>
      <c r="D756" s="67" t="s">
        <v>2544</v>
      </c>
      <c r="E756" s="69">
        <v>424.06270000000001</v>
      </c>
      <c r="F756" s="70">
        <v>36</v>
      </c>
      <c r="G756" s="72">
        <v>44709</v>
      </c>
      <c r="H756" s="69">
        <v>540</v>
      </c>
      <c r="I756" s="69">
        <v>10</v>
      </c>
      <c r="J756" s="59">
        <f t="shared" si="33"/>
        <v>212.03135</v>
      </c>
      <c r="K756" s="73" t="str">
        <f t="shared" si="34"/>
        <v/>
      </c>
      <c r="L756" s="73">
        <f t="shared" si="35"/>
        <v>7633.1286</v>
      </c>
    </row>
    <row r="757" spans="1:12" ht="12.75" customHeight="1" x14ac:dyDescent="0.25">
      <c r="A757" s="67" t="s">
        <v>809</v>
      </c>
      <c r="B757" s="67" t="s">
        <v>992</v>
      </c>
      <c r="C757" s="68" t="s">
        <v>2545</v>
      </c>
      <c r="D757" s="67" t="s">
        <v>2546</v>
      </c>
      <c r="E757" s="69">
        <v>193.1223</v>
      </c>
      <c r="F757" s="70">
        <v>21</v>
      </c>
      <c r="G757" s="72">
        <v>44439</v>
      </c>
      <c r="H757" s="69">
        <v>210</v>
      </c>
      <c r="I757" s="69">
        <v>8</v>
      </c>
      <c r="J757" s="59">
        <f t="shared" si="33"/>
        <v>193.1223</v>
      </c>
      <c r="K757" s="73" t="str">
        <f t="shared" si="34"/>
        <v/>
      </c>
      <c r="L757" s="73">
        <f t="shared" si="35"/>
        <v>4055.5682999999999</v>
      </c>
    </row>
    <row r="758" spans="1:12" ht="12.75" customHeight="1" x14ac:dyDescent="0.25">
      <c r="A758" s="67" t="s">
        <v>928</v>
      </c>
      <c r="B758" s="67" t="s">
        <v>844</v>
      </c>
      <c r="C758" s="68" t="s">
        <v>2547</v>
      </c>
      <c r="D758" s="67" t="s">
        <v>2548</v>
      </c>
      <c r="E758" s="69">
        <v>28.38</v>
      </c>
      <c r="F758" s="70">
        <v>39</v>
      </c>
      <c r="G758" s="72">
        <v>44550</v>
      </c>
      <c r="H758" s="69">
        <v>141</v>
      </c>
      <c r="I758" s="69">
        <v>2</v>
      </c>
      <c r="J758" s="59">
        <f t="shared" si="33"/>
        <v>28.38</v>
      </c>
      <c r="K758" s="73" t="str">
        <f t="shared" si="34"/>
        <v>Списать</v>
      </c>
      <c r="L758" s="73">
        <f t="shared" si="35"/>
        <v>1106.82</v>
      </c>
    </row>
    <row r="759" spans="1:12" ht="12.75" customHeight="1" x14ac:dyDescent="0.25">
      <c r="A759" s="67" t="s">
        <v>794</v>
      </c>
      <c r="B759" s="67" t="s">
        <v>851</v>
      </c>
      <c r="C759" s="68" t="s">
        <v>2549</v>
      </c>
      <c r="D759" s="67" t="s">
        <v>2550</v>
      </c>
      <c r="E759" s="69">
        <v>130.83090000000001</v>
      </c>
      <c r="F759" s="70">
        <v>534</v>
      </c>
      <c r="G759" s="72">
        <v>44529</v>
      </c>
      <c r="H759" s="69">
        <v>180</v>
      </c>
      <c r="I759" s="69">
        <v>4</v>
      </c>
      <c r="J759" s="59">
        <f t="shared" si="33"/>
        <v>130.83090000000001</v>
      </c>
      <c r="K759" s="73" t="str">
        <f t="shared" si="34"/>
        <v/>
      </c>
      <c r="L759" s="73">
        <f t="shared" si="35"/>
        <v>69863.700600000011</v>
      </c>
    </row>
    <row r="760" spans="1:12" ht="12.75" customHeight="1" x14ac:dyDescent="0.25">
      <c r="A760" s="67" t="s">
        <v>782</v>
      </c>
      <c r="B760" s="67" t="s">
        <v>810</v>
      </c>
      <c r="C760" s="68" t="s">
        <v>2551</v>
      </c>
      <c r="D760" s="67" t="s">
        <v>2552</v>
      </c>
      <c r="E760" s="69">
        <v>214</v>
      </c>
      <c r="F760" s="70">
        <v>31</v>
      </c>
      <c r="G760" s="72">
        <v>47648</v>
      </c>
      <c r="H760" s="69">
        <v>9999</v>
      </c>
      <c r="I760" s="69">
        <v>10</v>
      </c>
      <c r="J760" s="59">
        <f t="shared" si="33"/>
        <v>107</v>
      </c>
      <c r="K760" s="73" t="str">
        <f t="shared" si="34"/>
        <v/>
      </c>
      <c r="L760" s="73">
        <f t="shared" si="35"/>
        <v>3317</v>
      </c>
    </row>
    <row r="761" spans="1:12" ht="12.75" customHeight="1" x14ac:dyDescent="0.25">
      <c r="A761" s="67" t="s">
        <v>1038</v>
      </c>
      <c r="B761" s="67" t="s">
        <v>865</v>
      </c>
      <c r="C761" s="68" t="s">
        <v>2553</v>
      </c>
      <c r="D761" s="67" t="s">
        <v>2554</v>
      </c>
      <c r="E761" s="69">
        <v>214</v>
      </c>
      <c r="F761" s="70">
        <v>26</v>
      </c>
      <c r="G761" s="72">
        <v>45169.5</v>
      </c>
      <c r="H761" s="69">
        <v>730.5</v>
      </c>
      <c r="I761" s="69">
        <v>1</v>
      </c>
      <c r="J761" s="59">
        <f t="shared" si="33"/>
        <v>214</v>
      </c>
      <c r="K761" s="73" t="str">
        <f t="shared" si="34"/>
        <v/>
      </c>
      <c r="L761" s="73">
        <f t="shared" si="35"/>
        <v>5564</v>
      </c>
    </row>
    <row r="762" spans="1:12" ht="12.75" customHeight="1" x14ac:dyDescent="0.25">
      <c r="A762" s="67" t="s">
        <v>900</v>
      </c>
      <c r="B762" s="67" t="s">
        <v>837</v>
      </c>
      <c r="C762" s="68" t="s">
        <v>2555</v>
      </c>
      <c r="D762" s="67" t="s">
        <v>2556</v>
      </c>
      <c r="E762" s="69">
        <v>123.5291</v>
      </c>
      <c r="F762" s="70">
        <v>30</v>
      </c>
      <c r="G762" s="72">
        <v>45249</v>
      </c>
      <c r="H762" s="69">
        <v>1080</v>
      </c>
      <c r="I762" s="69">
        <v>10</v>
      </c>
      <c r="J762" s="59">
        <f t="shared" si="33"/>
        <v>61.76455</v>
      </c>
      <c r="K762" s="73" t="str">
        <f t="shared" si="34"/>
        <v>Списать</v>
      </c>
      <c r="L762" s="73">
        <f t="shared" si="35"/>
        <v>1852.9365</v>
      </c>
    </row>
    <row r="763" spans="1:12" ht="12.75" customHeight="1" x14ac:dyDescent="0.25">
      <c r="A763" s="67" t="s">
        <v>1002</v>
      </c>
      <c r="B763" s="67" t="s">
        <v>946</v>
      </c>
      <c r="C763" s="68" t="s">
        <v>2557</v>
      </c>
      <c r="D763" s="67" t="s">
        <v>2558</v>
      </c>
      <c r="E763" s="69">
        <v>36.490499999999997</v>
      </c>
      <c r="F763" s="70">
        <v>48</v>
      </c>
      <c r="G763" s="72">
        <v>45226</v>
      </c>
      <c r="H763" s="69">
        <v>1098</v>
      </c>
      <c r="I763" s="69">
        <v>1</v>
      </c>
      <c r="J763" s="59">
        <f t="shared" si="33"/>
        <v>36.490499999999997</v>
      </c>
      <c r="K763" s="73" t="str">
        <f t="shared" si="34"/>
        <v>Списать</v>
      </c>
      <c r="L763" s="73">
        <f t="shared" si="35"/>
        <v>1751.5439999999999</v>
      </c>
    </row>
    <row r="764" spans="1:12" ht="12.75" customHeight="1" x14ac:dyDescent="0.25">
      <c r="A764" s="67" t="s">
        <v>782</v>
      </c>
      <c r="B764" s="67" t="s">
        <v>1961</v>
      </c>
      <c r="C764" s="68" t="s">
        <v>2559</v>
      </c>
      <c r="D764" s="67" t="s">
        <v>2560</v>
      </c>
      <c r="E764" s="69">
        <v>91.220799999999997</v>
      </c>
      <c r="F764" s="70">
        <v>6</v>
      </c>
      <c r="G764" s="72">
        <v>44388</v>
      </c>
      <c r="H764" s="69">
        <v>159</v>
      </c>
      <c r="I764" s="69">
        <v>8</v>
      </c>
      <c r="J764" s="59">
        <f t="shared" si="33"/>
        <v>91.220799999999997</v>
      </c>
      <c r="K764" s="73" t="str">
        <f t="shared" si="34"/>
        <v>Списать</v>
      </c>
      <c r="L764" s="73">
        <f t="shared" si="35"/>
        <v>547.32479999999998</v>
      </c>
    </row>
    <row r="765" spans="1:12" ht="12.75" customHeight="1" x14ac:dyDescent="0.25">
      <c r="A765" s="67" t="s">
        <v>782</v>
      </c>
      <c r="B765" s="67" t="s">
        <v>1022</v>
      </c>
      <c r="C765" s="68" t="s">
        <v>2561</v>
      </c>
      <c r="D765" s="67" t="s">
        <v>2562</v>
      </c>
      <c r="E765" s="69">
        <v>214</v>
      </c>
      <c r="F765" s="70">
        <v>88</v>
      </c>
      <c r="G765" s="72">
        <v>44563.5</v>
      </c>
      <c r="H765" s="69">
        <v>364.5</v>
      </c>
      <c r="I765" s="69">
        <v>9</v>
      </c>
      <c r="J765" s="59">
        <f t="shared" si="33"/>
        <v>107</v>
      </c>
      <c r="K765" s="73" t="str">
        <f t="shared" si="34"/>
        <v/>
      </c>
      <c r="L765" s="73">
        <f t="shared" si="35"/>
        <v>9416</v>
      </c>
    </row>
    <row r="766" spans="1:12" ht="12.75" customHeight="1" x14ac:dyDescent="0.25">
      <c r="A766" s="67" t="s">
        <v>847</v>
      </c>
      <c r="B766" s="67" t="s">
        <v>2008</v>
      </c>
      <c r="C766" s="68" t="s">
        <v>2563</v>
      </c>
      <c r="D766" s="67" t="s">
        <v>2564</v>
      </c>
      <c r="E766" s="69">
        <v>184.14</v>
      </c>
      <c r="F766" s="70">
        <v>19</v>
      </c>
      <c r="G766" s="72">
        <v>45264</v>
      </c>
      <c r="H766" s="69">
        <v>1095</v>
      </c>
      <c r="I766" s="69">
        <v>10</v>
      </c>
      <c r="J766" s="59">
        <f t="shared" si="33"/>
        <v>92.07</v>
      </c>
      <c r="K766" s="73" t="str">
        <f t="shared" si="34"/>
        <v>Списать</v>
      </c>
      <c r="L766" s="73">
        <f t="shared" si="35"/>
        <v>1749.33</v>
      </c>
    </row>
    <row r="767" spans="1:12" ht="12.75" customHeight="1" x14ac:dyDescent="0.25">
      <c r="A767" s="67" t="s">
        <v>1038</v>
      </c>
      <c r="B767" s="67" t="s">
        <v>795</v>
      </c>
      <c r="C767" s="68" t="s">
        <v>2565</v>
      </c>
      <c r="D767" s="67" t="s">
        <v>2566</v>
      </c>
      <c r="E767" s="69">
        <v>214</v>
      </c>
      <c r="F767" s="70">
        <v>194</v>
      </c>
      <c r="G767" s="72">
        <v>44899.5</v>
      </c>
      <c r="H767" s="69">
        <v>730.5</v>
      </c>
      <c r="I767" s="69">
        <v>10</v>
      </c>
      <c r="J767" s="59">
        <f t="shared" si="33"/>
        <v>107</v>
      </c>
      <c r="K767" s="73" t="str">
        <f t="shared" si="34"/>
        <v/>
      </c>
      <c r="L767" s="73">
        <f t="shared" si="35"/>
        <v>20758</v>
      </c>
    </row>
    <row r="768" spans="1:12" ht="12.75" customHeight="1" x14ac:dyDescent="0.25">
      <c r="A768" s="67" t="s">
        <v>794</v>
      </c>
      <c r="B768" s="67" t="s">
        <v>1703</v>
      </c>
      <c r="C768" s="68" t="s">
        <v>2567</v>
      </c>
      <c r="D768" s="67" t="s">
        <v>2568</v>
      </c>
      <c r="E768" s="69">
        <v>207.89</v>
      </c>
      <c r="F768" s="70">
        <v>136</v>
      </c>
      <c r="G768" s="72">
        <v>45229</v>
      </c>
      <c r="H768" s="69">
        <v>1095</v>
      </c>
      <c r="I768" s="69">
        <v>1</v>
      </c>
      <c r="J768" s="59">
        <f t="shared" si="33"/>
        <v>207.89</v>
      </c>
      <c r="K768" s="73" t="str">
        <f t="shared" si="34"/>
        <v/>
      </c>
      <c r="L768" s="73">
        <f t="shared" si="35"/>
        <v>28273.039999999997</v>
      </c>
    </row>
    <row r="769" spans="1:12" ht="12.75" customHeight="1" x14ac:dyDescent="0.25">
      <c r="A769" s="67" t="s">
        <v>1220</v>
      </c>
      <c r="B769" s="67" t="s">
        <v>844</v>
      </c>
      <c r="C769" s="68" t="s">
        <v>2569</v>
      </c>
      <c r="D769" s="67" t="s">
        <v>2570</v>
      </c>
      <c r="E769" s="69">
        <v>264.87</v>
      </c>
      <c r="F769" s="70">
        <v>5</v>
      </c>
      <c r="G769" s="72">
        <v>44563.5</v>
      </c>
      <c r="H769" s="69">
        <v>364.5</v>
      </c>
      <c r="I769" s="69">
        <v>9</v>
      </c>
      <c r="J769" s="59">
        <f t="shared" si="33"/>
        <v>132.435</v>
      </c>
      <c r="K769" s="73" t="str">
        <f t="shared" si="34"/>
        <v/>
      </c>
      <c r="L769" s="73">
        <f t="shared" si="35"/>
        <v>662.17499999999995</v>
      </c>
    </row>
    <row r="770" spans="1:12" ht="12.75" customHeight="1" x14ac:dyDescent="0.25">
      <c r="A770" s="67" t="s">
        <v>1524</v>
      </c>
      <c r="B770" s="67" t="s">
        <v>810</v>
      </c>
      <c r="C770" s="68" t="s">
        <v>2571</v>
      </c>
      <c r="D770" s="67" t="s">
        <v>2572</v>
      </c>
      <c r="E770" s="69">
        <v>214</v>
      </c>
      <c r="F770" s="70">
        <v>201</v>
      </c>
      <c r="G770" s="72">
        <v>47648</v>
      </c>
      <c r="H770" s="69">
        <v>9999</v>
      </c>
      <c r="I770" s="69">
        <v>1</v>
      </c>
      <c r="J770" s="59">
        <f t="shared" si="33"/>
        <v>214</v>
      </c>
      <c r="K770" s="73" t="str">
        <f t="shared" si="34"/>
        <v/>
      </c>
      <c r="L770" s="73">
        <f t="shared" si="35"/>
        <v>43014</v>
      </c>
    </row>
    <row r="771" spans="1:12" ht="12.75" customHeight="1" x14ac:dyDescent="0.25">
      <c r="A771" s="67" t="s">
        <v>858</v>
      </c>
      <c r="B771" s="67" t="s">
        <v>907</v>
      </c>
      <c r="C771" s="68" t="s">
        <v>2573</v>
      </c>
      <c r="D771" s="67" t="s">
        <v>2574</v>
      </c>
      <c r="E771" s="69">
        <v>438.22800000000001</v>
      </c>
      <c r="F771" s="70">
        <v>31</v>
      </c>
      <c r="G771" s="72">
        <v>44563.5</v>
      </c>
      <c r="H771" s="69">
        <v>364.5</v>
      </c>
      <c r="I771" s="69">
        <v>9</v>
      </c>
      <c r="J771" s="59">
        <f t="shared" ref="J771:J834" si="36">IF(I771&gt;8,E771/2,E771)</f>
        <v>219.114</v>
      </c>
      <c r="K771" s="73" t="str">
        <f t="shared" ref="K771:K834" si="37">IF(J771&lt;100,"Списать","")</f>
        <v/>
      </c>
      <c r="L771" s="73">
        <f t="shared" ref="L771:L834" si="38">F771*J771</f>
        <v>6792.5340000000006</v>
      </c>
    </row>
    <row r="772" spans="1:12" ht="12.75" customHeight="1" x14ac:dyDescent="0.25">
      <c r="A772" s="67" t="s">
        <v>1121</v>
      </c>
      <c r="B772" s="67" t="s">
        <v>865</v>
      </c>
      <c r="C772" s="68" t="s">
        <v>2575</v>
      </c>
      <c r="D772" s="67" t="s">
        <v>2576</v>
      </c>
      <c r="E772" s="69">
        <v>214</v>
      </c>
      <c r="F772" s="70">
        <v>28</v>
      </c>
      <c r="G772" s="72">
        <v>45168</v>
      </c>
      <c r="H772" s="69">
        <v>729</v>
      </c>
      <c r="I772" s="69">
        <v>1</v>
      </c>
      <c r="J772" s="59">
        <f t="shared" si="36"/>
        <v>214</v>
      </c>
      <c r="K772" s="73" t="str">
        <f t="shared" si="37"/>
        <v/>
      </c>
      <c r="L772" s="73">
        <f t="shared" si="38"/>
        <v>5992</v>
      </c>
    </row>
    <row r="773" spans="1:12" ht="12.75" customHeight="1" x14ac:dyDescent="0.25">
      <c r="A773" s="67" t="s">
        <v>782</v>
      </c>
      <c r="B773" s="67" t="s">
        <v>1045</v>
      </c>
      <c r="C773" s="68" t="s">
        <v>2577</v>
      </c>
      <c r="D773" s="67" t="s">
        <v>2578</v>
      </c>
      <c r="E773" s="69">
        <v>214</v>
      </c>
      <c r="F773" s="70">
        <v>52</v>
      </c>
      <c r="G773" s="72">
        <v>44565</v>
      </c>
      <c r="H773" s="69">
        <v>366</v>
      </c>
      <c r="I773" s="69">
        <v>9</v>
      </c>
      <c r="J773" s="59">
        <f t="shared" si="36"/>
        <v>107</v>
      </c>
      <c r="K773" s="73" t="str">
        <f t="shared" si="37"/>
        <v/>
      </c>
      <c r="L773" s="73">
        <f t="shared" si="38"/>
        <v>5564</v>
      </c>
    </row>
    <row r="774" spans="1:12" ht="12.75" customHeight="1" x14ac:dyDescent="0.25">
      <c r="A774" s="67" t="s">
        <v>1206</v>
      </c>
      <c r="B774" s="67" t="s">
        <v>1372</v>
      </c>
      <c r="C774" s="68" t="s">
        <v>2579</v>
      </c>
      <c r="D774" s="67" t="s">
        <v>2580</v>
      </c>
      <c r="E774" s="69">
        <v>192.12</v>
      </c>
      <c r="F774" s="70">
        <v>0</v>
      </c>
      <c r="G774" s="72">
        <v>47648</v>
      </c>
      <c r="H774" s="69">
        <v>9999</v>
      </c>
      <c r="I774" s="69">
        <v>1</v>
      </c>
      <c r="J774" s="59">
        <f t="shared" si="36"/>
        <v>192.12</v>
      </c>
      <c r="K774" s="73" t="str">
        <f t="shared" si="37"/>
        <v/>
      </c>
      <c r="L774" s="73">
        <f t="shared" si="38"/>
        <v>0</v>
      </c>
    </row>
    <row r="775" spans="1:12" ht="12.75" customHeight="1" x14ac:dyDescent="0.25">
      <c r="A775" s="67" t="s">
        <v>1002</v>
      </c>
      <c r="B775" s="67" t="s">
        <v>799</v>
      </c>
      <c r="C775" s="68" t="s">
        <v>2581</v>
      </c>
      <c r="D775" s="67" t="s">
        <v>2582</v>
      </c>
      <c r="E775" s="69">
        <v>214</v>
      </c>
      <c r="F775" s="70">
        <v>9</v>
      </c>
      <c r="G775" s="72">
        <v>45040.5</v>
      </c>
      <c r="H775" s="69">
        <v>601.5</v>
      </c>
      <c r="I775" s="69">
        <v>1</v>
      </c>
      <c r="J775" s="59">
        <f t="shared" si="36"/>
        <v>214</v>
      </c>
      <c r="K775" s="73" t="str">
        <f t="shared" si="37"/>
        <v/>
      </c>
      <c r="L775" s="73">
        <f t="shared" si="38"/>
        <v>1926</v>
      </c>
    </row>
    <row r="776" spans="1:12" ht="12.75" customHeight="1" x14ac:dyDescent="0.25">
      <c r="A776" s="67" t="s">
        <v>1038</v>
      </c>
      <c r="B776" s="67" t="s">
        <v>844</v>
      </c>
      <c r="C776" s="68" t="s">
        <v>2583</v>
      </c>
      <c r="D776" s="67" t="s">
        <v>2584</v>
      </c>
      <c r="E776" s="69">
        <v>151.38</v>
      </c>
      <c r="F776" s="70">
        <v>20</v>
      </c>
      <c r="G776" s="72">
        <v>44439</v>
      </c>
      <c r="H776" s="69">
        <v>180</v>
      </c>
      <c r="I776" s="69">
        <v>7</v>
      </c>
      <c r="J776" s="59">
        <f t="shared" si="36"/>
        <v>151.38</v>
      </c>
      <c r="K776" s="73" t="str">
        <f t="shared" si="37"/>
        <v/>
      </c>
      <c r="L776" s="73">
        <f t="shared" si="38"/>
        <v>3027.6</v>
      </c>
    </row>
    <row r="777" spans="1:12" ht="12.75" customHeight="1" x14ac:dyDescent="0.25">
      <c r="A777" s="67" t="s">
        <v>1354</v>
      </c>
      <c r="B777" s="67" t="s">
        <v>799</v>
      </c>
      <c r="C777" s="68" t="s">
        <v>2585</v>
      </c>
      <c r="D777" s="67" t="s">
        <v>2586</v>
      </c>
      <c r="E777" s="69">
        <v>214</v>
      </c>
      <c r="F777" s="70">
        <v>93</v>
      </c>
      <c r="G777" s="72">
        <v>44680.5</v>
      </c>
      <c r="H777" s="69">
        <v>481.5</v>
      </c>
      <c r="I777" s="69">
        <v>9</v>
      </c>
      <c r="J777" s="59">
        <f t="shared" si="36"/>
        <v>107</v>
      </c>
      <c r="K777" s="73" t="str">
        <f t="shared" si="37"/>
        <v/>
      </c>
      <c r="L777" s="73">
        <f t="shared" si="38"/>
        <v>9951</v>
      </c>
    </row>
    <row r="778" spans="1:12" ht="12.75" customHeight="1" x14ac:dyDescent="0.25">
      <c r="A778" s="67" t="s">
        <v>1197</v>
      </c>
      <c r="B778" s="67" t="s">
        <v>2119</v>
      </c>
      <c r="C778" s="68" t="s">
        <v>2587</v>
      </c>
      <c r="D778" s="67" t="s">
        <v>2588</v>
      </c>
      <c r="E778" s="69">
        <v>214</v>
      </c>
      <c r="F778" s="70">
        <v>21</v>
      </c>
      <c r="G778" s="72">
        <v>44709</v>
      </c>
      <c r="H778" s="69">
        <v>540</v>
      </c>
      <c r="I778" s="69">
        <v>10</v>
      </c>
      <c r="J778" s="59">
        <f t="shared" si="36"/>
        <v>107</v>
      </c>
      <c r="K778" s="73" t="str">
        <f t="shared" si="37"/>
        <v/>
      </c>
      <c r="L778" s="73">
        <f t="shared" si="38"/>
        <v>2247</v>
      </c>
    </row>
    <row r="779" spans="1:12" ht="12.75" customHeight="1" x14ac:dyDescent="0.25">
      <c r="A779" s="67" t="s">
        <v>2589</v>
      </c>
      <c r="B779" s="67" t="s">
        <v>999</v>
      </c>
      <c r="C779" s="68" t="s">
        <v>2590</v>
      </c>
      <c r="D779" s="67" t="s">
        <v>2591</v>
      </c>
      <c r="E779" s="69">
        <v>214</v>
      </c>
      <c r="F779" s="70">
        <v>102</v>
      </c>
      <c r="G779" s="72">
        <v>44559</v>
      </c>
      <c r="H779" s="69">
        <v>360</v>
      </c>
      <c r="I779" s="69">
        <v>9</v>
      </c>
      <c r="J779" s="59">
        <f t="shared" si="36"/>
        <v>107</v>
      </c>
      <c r="K779" s="73" t="str">
        <f t="shared" si="37"/>
        <v/>
      </c>
      <c r="L779" s="73">
        <f t="shared" si="38"/>
        <v>10914</v>
      </c>
    </row>
    <row r="780" spans="1:12" ht="12.75" customHeight="1" x14ac:dyDescent="0.25">
      <c r="A780" s="67" t="s">
        <v>774</v>
      </c>
      <c r="B780" s="67" t="s">
        <v>779</v>
      </c>
      <c r="C780" s="68" t="s">
        <v>2592</v>
      </c>
      <c r="D780" s="67" t="s">
        <v>2593</v>
      </c>
      <c r="E780" s="69">
        <v>214</v>
      </c>
      <c r="F780" s="70">
        <v>12</v>
      </c>
      <c r="G780" s="72">
        <v>45169.5</v>
      </c>
      <c r="H780" s="69">
        <v>730.5</v>
      </c>
      <c r="I780" s="69">
        <v>1</v>
      </c>
      <c r="J780" s="59">
        <f t="shared" si="36"/>
        <v>214</v>
      </c>
      <c r="K780" s="73" t="str">
        <f t="shared" si="37"/>
        <v/>
      </c>
      <c r="L780" s="73">
        <f t="shared" si="38"/>
        <v>2568</v>
      </c>
    </row>
    <row r="781" spans="1:12" ht="12.75" customHeight="1" x14ac:dyDescent="0.25">
      <c r="A781" s="67" t="s">
        <v>786</v>
      </c>
      <c r="B781" s="67" t="s">
        <v>844</v>
      </c>
      <c r="C781" s="68" t="s">
        <v>2594</v>
      </c>
      <c r="D781" s="67" t="s">
        <v>2595</v>
      </c>
      <c r="E781" s="69">
        <v>49.86</v>
      </c>
      <c r="F781" s="70">
        <v>22</v>
      </c>
      <c r="G781" s="72">
        <v>44578.5</v>
      </c>
      <c r="H781" s="69">
        <v>139.5</v>
      </c>
      <c r="I781" s="69">
        <v>1</v>
      </c>
      <c r="J781" s="59">
        <f t="shared" si="36"/>
        <v>49.86</v>
      </c>
      <c r="K781" s="73" t="str">
        <f t="shared" si="37"/>
        <v>Списать</v>
      </c>
      <c r="L781" s="73">
        <f t="shared" si="38"/>
        <v>1096.92</v>
      </c>
    </row>
    <row r="782" spans="1:12" ht="12.75" customHeight="1" x14ac:dyDescent="0.25">
      <c r="A782" s="67" t="s">
        <v>858</v>
      </c>
      <c r="B782" s="67" t="s">
        <v>992</v>
      </c>
      <c r="C782" s="68" t="s">
        <v>2596</v>
      </c>
      <c r="D782" s="67" t="s">
        <v>2597</v>
      </c>
      <c r="E782" s="69">
        <v>91.038700000000006</v>
      </c>
      <c r="F782" s="70">
        <v>28</v>
      </c>
      <c r="G782" s="72">
        <v>44559</v>
      </c>
      <c r="H782" s="69">
        <v>120</v>
      </c>
      <c r="I782" s="69">
        <v>1</v>
      </c>
      <c r="J782" s="59">
        <f t="shared" si="36"/>
        <v>91.038700000000006</v>
      </c>
      <c r="K782" s="73" t="str">
        <f t="shared" si="37"/>
        <v>Списать</v>
      </c>
      <c r="L782" s="73">
        <f t="shared" si="38"/>
        <v>2549.0835999999999</v>
      </c>
    </row>
    <row r="783" spans="1:12" ht="12.75" customHeight="1" x14ac:dyDescent="0.25">
      <c r="A783" s="67" t="s">
        <v>952</v>
      </c>
      <c r="B783" s="67" t="s">
        <v>1677</v>
      </c>
      <c r="C783" s="68" t="s">
        <v>2598</v>
      </c>
      <c r="D783" s="67" t="s">
        <v>2599</v>
      </c>
      <c r="E783" s="69">
        <v>214</v>
      </c>
      <c r="F783" s="70">
        <v>1243</v>
      </c>
      <c r="G783" s="72">
        <v>44988</v>
      </c>
      <c r="H783" s="69">
        <v>549</v>
      </c>
      <c r="I783" s="69">
        <v>1</v>
      </c>
      <c r="J783" s="59">
        <f t="shared" si="36"/>
        <v>214</v>
      </c>
      <c r="K783" s="73" t="str">
        <f t="shared" si="37"/>
        <v/>
      </c>
      <c r="L783" s="73">
        <f t="shared" si="38"/>
        <v>266002</v>
      </c>
    </row>
    <row r="784" spans="1:12" ht="12.75" customHeight="1" x14ac:dyDescent="0.25">
      <c r="A784" s="67" t="s">
        <v>949</v>
      </c>
      <c r="B784" s="67" t="s">
        <v>795</v>
      </c>
      <c r="C784" s="68" t="s">
        <v>2600</v>
      </c>
      <c r="D784" s="67" t="s">
        <v>2601</v>
      </c>
      <c r="E784" s="69">
        <v>214</v>
      </c>
      <c r="F784" s="70">
        <v>323</v>
      </c>
      <c r="G784" s="72">
        <v>45159</v>
      </c>
      <c r="H784" s="69">
        <v>720</v>
      </c>
      <c r="I784" s="69">
        <v>1</v>
      </c>
      <c r="J784" s="59">
        <f t="shared" si="36"/>
        <v>214</v>
      </c>
      <c r="K784" s="73" t="str">
        <f t="shared" si="37"/>
        <v/>
      </c>
      <c r="L784" s="73">
        <f t="shared" si="38"/>
        <v>69122</v>
      </c>
    </row>
    <row r="785" spans="1:12" ht="12.75" customHeight="1" x14ac:dyDescent="0.25">
      <c r="A785" s="67" t="s">
        <v>968</v>
      </c>
      <c r="B785" s="67" t="s">
        <v>907</v>
      </c>
      <c r="C785" s="68" t="s">
        <v>2602</v>
      </c>
      <c r="D785" s="67" t="s">
        <v>2603</v>
      </c>
      <c r="E785" s="69">
        <v>214</v>
      </c>
      <c r="F785" s="70">
        <v>24</v>
      </c>
      <c r="G785" s="72">
        <v>44563.5</v>
      </c>
      <c r="H785" s="69">
        <v>364.5</v>
      </c>
      <c r="I785" s="69">
        <v>9</v>
      </c>
      <c r="J785" s="59">
        <f t="shared" si="36"/>
        <v>107</v>
      </c>
      <c r="K785" s="73" t="str">
        <f t="shared" si="37"/>
        <v/>
      </c>
      <c r="L785" s="73">
        <f t="shared" si="38"/>
        <v>2568</v>
      </c>
    </row>
    <row r="786" spans="1:12" ht="12.75" customHeight="1" x14ac:dyDescent="0.25">
      <c r="A786" s="67" t="s">
        <v>900</v>
      </c>
      <c r="B786" s="67" t="s">
        <v>2604</v>
      </c>
      <c r="C786" s="68" t="s">
        <v>2605</v>
      </c>
      <c r="D786" s="67" t="s">
        <v>2606</v>
      </c>
      <c r="E786" s="69">
        <v>214</v>
      </c>
      <c r="F786" s="70">
        <v>19</v>
      </c>
      <c r="G786" s="72">
        <v>45229</v>
      </c>
      <c r="H786" s="69">
        <v>1095</v>
      </c>
      <c r="I786" s="69">
        <v>1</v>
      </c>
      <c r="J786" s="59">
        <f t="shared" si="36"/>
        <v>214</v>
      </c>
      <c r="K786" s="73" t="str">
        <f t="shared" si="37"/>
        <v/>
      </c>
      <c r="L786" s="73">
        <f t="shared" si="38"/>
        <v>4066</v>
      </c>
    </row>
    <row r="787" spans="1:12" ht="12.75" customHeight="1" x14ac:dyDescent="0.25">
      <c r="A787" s="67" t="s">
        <v>782</v>
      </c>
      <c r="B787" s="67" t="s">
        <v>1061</v>
      </c>
      <c r="C787" s="68" t="s">
        <v>2607</v>
      </c>
      <c r="D787" s="67" t="s">
        <v>2608</v>
      </c>
      <c r="E787" s="69">
        <v>1697.17</v>
      </c>
      <c r="F787" s="70">
        <v>8</v>
      </c>
      <c r="G787" s="72">
        <v>47648</v>
      </c>
      <c r="H787" s="69">
        <v>9999</v>
      </c>
      <c r="I787" s="69">
        <v>1</v>
      </c>
      <c r="J787" s="59">
        <f t="shared" si="36"/>
        <v>1697.17</v>
      </c>
      <c r="K787" s="73" t="str">
        <f t="shared" si="37"/>
        <v/>
      </c>
      <c r="L787" s="73">
        <f t="shared" si="38"/>
        <v>13577.36</v>
      </c>
    </row>
    <row r="788" spans="1:12" ht="12.75" customHeight="1" x14ac:dyDescent="0.25">
      <c r="A788" s="67" t="s">
        <v>820</v>
      </c>
      <c r="B788" s="67" t="s">
        <v>1308</v>
      </c>
      <c r="C788" s="68" t="s">
        <v>2609</v>
      </c>
      <c r="D788" s="67" t="s">
        <v>1933</v>
      </c>
      <c r="E788" s="69">
        <v>214</v>
      </c>
      <c r="F788" s="70">
        <v>32</v>
      </c>
      <c r="G788" s="72">
        <v>47648</v>
      </c>
      <c r="H788" s="69">
        <v>9999</v>
      </c>
      <c r="I788" s="69">
        <v>1</v>
      </c>
      <c r="J788" s="59">
        <f t="shared" si="36"/>
        <v>214</v>
      </c>
      <c r="K788" s="73" t="str">
        <f t="shared" si="37"/>
        <v/>
      </c>
      <c r="L788" s="73">
        <f t="shared" si="38"/>
        <v>6848</v>
      </c>
    </row>
    <row r="789" spans="1:12" ht="12.75" customHeight="1" x14ac:dyDescent="0.25">
      <c r="A789" s="67" t="s">
        <v>1320</v>
      </c>
      <c r="B789" s="67" t="s">
        <v>889</v>
      </c>
      <c r="C789" s="68" t="s">
        <v>2610</v>
      </c>
      <c r="D789" s="67" t="s">
        <v>2611</v>
      </c>
      <c r="E789" s="69">
        <v>214</v>
      </c>
      <c r="F789" s="70">
        <v>51</v>
      </c>
      <c r="G789" s="72">
        <v>44623.5</v>
      </c>
      <c r="H789" s="69">
        <v>364.5</v>
      </c>
      <c r="I789" s="69">
        <v>7</v>
      </c>
      <c r="J789" s="59">
        <f t="shared" si="36"/>
        <v>214</v>
      </c>
      <c r="K789" s="73" t="str">
        <f t="shared" si="37"/>
        <v/>
      </c>
      <c r="L789" s="73">
        <f t="shared" si="38"/>
        <v>10914</v>
      </c>
    </row>
    <row r="790" spans="1:12" ht="12.75" customHeight="1" x14ac:dyDescent="0.25">
      <c r="A790" s="67" t="s">
        <v>910</v>
      </c>
      <c r="B790" s="67" t="s">
        <v>851</v>
      </c>
      <c r="C790" s="68" t="s">
        <v>2612</v>
      </c>
      <c r="D790" s="67" t="s">
        <v>2613</v>
      </c>
      <c r="E790" s="69">
        <v>475.15</v>
      </c>
      <c r="F790" s="70">
        <v>0</v>
      </c>
      <c r="G790" s="72">
        <v>45261</v>
      </c>
      <c r="H790" s="69">
        <v>822</v>
      </c>
      <c r="I790" s="69">
        <v>1</v>
      </c>
      <c r="J790" s="59">
        <f t="shared" si="36"/>
        <v>475.15</v>
      </c>
      <c r="K790" s="73" t="str">
        <f t="shared" si="37"/>
        <v/>
      </c>
      <c r="L790" s="73">
        <f t="shared" si="38"/>
        <v>0</v>
      </c>
    </row>
    <row r="791" spans="1:12" ht="12.75" customHeight="1" x14ac:dyDescent="0.25">
      <c r="A791" s="67" t="s">
        <v>828</v>
      </c>
      <c r="B791" s="67" t="s">
        <v>851</v>
      </c>
      <c r="C791" s="68" t="s">
        <v>2614</v>
      </c>
      <c r="D791" s="67" t="s">
        <v>2615</v>
      </c>
      <c r="E791" s="69">
        <v>41.824599999999997</v>
      </c>
      <c r="F791" s="70">
        <v>24</v>
      </c>
      <c r="G791" s="72">
        <v>44619</v>
      </c>
      <c r="H791" s="69">
        <v>180</v>
      </c>
      <c r="I791" s="69">
        <v>1</v>
      </c>
      <c r="J791" s="59">
        <f t="shared" si="36"/>
        <v>41.824599999999997</v>
      </c>
      <c r="K791" s="73" t="str">
        <f t="shared" si="37"/>
        <v>Списать</v>
      </c>
      <c r="L791" s="73">
        <f t="shared" si="38"/>
        <v>1003.7903999999999</v>
      </c>
    </row>
    <row r="792" spans="1:12" ht="12.75" customHeight="1" x14ac:dyDescent="0.25">
      <c r="A792" s="67" t="s">
        <v>828</v>
      </c>
      <c r="B792" s="67" t="s">
        <v>795</v>
      </c>
      <c r="C792" s="68" t="s">
        <v>2616</v>
      </c>
      <c r="D792" s="67" t="s">
        <v>2617</v>
      </c>
      <c r="E792" s="69">
        <v>214</v>
      </c>
      <c r="F792" s="70">
        <v>632</v>
      </c>
      <c r="G792" s="72">
        <v>44565</v>
      </c>
      <c r="H792" s="69">
        <v>366</v>
      </c>
      <c r="I792" s="69">
        <v>9</v>
      </c>
      <c r="J792" s="59">
        <f t="shared" si="36"/>
        <v>107</v>
      </c>
      <c r="K792" s="73" t="str">
        <f t="shared" si="37"/>
        <v/>
      </c>
      <c r="L792" s="73">
        <f t="shared" si="38"/>
        <v>67624</v>
      </c>
    </row>
    <row r="793" spans="1:12" ht="12.75" customHeight="1" x14ac:dyDescent="0.25">
      <c r="A793" s="67" t="s">
        <v>820</v>
      </c>
      <c r="B793" s="67" t="s">
        <v>935</v>
      </c>
      <c r="C793" s="68" t="s">
        <v>2618</v>
      </c>
      <c r="D793" s="67" t="s">
        <v>2619</v>
      </c>
      <c r="E793" s="69">
        <v>161.06</v>
      </c>
      <c r="F793" s="70">
        <v>284</v>
      </c>
      <c r="G793" s="72">
        <v>47648</v>
      </c>
      <c r="H793" s="69">
        <v>9999</v>
      </c>
      <c r="I793" s="69">
        <v>10</v>
      </c>
      <c r="J793" s="59">
        <f t="shared" si="36"/>
        <v>80.53</v>
      </c>
      <c r="K793" s="73" t="str">
        <f t="shared" si="37"/>
        <v>Списать</v>
      </c>
      <c r="L793" s="73">
        <f t="shared" si="38"/>
        <v>22870.52</v>
      </c>
    </row>
    <row r="794" spans="1:12" ht="12.75" customHeight="1" x14ac:dyDescent="0.25">
      <c r="A794" s="67" t="s">
        <v>782</v>
      </c>
      <c r="B794" s="67" t="s">
        <v>779</v>
      </c>
      <c r="C794" s="68" t="s">
        <v>2620</v>
      </c>
      <c r="D794" s="67" t="s">
        <v>2621</v>
      </c>
      <c r="E794" s="69">
        <v>199</v>
      </c>
      <c r="F794" s="70">
        <v>38</v>
      </c>
      <c r="G794" s="72">
        <v>45229</v>
      </c>
      <c r="H794" s="69">
        <v>1095</v>
      </c>
      <c r="I794" s="69">
        <v>1</v>
      </c>
      <c r="J794" s="59">
        <f t="shared" si="36"/>
        <v>199</v>
      </c>
      <c r="K794" s="73" t="str">
        <f t="shared" si="37"/>
        <v/>
      </c>
      <c r="L794" s="73">
        <f t="shared" si="38"/>
        <v>7562</v>
      </c>
    </row>
    <row r="795" spans="1:12" ht="12.75" customHeight="1" x14ac:dyDescent="0.25">
      <c r="A795" s="67" t="s">
        <v>1180</v>
      </c>
      <c r="B795" s="67" t="s">
        <v>844</v>
      </c>
      <c r="C795" s="68" t="s">
        <v>2622</v>
      </c>
      <c r="D795" s="67" t="s">
        <v>2623</v>
      </c>
      <c r="E795" s="69">
        <v>214</v>
      </c>
      <c r="F795" s="70">
        <v>123</v>
      </c>
      <c r="G795" s="72">
        <v>44563.5</v>
      </c>
      <c r="H795" s="69">
        <v>364.5</v>
      </c>
      <c r="I795" s="69">
        <v>9</v>
      </c>
      <c r="J795" s="59">
        <f t="shared" si="36"/>
        <v>107</v>
      </c>
      <c r="K795" s="73" t="str">
        <f t="shared" si="37"/>
        <v/>
      </c>
      <c r="L795" s="73">
        <f t="shared" si="38"/>
        <v>13161</v>
      </c>
    </row>
    <row r="796" spans="1:12" ht="12.75" customHeight="1" x14ac:dyDescent="0.25">
      <c r="A796" s="67" t="s">
        <v>824</v>
      </c>
      <c r="B796" s="67" t="s">
        <v>1347</v>
      </c>
      <c r="C796" s="68" t="s">
        <v>2624</v>
      </c>
      <c r="D796" s="67" t="s">
        <v>2625</v>
      </c>
      <c r="E796" s="69">
        <v>146.7576</v>
      </c>
      <c r="F796" s="70">
        <v>324</v>
      </c>
      <c r="G796" s="72">
        <v>44565</v>
      </c>
      <c r="H796" s="69">
        <v>366</v>
      </c>
      <c r="I796" s="69">
        <v>9</v>
      </c>
      <c r="J796" s="59">
        <f t="shared" si="36"/>
        <v>73.378799999999998</v>
      </c>
      <c r="K796" s="73" t="str">
        <f t="shared" si="37"/>
        <v>Списать</v>
      </c>
      <c r="L796" s="73">
        <f t="shared" si="38"/>
        <v>23774.731199999998</v>
      </c>
    </row>
    <row r="797" spans="1:12" ht="12.75" customHeight="1" x14ac:dyDescent="0.25">
      <c r="A797" s="67" t="s">
        <v>828</v>
      </c>
      <c r="B797" s="67" t="s">
        <v>2626</v>
      </c>
      <c r="C797" s="68" t="s">
        <v>2627</v>
      </c>
      <c r="D797" s="67" t="s">
        <v>2628</v>
      </c>
      <c r="E797" s="69">
        <v>214</v>
      </c>
      <c r="F797" s="70">
        <v>130</v>
      </c>
      <c r="G797" s="72">
        <v>45229</v>
      </c>
      <c r="H797" s="69">
        <v>1095</v>
      </c>
      <c r="I797" s="69">
        <v>1</v>
      </c>
      <c r="J797" s="59">
        <f t="shared" si="36"/>
        <v>214</v>
      </c>
      <c r="K797" s="73" t="str">
        <f t="shared" si="37"/>
        <v/>
      </c>
      <c r="L797" s="73">
        <f t="shared" si="38"/>
        <v>27820</v>
      </c>
    </row>
    <row r="798" spans="1:12" ht="12.75" customHeight="1" x14ac:dyDescent="0.25">
      <c r="A798" s="67" t="s">
        <v>858</v>
      </c>
      <c r="B798" s="67" t="s">
        <v>2604</v>
      </c>
      <c r="C798" s="68" t="s">
        <v>2629</v>
      </c>
      <c r="D798" s="67" t="s">
        <v>2630</v>
      </c>
      <c r="E798" s="69">
        <v>214</v>
      </c>
      <c r="F798" s="70">
        <v>13</v>
      </c>
      <c r="G798" s="72">
        <v>45229</v>
      </c>
      <c r="H798" s="69">
        <v>1095</v>
      </c>
      <c r="I798" s="69">
        <v>1</v>
      </c>
      <c r="J798" s="59">
        <f t="shared" si="36"/>
        <v>214</v>
      </c>
      <c r="K798" s="73" t="str">
        <f t="shared" si="37"/>
        <v/>
      </c>
      <c r="L798" s="73">
        <f t="shared" si="38"/>
        <v>2782</v>
      </c>
    </row>
    <row r="799" spans="1:12" ht="12.75" customHeight="1" x14ac:dyDescent="0.25">
      <c r="A799" s="67" t="s">
        <v>900</v>
      </c>
      <c r="B799" s="67" t="s">
        <v>1490</v>
      </c>
      <c r="C799" s="68" t="s">
        <v>2631</v>
      </c>
      <c r="D799" s="67" t="s">
        <v>2632</v>
      </c>
      <c r="E799" s="69">
        <v>214</v>
      </c>
      <c r="F799" s="70">
        <v>40</v>
      </c>
      <c r="G799" s="72">
        <v>45229</v>
      </c>
      <c r="H799" s="69">
        <v>1095</v>
      </c>
      <c r="I799" s="69">
        <v>1</v>
      </c>
      <c r="J799" s="59">
        <f t="shared" si="36"/>
        <v>214</v>
      </c>
      <c r="K799" s="73" t="str">
        <f t="shared" si="37"/>
        <v/>
      </c>
      <c r="L799" s="73">
        <f t="shared" si="38"/>
        <v>8560</v>
      </c>
    </row>
    <row r="800" spans="1:12" ht="12.75" customHeight="1" x14ac:dyDescent="0.25">
      <c r="A800" s="67" t="s">
        <v>782</v>
      </c>
      <c r="B800" s="67" t="s">
        <v>779</v>
      </c>
      <c r="C800" s="68" t="s">
        <v>2633</v>
      </c>
      <c r="D800" s="67" t="s">
        <v>2634</v>
      </c>
      <c r="E800" s="69">
        <v>454.45519999999999</v>
      </c>
      <c r="F800" s="70">
        <v>9</v>
      </c>
      <c r="G800" s="72">
        <v>44679</v>
      </c>
      <c r="H800" s="69">
        <v>540</v>
      </c>
      <c r="I800" s="69">
        <v>11</v>
      </c>
      <c r="J800" s="59">
        <f t="shared" si="36"/>
        <v>227.2276</v>
      </c>
      <c r="K800" s="73" t="str">
        <f t="shared" si="37"/>
        <v/>
      </c>
      <c r="L800" s="73">
        <f t="shared" si="38"/>
        <v>2045.0483999999999</v>
      </c>
    </row>
    <row r="801" spans="1:12" ht="12.75" customHeight="1" x14ac:dyDescent="0.25">
      <c r="A801" s="67" t="s">
        <v>1740</v>
      </c>
      <c r="B801" s="67" t="s">
        <v>1958</v>
      </c>
      <c r="C801" s="68" t="s">
        <v>2635</v>
      </c>
      <c r="D801" s="67" t="s">
        <v>2636</v>
      </c>
      <c r="E801" s="69">
        <v>16.18</v>
      </c>
      <c r="F801" s="70">
        <v>26</v>
      </c>
      <c r="G801" s="72">
        <v>44589</v>
      </c>
      <c r="H801" s="69">
        <v>150</v>
      </c>
      <c r="I801" s="69">
        <v>1</v>
      </c>
      <c r="J801" s="59">
        <f t="shared" si="36"/>
        <v>16.18</v>
      </c>
      <c r="K801" s="73" t="str">
        <f t="shared" si="37"/>
        <v>Списать</v>
      </c>
      <c r="L801" s="73">
        <f t="shared" si="38"/>
        <v>420.68</v>
      </c>
    </row>
    <row r="802" spans="1:12" ht="12.75" customHeight="1" x14ac:dyDescent="0.25">
      <c r="A802" s="67" t="s">
        <v>1038</v>
      </c>
      <c r="B802" s="67" t="s">
        <v>844</v>
      </c>
      <c r="C802" s="68" t="s">
        <v>2637</v>
      </c>
      <c r="D802" s="67" t="s">
        <v>2638</v>
      </c>
      <c r="E802" s="69">
        <v>264.87</v>
      </c>
      <c r="F802" s="70">
        <v>0</v>
      </c>
      <c r="G802" s="72">
        <v>44563.5</v>
      </c>
      <c r="H802" s="69">
        <v>364.5</v>
      </c>
      <c r="I802" s="69">
        <v>9</v>
      </c>
      <c r="J802" s="59">
        <f t="shared" si="36"/>
        <v>132.435</v>
      </c>
      <c r="K802" s="73" t="str">
        <f t="shared" si="37"/>
        <v/>
      </c>
      <c r="L802" s="73">
        <f t="shared" si="38"/>
        <v>0</v>
      </c>
    </row>
    <row r="803" spans="1:12" ht="12.75" customHeight="1" x14ac:dyDescent="0.25">
      <c r="A803" s="67" t="s">
        <v>828</v>
      </c>
      <c r="B803" s="67" t="s">
        <v>802</v>
      </c>
      <c r="C803" s="68" t="s">
        <v>2639</v>
      </c>
      <c r="D803" s="67" t="s">
        <v>2640</v>
      </c>
      <c r="E803" s="69">
        <v>214</v>
      </c>
      <c r="F803" s="70">
        <v>96</v>
      </c>
      <c r="G803" s="72">
        <v>45133</v>
      </c>
      <c r="H803" s="69">
        <v>1461</v>
      </c>
      <c r="I803" s="69">
        <v>10</v>
      </c>
      <c r="J803" s="59">
        <f t="shared" si="36"/>
        <v>107</v>
      </c>
      <c r="K803" s="73" t="str">
        <f t="shared" si="37"/>
        <v/>
      </c>
      <c r="L803" s="73">
        <f t="shared" si="38"/>
        <v>10272</v>
      </c>
    </row>
    <row r="804" spans="1:12" ht="12.75" customHeight="1" x14ac:dyDescent="0.25">
      <c r="A804" s="67" t="s">
        <v>858</v>
      </c>
      <c r="B804" s="67" t="s">
        <v>1165</v>
      </c>
      <c r="C804" s="68" t="s">
        <v>2641</v>
      </c>
      <c r="D804" s="67" t="s">
        <v>2642</v>
      </c>
      <c r="E804" s="69">
        <v>350.05070000000001</v>
      </c>
      <c r="F804" s="70">
        <v>57</v>
      </c>
      <c r="G804" s="72">
        <v>44623.5</v>
      </c>
      <c r="H804" s="69">
        <v>364.5</v>
      </c>
      <c r="I804" s="69">
        <v>7</v>
      </c>
      <c r="J804" s="59">
        <f t="shared" si="36"/>
        <v>350.05070000000001</v>
      </c>
      <c r="K804" s="73" t="str">
        <f t="shared" si="37"/>
        <v/>
      </c>
      <c r="L804" s="73">
        <f t="shared" si="38"/>
        <v>19952.889900000002</v>
      </c>
    </row>
    <row r="805" spans="1:12" ht="12.75" customHeight="1" x14ac:dyDescent="0.25">
      <c r="A805" s="67" t="s">
        <v>1034</v>
      </c>
      <c r="B805" s="67" t="s">
        <v>2008</v>
      </c>
      <c r="C805" s="68" t="s">
        <v>2643</v>
      </c>
      <c r="D805" s="67" t="s">
        <v>2644</v>
      </c>
      <c r="E805" s="69">
        <v>198.7379</v>
      </c>
      <c r="F805" s="70">
        <v>49</v>
      </c>
      <c r="G805" s="72">
        <v>44681.5</v>
      </c>
      <c r="H805" s="69">
        <v>1642.5</v>
      </c>
      <c r="I805" s="69">
        <v>1</v>
      </c>
      <c r="J805" s="59">
        <f t="shared" si="36"/>
        <v>198.7379</v>
      </c>
      <c r="K805" s="73" t="str">
        <f t="shared" si="37"/>
        <v/>
      </c>
      <c r="L805" s="73">
        <f t="shared" si="38"/>
        <v>9738.1571000000004</v>
      </c>
    </row>
    <row r="806" spans="1:12" ht="12.75" customHeight="1" x14ac:dyDescent="0.25">
      <c r="A806" s="67" t="s">
        <v>1194</v>
      </c>
      <c r="B806" s="67" t="s">
        <v>882</v>
      </c>
      <c r="C806" s="68" t="s">
        <v>2645</v>
      </c>
      <c r="D806" s="67" t="s">
        <v>2646</v>
      </c>
      <c r="E806" s="69">
        <v>792.06500000000005</v>
      </c>
      <c r="F806" s="70">
        <v>23</v>
      </c>
      <c r="G806" s="72">
        <v>44563.5</v>
      </c>
      <c r="H806" s="69">
        <v>364.5</v>
      </c>
      <c r="I806" s="69">
        <v>9</v>
      </c>
      <c r="J806" s="59">
        <f t="shared" si="36"/>
        <v>396.03250000000003</v>
      </c>
      <c r="K806" s="73" t="str">
        <f t="shared" si="37"/>
        <v/>
      </c>
      <c r="L806" s="73">
        <f t="shared" si="38"/>
        <v>9108.7475000000013</v>
      </c>
    </row>
    <row r="807" spans="1:12" ht="12.75" customHeight="1" x14ac:dyDescent="0.25">
      <c r="A807" s="67" t="s">
        <v>1094</v>
      </c>
      <c r="B807" s="67" t="s">
        <v>1326</v>
      </c>
      <c r="C807" s="68" t="s">
        <v>2647</v>
      </c>
      <c r="D807" s="67" t="s">
        <v>2648</v>
      </c>
      <c r="E807" s="69">
        <v>214</v>
      </c>
      <c r="F807" s="70">
        <v>141</v>
      </c>
      <c r="G807" s="72">
        <v>47648</v>
      </c>
      <c r="H807" s="69">
        <v>9999</v>
      </c>
      <c r="I807" s="69">
        <v>1</v>
      </c>
      <c r="J807" s="59">
        <f t="shared" si="36"/>
        <v>214</v>
      </c>
      <c r="K807" s="73" t="str">
        <f t="shared" si="37"/>
        <v/>
      </c>
      <c r="L807" s="73">
        <f t="shared" si="38"/>
        <v>30174</v>
      </c>
    </row>
    <row r="808" spans="1:12" ht="12.75" customHeight="1" x14ac:dyDescent="0.25">
      <c r="A808" s="67" t="s">
        <v>858</v>
      </c>
      <c r="B808" s="67" t="s">
        <v>1308</v>
      </c>
      <c r="C808" s="68" t="s">
        <v>2649</v>
      </c>
      <c r="D808" s="67" t="s">
        <v>2650</v>
      </c>
      <c r="E808" s="69">
        <v>255.2655</v>
      </c>
      <c r="F808" s="70">
        <v>58</v>
      </c>
      <c r="G808" s="72">
        <v>45264</v>
      </c>
      <c r="H808" s="69">
        <v>1095</v>
      </c>
      <c r="I808" s="69">
        <v>10</v>
      </c>
      <c r="J808" s="59">
        <f t="shared" si="36"/>
        <v>127.63275</v>
      </c>
      <c r="K808" s="73" t="str">
        <f t="shared" si="37"/>
        <v/>
      </c>
      <c r="L808" s="73">
        <f t="shared" si="38"/>
        <v>7402.6994999999997</v>
      </c>
    </row>
    <row r="809" spans="1:12" ht="12.75" customHeight="1" x14ac:dyDescent="0.25">
      <c r="A809" s="67" t="s">
        <v>820</v>
      </c>
      <c r="B809" s="67" t="s">
        <v>851</v>
      </c>
      <c r="C809" s="68" t="s">
        <v>2651</v>
      </c>
      <c r="D809" s="67" t="s">
        <v>2652</v>
      </c>
      <c r="E809" s="69">
        <v>1390.0612000000001</v>
      </c>
      <c r="F809" s="70">
        <v>122</v>
      </c>
      <c r="G809" s="72">
        <v>44565</v>
      </c>
      <c r="H809" s="69">
        <v>366</v>
      </c>
      <c r="I809" s="69">
        <v>9</v>
      </c>
      <c r="J809" s="59">
        <f t="shared" si="36"/>
        <v>695.03060000000005</v>
      </c>
      <c r="K809" s="73" t="str">
        <f t="shared" si="37"/>
        <v/>
      </c>
      <c r="L809" s="73">
        <f t="shared" si="38"/>
        <v>84793.733200000002</v>
      </c>
    </row>
    <row r="810" spans="1:12" ht="12.75" customHeight="1" x14ac:dyDescent="0.25">
      <c r="A810" s="67" t="s">
        <v>968</v>
      </c>
      <c r="B810" s="67" t="s">
        <v>833</v>
      </c>
      <c r="C810" s="68" t="s">
        <v>2653</v>
      </c>
      <c r="D810" s="67" t="s">
        <v>2654</v>
      </c>
      <c r="E810" s="69">
        <v>378.3</v>
      </c>
      <c r="F810" s="70">
        <v>15</v>
      </c>
      <c r="G810" s="72">
        <v>44565</v>
      </c>
      <c r="H810" s="69">
        <v>366</v>
      </c>
      <c r="I810" s="69">
        <v>9</v>
      </c>
      <c r="J810" s="59">
        <f t="shared" si="36"/>
        <v>189.15</v>
      </c>
      <c r="K810" s="73" t="str">
        <f t="shared" si="37"/>
        <v/>
      </c>
      <c r="L810" s="73">
        <f t="shared" si="38"/>
        <v>2837.25</v>
      </c>
    </row>
    <row r="811" spans="1:12" ht="12.75" customHeight="1" x14ac:dyDescent="0.25">
      <c r="A811" s="67" t="s">
        <v>1220</v>
      </c>
      <c r="B811" s="67" t="s">
        <v>999</v>
      </c>
      <c r="C811" s="68" t="s">
        <v>2655</v>
      </c>
      <c r="D811" s="67" t="s">
        <v>2656</v>
      </c>
      <c r="E811" s="69">
        <v>39.851300000000002</v>
      </c>
      <c r="F811" s="70">
        <v>4</v>
      </c>
      <c r="G811" s="72">
        <v>44559</v>
      </c>
      <c r="H811" s="69">
        <v>270</v>
      </c>
      <c r="I811" s="69">
        <v>6</v>
      </c>
      <c r="J811" s="59">
        <f t="shared" si="36"/>
        <v>39.851300000000002</v>
      </c>
      <c r="K811" s="73" t="str">
        <f t="shared" si="37"/>
        <v>Списать</v>
      </c>
      <c r="L811" s="73">
        <f t="shared" si="38"/>
        <v>159.40520000000001</v>
      </c>
    </row>
    <row r="812" spans="1:12" ht="12.75" customHeight="1" x14ac:dyDescent="0.25">
      <c r="A812" s="67" t="s">
        <v>828</v>
      </c>
      <c r="B812" s="67" t="s">
        <v>2657</v>
      </c>
      <c r="C812" s="68" t="s">
        <v>2658</v>
      </c>
      <c r="D812" s="67" t="s">
        <v>2659</v>
      </c>
      <c r="E812" s="69">
        <v>381.42910000000001</v>
      </c>
      <c r="F812" s="70">
        <v>39</v>
      </c>
      <c r="G812" s="72">
        <v>45234</v>
      </c>
      <c r="H812" s="69">
        <v>1095</v>
      </c>
      <c r="I812" s="69">
        <v>11</v>
      </c>
      <c r="J812" s="59">
        <f t="shared" si="36"/>
        <v>190.71455</v>
      </c>
      <c r="K812" s="73" t="str">
        <f t="shared" si="37"/>
        <v/>
      </c>
      <c r="L812" s="73">
        <f t="shared" si="38"/>
        <v>7437.8674499999997</v>
      </c>
    </row>
    <row r="813" spans="1:12" ht="12.75" customHeight="1" x14ac:dyDescent="0.25">
      <c r="A813" s="67" t="s">
        <v>1038</v>
      </c>
      <c r="B813" s="67" t="s">
        <v>958</v>
      </c>
      <c r="C813" s="68" t="s">
        <v>2660</v>
      </c>
      <c r="D813" s="67" t="s">
        <v>2661</v>
      </c>
      <c r="E813" s="69">
        <v>515.80060000000003</v>
      </c>
      <c r="F813" s="70">
        <v>29</v>
      </c>
      <c r="G813" s="72">
        <v>44592</v>
      </c>
      <c r="H813" s="69">
        <v>273</v>
      </c>
      <c r="I813" s="69">
        <v>5</v>
      </c>
      <c r="J813" s="59">
        <f t="shared" si="36"/>
        <v>515.80060000000003</v>
      </c>
      <c r="K813" s="73" t="str">
        <f t="shared" si="37"/>
        <v/>
      </c>
      <c r="L813" s="73">
        <f t="shared" si="38"/>
        <v>14958.217400000001</v>
      </c>
    </row>
    <row r="814" spans="1:12" ht="12.75" customHeight="1" x14ac:dyDescent="0.25">
      <c r="A814" s="67" t="s">
        <v>1121</v>
      </c>
      <c r="B814" s="67" t="s">
        <v>1677</v>
      </c>
      <c r="C814" s="68" t="s">
        <v>2662</v>
      </c>
      <c r="D814" s="67" t="s">
        <v>2663</v>
      </c>
      <c r="E814" s="69">
        <v>214</v>
      </c>
      <c r="F814" s="70">
        <v>0</v>
      </c>
      <c r="G814" s="72">
        <v>45159</v>
      </c>
      <c r="H814" s="69">
        <v>720</v>
      </c>
      <c r="I814" s="69">
        <v>1</v>
      </c>
      <c r="J814" s="59">
        <f t="shared" si="36"/>
        <v>214</v>
      </c>
      <c r="K814" s="73" t="str">
        <f t="shared" si="37"/>
        <v/>
      </c>
      <c r="L814" s="73">
        <f t="shared" si="38"/>
        <v>0</v>
      </c>
    </row>
    <row r="815" spans="1:12" ht="12.75" customHeight="1" x14ac:dyDescent="0.25">
      <c r="A815" s="67" t="s">
        <v>2003</v>
      </c>
      <c r="B815" s="67" t="s">
        <v>1404</v>
      </c>
      <c r="C815" s="68" t="s">
        <v>2664</v>
      </c>
      <c r="D815" s="67" t="s">
        <v>2665</v>
      </c>
      <c r="E815" s="69">
        <v>185.82480000000001</v>
      </c>
      <c r="F815" s="70">
        <v>0</v>
      </c>
      <c r="G815" s="72">
        <v>44565</v>
      </c>
      <c r="H815" s="69">
        <v>366</v>
      </c>
      <c r="I815" s="69">
        <v>9</v>
      </c>
      <c r="J815" s="59">
        <f t="shared" si="36"/>
        <v>92.912400000000005</v>
      </c>
      <c r="K815" s="73" t="str">
        <f t="shared" si="37"/>
        <v>Списать</v>
      </c>
      <c r="L815" s="73">
        <f t="shared" si="38"/>
        <v>0</v>
      </c>
    </row>
    <row r="816" spans="1:12" ht="12.75" customHeight="1" x14ac:dyDescent="0.25">
      <c r="A816" s="67" t="s">
        <v>828</v>
      </c>
      <c r="B816" s="67" t="s">
        <v>2666</v>
      </c>
      <c r="C816" s="68" t="s">
        <v>2667</v>
      </c>
      <c r="D816" s="67" t="s">
        <v>2668</v>
      </c>
      <c r="E816" s="69">
        <v>214</v>
      </c>
      <c r="F816" s="70">
        <v>94</v>
      </c>
      <c r="G816" s="72">
        <v>45339</v>
      </c>
      <c r="H816" s="69">
        <v>900</v>
      </c>
      <c r="I816" s="69">
        <v>1</v>
      </c>
      <c r="J816" s="59">
        <f t="shared" si="36"/>
        <v>214</v>
      </c>
      <c r="K816" s="73" t="str">
        <f t="shared" si="37"/>
        <v/>
      </c>
      <c r="L816" s="73">
        <f t="shared" si="38"/>
        <v>20116</v>
      </c>
    </row>
    <row r="817" spans="1:12" ht="12.75" customHeight="1" x14ac:dyDescent="0.25">
      <c r="A817" s="67" t="s">
        <v>1670</v>
      </c>
      <c r="B817" s="67" t="s">
        <v>2321</v>
      </c>
      <c r="C817" s="68" t="s">
        <v>2669</v>
      </c>
      <c r="D817" s="67" t="s">
        <v>2670</v>
      </c>
      <c r="E817" s="69">
        <v>214</v>
      </c>
      <c r="F817" s="70">
        <v>35</v>
      </c>
      <c r="G817" s="72">
        <v>45244</v>
      </c>
      <c r="H817" s="69">
        <v>1080</v>
      </c>
      <c r="I817" s="69">
        <v>1</v>
      </c>
      <c r="J817" s="59">
        <f t="shared" si="36"/>
        <v>214</v>
      </c>
      <c r="K817" s="73" t="str">
        <f t="shared" si="37"/>
        <v/>
      </c>
      <c r="L817" s="73">
        <f t="shared" si="38"/>
        <v>7490</v>
      </c>
    </row>
    <row r="818" spans="1:12" ht="12.75" customHeight="1" x14ac:dyDescent="0.25">
      <c r="A818" s="67" t="s">
        <v>824</v>
      </c>
      <c r="B818" s="67" t="s">
        <v>2671</v>
      </c>
      <c r="C818" s="68" t="s">
        <v>2672</v>
      </c>
      <c r="D818" s="67" t="s">
        <v>2673</v>
      </c>
      <c r="E818" s="69">
        <v>795.375</v>
      </c>
      <c r="F818" s="70">
        <v>47</v>
      </c>
      <c r="G818" s="72">
        <v>47648</v>
      </c>
      <c r="H818" s="69">
        <v>9999</v>
      </c>
      <c r="I818" s="69">
        <v>1</v>
      </c>
      <c r="J818" s="59">
        <f t="shared" si="36"/>
        <v>795.375</v>
      </c>
      <c r="K818" s="73" t="str">
        <f t="shared" si="37"/>
        <v/>
      </c>
      <c r="L818" s="73">
        <f t="shared" si="38"/>
        <v>37382.625</v>
      </c>
    </row>
    <row r="819" spans="1:12" ht="12.75" customHeight="1" x14ac:dyDescent="0.25">
      <c r="A819" s="67" t="s">
        <v>864</v>
      </c>
      <c r="B819" s="67" t="s">
        <v>837</v>
      </c>
      <c r="C819" s="68" t="s">
        <v>2674</v>
      </c>
      <c r="D819" s="67" t="s">
        <v>2675</v>
      </c>
      <c r="E819" s="69">
        <v>214</v>
      </c>
      <c r="F819" s="70">
        <v>21</v>
      </c>
      <c r="G819" s="72">
        <v>45244</v>
      </c>
      <c r="H819" s="69">
        <v>1080</v>
      </c>
      <c r="I819" s="69">
        <v>1</v>
      </c>
      <c r="J819" s="59">
        <f t="shared" si="36"/>
        <v>214</v>
      </c>
      <c r="K819" s="73" t="str">
        <f t="shared" si="37"/>
        <v/>
      </c>
      <c r="L819" s="73">
        <f t="shared" si="38"/>
        <v>4494</v>
      </c>
    </row>
    <row r="820" spans="1:12" ht="12.75" customHeight="1" x14ac:dyDescent="0.25">
      <c r="A820" s="67" t="s">
        <v>858</v>
      </c>
      <c r="B820" s="67" t="s">
        <v>1211</v>
      </c>
      <c r="C820" s="68" t="s">
        <v>2676</v>
      </c>
      <c r="D820" s="67" t="s">
        <v>2677</v>
      </c>
      <c r="E820" s="69">
        <v>214</v>
      </c>
      <c r="F820" s="70">
        <v>20</v>
      </c>
      <c r="G820" s="72">
        <v>44529</v>
      </c>
      <c r="H820" s="69">
        <v>270</v>
      </c>
      <c r="I820" s="69">
        <v>7</v>
      </c>
      <c r="J820" s="59">
        <f t="shared" si="36"/>
        <v>214</v>
      </c>
      <c r="K820" s="73" t="str">
        <f t="shared" si="37"/>
        <v/>
      </c>
      <c r="L820" s="73">
        <f t="shared" si="38"/>
        <v>4280</v>
      </c>
    </row>
    <row r="821" spans="1:12" ht="12.75" customHeight="1" x14ac:dyDescent="0.25">
      <c r="A821" s="67" t="s">
        <v>1034</v>
      </c>
      <c r="B821" s="67" t="s">
        <v>851</v>
      </c>
      <c r="C821" s="68" t="s">
        <v>2678</v>
      </c>
      <c r="D821" s="67" t="s">
        <v>2679</v>
      </c>
      <c r="E821" s="69">
        <v>17.919499999999999</v>
      </c>
      <c r="F821" s="70">
        <v>438</v>
      </c>
      <c r="G821" s="72">
        <v>44589</v>
      </c>
      <c r="H821" s="69">
        <v>180</v>
      </c>
      <c r="I821" s="69">
        <v>2</v>
      </c>
      <c r="J821" s="59">
        <f t="shared" si="36"/>
        <v>17.919499999999999</v>
      </c>
      <c r="K821" s="73" t="str">
        <f t="shared" si="37"/>
        <v>Списать</v>
      </c>
      <c r="L821" s="73">
        <f t="shared" si="38"/>
        <v>7848.741</v>
      </c>
    </row>
    <row r="822" spans="1:12" ht="12.75" customHeight="1" x14ac:dyDescent="0.25">
      <c r="A822" s="67" t="s">
        <v>858</v>
      </c>
      <c r="B822" s="67" t="s">
        <v>1677</v>
      </c>
      <c r="C822" s="68" t="s">
        <v>2680</v>
      </c>
      <c r="D822" s="67" t="s">
        <v>2681</v>
      </c>
      <c r="E822" s="69">
        <v>214</v>
      </c>
      <c r="F822" s="70">
        <v>0</v>
      </c>
      <c r="G822" s="72">
        <v>45039</v>
      </c>
      <c r="H822" s="69">
        <v>600</v>
      </c>
      <c r="I822" s="69">
        <v>1</v>
      </c>
      <c r="J822" s="59">
        <f t="shared" si="36"/>
        <v>214</v>
      </c>
      <c r="K822" s="73" t="str">
        <f t="shared" si="37"/>
        <v/>
      </c>
      <c r="L822" s="73">
        <f t="shared" si="38"/>
        <v>0</v>
      </c>
    </row>
    <row r="823" spans="1:12" ht="12.75" customHeight="1" x14ac:dyDescent="0.25">
      <c r="A823" s="67" t="s">
        <v>1220</v>
      </c>
      <c r="B823" s="67" t="s">
        <v>851</v>
      </c>
      <c r="C823" s="68" t="s">
        <v>2682</v>
      </c>
      <c r="D823" s="67" t="s">
        <v>2683</v>
      </c>
      <c r="E823" s="69">
        <v>344.64949999999999</v>
      </c>
      <c r="F823" s="70">
        <v>165</v>
      </c>
      <c r="G823" s="72">
        <v>44413.5</v>
      </c>
      <c r="H823" s="69">
        <v>244.5</v>
      </c>
      <c r="I823" s="69">
        <v>10</v>
      </c>
      <c r="J823" s="59">
        <f t="shared" si="36"/>
        <v>172.32474999999999</v>
      </c>
      <c r="K823" s="73" t="str">
        <f t="shared" si="37"/>
        <v/>
      </c>
      <c r="L823" s="73">
        <f t="shared" si="38"/>
        <v>28433.583749999998</v>
      </c>
    </row>
    <row r="824" spans="1:12" ht="12.75" customHeight="1" x14ac:dyDescent="0.25">
      <c r="A824" s="67" t="s">
        <v>977</v>
      </c>
      <c r="B824" s="67" t="s">
        <v>799</v>
      </c>
      <c r="C824" s="68" t="s">
        <v>2684</v>
      </c>
      <c r="D824" s="67" t="s">
        <v>2178</v>
      </c>
      <c r="E824" s="69">
        <v>214</v>
      </c>
      <c r="F824" s="70">
        <v>80</v>
      </c>
      <c r="G824" s="72">
        <v>44565</v>
      </c>
      <c r="H824" s="69">
        <v>366</v>
      </c>
      <c r="I824" s="69">
        <v>9</v>
      </c>
      <c r="J824" s="59">
        <f t="shared" si="36"/>
        <v>107</v>
      </c>
      <c r="K824" s="73" t="str">
        <f t="shared" si="37"/>
        <v/>
      </c>
      <c r="L824" s="73">
        <f t="shared" si="38"/>
        <v>8560</v>
      </c>
    </row>
    <row r="825" spans="1:12" ht="12.75" customHeight="1" x14ac:dyDescent="0.25">
      <c r="A825" s="67" t="s">
        <v>824</v>
      </c>
      <c r="B825" s="67" t="s">
        <v>1240</v>
      </c>
      <c r="C825" s="68" t="s">
        <v>2685</v>
      </c>
      <c r="D825" s="67" t="s">
        <v>2686</v>
      </c>
      <c r="E825" s="69">
        <v>117.99</v>
      </c>
      <c r="F825" s="70">
        <v>36</v>
      </c>
      <c r="G825" s="72">
        <v>44595</v>
      </c>
      <c r="H825" s="69">
        <v>366</v>
      </c>
      <c r="I825" s="69">
        <v>8</v>
      </c>
      <c r="J825" s="59">
        <f t="shared" si="36"/>
        <v>117.99</v>
      </c>
      <c r="K825" s="73" t="str">
        <f t="shared" si="37"/>
        <v/>
      </c>
      <c r="L825" s="73">
        <f t="shared" si="38"/>
        <v>4247.6399999999994</v>
      </c>
    </row>
    <row r="826" spans="1:12" ht="12.75" customHeight="1" x14ac:dyDescent="0.25">
      <c r="A826" s="67" t="s">
        <v>1034</v>
      </c>
      <c r="B826" s="67" t="s">
        <v>1237</v>
      </c>
      <c r="C826" s="68" t="s">
        <v>2687</v>
      </c>
      <c r="D826" s="67" t="s">
        <v>2688</v>
      </c>
      <c r="E826" s="69">
        <v>348.34519999999998</v>
      </c>
      <c r="F826" s="70">
        <v>9</v>
      </c>
      <c r="G826" s="72">
        <v>45259.5</v>
      </c>
      <c r="H826" s="69">
        <v>820.5</v>
      </c>
      <c r="I826" s="69">
        <v>1</v>
      </c>
      <c r="J826" s="59">
        <f t="shared" si="36"/>
        <v>348.34519999999998</v>
      </c>
      <c r="K826" s="73" t="str">
        <f t="shared" si="37"/>
        <v/>
      </c>
      <c r="L826" s="73">
        <f t="shared" si="38"/>
        <v>3135.1067999999996</v>
      </c>
    </row>
    <row r="827" spans="1:12" ht="12.75" customHeight="1" x14ac:dyDescent="0.25">
      <c r="A827" s="67" t="s">
        <v>786</v>
      </c>
      <c r="B827" s="67" t="s">
        <v>907</v>
      </c>
      <c r="C827" s="68" t="s">
        <v>2689</v>
      </c>
      <c r="D827" s="67" t="s">
        <v>2690</v>
      </c>
      <c r="E827" s="69">
        <v>214</v>
      </c>
      <c r="F827" s="70">
        <v>293</v>
      </c>
      <c r="G827" s="72">
        <v>44592</v>
      </c>
      <c r="H827" s="69">
        <v>243</v>
      </c>
      <c r="I827" s="69">
        <v>4</v>
      </c>
      <c r="J827" s="59">
        <f t="shared" si="36"/>
        <v>214</v>
      </c>
      <c r="K827" s="73" t="str">
        <f t="shared" si="37"/>
        <v/>
      </c>
      <c r="L827" s="73">
        <f t="shared" si="38"/>
        <v>62702</v>
      </c>
    </row>
    <row r="828" spans="1:12" ht="12.75" customHeight="1" x14ac:dyDescent="0.25">
      <c r="A828" s="67" t="s">
        <v>864</v>
      </c>
      <c r="B828" s="67" t="s">
        <v>904</v>
      </c>
      <c r="C828" s="68" t="s">
        <v>2691</v>
      </c>
      <c r="D828" s="67" t="s">
        <v>2692</v>
      </c>
      <c r="E828" s="69">
        <v>19.696200000000001</v>
      </c>
      <c r="F828" s="70">
        <v>25</v>
      </c>
      <c r="G828" s="72">
        <v>44686.5</v>
      </c>
      <c r="H828" s="69">
        <v>547.5</v>
      </c>
      <c r="I828" s="69">
        <v>11</v>
      </c>
      <c r="J828" s="59">
        <f t="shared" si="36"/>
        <v>9.8481000000000005</v>
      </c>
      <c r="K828" s="73" t="str">
        <f t="shared" si="37"/>
        <v>Списать</v>
      </c>
      <c r="L828" s="73">
        <f t="shared" si="38"/>
        <v>246.20250000000001</v>
      </c>
    </row>
    <row r="829" spans="1:12" ht="12.75" customHeight="1" x14ac:dyDescent="0.25">
      <c r="A829" s="67" t="s">
        <v>858</v>
      </c>
      <c r="B829" s="67" t="s">
        <v>779</v>
      </c>
      <c r="C829" s="68" t="s">
        <v>2693</v>
      </c>
      <c r="D829" s="67" t="s">
        <v>2694</v>
      </c>
      <c r="E829" s="69">
        <v>178.673</v>
      </c>
      <c r="F829" s="70">
        <v>23</v>
      </c>
      <c r="G829" s="72">
        <v>44565</v>
      </c>
      <c r="H829" s="69">
        <v>366</v>
      </c>
      <c r="I829" s="69">
        <v>9</v>
      </c>
      <c r="J829" s="59">
        <f t="shared" si="36"/>
        <v>89.336500000000001</v>
      </c>
      <c r="K829" s="73" t="str">
        <f t="shared" si="37"/>
        <v>Списать</v>
      </c>
      <c r="L829" s="73">
        <f t="shared" si="38"/>
        <v>2054.7395000000001</v>
      </c>
    </row>
    <row r="830" spans="1:12" ht="12.75" customHeight="1" x14ac:dyDescent="0.25">
      <c r="A830" s="67" t="s">
        <v>1670</v>
      </c>
      <c r="B830" s="67" t="s">
        <v>1058</v>
      </c>
      <c r="C830" s="68" t="s">
        <v>2695</v>
      </c>
      <c r="D830" s="67" t="s">
        <v>2696</v>
      </c>
      <c r="E830" s="69">
        <v>214</v>
      </c>
      <c r="F830" s="70">
        <v>641</v>
      </c>
      <c r="G830" s="72">
        <v>45339</v>
      </c>
      <c r="H830" s="69">
        <v>900</v>
      </c>
      <c r="I830" s="69">
        <v>1</v>
      </c>
      <c r="J830" s="59">
        <f t="shared" si="36"/>
        <v>214</v>
      </c>
      <c r="K830" s="73" t="str">
        <f t="shared" si="37"/>
        <v/>
      </c>
      <c r="L830" s="73">
        <f t="shared" si="38"/>
        <v>137174</v>
      </c>
    </row>
    <row r="831" spans="1:12" ht="12.75" customHeight="1" x14ac:dyDescent="0.25">
      <c r="A831" s="67" t="s">
        <v>782</v>
      </c>
      <c r="B831" s="67" t="s">
        <v>958</v>
      </c>
      <c r="C831" s="68" t="s">
        <v>2697</v>
      </c>
      <c r="D831" s="67" t="s">
        <v>2698</v>
      </c>
      <c r="E831" s="69">
        <v>729.096</v>
      </c>
      <c r="F831" s="70">
        <v>45</v>
      </c>
      <c r="G831" s="72">
        <v>44541</v>
      </c>
      <c r="H831" s="69">
        <v>162</v>
      </c>
      <c r="I831" s="69">
        <v>3</v>
      </c>
      <c r="J831" s="59">
        <f t="shared" si="36"/>
        <v>729.096</v>
      </c>
      <c r="K831" s="73" t="str">
        <f t="shared" si="37"/>
        <v/>
      </c>
      <c r="L831" s="73">
        <f t="shared" si="38"/>
        <v>32809.32</v>
      </c>
    </row>
    <row r="832" spans="1:12" ht="12.75" customHeight="1" x14ac:dyDescent="0.25">
      <c r="A832" s="67" t="s">
        <v>828</v>
      </c>
      <c r="B832" s="67" t="s">
        <v>1029</v>
      </c>
      <c r="C832" s="68" t="s">
        <v>2699</v>
      </c>
      <c r="D832" s="67" t="s">
        <v>2700</v>
      </c>
      <c r="E832" s="69">
        <v>214</v>
      </c>
      <c r="F832" s="70">
        <v>173</v>
      </c>
      <c r="G832" s="72">
        <v>44559</v>
      </c>
      <c r="H832" s="69">
        <v>360</v>
      </c>
      <c r="I832" s="69">
        <v>9</v>
      </c>
      <c r="J832" s="59">
        <f t="shared" si="36"/>
        <v>107</v>
      </c>
      <c r="K832" s="73" t="str">
        <f t="shared" si="37"/>
        <v/>
      </c>
      <c r="L832" s="73">
        <f t="shared" si="38"/>
        <v>18511</v>
      </c>
    </row>
    <row r="833" spans="1:12" ht="12.75" customHeight="1" x14ac:dyDescent="0.25">
      <c r="A833" s="67" t="s">
        <v>782</v>
      </c>
      <c r="B833" s="67" t="s">
        <v>2701</v>
      </c>
      <c r="C833" s="68" t="s">
        <v>2702</v>
      </c>
      <c r="D833" s="67" t="s">
        <v>2703</v>
      </c>
      <c r="E833" s="69">
        <v>172.3997</v>
      </c>
      <c r="F833" s="70">
        <v>23</v>
      </c>
      <c r="G833" s="72">
        <v>45259</v>
      </c>
      <c r="H833" s="69">
        <v>1065</v>
      </c>
      <c r="I833" s="69">
        <v>1</v>
      </c>
      <c r="J833" s="59">
        <f t="shared" si="36"/>
        <v>172.3997</v>
      </c>
      <c r="K833" s="73" t="str">
        <f t="shared" si="37"/>
        <v/>
      </c>
      <c r="L833" s="73">
        <f t="shared" si="38"/>
        <v>3965.1931</v>
      </c>
    </row>
    <row r="834" spans="1:12" ht="12.75" customHeight="1" x14ac:dyDescent="0.25">
      <c r="A834" s="67" t="s">
        <v>786</v>
      </c>
      <c r="B834" s="67" t="s">
        <v>907</v>
      </c>
      <c r="C834" s="68" t="s">
        <v>2704</v>
      </c>
      <c r="D834" s="67" t="s">
        <v>2705</v>
      </c>
      <c r="E834" s="69">
        <v>596.36400000000003</v>
      </c>
      <c r="F834" s="70">
        <v>5</v>
      </c>
      <c r="G834" s="72">
        <v>44442</v>
      </c>
      <c r="H834" s="69">
        <v>183</v>
      </c>
      <c r="I834" s="69">
        <v>7</v>
      </c>
      <c r="J834" s="59">
        <f t="shared" si="36"/>
        <v>596.36400000000003</v>
      </c>
      <c r="K834" s="73" t="str">
        <f t="shared" si="37"/>
        <v/>
      </c>
      <c r="L834" s="73">
        <f t="shared" si="38"/>
        <v>2981.82</v>
      </c>
    </row>
    <row r="835" spans="1:12" ht="12.75" customHeight="1" x14ac:dyDescent="0.25">
      <c r="A835" s="67" t="s">
        <v>1606</v>
      </c>
      <c r="B835" s="67" t="s">
        <v>799</v>
      </c>
      <c r="C835" s="68" t="s">
        <v>2706</v>
      </c>
      <c r="D835" s="67" t="s">
        <v>2707</v>
      </c>
      <c r="E835" s="69">
        <v>214</v>
      </c>
      <c r="F835" s="70">
        <v>6</v>
      </c>
      <c r="G835" s="72">
        <v>44530.5</v>
      </c>
      <c r="H835" s="69">
        <v>271.5</v>
      </c>
      <c r="I835" s="69">
        <v>7</v>
      </c>
      <c r="J835" s="59">
        <f t="shared" ref="J835:J898" si="39">IF(I835&gt;8,E835/2,E835)</f>
        <v>214</v>
      </c>
      <c r="K835" s="73" t="str">
        <f t="shared" ref="K835:K898" si="40">IF(J835&lt;100,"Списать","")</f>
        <v/>
      </c>
      <c r="L835" s="73">
        <f t="shared" ref="L835:L898" si="41">F835*J835</f>
        <v>1284</v>
      </c>
    </row>
    <row r="836" spans="1:12" ht="12.75" customHeight="1" x14ac:dyDescent="0.25">
      <c r="A836" s="67" t="s">
        <v>1354</v>
      </c>
      <c r="B836" s="67" t="s">
        <v>2708</v>
      </c>
      <c r="C836" s="68" t="s">
        <v>2709</v>
      </c>
      <c r="D836" s="67" t="s">
        <v>2710</v>
      </c>
      <c r="E836" s="69">
        <v>117.02079999999999</v>
      </c>
      <c r="F836" s="70">
        <v>9</v>
      </c>
      <c r="G836" s="72">
        <v>45159</v>
      </c>
      <c r="H836" s="69">
        <v>720</v>
      </c>
      <c r="I836" s="69">
        <v>1</v>
      </c>
      <c r="J836" s="59">
        <f t="shared" si="39"/>
        <v>117.02079999999999</v>
      </c>
      <c r="K836" s="73" t="str">
        <f t="shared" si="40"/>
        <v/>
      </c>
      <c r="L836" s="73">
        <f t="shared" si="41"/>
        <v>1053.1871999999998</v>
      </c>
    </row>
    <row r="837" spans="1:12" ht="12.75" customHeight="1" x14ac:dyDescent="0.25">
      <c r="A837" s="67" t="s">
        <v>782</v>
      </c>
      <c r="B837" s="67" t="s">
        <v>869</v>
      </c>
      <c r="C837" s="68" t="s">
        <v>2711</v>
      </c>
      <c r="D837" s="67" t="s">
        <v>2712</v>
      </c>
      <c r="E837" s="69">
        <v>214</v>
      </c>
      <c r="F837" s="70">
        <v>69</v>
      </c>
      <c r="G837" s="72">
        <v>44589</v>
      </c>
      <c r="H837" s="69">
        <v>360</v>
      </c>
      <c r="I837" s="69">
        <v>8</v>
      </c>
      <c r="J837" s="59">
        <f t="shared" si="39"/>
        <v>214</v>
      </c>
      <c r="K837" s="73" t="str">
        <f t="shared" si="40"/>
        <v/>
      </c>
      <c r="L837" s="73">
        <f t="shared" si="41"/>
        <v>14766</v>
      </c>
    </row>
    <row r="838" spans="1:12" ht="12.75" customHeight="1" x14ac:dyDescent="0.25">
      <c r="A838" s="67" t="s">
        <v>2713</v>
      </c>
      <c r="B838" s="67" t="s">
        <v>795</v>
      </c>
      <c r="C838" s="68" t="s">
        <v>2714</v>
      </c>
      <c r="D838" s="67" t="s">
        <v>2715</v>
      </c>
      <c r="E838" s="69">
        <v>214</v>
      </c>
      <c r="F838" s="70">
        <v>55</v>
      </c>
      <c r="G838" s="72">
        <v>44563.5</v>
      </c>
      <c r="H838" s="69">
        <v>364.5</v>
      </c>
      <c r="I838" s="69">
        <v>9</v>
      </c>
      <c r="J838" s="59">
        <f t="shared" si="39"/>
        <v>107</v>
      </c>
      <c r="K838" s="73" t="str">
        <f t="shared" si="40"/>
        <v/>
      </c>
      <c r="L838" s="73">
        <f t="shared" si="41"/>
        <v>5885</v>
      </c>
    </row>
    <row r="839" spans="1:12" ht="12.75" customHeight="1" x14ac:dyDescent="0.25">
      <c r="A839" s="67" t="s">
        <v>1034</v>
      </c>
      <c r="B839" s="67" t="s">
        <v>1069</v>
      </c>
      <c r="C839" s="68" t="s">
        <v>2716</v>
      </c>
      <c r="D839" s="67" t="s">
        <v>2717</v>
      </c>
      <c r="E839" s="69">
        <v>199.2568</v>
      </c>
      <c r="F839" s="70">
        <v>83</v>
      </c>
      <c r="G839" s="72">
        <v>45169.5</v>
      </c>
      <c r="H839" s="69">
        <v>730.5</v>
      </c>
      <c r="I839" s="69">
        <v>1</v>
      </c>
      <c r="J839" s="59">
        <f t="shared" si="39"/>
        <v>199.2568</v>
      </c>
      <c r="K839" s="73" t="str">
        <f t="shared" si="40"/>
        <v/>
      </c>
      <c r="L839" s="73">
        <f t="shared" si="41"/>
        <v>16538.314399999999</v>
      </c>
    </row>
    <row r="840" spans="1:12" x14ac:dyDescent="0.25">
      <c r="A840" s="67" t="s">
        <v>1038</v>
      </c>
      <c r="B840" s="67" t="s">
        <v>907</v>
      </c>
      <c r="C840" s="68" t="s">
        <v>2718</v>
      </c>
      <c r="D840" s="67" t="s">
        <v>2719</v>
      </c>
      <c r="E840" s="69">
        <v>312.35399999999998</v>
      </c>
      <c r="F840" s="70">
        <v>0</v>
      </c>
      <c r="G840" s="72">
        <v>44589</v>
      </c>
      <c r="H840" s="69">
        <v>270</v>
      </c>
      <c r="I840" s="69">
        <v>5</v>
      </c>
      <c r="J840" s="59">
        <f t="shared" si="39"/>
        <v>312.35399999999998</v>
      </c>
      <c r="K840" s="73" t="str">
        <f t="shared" si="40"/>
        <v/>
      </c>
      <c r="L840" s="73">
        <f t="shared" si="41"/>
        <v>0</v>
      </c>
    </row>
    <row r="841" spans="1:12" ht="12.75" customHeight="1" x14ac:dyDescent="0.25">
      <c r="A841" s="67" t="s">
        <v>794</v>
      </c>
      <c r="B841" s="67" t="s">
        <v>775</v>
      </c>
      <c r="C841" s="68" t="s">
        <v>2720</v>
      </c>
      <c r="D841" s="67" t="s">
        <v>2721</v>
      </c>
      <c r="E841" s="69">
        <v>214</v>
      </c>
      <c r="F841" s="70">
        <v>31</v>
      </c>
      <c r="G841" s="72">
        <v>45229</v>
      </c>
      <c r="H841" s="69">
        <v>1095</v>
      </c>
      <c r="I841" s="69">
        <v>1</v>
      </c>
      <c r="J841" s="59">
        <f t="shared" si="39"/>
        <v>214</v>
      </c>
      <c r="K841" s="73" t="str">
        <f t="shared" si="40"/>
        <v/>
      </c>
      <c r="L841" s="73">
        <f t="shared" si="41"/>
        <v>6634</v>
      </c>
    </row>
    <row r="842" spans="1:12" ht="12.75" customHeight="1" x14ac:dyDescent="0.25">
      <c r="A842" s="67" t="s">
        <v>782</v>
      </c>
      <c r="B842" s="67" t="s">
        <v>1484</v>
      </c>
      <c r="C842" s="68" t="s">
        <v>2722</v>
      </c>
      <c r="D842" s="67" t="s">
        <v>2723</v>
      </c>
      <c r="E842" s="69">
        <v>160.25360000000001</v>
      </c>
      <c r="F842" s="70">
        <v>20</v>
      </c>
      <c r="G842" s="72">
        <v>44565</v>
      </c>
      <c r="H842" s="69">
        <v>366</v>
      </c>
      <c r="I842" s="69">
        <v>9</v>
      </c>
      <c r="J842" s="59">
        <f t="shared" si="39"/>
        <v>80.126800000000003</v>
      </c>
      <c r="K842" s="73" t="str">
        <f t="shared" si="40"/>
        <v>Списать</v>
      </c>
      <c r="L842" s="73">
        <f t="shared" si="41"/>
        <v>1602.5360000000001</v>
      </c>
    </row>
    <row r="843" spans="1:12" ht="12.75" customHeight="1" x14ac:dyDescent="0.25">
      <c r="A843" s="67" t="s">
        <v>782</v>
      </c>
      <c r="B843" s="67" t="s">
        <v>1053</v>
      </c>
      <c r="C843" s="68" t="s">
        <v>2724</v>
      </c>
      <c r="D843" s="67" t="s">
        <v>2725</v>
      </c>
      <c r="E843" s="69">
        <v>57.37</v>
      </c>
      <c r="F843" s="70">
        <v>52</v>
      </c>
      <c r="G843" s="72">
        <v>44869.5</v>
      </c>
      <c r="H843" s="69">
        <v>730.5</v>
      </c>
      <c r="I843" s="69">
        <v>11</v>
      </c>
      <c r="J843" s="59">
        <f t="shared" si="39"/>
        <v>28.684999999999999</v>
      </c>
      <c r="K843" s="73" t="str">
        <f t="shared" si="40"/>
        <v>Списать</v>
      </c>
      <c r="L843" s="73">
        <f t="shared" si="41"/>
        <v>1491.62</v>
      </c>
    </row>
    <row r="844" spans="1:12" ht="12.75" customHeight="1" x14ac:dyDescent="0.25">
      <c r="A844" s="67" t="s">
        <v>864</v>
      </c>
      <c r="B844" s="67" t="s">
        <v>2341</v>
      </c>
      <c r="C844" s="68" t="s">
        <v>2726</v>
      </c>
      <c r="D844" s="67" t="s">
        <v>2727</v>
      </c>
      <c r="E844" s="69">
        <v>139.72579999999999</v>
      </c>
      <c r="F844" s="70">
        <v>17</v>
      </c>
      <c r="G844" s="72">
        <v>44595</v>
      </c>
      <c r="H844" s="69">
        <v>366</v>
      </c>
      <c r="I844" s="69">
        <v>8</v>
      </c>
      <c r="J844" s="59">
        <f t="shared" si="39"/>
        <v>139.72579999999999</v>
      </c>
      <c r="K844" s="73" t="str">
        <f t="shared" si="40"/>
        <v/>
      </c>
      <c r="L844" s="73">
        <f t="shared" si="41"/>
        <v>2375.3386</v>
      </c>
    </row>
    <row r="845" spans="1:12" ht="12.75" customHeight="1" x14ac:dyDescent="0.25">
      <c r="A845" s="67" t="s">
        <v>782</v>
      </c>
      <c r="B845" s="67" t="s">
        <v>810</v>
      </c>
      <c r="C845" s="68" t="s">
        <v>2728</v>
      </c>
      <c r="D845" s="67" t="s">
        <v>2729</v>
      </c>
      <c r="E845" s="69">
        <v>214</v>
      </c>
      <c r="F845" s="70">
        <v>45</v>
      </c>
      <c r="G845" s="72">
        <v>47648</v>
      </c>
      <c r="H845" s="69">
        <v>9999</v>
      </c>
      <c r="I845" s="69">
        <v>1</v>
      </c>
      <c r="J845" s="59">
        <f t="shared" si="39"/>
        <v>214</v>
      </c>
      <c r="K845" s="73" t="str">
        <f t="shared" si="40"/>
        <v/>
      </c>
      <c r="L845" s="73">
        <f t="shared" si="41"/>
        <v>9630</v>
      </c>
    </row>
    <row r="846" spans="1:12" ht="12.75" customHeight="1" x14ac:dyDescent="0.25">
      <c r="A846" s="67" t="s">
        <v>858</v>
      </c>
      <c r="B846" s="67" t="s">
        <v>1276</v>
      </c>
      <c r="C846" s="68" t="s">
        <v>2730</v>
      </c>
      <c r="D846" s="67" t="s">
        <v>2731</v>
      </c>
      <c r="E846" s="69">
        <v>400</v>
      </c>
      <c r="F846" s="70">
        <v>15</v>
      </c>
      <c r="G846" s="72">
        <v>44869.5</v>
      </c>
      <c r="H846" s="69">
        <v>730.5</v>
      </c>
      <c r="I846" s="69">
        <v>11</v>
      </c>
      <c r="J846" s="59">
        <f t="shared" si="39"/>
        <v>200</v>
      </c>
      <c r="K846" s="73" t="str">
        <f t="shared" si="40"/>
        <v/>
      </c>
      <c r="L846" s="73">
        <f t="shared" si="41"/>
        <v>3000</v>
      </c>
    </row>
    <row r="847" spans="1:12" ht="12.75" customHeight="1" x14ac:dyDescent="0.25">
      <c r="A847" s="67" t="s">
        <v>1130</v>
      </c>
      <c r="B847" s="67" t="s">
        <v>919</v>
      </c>
      <c r="C847" s="68" t="s">
        <v>2732</v>
      </c>
      <c r="D847" s="67" t="s">
        <v>2733</v>
      </c>
      <c r="E847" s="69">
        <v>181.93680000000001</v>
      </c>
      <c r="F847" s="70">
        <v>7</v>
      </c>
      <c r="G847" s="72">
        <v>45169.5</v>
      </c>
      <c r="H847" s="69">
        <v>730.5</v>
      </c>
      <c r="I847" s="69">
        <v>1</v>
      </c>
      <c r="J847" s="59">
        <f t="shared" si="39"/>
        <v>181.93680000000001</v>
      </c>
      <c r="K847" s="73" t="str">
        <f t="shared" si="40"/>
        <v/>
      </c>
      <c r="L847" s="73">
        <f t="shared" si="41"/>
        <v>1273.5576000000001</v>
      </c>
    </row>
    <row r="848" spans="1:12" ht="12.75" customHeight="1" x14ac:dyDescent="0.25">
      <c r="A848" s="67" t="s">
        <v>786</v>
      </c>
      <c r="B848" s="67" t="s">
        <v>919</v>
      </c>
      <c r="C848" s="68" t="s">
        <v>2734</v>
      </c>
      <c r="D848" s="67" t="s">
        <v>2735</v>
      </c>
      <c r="E848" s="69">
        <v>189.71199999999999</v>
      </c>
      <c r="F848" s="70">
        <v>27</v>
      </c>
      <c r="G848" s="72">
        <v>44443.5</v>
      </c>
      <c r="H848" s="69">
        <v>244.5</v>
      </c>
      <c r="I848" s="69">
        <v>9</v>
      </c>
      <c r="J848" s="59">
        <f t="shared" si="39"/>
        <v>94.855999999999995</v>
      </c>
      <c r="K848" s="73" t="str">
        <f t="shared" si="40"/>
        <v>Списать</v>
      </c>
      <c r="L848" s="73">
        <f t="shared" si="41"/>
        <v>2561.1120000000001</v>
      </c>
    </row>
    <row r="849" spans="1:12" ht="12.75" customHeight="1" x14ac:dyDescent="0.25">
      <c r="A849" s="67" t="s">
        <v>836</v>
      </c>
      <c r="B849" s="67" t="s">
        <v>2736</v>
      </c>
      <c r="C849" s="68" t="s">
        <v>2737</v>
      </c>
      <c r="D849" s="67" t="s">
        <v>2738</v>
      </c>
      <c r="E849" s="69">
        <v>289.2</v>
      </c>
      <c r="F849" s="70">
        <v>17</v>
      </c>
      <c r="G849" s="72">
        <v>44716.5</v>
      </c>
      <c r="H849" s="69">
        <v>547.5</v>
      </c>
      <c r="I849" s="69">
        <v>10</v>
      </c>
      <c r="J849" s="59">
        <f t="shared" si="39"/>
        <v>144.6</v>
      </c>
      <c r="K849" s="73" t="str">
        <f t="shared" si="40"/>
        <v/>
      </c>
      <c r="L849" s="73">
        <f t="shared" si="41"/>
        <v>2458.1999999999998</v>
      </c>
    </row>
    <row r="850" spans="1:12" ht="12.75" customHeight="1" x14ac:dyDescent="0.25">
      <c r="A850" s="67" t="s">
        <v>820</v>
      </c>
      <c r="B850" s="67" t="s">
        <v>1022</v>
      </c>
      <c r="C850" s="68" t="s">
        <v>2739</v>
      </c>
      <c r="D850" s="67" t="s">
        <v>2740</v>
      </c>
      <c r="E850" s="69">
        <v>214</v>
      </c>
      <c r="F850" s="70">
        <v>11</v>
      </c>
      <c r="G850" s="72">
        <v>44565</v>
      </c>
      <c r="H850" s="69">
        <v>366</v>
      </c>
      <c r="I850" s="69">
        <v>9</v>
      </c>
      <c r="J850" s="59">
        <f t="shared" si="39"/>
        <v>107</v>
      </c>
      <c r="K850" s="73" t="str">
        <f t="shared" si="40"/>
        <v/>
      </c>
      <c r="L850" s="73">
        <f t="shared" si="41"/>
        <v>1177</v>
      </c>
    </row>
    <row r="851" spans="1:12" ht="12.75" customHeight="1" x14ac:dyDescent="0.25">
      <c r="A851" s="67" t="s">
        <v>858</v>
      </c>
      <c r="B851" s="67" t="s">
        <v>2741</v>
      </c>
      <c r="C851" s="68" t="s">
        <v>2742</v>
      </c>
      <c r="D851" s="67" t="s">
        <v>2743</v>
      </c>
      <c r="E851" s="69">
        <v>214</v>
      </c>
      <c r="F851" s="70">
        <v>63</v>
      </c>
      <c r="G851" s="72">
        <v>44589</v>
      </c>
      <c r="H851" s="69">
        <v>270</v>
      </c>
      <c r="I851" s="69">
        <v>5</v>
      </c>
      <c r="J851" s="59">
        <f t="shared" si="39"/>
        <v>214</v>
      </c>
      <c r="K851" s="73" t="str">
        <f t="shared" si="40"/>
        <v/>
      </c>
      <c r="L851" s="73">
        <f t="shared" si="41"/>
        <v>13482</v>
      </c>
    </row>
    <row r="852" spans="1:12" ht="12.75" customHeight="1" x14ac:dyDescent="0.25">
      <c r="A852" s="67" t="s">
        <v>1038</v>
      </c>
      <c r="B852" s="67" t="s">
        <v>844</v>
      </c>
      <c r="C852" s="68" t="s">
        <v>2744</v>
      </c>
      <c r="D852" s="67" t="s">
        <v>2745</v>
      </c>
      <c r="E852" s="69">
        <v>182.34</v>
      </c>
      <c r="F852" s="70">
        <v>16</v>
      </c>
      <c r="G852" s="72">
        <v>44559</v>
      </c>
      <c r="H852" s="69">
        <v>180</v>
      </c>
      <c r="I852" s="69">
        <v>3</v>
      </c>
      <c r="J852" s="59">
        <f t="shared" si="39"/>
        <v>182.34</v>
      </c>
      <c r="K852" s="73" t="str">
        <f t="shared" si="40"/>
        <v/>
      </c>
      <c r="L852" s="73">
        <f t="shared" si="41"/>
        <v>2917.44</v>
      </c>
    </row>
    <row r="853" spans="1:12" ht="12.75" customHeight="1" x14ac:dyDescent="0.25">
      <c r="A853" s="67" t="s">
        <v>828</v>
      </c>
      <c r="B853" s="67" t="s">
        <v>2746</v>
      </c>
      <c r="C853" s="68" t="s">
        <v>2747</v>
      </c>
      <c r="D853" s="67" t="s">
        <v>2748</v>
      </c>
      <c r="E853" s="69">
        <v>255.21629999999999</v>
      </c>
      <c r="F853" s="70">
        <v>20</v>
      </c>
      <c r="G853" s="72">
        <v>44899.5</v>
      </c>
      <c r="H853" s="69">
        <v>730.5</v>
      </c>
      <c r="I853" s="69">
        <v>10</v>
      </c>
      <c r="J853" s="59">
        <f t="shared" si="39"/>
        <v>127.60814999999999</v>
      </c>
      <c r="K853" s="73" t="str">
        <f t="shared" si="40"/>
        <v/>
      </c>
      <c r="L853" s="73">
        <f t="shared" si="41"/>
        <v>2552.163</v>
      </c>
    </row>
    <row r="854" spans="1:12" ht="12.75" customHeight="1" x14ac:dyDescent="0.25">
      <c r="A854" s="67" t="s">
        <v>952</v>
      </c>
      <c r="B854" s="67" t="s">
        <v>935</v>
      </c>
      <c r="C854" s="68" t="s">
        <v>2749</v>
      </c>
      <c r="D854" s="67" t="s">
        <v>2750</v>
      </c>
      <c r="E854" s="69">
        <v>230.28</v>
      </c>
      <c r="F854" s="70">
        <v>83</v>
      </c>
      <c r="G854" s="72">
        <v>47648</v>
      </c>
      <c r="H854" s="69">
        <v>9999</v>
      </c>
      <c r="I854" s="69">
        <v>1</v>
      </c>
      <c r="J854" s="59">
        <f t="shared" si="39"/>
        <v>230.28</v>
      </c>
      <c r="K854" s="73" t="str">
        <f t="shared" si="40"/>
        <v/>
      </c>
      <c r="L854" s="73">
        <f t="shared" si="41"/>
        <v>19113.240000000002</v>
      </c>
    </row>
    <row r="855" spans="1:12" ht="12.75" customHeight="1" x14ac:dyDescent="0.25">
      <c r="A855" s="67" t="s">
        <v>1740</v>
      </c>
      <c r="B855" s="67" t="s">
        <v>1221</v>
      </c>
      <c r="C855" s="68" t="s">
        <v>2751</v>
      </c>
      <c r="D855" s="67" t="s">
        <v>2752</v>
      </c>
      <c r="E855" s="69">
        <v>138.3972</v>
      </c>
      <c r="F855" s="70">
        <v>18</v>
      </c>
      <c r="G855" s="72">
        <v>44898</v>
      </c>
      <c r="H855" s="69">
        <v>729</v>
      </c>
      <c r="I855" s="69">
        <v>10</v>
      </c>
      <c r="J855" s="59">
        <f t="shared" si="39"/>
        <v>69.198599999999999</v>
      </c>
      <c r="K855" s="73" t="str">
        <f t="shared" si="40"/>
        <v>Списать</v>
      </c>
      <c r="L855" s="73">
        <f t="shared" si="41"/>
        <v>1245.5747999999999</v>
      </c>
    </row>
    <row r="856" spans="1:12" ht="12.75" customHeight="1" x14ac:dyDescent="0.25">
      <c r="A856" s="67" t="s">
        <v>1147</v>
      </c>
      <c r="B856" s="67" t="s">
        <v>2024</v>
      </c>
      <c r="C856" s="68" t="s">
        <v>2753</v>
      </c>
      <c r="D856" s="67" t="s">
        <v>2754</v>
      </c>
      <c r="E856" s="69">
        <v>214</v>
      </c>
      <c r="F856" s="70">
        <v>57</v>
      </c>
      <c r="G856" s="72">
        <v>45051</v>
      </c>
      <c r="H856" s="69">
        <v>912</v>
      </c>
      <c r="I856" s="69">
        <v>11</v>
      </c>
      <c r="J856" s="59">
        <f t="shared" si="39"/>
        <v>107</v>
      </c>
      <c r="K856" s="73" t="str">
        <f t="shared" si="40"/>
        <v/>
      </c>
      <c r="L856" s="73">
        <f t="shared" si="41"/>
        <v>6099</v>
      </c>
    </row>
    <row r="857" spans="1:12" ht="12.75" customHeight="1" x14ac:dyDescent="0.25">
      <c r="A857" s="67" t="s">
        <v>847</v>
      </c>
      <c r="B857" s="67" t="s">
        <v>851</v>
      </c>
      <c r="C857" s="68" t="s">
        <v>2755</v>
      </c>
      <c r="D857" s="67" t="s">
        <v>2756</v>
      </c>
      <c r="E857" s="69">
        <v>36.023000000000003</v>
      </c>
      <c r="F857" s="70">
        <v>120</v>
      </c>
      <c r="G857" s="72">
        <v>44589</v>
      </c>
      <c r="H857" s="69">
        <v>180</v>
      </c>
      <c r="I857" s="69">
        <v>2</v>
      </c>
      <c r="J857" s="59">
        <f t="shared" si="39"/>
        <v>36.023000000000003</v>
      </c>
      <c r="K857" s="73" t="str">
        <f t="shared" si="40"/>
        <v>Списать</v>
      </c>
      <c r="L857" s="73">
        <f t="shared" si="41"/>
        <v>4322.76</v>
      </c>
    </row>
    <row r="858" spans="1:12" ht="12.75" customHeight="1" x14ac:dyDescent="0.25">
      <c r="A858" s="67" t="s">
        <v>828</v>
      </c>
      <c r="B858" s="67" t="s">
        <v>844</v>
      </c>
      <c r="C858" s="68" t="s">
        <v>2757</v>
      </c>
      <c r="D858" s="67" t="s">
        <v>2758</v>
      </c>
      <c r="E858" s="69">
        <v>151.38</v>
      </c>
      <c r="F858" s="70">
        <v>13</v>
      </c>
      <c r="G858" s="72">
        <v>44899.5</v>
      </c>
      <c r="H858" s="69">
        <v>730.5</v>
      </c>
      <c r="I858" s="69">
        <v>10</v>
      </c>
      <c r="J858" s="59">
        <f t="shared" si="39"/>
        <v>75.69</v>
      </c>
      <c r="K858" s="73" t="str">
        <f t="shared" si="40"/>
        <v>Списать</v>
      </c>
      <c r="L858" s="73">
        <f t="shared" si="41"/>
        <v>983.97</v>
      </c>
    </row>
    <row r="859" spans="1:12" ht="12.75" customHeight="1" x14ac:dyDescent="0.25">
      <c r="A859" s="67" t="s">
        <v>794</v>
      </c>
      <c r="B859" s="67" t="s">
        <v>779</v>
      </c>
      <c r="C859" s="68" t="s">
        <v>2442</v>
      </c>
      <c r="D859" s="67" t="s">
        <v>2759</v>
      </c>
      <c r="E859" s="69">
        <v>395.21390000000002</v>
      </c>
      <c r="F859" s="70">
        <v>2</v>
      </c>
      <c r="G859" s="72">
        <v>45168</v>
      </c>
      <c r="H859" s="69">
        <v>729</v>
      </c>
      <c r="I859" s="69">
        <v>1</v>
      </c>
      <c r="J859" s="59">
        <f t="shared" si="39"/>
        <v>395.21390000000002</v>
      </c>
      <c r="K859" s="73" t="str">
        <f t="shared" si="40"/>
        <v/>
      </c>
      <c r="L859" s="73">
        <f t="shared" si="41"/>
        <v>790.42780000000005</v>
      </c>
    </row>
    <row r="860" spans="1:12" ht="12.75" customHeight="1" x14ac:dyDescent="0.25">
      <c r="A860" s="67" t="s">
        <v>1220</v>
      </c>
      <c r="B860" s="67" t="s">
        <v>958</v>
      </c>
      <c r="C860" s="68" t="s">
        <v>2760</v>
      </c>
      <c r="D860" s="67" t="s">
        <v>2761</v>
      </c>
      <c r="E860" s="69">
        <v>69.370199999999997</v>
      </c>
      <c r="F860" s="70">
        <v>29</v>
      </c>
      <c r="G860" s="72">
        <v>44433</v>
      </c>
      <c r="H860" s="69">
        <v>204</v>
      </c>
      <c r="I860" s="69">
        <v>8</v>
      </c>
      <c r="J860" s="59">
        <f t="shared" si="39"/>
        <v>69.370199999999997</v>
      </c>
      <c r="K860" s="73" t="str">
        <f t="shared" si="40"/>
        <v>Списать</v>
      </c>
      <c r="L860" s="73">
        <f t="shared" si="41"/>
        <v>2011.7357999999999</v>
      </c>
    </row>
    <row r="861" spans="1:12" ht="12.75" customHeight="1" x14ac:dyDescent="0.25">
      <c r="A861" s="67" t="s">
        <v>828</v>
      </c>
      <c r="B861" s="67" t="s">
        <v>1285</v>
      </c>
      <c r="C861" s="68" t="s">
        <v>2762</v>
      </c>
      <c r="D861" s="67" t="s">
        <v>2763</v>
      </c>
      <c r="E861" s="69">
        <v>214</v>
      </c>
      <c r="F861" s="70">
        <v>542</v>
      </c>
      <c r="G861" s="72">
        <v>44565</v>
      </c>
      <c r="H861" s="69">
        <v>366</v>
      </c>
      <c r="I861" s="69">
        <v>9</v>
      </c>
      <c r="J861" s="59">
        <f t="shared" si="39"/>
        <v>107</v>
      </c>
      <c r="K861" s="73" t="str">
        <f t="shared" si="40"/>
        <v/>
      </c>
      <c r="L861" s="73">
        <f t="shared" si="41"/>
        <v>57994</v>
      </c>
    </row>
    <row r="862" spans="1:12" ht="12.75" customHeight="1" x14ac:dyDescent="0.25">
      <c r="A862" s="67" t="s">
        <v>2478</v>
      </c>
      <c r="B862" s="67" t="s">
        <v>992</v>
      </c>
      <c r="C862" s="68" t="s">
        <v>2764</v>
      </c>
      <c r="D862" s="67" t="s">
        <v>2765</v>
      </c>
      <c r="E862" s="69">
        <v>79.525099999999995</v>
      </c>
      <c r="F862" s="70">
        <v>18</v>
      </c>
      <c r="G862" s="72">
        <v>44563.5</v>
      </c>
      <c r="H862" s="69">
        <v>364.5</v>
      </c>
      <c r="I862" s="69">
        <v>9</v>
      </c>
      <c r="J862" s="59">
        <f t="shared" si="39"/>
        <v>39.762549999999997</v>
      </c>
      <c r="K862" s="73" t="str">
        <f t="shared" si="40"/>
        <v>Списать</v>
      </c>
      <c r="L862" s="73">
        <f t="shared" si="41"/>
        <v>715.72589999999991</v>
      </c>
    </row>
    <row r="863" spans="1:12" ht="12.75" customHeight="1" x14ac:dyDescent="0.25">
      <c r="A863" s="67" t="s">
        <v>900</v>
      </c>
      <c r="B863" s="67" t="s">
        <v>851</v>
      </c>
      <c r="C863" s="68" t="s">
        <v>2766</v>
      </c>
      <c r="D863" s="67" t="s">
        <v>2767</v>
      </c>
      <c r="E863" s="69">
        <v>278.55950000000001</v>
      </c>
      <c r="F863" s="70">
        <v>16</v>
      </c>
      <c r="G863" s="72">
        <v>44559</v>
      </c>
      <c r="H863" s="69">
        <v>120</v>
      </c>
      <c r="I863" s="69">
        <v>1</v>
      </c>
      <c r="J863" s="59">
        <f t="shared" si="39"/>
        <v>278.55950000000001</v>
      </c>
      <c r="K863" s="73" t="str">
        <f t="shared" si="40"/>
        <v/>
      </c>
      <c r="L863" s="73">
        <f t="shared" si="41"/>
        <v>4456.9520000000002</v>
      </c>
    </row>
    <row r="864" spans="1:12" ht="12.75" customHeight="1" x14ac:dyDescent="0.25">
      <c r="A864" s="67" t="s">
        <v>794</v>
      </c>
      <c r="B864" s="67" t="s">
        <v>925</v>
      </c>
      <c r="C864" s="68" t="s">
        <v>2768</v>
      </c>
      <c r="D864" s="67" t="s">
        <v>2769</v>
      </c>
      <c r="E864" s="69">
        <v>214</v>
      </c>
      <c r="F864" s="70">
        <v>109</v>
      </c>
      <c r="G864" s="72">
        <v>45169.5</v>
      </c>
      <c r="H864" s="69">
        <v>730.5</v>
      </c>
      <c r="I864" s="69">
        <v>1</v>
      </c>
      <c r="J864" s="59">
        <f t="shared" si="39"/>
        <v>214</v>
      </c>
      <c r="K864" s="73" t="str">
        <f t="shared" si="40"/>
        <v/>
      </c>
      <c r="L864" s="73">
        <f t="shared" si="41"/>
        <v>23326</v>
      </c>
    </row>
    <row r="865" spans="1:12" ht="12.75" customHeight="1" x14ac:dyDescent="0.25">
      <c r="A865" s="67" t="s">
        <v>782</v>
      </c>
      <c r="B865" s="67" t="s">
        <v>802</v>
      </c>
      <c r="C865" s="68" t="s">
        <v>2770</v>
      </c>
      <c r="D865" s="67" t="s">
        <v>2608</v>
      </c>
      <c r="E865" s="69">
        <v>214</v>
      </c>
      <c r="F865" s="70">
        <v>162</v>
      </c>
      <c r="G865" s="72">
        <v>45134.5</v>
      </c>
      <c r="H865" s="69">
        <v>1459.5</v>
      </c>
      <c r="I865" s="69">
        <v>10</v>
      </c>
      <c r="J865" s="59">
        <f t="shared" si="39"/>
        <v>107</v>
      </c>
      <c r="K865" s="73" t="str">
        <f t="shared" si="40"/>
        <v/>
      </c>
      <c r="L865" s="73">
        <f t="shared" si="41"/>
        <v>17334</v>
      </c>
    </row>
    <row r="866" spans="1:12" ht="12.75" customHeight="1" x14ac:dyDescent="0.25">
      <c r="A866" s="67" t="s">
        <v>850</v>
      </c>
      <c r="B866" s="67" t="s">
        <v>2771</v>
      </c>
      <c r="C866" s="68" t="s">
        <v>2772</v>
      </c>
      <c r="D866" s="67" t="s">
        <v>2773</v>
      </c>
      <c r="E866" s="69">
        <v>279.26</v>
      </c>
      <c r="F866" s="70">
        <v>28</v>
      </c>
      <c r="G866" s="72">
        <v>44498.5</v>
      </c>
      <c r="H866" s="69">
        <v>1825.5</v>
      </c>
      <c r="I866" s="69">
        <v>1</v>
      </c>
      <c r="J866" s="59">
        <f t="shared" si="39"/>
        <v>279.26</v>
      </c>
      <c r="K866" s="73" t="str">
        <f t="shared" si="40"/>
        <v/>
      </c>
      <c r="L866" s="73">
        <f t="shared" si="41"/>
        <v>7819.28</v>
      </c>
    </row>
    <row r="867" spans="1:12" ht="12.75" customHeight="1" x14ac:dyDescent="0.25">
      <c r="A867" s="67" t="s">
        <v>858</v>
      </c>
      <c r="B867" s="67" t="s">
        <v>1165</v>
      </c>
      <c r="C867" s="68" t="s">
        <v>2774</v>
      </c>
      <c r="D867" s="67" t="s">
        <v>2775</v>
      </c>
      <c r="E867" s="69">
        <v>350.05070000000001</v>
      </c>
      <c r="F867" s="70">
        <v>56</v>
      </c>
      <c r="G867" s="72">
        <v>44563.5</v>
      </c>
      <c r="H867" s="69">
        <v>364.5</v>
      </c>
      <c r="I867" s="69">
        <v>9</v>
      </c>
      <c r="J867" s="59">
        <f t="shared" si="39"/>
        <v>175.02535</v>
      </c>
      <c r="K867" s="73" t="str">
        <f t="shared" si="40"/>
        <v/>
      </c>
      <c r="L867" s="73">
        <f t="shared" si="41"/>
        <v>9801.4196000000011</v>
      </c>
    </row>
    <row r="868" spans="1:12" ht="12.75" customHeight="1" x14ac:dyDescent="0.25">
      <c r="A868" s="67" t="s">
        <v>794</v>
      </c>
      <c r="B868" s="67" t="s">
        <v>2167</v>
      </c>
      <c r="C868" s="68" t="s">
        <v>2776</v>
      </c>
      <c r="D868" s="67" t="s">
        <v>2777</v>
      </c>
      <c r="E868" s="69">
        <v>455.17180000000002</v>
      </c>
      <c r="F868" s="70">
        <v>13</v>
      </c>
      <c r="G868" s="72">
        <v>44898</v>
      </c>
      <c r="H868" s="69">
        <v>729</v>
      </c>
      <c r="I868" s="69">
        <v>10</v>
      </c>
      <c r="J868" s="59">
        <f t="shared" si="39"/>
        <v>227.58590000000001</v>
      </c>
      <c r="K868" s="73" t="str">
        <f t="shared" si="40"/>
        <v/>
      </c>
      <c r="L868" s="73">
        <f t="shared" si="41"/>
        <v>2958.6167</v>
      </c>
    </row>
    <row r="869" spans="1:12" ht="12.75" customHeight="1" x14ac:dyDescent="0.25">
      <c r="A869" s="67" t="s">
        <v>828</v>
      </c>
      <c r="B869" s="67" t="s">
        <v>1382</v>
      </c>
      <c r="C869" s="68" t="s">
        <v>2778</v>
      </c>
      <c r="D869" s="67" t="s">
        <v>2779</v>
      </c>
      <c r="E869" s="69">
        <v>214</v>
      </c>
      <c r="F869" s="70">
        <v>45</v>
      </c>
      <c r="G869" s="72">
        <v>45160.5</v>
      </c>
      <c r="H869" s="69">
        <v>721.5</v>
      </c>
      <c r="I869" s="69">
        <v>1</v>
      </c>
      <c r="J869" s="59">
        <f t="shared" si="39"/>
        <v>214</v>
      </c>
      <c r="K869" s="73" t="str">
        <f t="shared" si="40"/>
        <v/>
      </c>
      <c r="L869" s="73">
        <f t="shared" si="41"/>
        <v>9630</v>
      </c>
    </row>
    <row r="870" spans="1:12" ht="12.75" customHeight="1" x14ac:dyDescent="0.25">
      <c r="A870" s="67" t="s">
        <v>1034</v>
      </c>
      <c r="B870" s="67" t="s">
        <v>869</v>
      </c>
      <c r="C870" s="68" t="s">
        <v>2780</v>
      </c>
      <c r="D870" s="67" t="s">
        <v>2781</v>
      </c>
      <c r="E870" s="69">
        <v>214</v>
      </c>
      <c r="F870" s="70">
        <v>22</v>
      </c>
      <c r="G870" s="72">
        <v>44589</v>
      </c>
      <c r="H870" s="69">
        <v>240</v>
      </c>
      <c r="I870" s="69">
        <v>4</v>
      </c>
      <c r="J870" s="59">
        <f t="shared" si="39"/>
        <v>214</v>
      </c>
      <c r="K870" s="73" t="str">
        <f t="shared" si="40"/>
        <v/>
      </c>
      <c r="L870" s="73">
        <f t="shared" si="41"/>
        <v>4708</v>
      </c>
    </row>
    <row r="871" spans="1:12" ht="12.75" customHeight="1" x14ac:dyDescent="0.25">
      <c r="A871" s="67" t="s">
        <v>1038</v>
      </c>
      <c r="B871" s="67" t="s">
        <v>859</v>
      </c>
      <c r="C871" s="68" t="s">
        <v>2782</v>
      </c>
      <c r="D871" s="67" t="s">
        <v>2783</v>
      </c>
      <c r="E871" s="69">
        <v>214</v>
      </c>
      <c r="F871" s="70">
        <v>36</v>
      </c>
      <c r="G871" s="72">
        <v>45169.5</v>
      </c>
      <c r="H871" s="69">
        <v>730.5</v>
      </c>
      <c r="I871" s="69">
        <v>1</v>
      </c>
      <c r="J871" s="59">
        <f t="shared" si="39"/>
        <v>214</v>
      </c>
      <c r="K871" s="73" t="str">
        <f t="shared" si="40"/>
        <v/>
      </c>
      <c r="L871" s="73">
        <f t="shared" si="41"/>
        <v>7704</v>
      </c>
    </row>
    <row r="872" spans="1:12" ht="12.75" customHeight="1" x14ac:dyDescent="0.25">
      <c r="A872" s="67" t="s">
        <v>910</v>
      </c>
      <c r="B872" s="67" t="s">
        <v>2784</v>
      </c>
      <c r="C872" s="68" t="s">
        <v>2785</v>
      </c>
      <c r="D872" s="67" t="s">
        <v>2786</v>
      </c>
      <c r="E872" s="69">
        <v>163.57220000000001</v>
      </c>
      <c r="F872" s="70">
        <v>15</v>
      </c>
      <c r="G872" s="72">
        <v>45229</v>
      </c>
      <c r="H872" s="69">
        <v>1095</v>
      </c>
      <c r="I872" s="69">
        <v>1</v>
      </c>
      <c r="J872" s="59">
        <f t="shared" si="39"/>
        <v>163.57220000000001</v>
      </c>
      <c r="K872" s="73" t="str">
        <f t="shared" si="40"/>
        <v/>
      </c>
      <c r="L872" s="73">
        <f t="shared" si="41"/>
        <v>2453.5830000000001</v>
      </c>
    </row>
    <row r="873" spans="1:12" ht="12.75" customHeight="1" x14ac:dyDescent="0.25">
      <c r="A873" s="67" t="s">
        <v>968</v>
      </c>
      <c r="B873" s="67" t="s">
        <v>851</v>
      </c>
      <c r="C873" s="68" t="s">
        <v>2787</v>
      </c>
      <c r="D873" s="67" t="s">
        <v>2788</v>
      </c>
      <c r="E873" s="69">
        <v>232.05</v>
      </c>
      <c r="F873" s="70">
        <v>24</v>
      </c>
      <c r="G873" s="72">
        <v>44559</v>
      </c>
      <c r="H873" s="69">
        <v>360</v>
      </c>
      <c r="I873" s="69">
        <v>9</v>
      </c>
      <c r="J873" s="59">
        <f t="shared" si="39"/>
        <v>116.02500000000001</v>
      </c>
      <c r="K873" s="73" t="str">
        <f t="shared" si="40"/>
        <v/>
      </c>
      <c r="L873" s="73">
        <f t="shared" si="41"/>
        <v>2784.6000000000004</v>
      </c>
    </row>
    <row r="874" spans="1:12" ht="12.75" customHeight="1" x14ac:dyDescent="0.25">
      <c r="A874" s="67" t="s">
        <v>900</v>
      </c>
      <c r="B874" s="67" t="s">
        <v>795</v>
      </c>
      <c r="C874" s="68" t="s">
        <v>2789</v>
      </c>
      <c r="D874" s="67" t="s">
        <v>2790</v>
      </c>
      <c r="E874" s="69">
        <v>112.29040000000001</v>
      </c>
      <c r="F874" s="70">
        <v>92</v>
      </c>
      <c r="G874" s="72">
        <v>44563.5</v>
      </c>
      <c r="H874" s="69">
        <v>364.5</v>
      </c>
      <c r="I874" s="69">
        <v>9</v>
      </c>
      <c r="J874" s="59">
        <f t="shared" si="39"/>
        <v>56.145200000000003</v>
      </c>
      <c r="K874" s="73" t="str">
        <f t="shared" si="40"/>
        <v>Списать</v>
      </c>
      <c r="L874" s="73">
        <f t="shared" si="41"/>
        <v>5165.3584000000001</v>
      </c>
    </row>
    <row r="875" spans="1:12" ht="12.75" customHeight="1" x14ac:dyDescent="0.25">
      <c r="A875" s="67" t="s">
        <v>786</v>
      </c>
      <c r="B875" s="67" t="s">
        <v>795</v>
      </c>
      <c r="C875" s="68" t="s">
        <v>2791</v>
      </c>
      <c r="D875" s="67" t="s">
        <v>2792</v>
      </c>
      <c r="E875" s="69">
        <v>214</v>
      </c>
      <c r="F875" s="70">
        <v>46</v>
      </c>
      <c r="G875" s="72">
        <v>44563.5</v>
      </c>
      <c r="H875" s="69">
        <v>364.5</v>
      </c>
      <c r="I875" s="69">
        <v>9</v>
      </c>
      <c r="J875" s="59">
        <f t="shared" si="39"/>
        <v>107</v>
      </c>
      <c r="K875" s="73" t="str">
        <f t="shared" si="40"/>
        <v/>
      </c>
      <c r="L875" s="73">
        <f t="shared" si="41"/>
        <v>4922</v>
      </c>
    </row>
    <row r="876" spans="1:12" ht="12.75" customHeight="1" x14ac:dyDescent="0.25">
      <c r="A876" s="67" t="s">
        <v>1034</v>
      </c>
      <c r="B876" s="67" t="s">
        <v>837</v>
      </c>
      <c r="C876" s="68" t="s">
        <v>2793</v>
      </c>
      <c r="D876" s="67" t="s">
        <v>2794</v>
      </c>
      <c r="E876" s="69">
        <v>124.7587</v>
      </c>
      <c r="F876" s="70">
        <v>21</v>
      </c>
      <c r="G876" s="72">
        <v>45159</v>
      </c>
      <c r="H876" s="69">
        <v>720</v>
      </c>
      <c r="I876" s="69">
        <v>1</v>
      </c>
      <c r="J876" s="59">
        <f t="shared" si="39"/>
        <v>124.7587</v>
      </c>
      <c r="K876" s="73" t="str">
        <f t="shared" si="40"/>
        <v/>
      </c>
      <c r="L876" s="73">
        <f t="shared" si="41"/>
        <v>2619.9327000000003</v>
      </c>
    </row>
    <row r="877" spans="1:12" ht="12.75" customHeight="1" x14ac:dyDescent="0.25">
      <c r="A877" s="67" t="s">
        <v>2713</v>
      </c>
      <c r="B877" s="67" t="s">
        <v>992</v>
      </c>
      <c r="C877" s="68" t="s">
        <v>2795</v>
      </c>
      <c r="D877" s="67" t="s">
        <v>2796</v>
      </c>
      <c r="E877" s="69">
        <v>26.5169</v>
      </c>
      <c r="F877" s="70">
        <v>116</v>
      </c>
      <c r="G877" s="72">
        <v>44559</v>
      </c>
      <c r="H877" s="69">
        <v>270</v>
      </c>
      <c r="I877" s="69">
        <v>6</v>
      </c>
      <c r="J877" s="59">
        <f t="shared" si="39"/>
        <v>26.5169</v>
      </c>
      <c r="K877" s="73" t="str">
        <f t="shared" si="40"/>
        <v>Списать</v>
      </c>
      <c r="L877" s="73">
        <f t="shared" si="41"/>
        <v>3075.9603999999999</v>
      </c>
    </row>
    <row r="878" spans="1:12" ht="12.75" customHeight="1" x14ac:dyDescent="0.25">
      <c r="A878" s="67" t="s">
        <v>794</v>
      </c>
      <c r="B878" s="67" t="s">
        <v>2666</v>
      </c>
      <c r="C878" s="68" t="s">
        <v>2797</v>
      </c>
      <c r="D878" s="67" t="s">
        <v>2798</v>
      </c>
      <c r="E878" s="69">
        <v>214</v>
      </c>
      <c r="F878" s="70">
        <v>26</v>
      </c>
      <c r="G878" s="72">
        <v>45339</v>
      </c>
      <c r="H878" s="69">
        <v>900</v>
      </c>
      <c r="I878" s="69">
        <v>1</v>
      </c>
      <c r="J878" s="59">
        <f t="shared" si="39"/>
        <v>214</v>
      </c>
      <c r="K878" s="73" t="str">
        <f t="shared" si="40"/>
        <v/>
      </c>
      <c r="L878" s="73">
        <f t="shared" si="41"/>
        <v>5564</v>
      </c>
    </row>
    <row r="879" spans="1:12" ht="12.75" customHeight="1" x14ac:dyDescent="0.25">
      <c r="A879" s="67" t="s">
        <v>2799</v>
      </c>
      <c r="B879" s="67" t="s">
        <v>2800</v>
      </c>
      <c r="C879" s="68" t="s">
        <v>2801</v>
      </c>
      <c r="D879" s="67" t="s">
        <v>2802</v>
      </c>
      <c r="E879" s="69">
        <v>214</v>
      </c>
      <c r="F879" s="70">
        <v>26</v>
      </c>
      <c r="G879" s="72">
        <v>45227.5</v>
      </c>
      <c r="H879" s="69">
        <v>1096.5</v>
      </c>
      <c r="I879" s="69">
        <v>1</v>
      </c>
      <c r="J879" s="59">
        <f t="shared" si="39"/>
        <v>214</v>
      </c>
      <c r="K879" s="73" t="str">
        <f t="shared" si="40"/>
        <v/>
      </c>
      <c r="L879" s="73">
        <f t="shared" si="41"/>
        <v>5564</v>
      </c>
    </row>
    <row r="880" spans="1:12" ht="12.75" customHeight="1" x14ac:dyDescent="0.25">
      <c r="A880" s="67" t="s">
        <v>858</v>
      </c>
      <c r="B880" s="67" t="s">
        <v>2803</v>
      </c>
      <c r="C880" s="68" t="s">
        <v>2804</v>
      </c>
      <c r="D880" s="67" t="s">
        <v>2805</v>
      </c>
      <c r="E880" s="69">
        <v>214</v>
      </c>
      <c r="F880" s="70">
        <v>8</v>
      </c>
      <c r="G880" s="72">
        <v>44563.5</v>
      </c>
      <c r="H880" s="69">
        <v>364.5</v>
      </c>
      <c r="I880" s="69">
        <v>9</v>
      </c>
      <c r="J880" s="59">
        <f t="shared" si="39"/>
        <v>107</v>
      </c>
      <c r="K880" s="73" t="str">
        <f t="shared" si="40"/>
        <v/>
      </c>
      <c r="L880" s="73">
        <f t="shared" si="41"/>
        <v>856</v>
      </c>
    </row>
    <row r="881" spans="1:12" ht="12.75" customHeight="1" x14ac:dyDescent="0.25">
      <c r="A881" s="67" t="s">
        <v>828</v>
      </c>
      <c r="B881" s="67" t="s">
        <v>963</v>
      </c>
      <c r="C881" s="68" t="s">
        <v>2806</v>
      </c>
      <c r="D881" s="67" t="s">
        <v>2807</v>
      </c>
      <c r="E881" s="69">
        <v>214</v>
      </c>
      <c r="F881" s="70">
        <v>104</v>
      </c>
      <c r="G881" s="72">
        <v>44979</v>
      </c>
      <c r="H881" s="69">
        <v>540</v>
      </c>
      <c r="I881" s="69">
        <v>1</v>
      </c>
      <c r="J881" s="59">
        <f t="shared" si="39"/>
        <v>214</v>
      </c>
      <c r="K881" s="73" t="str">
        <f t="shared" si="40"/>
        <v/>
      </c>
      <c r="L881" s="73">
        <f t="shared" si="41"/>
        <v>22256</v>
      </c>
    </row>
    <row r="882" spans="1:12" ht="12.75" customHeight="1" x14ac:dyDescent="0.25">
      <c r="A882" s="67" t="s">
        <v>850</v>
      </c>
      <c r="B882" s="67" t="s">
        <v>851</v>
      </c>
      <c r="C882" s="68" t="s">
        <v>2808</v>
      </c>
      <c r="D882" s="67" t="s">
        <v>2809</v>
      </c>
      <c r="E882" s="69">
        <v>21.552</v>
      </c>
      <c r="F882" s="70">
        <v>1590</v>
      </c>
      <c r="G882" s="72">
        <v>44559</v>
      </c>
      <c r="H882" s="69">
        <v>180</v>
      </c>
      <c r="I882" s="69">
        <v>3</v>
      </c>
      <c r="J882" s="59">
        <f t="shared" si="39"/>
        <v>21.552</v>
      </c>
      <c r="K882" s="73" t="str">
        <f t="shared" si="40"/>
        <v>Списать</v>
      </c>
      <c r="L882" s="73">
        <f t="shared" si="41"/>
        <v>34267.68</v>
      </c>
    </row>
    <row r="883" spans="1:12" ht="12.75" customHeight="1" x14ac:dyDescent="0.25">
      <c r="A883" s="67" t="s">
        <v>858</v>
      </c>
      <c r="B883" s="67" t="s">
        <v>1412</v>
      </c>
      <c r="C883" s="68" t="s">
        <v>2810</v>
      </c>
      <c r="D883" s="67" t="s">
        <v>2811</v>
      </c>
      <c r="E883" s="69">
        <v>214</v>
      </c>
      <c r="F883" s="70">
        <v>232</v>
      </c>
      <c r="G883" s="72">
        <v>45169.5</v>
      </c>
      <c r="H883" s="69">
        <v>730.5</v>
      </c>
      <c r="I883" s="69">
        <v>1</v>
      </c>
      <c r="J883" s="59">
        <f t="shared" si="39"/>
        <v>214</v>
      </c>
      <c r="K883" s="73" t="str">
        <f t="shared" si="40"/>
        <v/>
      </c>
      <c r="L883" s="73">
        <f t="shared" si="41"/>
        <v>49648</v>
      </c>
    </row>
    <row r="884" spans="1:12" ht="12.75" customHeight="1" x14ac:dyDescent="0.25">
      <c r="A884" s="67" t="s">
        <v>2360</v>
      </c>
      <c r="B884" s="67" t="s">
        <v>1326</v>
      </c>
      <c r="C884" s="68" t="s">
        <v>2812</v>
      </c>
      <c r="D884" s="67" t="s">
        <v>2813</v>
      </c>
      <c r="E884" s="69">
        <v>223</v>
      </c>
      <c r="F884" s="70">
        <v>305</v>
      </c>
      <c r="G884" s="72">
        <v>47648</v>
      </c>
      <c r="H884" s="69">
        <v>9999</v>
      </c>
      <c r="I884" s="69">
        <v>10</v>
      </c>
      <c r="J884" s="59">
        <f t="shared" si="39"/>
        <v>111.5</v>
      </c>
      <c r="K884" s="73" t="str">
        <f t="shared" si="40"/>
        <v/>
      </c>
      <c r="L884" s="73">
        <f t="shared" si="41"/>
        <v>34007.5</v>
      </c>
    </row>
    <row r="885" spans="1:12" ht="12.75" customHeight="1" x14ac:dyDescent="0.25">
      <c r="A885" s="67" t="s">
        <v>922</v>
      </c>
      <c r="B885" s="67" t="s">
        <v>1173</v>
      </c>
      <c r="C885" s="68" t="s">
        <v>2814</v>
      </c>
      <c r="D885" s="67" t="s">
        <v>2815</v>
      </c>
      <c r="E885" s="69">
        <v>135.19</v>
      </c>
      <c r="F885" s="70">
        <v>0</v>
      </c>
      <c r="G885" s="72">
        <v>44529</v>
      </c>
      <c r="H885" s="69">
        <v>270</v>
      </c>
      <c r="I885" s="69">
        <v>7</v>
      </c>
      <c r="J885" s="59">
        <f t="shared" si="39"/>
        <v>135.19</v>
      </c>
      <c r="K885" s="73" t="str">
        <f t="shared" si="40"/>
        <v/>
      </c>
      <c r="L885" s="73">
        <f t="shared" si="41"/>
        <v>0</v>
      </c>
    </row>
    <row r="886" spans="1:12" ht="12.75" customHeight="1" x14ac:dyDescent="0.25">
      <c r="A886" s="67" t="s">
        <v>816</v>
      </c>
      <c r="B886" s="67" t="s">
        <v>2816</v>
      </c>
      <c r="C886" s="68" t="s">
        <v>2817</v>
      </c>
      <c r="D886" s="67" t="s">
        <v>2818</v>
      </c>
      <c r="E886" s="69">
        <v>390.47289999999998</v>
      </c>
      <c r="F886" s="70">
        <v>4</v>
      </c>
      <c r="G886" s="72">
        <v>45249</v>
      </c>
      <c r="H886" s="69">
        <v>1080</v>
      </c>
      <c r="I886" s="69">
        <v>10</v>
      </c>
      <c r="J886" s="59">
        <f t="shared" si="39"/>
        <v>195.23644999999999</v>
      </c>
      <c r="K886" s="73" t="str">
        <f t="shared" si="40"/>
        <v/>
      </c>
      <c r="L886" s="73">
        <f t="shared" si="41"/>
        <v>780.94579999999996</v>
      </c>
    </row>
    <row r="887" spans="1:12" ht="12.75" customHeight="1" x14ac:dyDescent="0.25">
      <c r="A887" s="67" t="s">
        <v>1284</v>
      </c>
      <c r="B887" s="67" t="s">
        <v>844</v>
      </c>
      <c r="C887" s="68" t="s">
        <v>2819</v>
      </c>
      <c r="D887" s="67" t="s">
        <v>2820</v>
      </c>
      <c r="E887" s="69">
        <v>49.86</v>
      </c>
      <c r="F887" s="70">
        <v>21</v>
      </c>
      <c r="G887" s="72">
        <v>44428.5</v>
      </c>
      <c r="H887" s="69">
        <v>139.5</v>
      </c>
      <c r="I887" s="69">
        <v>6</v>
      </c>
      <c r="J887" s="59">
        <f t="shared" si="39"/>
        <v>49.86</v>
      </c>
      <c r="K887" s="73" t="str">
        <f t="shared" si="40"/>
        <v>Списать</v>
      </c>
      <c r="L887" s="73">
        <f t="shared" si="41"/>
        <v>1047.06</v>
      </c>
    </row>
    <row r="888" spans="1:12" ht="12.75" customHeight="1" x14ac:dyDescent="0.25">
      <c r="A888" s="67" t="s">
        <v>868</v>
      </c>
      <c r="B888" s="67" t="s">
        <v>1881</v>
      </c>
      <c r="C888" s="68" t="s">
        <v>2821</v>
      </c>
      <c r="D888" s="67" t="s">
        <v>2822</v>
      </c>
      <c r="E888" s="69">
        <v>214</v>
      </c>
      <c r="F888" s="70">
        <v>96</v>
      </c>
      <c r="G888" s="72">
        <v>44559</v>
      </c>
      <c r="H888" s="69">
        <v>360</v>
      </c>
      <c r="I888" s="69">
        <v>9</v>
      </c>
      <c r="J888" s="59">
        <f t="shared" si="39"/>
        <v>107</v>
      </c>
      <c r="K888" s="73" t="str">
        <f t="shared" si="40"/>
        <v/>
      </c>
      <c r="L888" s="73">
        <f t="shared" si="41"/>
        <v>10272</v>
      </c>
    </row>
    <row r="889" spans="1:12" ht="12.75" customHeight="1" x14ac:dyDescent="0.25">
      <c r="A889" s="67" t="s">
        <v>1670</v>
      </c>
      <c r="B889" s="67" t="s">
        <v>775</v>
      </c>
      <c r="C889" s="68" t="s">
        <v>2823</v>
      </c>
      <c r="D889" s="67" t="s">
        <v>2824</v>
      </c>
      <c r="E889" s="69">
        <v>133.79599999999999</v>
      </c>
      <c r="F889" s="70">
        <v>19</v>
      </c>
      <c r="G889" s="72">
        <v>45169.5</v>
      </c>
      <c r="H889" s="69">
        <v>730.5</v>
      </c>
      <c r="I889" s="69">
        <v>1</v>
      </c>
      <c r="J889" s="59">
        <f t="shared" si="39"/>
        <v>133.79599999999999</v>
      </c>
      <c r="K889" s="73" t="str">
        <f t="shared" si="40"/>
        <v/>
      </c>
      <c r="L889" s="73">
        <f t="shared" si="41"/>
        <v>2542.1239999999998</v>
      </c>
    </row>
    <row r="890" spans="1:12" ht="12.75" customHeight="1" x14ac:dyDescent="0.25">
      <c r="A890" s="67" t="s">
        <v>977</v>
      </c>
      <c r="B890" s="67" t="s">
        <v>829</v>
      </c>
      <c r="C890" s="68" t="s">
        <v>2825</v>
      </c>
      <c r="D890" s="67" t="s">
        <v>2826</v>
      </c>
      <c r="E890" s="69">
        <v>49.13</v>
      </c>
      <c r="F890" s="70">
        <v>57</v>
      </c>
      <c r="G890" s="72">
        <v>44565</v>
      </c>
      <c r="H890" s="69">
        <v>276</v>
      </c>
      <c r="I890" s="69">
        <v>6</v>
      </c>
      <c r="J890" s="59">
        <f t="shared" si="39"/>
        <v>49.13</v>
      </c>
      <c r="K890" s="73" t="str">
        <f t="shared" si="40"/>
        <v>Списать</v>
      </c>
      <c r="L890" s="73">
        <f t="shared" si="41"/>
        <v>2800.4100000000003</v>
      </c>
    </row>
    <row r="891" spans="1:12" ht="12.75" customHeight="1" x14ac:dyDescent="0.25">
      <c r="A891" s="67" t="s">
        <v>1946</v>
      </c>
      <c r="B891" s="67" t="s">
        <v>1490</v>
      </c>
      <c r="C891" s="68" t="s">
        <v>2827</v>
      </c>
      <c r="D891" s="67" t="s">
        <v>2828</v>
      </c>
      <c r="E891" s="69">
        <v>214</v>
      </c>
      <c r="F891" s="70">
        <v>97</v>
      </c>
      <c r="G891" s="72">
        <v>45234</v>
      </c>
      <c r="H891" s="69">
        <v>1095</v>
      </c>
      <c r="I891" s="69">
        <v>11</v>
      </c>
      <c r="J891" s="59">
        <f t="shared" si="39"/>
        <v>107</v>
      </c>
      <c r="K891" s="73" t="str">
        <f t="shared" si="40"/>
        <v/>
      </c>
      <c r="L891" s="73">
        <f t="shared" si="41"/>
        <v>10379</v>
      </c>
    </row>
    <row r="892" spans="1:12" ht="12.75" customHeight="1" x14ac:dyDescent="0.25">
      <c r="A892" s="67" t="s">
        <v>1052</v>
      </c>
      <c r="B892" s="67" t="s">
        <v>799</v>
      </c>
      <c r="C892" s="68" t="s">
        <v>2829</v>
      </c>
      <c r="D892" s="67" t="s">
        <v>2830</v>
      </c>
      <c r="E892" s="69">
        <v>307.75119999999998</v>
      </c>
      <c r="F892" s="70">
        <v>17</v>
      </c>
      <c r="G892" s="72">
        <v>44565</v>
      </c>
      <c r="H892" s="69">
        <v>366</v>
      </c>
      <c r="I892" s="69">
        <v>9</v>
      </c>
      <c r="J892" s="59">
        <f t="shared" si="39"/>
        <v>153.87559999999999</v>
      </c>
      <c r="K892" s="73" t="str">
        <f t="shared" si="40"/>
        <v/>
      </c>
      <c r="L892" s="73">
        <f t="shared" si="41"/>
        <v>2615.8851999999997</v>
      </c>
    </row>
    <row r="893" spans="1:12" ht="12.75" customHeight="1" x14ac:dyDescent="0.25">
      <c r="A893" s="67" t="s">
        <v>1147</v>
      </c>
      <c r="B893" s="67" t="s">
        <v>958</v>
      </c>
      <c r="C893" s="68" t="s">
        <v>2831</v>
      </c>
      <c r="D893" s="67" t="s">
        <v>2832</v>
      </c>
      <c r="E893" s="69">
        <v>18.227399999999999</v>
      </c>
      <c r="F893" s="70">
        <v>352</v>
      </c>
      <c r="G893" s="72">
        <v>44601</v>
      </c>
      <c r="H893" s="69">
        <v>162</v>
      </c>
      <c r="I893" s="69">
        <v>1</v>
      </c>
      <c r="J893" s="59">
        <f t="shared" si="39"/>
        <v>18.227399999999999</v>
      </c>
      <c r="K893" s="73" t="str">
        <f t="shared" si="40"/>
        <v>Списать</v>
      </c>
      <c r="L893" s="73">
        <f t="shared" si="41"/>
        <v>6416.0447999999997</v>
      </c>
    </row>
    <row r="894" spans="1:12" ht="12.75" customHeight="1" x14ac:dyDescent="0.25">
      <c r="A894" s="67" t="s">
        <v>1034</v>
      </c>
      <c r="B894" s="67" t="s">
        <v>810</v>
      </c>
      <c r="C894" s="68" t="s">
        <v>2833</v>
      </c>
      <c r="D894" s="67" t="s">
        <v>2834</v>
      </c>
      <c r="E894" s="69">
        <v>180.15270000000001</v>
      </c>
      <c r="F894" s="70">
        <v>37</v>
      </c>
      <c r="G894" s="72">
        <v>47648</v>
      </c>
      <c r="H894" s="69">
        <v>9999</v>
      </c>
      <c r="I894" s="69">
        <v>1</v>
      </c>
      <c r="J894" s="59">
        <f t="shared" si="39"/>
        <v>180.15270000000001</v>
      </c>
      <c r="K894" s="73" t="str">
        <f t="shared" si="40"/>
        <v/>
      </c>
      <c r="L894" s="73">
        <f t="shared" si="41"/>
        <v>6665.6499000000003</v>
      </c>
    </row>
    <row r="895" spans="1:12" ht="12.75" customHeight="1" x14ac:dyDescent="0.25">
      <c r="A895" s="67" t="s">
        <v>968</v>
      </c>
      <c r="B895" s="67" t="s">
        <v>821</v>
      </c>
      <c r="C895" s="68" t="s">
        <v>2835</v>
      </c>
      <c r="D895" s="67" t="s">
        <v>2836</v>
      </c>
      <c r="E895" s="69">
        <v>25.64</v>
      </c>
      <c r="F895" s="70">
        <v>0</v>
      </c>
      <c r="G895" s="72">
        <v>44589</v>
      </c>
      <c r="H895" s="69">
        <v>240</v>
      </c>
      <c r="I895" s="69">
        <v>4</v>
      </c>
      <c r="J895" s="59">
        <f t="shared" si="39"/>
        <v>25.64</v>
      </c>
      <c r="K895" s="73" t="str">
        <f t="shared" si="40"/>
        <v>Списать</v>
      </c>
      <c r="L895" s="73">
        <f t="shared" si="41"/>
        <v>0</v>
      </c>
    </row>
    <row r="896" spans="1:12" ht="12.75" customHeight="1" x14ac:dyDescent="0.25">
      <c r="A896" s="67" t="s">
        <v>864</v>
      </c>
      <c r="B896" s="67" t="s">
        <v>907</v>
      </c>
      <c r="C896" s="68" t="s">
        <v>2837</v>
      </c>
      <c r="D896" s="67" t="s">
        <v>2838</v>
      </c>
      <c r="E896" s="69">
        <v>528.50160000000005</v>
      </c>
      <c r="F896" s="70">
        <v>100</v>
      </c>
      <c r="G896" s="72">
        <v>44593.5</v>
      </c>
      <c r="H896" s="69">
        <v>364.5</v>
      </c>
      <c r="I896" s="69">
        <v>8</v>
      </c>
      <c r="J896" s="59">
        <f t="shared" si="39"/>
        <v>528.50160000000005</v>
      </c>
      <c r="K896" s="73" t="str">
        <f t="shared" si="40"/>
        <v/>
      </c>
      <c r="L896" s="73">
        <f t="shared" si="41"/>
        <v>52850.16</v>
      </c>
    </row>
    <row r="897" spans="1:12" ht="12.75" customHeight="1" x14ac:dyDescent="0.25">
      <c r="A897" s="67" t="s">
        <v>1333</v>
      </c>
      <c r="B897" s="67" t="s">
        <v>859</v>
      </c>
      <c r="C897" s="68" t="s">
        <v>1334</v>
      </c>
      <c r="D897" s="67" t="s">
        <v>1335</v>
      </c>
      <c r="E897" s="69">
        <v>214</v>
      </c>
      <c r="F897" s="70">
        <v>110</v>
      </c>
      <c r="G897" s="72">
        <v>45350.5</v>
      </c>
      <c r="H897" s="69">
        <v>973.5</v>
      </c>
      <c r="I897" s="69">
        <v>1</v>
      </c>
      <c r="J897" s="59">
        <f t="shared" si="39"/>
        <v>214</v>
      </c>
      <c r="K897" s="73" t="str">
        <f t="shared" si="40"/>
        <v/>
      </c>
      <c r="L897" s="73">
        <f t="shared" si="41"/>
        <v>23540</v>
      </c>
    </row>
    <row r="898" spans="1:12" ht="12.75" customHeight="1" x14ac:dyDescent="0.25">
      <c r="A898" s="67" t="s">
        <v>782</v>
      </c>
      <c r="B898" s="67" t="s">
        <v>1754</v>
      </c>
      <c r="C898" s="68" t="s">
        <v>2839</v>
      </c>
      <c r="D898" s="67" t="s">
        <v>2840</v>
      </c>
      <c r="E898" s="69">
        <v>199</v>
      </c>
      <c r="F898" s="70">
        <v>29</v>
      </c>
      <c r="G898" s="72">
        <v>44595</v>
      </c>
      <c r="H898" s="69">
        <v>366</v>
      </c>
      <c r="I898" s="69">
        <v>8</v>
      </c>
      <c r="J898" s="59">
        <f t="shared" si="39"/>
        <v>199</v>
      </c>
      <c r="K898" s="73" t="str">
        <f t="shared" si="40"/>
        <v/>
      </c>
      <c r="L898" s="73">
        <f t="shared" si="41"/>
        <v>5771</v>
      </c>
    </row>
    <row r="899" spans="1:12" ht="12.75" customHeight="1" x14ac:dyDescent="0.25">
      <c r="A899" s="67" t="s">
        <v>945</v>
      </c>
      <c r="B899" s="67" t="s">
        <v>1069</v>
      </c>
      <c r="C899" s="68" t="s">
        <v>2841</v>
      </c>
      <c r="D899" s="67" t="s">
        <v>2842</v>
      </c>
      <c r="E899" s="69">
        <v>95.409899999999993</v>
      </c>
      <c r="F899" s="70">
        <v>45</v>
      </c>
      <c r="G899" s="72">
        <v>45229</v>
      </c>
      <c r="H899" s="69">
        <v>1095</v>
      </c>
      <c r="I899" s="69">
        <v>1</v>
      </c>
      <c r="J899" s="59">
        <f t="shared" ref="J899:J962" si="42">IF(I899&gt;8,E899/2,E899)</f>
        <v>95.409899999999993</v>
      </c>
      <c r="K899" s="73" t="str">
        <f t="shared" ref="K899:K962" si="43">IF(J899&lt;100,"Списать","")</f>
        <v>Списать</v>
      </c>
      <c r="L899" s="73">
        <f t="shared" ref="L899:L962" si="44">F899*J899</f>
        <v>4293.4454999999998</v>
      </c>
    </row>
    <row r="900" spans="1:12" ht="12.75" customHeight="1" x14ac:dyDescent="0.25">
      <c r="A900" s="67" t="s">
        <v>952</v>
      </c>
      <c r="B900" s="67" t="s">
        <v>1490</v>
      </c>
      <c r="C900" s="68" t="s">
        <v>2843</v>
      </c>
      <c r="D900" s="67" t="s">
        <v>2844</v>
      </c>
      <c r="E900" s="69">
        <v>103.57040000000001</v>
      </c>
      <c r="F900" s="70">
        <v>25</v>
      </c>
      <c r="G900" s="72">
        <v>45229</v>
      </c>
      <c r="H900" s="69">
        <v>1095</v>
      </c>
      <c r="I900" s="69">
        <v>1</v>
      </c>
      <c r="J900" s="59">
        <f t="shared" si="42"/>
        <v>103.57040000000001</v>
      </c>
      <c r="K900" s="73" t="str">
        <f t="shared" si="43"/>
        <v/>
      </c>
      <c r="L900" s="73">
        <f t="shared" si="44"/>
        <v>2589.2600000000002</v>
      </c>
    </row>
    <row r="901" spans="1:12" ht="12.75" customHeight="1" x14ac:dyDescent="0.25">
      <c r="A901" s="67" t="s">
        <v>828</v>
      </c>
      <c r="B901" s="67" t="s">
        <v>799</v>
      </c>
      <c r="C901" s="68" t="s">
        <v>2845</v>
      </c>
      <c r="D901" s="67" t="s">
        <v>2846</v>
      </c>
      <c r="E901" s="69">
        <v>214</v>
      </c>
      <c r="F901" s="70">
        <v>404</v>
      </c>
      <c r="G901" s="72">
        <v>44980.5</v>
      </c>
      <c r="H901" s="69">
        <v>541.5</v>
      </c>
      <c r="I901" s="69">
        <v>1</v>
      </c>
      <c r="J901" s="59">
        <f t="shared" si="42"/>
        <v>214</v>
      </c>
      <c r="K901" s="73" t="str">
        <f t="shared" si="43"/>
        <v/>
      </c>
      <c r="L901" s="73">
        <f t="shared" si="44"/>
        <v>86456</v>
      </c>
    </row>
    <row r="902" spans="1:12" ht="12.75" customHeight="1" x14ac:dyDescent="0.25">
      <c r="A902" s="67" t="s">
        <v>864</v>
      </c>
      <c r="B902" s="67" t="s">
        <v>779</v>
      </c>
      <c r="C902" s="68" t="s">
        <v>2847</v>
      </c>
      <c r="D902" s="67" t="s">
        <v>2848</v>
      </c>
      <c r="E902" s="69">
        <v>214</v>
      </c>
      <c r="F902" s="70">
        <v>34</v>
      </c>
      <c r="G902" s="72">
        <v>45229</v>
      </c>
      <c r="H902" s="69">
        <v>1095</v>
      </c>
      <c r="I902" s="69">
        <v>1</v>
      </c>
      <c r="J902" s="59">
        <f t="shared" si="42"/>
        <v>214</v>
      </c>
      <c r="K902" s="73" t="str">
        <f t="shared" si="43"/>
        <v/>
      </c>
      <c r="L902" s="73">
        <f t="shared" si="44"/>
        <v>7276</v>
      </c>
    </row>
    <row r="903" spans="1:12" ht="12.75" customHeight="1" x14ac:dyDescent="0.25">
      <c r="A903" s="67" t="s">
        <v>922</v>
      </c>
      <c r="B903" s="67" t="s">
        <v>2341</v>
      </c>
      <c r="C903" s="68" t="s">
        <v>2849</v>
      </c>
      <c r="D903" s="67" t="s">
        <v>2850</v>
      </c>
      <c r="E903" s="69">
        <v>214</v>
      </c>
      <c r="F903" s="70">
        <v>20</v>
      </c>
      <c r="G903" s="72">
        <v>44869.5</v>
      </c>
      <c r="H903" s="69">
        <v>730.5</v>
      </c>
      <c r="I903" s="69">
        <v>11</v>
      </c>
      <c r="J903" s="59">
        <f t="shared" si="42"/>
        <v>107</v>
      </c>
      <c r="K903" s="73" t="str">
        <f t="shared" si="43"/>
        <v/>
      </c>
      <c r="L903" s="73">
        <f t="shared" si="44"/>
        <v>2140</v>
      </c>
    </row>
    <row r="904" spans="1:12" ht="12.75" customHeight="1" x14ac:dyDescent="0.25">
      <c r="A904" s="67" t="s">
        <v>820</v>
      </c>
      <c r="B904" s="67" t="s">
        <v>1340</v>
      </c>
      <c r="C904" s="68" t="s">
        <v>2851</v>
      </c>
      <c r="D904" s="67" t="s">
        <v>2852</v>
      </c>
      <c r="E904" s="69">
        <v>214</v>
      </c>
      <c r="F904" s="70">
        <v>376</v>
      </c>
      <c r="G904" s="72">
        <v>45229</v>
      </c>
      <c r="H904" s="69">
        <v>1095</v>
      </c>
      <c r="I904" s="69">
        <v>1</v>
      </c>
      <c r="J904" s="59">
        <f t="shared" si="42"/>
        <v>214</v>
      </c>
      <c r="K904" s="73" t="str">
        <f t="shared" si="43"/>
        <v/>
      </c>
      <c r="L904" s="73">
        <f t="shared" si="44"/>
        <v>80464</v>
      </c>
    </row>
    <row r="905" spans="1:12" ht="12.75" customHeight="1" x14ac:dyDescent="0.25">
      <c r="A905" s="67" t="s">
        <v>794</v>
      </c>
      <c r="B905" s="67" t="s">
        <v>810</v>
      </c>
      <c r="C905" s="68" t="s">
        <v>2853</v>
      </c>
      <c r="D905" s="67" t="s">
        <v>2854</v>
      </c>
      <c r="E905" s="69">
        <v>214</v>
      </c>
      <c r="F905" s="70">
        <v>39</v>
      </c>
      <c r="G905" s="72">
        <v>47648</v>
      </c>
      <c r="H905" s="69">
        <v>9999</v>
      </c>
      <c r="I905" s="69">
        <v>1</v>
      </c>
      <c r="J905" s="59">
        <f t="shared" si="42"/>
        <v>214</v>
      </c>
      <c r="K905" s="73" t="str">
        <f t="shared" si="43"/>
        <v/>
      </c>
      <c r="L905" s="73">
        <f t="shared" si="44"/>
        <v>8346</v>
      </c>
    </row>
    <row r="906" spans="1:12" ht="12.75" customHeight="1" x14ac:dyDescent="0.25">
      <c r="A906" s="67" t="s">
        <v>1354</v>
      </c>
      <c r="B906" s="67" t="s">
        <v>829</v>
      </c>
      <c r="C906" s="68" t="s">
        <v>2855</v>
      </c>
      <c r="D906" s="67" t="s">
        <v>2856</v>
      </c>
      <c r="E906" s="69">
        <v>144</v>
      </c>
      <c r="F906" s="70">
        <v>20</v>
      </c>
      <c r="G906" s="72">
        <v>44565</v>
      </c>
      <c r="H906" s="69">
        <v>276</v>
      </c>
      <c r="I906" s="69">
        <v>6</v>
      </c>
      <c r="J906" s="59">
        <f t="shared" si="42"/>
        <v>144</v>
      </c>
      <c r="K906" s="73" t="str">
        <f t="shared" si="43"/>
        <v/>
      </c>
      <c r="L906" s="73">
        <f t="shared" si="44"/>
        <v>2880</v>
      </c>
    </row>
    <row r="907" spans="1:12" ht="12.75" customHeight="1" x14ac:dyDescent="0.25">
      <c r="A907" s="67" t="s">
        <v>794</v>
      </c>
      <c r="B907" s="67" t="s">
        <v>963</v>
      </c>
      <c r="C907" s="68" t="s">
        <v>2857</v>
      </c>
      <c r="D907" s="67" t="s">
        <v>2858</v>
      </c>
      <c r="E907" s="69">
        <v>207.18799999999999</v>
      </c>
      <c r="F907" s="70">
        <v>46</v>
      </c>
      <c r="G907" s="72">
        <v>44709</v>
      </c>
      <c r="H907" s="69">
        <v>540</v>
      </c>
      <c r="I907" s="69">
        <v>10</v>
      </c>
      <c r="J907" s="59">
        <f t="shared" si="42"/>
        <v>103.59399999999999</v>
      </c>
      <c r="K907" s="73" t="str">
        <f t="shared" si="43"/>
        <v/>
      </c>
      <c r="L907" s="73">
        <f t="shared" si="44"/>
        <v>4765.3239999999996</v>
      </c>
    </row>
    <row r="908" spans="1:12" ht="12.75" customHeight="1" x14ac:dyDescent="0.25">
      <c r="A908" s="67" t="s">
        <v>794</v>
      </c>
      <c r="B908" s="67" t="s">
        <v>779</v>
      </c>
      <c r="C908" s="68" t="s">
        <v>2859</v>
      </c>
      <c r="D908" s="67" t="s">
        <v>2860</v>
      </c>
      <c r="E908" s="69">
        <v>214</v>
      </c>
      <c r="F908" s="70">
        <v>26</v>
      </c>
      <c r="G908" s="72">
        <v>45229</v>
      </c>
      <c r="H908" s="69">
        <v>1095</v>
      </c>
      <c r="I908" s="69">
        <v>1</v>
      </c>
      <c r="J908" s="59">
        <f t="shared" si="42"/>
        <v>214</v>
      </c>
      <c r="K908" s="73" t="str">
        <f t="shared" si="43"/>
        <v/>
      </c>
      <c r="L908" s="73">
        <f t="shared" si="44"/>
        <v>5564</v>
      </c>
    </row>
    <row r="909" spans="1:12" ht="12.75" customHeight="1" x14ac:dyDescent="0.25">
      <c r="A909" s="67" t="s">
        <v>1740</v>
      </c>
      <c r="B909" s="67" t="s">
        <v>1106</v>
      </c>
      <c r="C909" s="68" t="s">
        <v>2861</v>
      </c>
      <c r="D909" s="67" t="s">
        <v>2862</v>
      </c>
      <c r="E909" s="69">
        <v>122.94</v>
      </c>
      <c r="F909" s="70">
        <v>4</v>
      </c>
      <c r="G909" s="72">
        <v>44944</v>
      </c>
      <c r="H909" s="69">
        <v>1380</v>
      </c>
      <c r="I909" s="69">
        <v>1</v>
      </c>
      <c r="J909" s="59">
        <f t="shared" si="42"/>
        <v>122.94</v>
      </c>
      <c r="K909" s="73" t="str">
        <f t="shared" si="43"/>
        <v/>
      </c>
      <c r="L909" s="73">
        <f t="shared" si="44"/>
        <v>491.76</v>
      </c>
    </row>
    <row r="910" spans="1:12" ht="12.75" customHeight="1" x14ac:dyDescent="0.25">
      <c r="A910" s="67" t="s">
        <v>794</v>
      </c>
      <c r="B910" s="67" t="s">
        <v>919</v>
      </c>
      <c r="C910" s="68" t="s">
        <v>2863</v>
      </c>
      <c r="D910" s="67" t="s">
        <v>2864</v>
      </c>
      <c r="E910" s="69">
        <v>221.357</v>
      </c>
      <c r="F910" s="70">
        <v>35</v>
      </c>
      <c r="G910" s="72">
        <v>44869.5</v>
      </c>
      <c r="H910" s="69">
        <v>730.5</v>
      </c>
      <c r="I910" s="69">
        <v>11</v>
      </c>
      <c r="J910" s="59">
        <f t="shared" si="42"/>
        <v>110.6785</v>
      </c>
      <c r="K910" s="73" t="str">
        <f t="shared" si="43"/>
        <v/>
      </c>
      <c r="L910" s="73">
        <f t="shared" si="44"/>
        <v>3873.7474999999999</v>
      </c>
    </row>
    <row r="911" spans="1:12" ht="12.75" customHeight="1" x14ac:dyDescent="0.25">
      <c r="A911" s="67" t="s">
        <v>794</v>
      </c>
      <c r="B911" s="67" t="s">
        <v>1462</v>
      </c>
      <c r="C911" s="68" t="s">
        <v>2865</v>
      </c>
      <c r="D911" s="67" t="s">
        <v>2866</v>
      </c>
      <c r="E911" s="69">
        <v>132.5667</v>
      </c>
      <c r="F911" s="70">
        <v>76</v>
      </c>
      <c r="G911" s="72">
        <v>44532</v>
      </c>
      <c r="H911" s="69">
        <v>183</v>
      </c>
      <c r="I911" s="69">
        <v>4</v>
      </c>
      <c r="J911" s="59">
        <f t="shared" si="42"/>
        <v>132.5667</v>
      </c>
      <c r="K911" s="73" t="str">
        <f t="shared" si="43"/>
        <v/>
      </c>
      <c r="L911" s="73">
        <f t="shared" si="44"/>
        <v>10075.0692</v>
      </c>
    </row>
    <row r="912" spans="1:12" ht="12.75" customHeight="1" x14ac:dyDescent="0.25">
      <c r="A912" s="67" t="s">
        <v>1422</v>
      </c>
      <c r="B912" s="67" t="s">
        <v>2867</v>
      </c>
      <c r="C912" s="68" t="s">
        <v>2868</v>
      </c>
      <c r="D912" s="67" t="s">
        <v>2869</v>
      </c>
      <c r="E912" s="69">
        <v>118.76</v>
      </c>
      <c r="F912" s="70">
        <v>35</v>
      </c>
      <c r="G912" s="72">
        <v>47648</v>
      </c>
      <c r="H912" s="69">
        <v>9999</v>
      </c>
      <c r="I912" s="69">
        <v>10</v>
      </c>
      <c r="J912" s="59">
        <f t="shared" si="42"/>
        <v>59.38</v>
      </c>
      <c r="K912" s="73" t="str">
        <f t="shared" si="43"/>
        <v>Списать</v>
      </c>
      <c r="L912" s="73">
        <f t="shared" si="44"/>
        <v>2078.3000000000002</v>
      </c>
    </row>
    <row r="913" spans="1:12" ht="12.75" customHeight="1" x14ac:dyDescent="0.25">
      <c r="A913" s="67" t="s">
        <v>900</v>
      </c>
      <c r="B913" s="67" t="s">
        <v>1069</v>
      </c>
      <c r="C913" s="68" t="s">
        <v>2870</v>
      </c>
      <c r="D913" s="67" t="s">
        <v>2871</v>
      </c>
      <c r="E913" s="69">
        <v>104.67</v>
      </c>
      <c r="F913" s="70">
        <v>96</v>
      </c>
      <c r="G913" s="72">
        <v>45264</v>
      </c>
      <c r="H913" s="69">
        <v>1095</v>
      </c>
      <c r="I913" s="69">
        <v>10</v>
      </c>
      <c r="J913" s="59">
        <f t="shared" si="42"/>
        <v>52.335000000000001</v>
      </c>
      <c r="K913" s="73" t="str">
        <f t="shared" si="43"/>
        <v>Списать</v>
      </c>
      <c r="L913" s="73">
        <f t="shared" si="44"/>
        <v>5024.16</v>
      </c>
    </row>
    <row r="914" spans="1:12" ht="12.75" customHeight="1" x14ac:dyDescent="0.25">
      <c r="A914" s="67" t="s">
        <v>1197</v>
      </c>
      <c r="B914" s="67" t="s">
        <v>2872</v>
      </c>
      <c r="C914" s="68" t="s">
        <v>2873</v>
      </c>
      <c r="D914" s="67" t="s">
        <v>2874</v>
      </c>
      <c r="E914" s="69">
        <v>316.28699999999998</v>
      </c>
      <c r="F914" s="70">
        <v>3</v>
      </c>
      <c r="G914" s="72">
        <v>44565</v>
      </c>
      <c r="H914" s="69">
        <v>366</v>
      </c>
      <c r="I914" s="69">
        <v>9</v>
      </c>
      <c r="J914" s="59">
        <f t="shared" si="42"/>
        <v>158.14349999999999</v>
      </c>
      <c r="K914" s="73" t="str">
        <f t="shared" si="43"/>
        <v/>
      </c>
      <c r="L914" s="73">
        <f t="shared" si="44"/>
        <v>474.43049999999994</v>
      </c>
    </row>
    <row r="915" spans="1:12" ht="12.75" customHeight="1" x14ac:dyDescent="0.25">
      <c r="A915" s="67" t="s">
        <v>850</v>
      </c>
      <c r="B915" s="67" t="s">
        <v>851</v>
      </c>
      <c r="C915" s="68" t="s">
        <v>2875</v>
      </c>
      <c r="D915" s="67" t="s">
        <v>2876</v>
      </c>
      <c r="E915" s="69">
        <v>31.1557</v>
      </c>
      <c r="F915" s="70">
        <v>9</v>
      </c>
      <c r="G915" s="72">
        <v>44529</v>
      </c>
      <c r="H915" s="69">
        <v>120</v>
      </c>
      <c r="I915" s="69">
        <v>2</v>
      </c>
      <c r="J915" s="59">
        <f t="shared" si="42"/>
        <v>31.1557</v>
      </c>
      <c r="K915" s="73" t="str">
        <f t="shared" si="43"/>
        <v>Списать</v>
      </c>
      <c r="L915" s="73">
        <f t="shared" si="44"/>
        <v>280.40129999999999</v>
      </c>
    </row>
    <row r="916" spans="1:12" ht="12.75" customHeight="1" x14ac:dyDescent="0.25">
      <c r="A916" s="67" t="s">
        <v>913</v>
      </c>
      <c r="B916" s="67" t="s">
        <v>817</v>
      </c>
      <c r="C916" s="68" t="s">
        <v>2877</v>
      </c>
      <c r="D916" s="67" t="s">
        <v>2878</v>
      </c>
      <c r="E916" s="69">
        <v>214</v>
      </c>
      <c r="F916" s="70">
        <v>71</v>
      </c>
      <c r="G916" s="72">
        <v>44565</v>
      </c>
      <c r="H916" s="69">
        <v>366</v>
      </c>
      <c r="I916" s="69">
        <v>9</v>
      </c>
      <c r="J916" s="59">
        <f t="shared" si="42"/>
        <v>107</v>
      </c>
      <c r="K916" s="73" t="str">
        <f t="shared" si="43"/>
        <v/>
      </c>
      <c r="L916" s="73">
        <f t="shared" si="44"/>
        <v>7597</v>
      </c>
    </row>
    <row r="917" spans="1:12" ht="12.75" customHeight="1" x14ac:dyDescent="0.25">
      <c r="A917" s="67" t="s">
        <v>820</v>
      </c>
      <c r="B917" s="67" t="s">
        <v>1285</v>
      </c>
      <c r="C917" s="68" t="s">
        <v>2879</v>
      </c>
      <c r="D917" s="67" t="s">
        <v>2880</v>
      </c>
      <c r="E917" s="69">
        <v>214</v>
      </c>
      <c r="F917" s="70">
        <v>239</v>
      </c>
      <c r="G917" s="72">
        <v>44869.5</v>
      </c>
      <c r="H917" s="69">
        <v>730.5</v>
      </c>
      <c r="I917" s="69">
        <v>11</v>
      </c>
      <c r="J917" s="59">
        <f t="shared" si="42"/>
        <v>107</v>
      </c>
      <c r="K917" s="73" t="str">
        <f t="shared" si="43"/>
        <v/>
      </c>
      <c r="L917" s="73">
        <f t="shared" si="44"/>
        <v>25573</v>
      </c>
    </row>
    <row r="918" spans="1:12" ht="12.75" customHeight="1" x14ac:dyDescent="0.25">
      <c r="A918" s="67" t="s">
        <v>794</v>
      </c>
      <c r="B918" s="67" t="s">
        <v>974</v>
      </c>
      <c r="C918" s="68" t="s">
        <v>2881</v>
      </c>
      <c r="D918" s="67" t="s">
        <v>2882</v>
      </c>
      <c r="E918" s="69">
        <v>214</v>
      </c>
      <c r="F918" s="70">
        <v>31</v>
      </c>
      <c r="G918" s="72">
        <v>45169.5</v>
      </c>
      <c r="H918" s="69">
        <v>730.5</v>
      </c>
      <c r="I918" s="69">
        <v>1</v>
      </c>
      <c r="J918" s="59">
        <f t="shared" si="42"/>
        <v>214</v>
      </c>
      <c r="K918" s="73" t="str">
        <f t="shared" si="43"/>
        <v/>
      </c>
      <c r="L918" s="73">
        <f t="shared" si="44"/>
        <v>6634</v>
      </c>
    </row>
    <row r="919" spans="1:12" ht="12.75" customHeight="1" x14ac:dyDescent="0.25">
      <c r="A919" s="67" t="s">
        <v>1194</v>
      </c>
      <c r="B919" s="67" t="s">
        <v>1285</v>
      </c>
      <c r="C919" s="68" t="s">
        <v>2883</v>
      </c>
      <c r="D919" s="67" t="s">
        <v>2884</v>
      </c>
      <c r="E919" s="69">
        <v>214</v>
      </c>
      <c r="F919" s="70">
        <v>209</v>
      </c>
      <c r="G919" s="72">
        <v>45227.5</v>
      </c>
      <c r="H919" s="69">
        <v>1096.5</v>
      </c>
      <c r="I919" s="69">
        <v>1</v>
      </c>
      <c r="J919" s="59">
        <f t="shared" si="42"/>
        <v>214</v>
      </c>
      <c r="K919" s="73" t="str">
        <f t="shared" si="43"/>
        <v/>
      </c>
      <c r="L919" s="73">
        <f t="shared" si="44"/>
        <v>44726</v>
      </c>
    </row>
    <row r="920" spans="1:12" ht="12.75" customHeight="1" x14ac:dyDescent="0.25">
      <c r="A920" s="67" t="s">
        <v>786</v>
      </c>
      <c r="B920" s="67" t="s">
        <v>1462</v>
      </c>
      <c r="C920" s="68" t="s">
        <v>2885</v>
      </c>
      <c r="D920" s="67" t="s">
        <v>2886</v>
      </c>
      <c r="E920" s="69">
        <v>214</v>
      </c>
      <c r="F920" s="70">
        <v>83</v>
      </c>
      <c r="G920" s="72">
        <v>44559</v>
      </c>
      <c r="H920" s="69">
        <v>360</v>
      </c>
      <c r="I920" s="69">
        <v>9</v>
      </c>
      <c r="J920" s="59">
        <f t="shared" si="42"/>
        <v>107</v>
      </c>
      <c r="K920" s="73" t="str">
        <f t="shared" si="43"/>
        <v/>
      </c>
      <c r="L920" s="73">
        <f t="shared" si="44"/>
        <v>8881</v>
      </c>
    </row>
    <row r="921" spans="1:12" ht="12.75" customHeight="1" x14ac:dyDescent="0.25">
      <c r="A921" s="67" t="s">
        <v>782</v>
      </c>
      <c r="B921" s="67" t="s">
        <v>851</v>
      </c>
      <c r="C921" s="68" t="s">
        <v>2887</v>
      </c>
      <c r="D921" s="67" t="s">
        <v>2888</v>
      </c>
      <c r="E921" s="69">
        <v>1192.971</v>
      </c>
      <c r="F921" s="70">
        <v>0</v>
      </c>
      <c r="G921" s="72">
        <v>44565</v>
      </c>
      <c r="H921" s="69">
        <v>366</v>
      </c>
      <c r="I921" s="69">
        <v>9</v>
      </c>
      <c r="J921" s="59">
        <f t="shared" si="42"/>
        <v>596.4855</v>
      </c>
      <c r="K921" s="73" t="str">
        <f t="shared" si="43"/>
        <v/>
      </c>
      <c r="L921" s="73">
        <f t="shared" si="44"/>
        <v>0</v>
      </c>
    </row>
    <row r="922" spans="1:12" ht="12.75" customHeight="1" x14ac:dyDescent="0.25">
      <c r="A922" s="67" t="s">
        <v>945</v>
      </c>
      <c r="B922" s="67" t="s">
        <v>955</v>
      </c>
      <c r="C922" s="68" t="s">
        <v>2889</v>
      </c>
      <c r="D922" s="67" t="s">
        <v>2890</v>
      </c>
      <c r="E922" s="69">
        <v>126.37</v>
      </c>
      <c r="F922" s="70">
        <v>29</v>
      </c>
      <c r="G922" s="72">
        <v>44986.5</v>
      </c>
      <c r="H922" s="69">
        <v>547.5</v>
      </c>
      <c r="I922" s="69">
        <v>1</v>
      </c>
      <c r="J922" s="59">
        <f t="shared" si="42"/>
        <v>126.37</v>
      </c>
      <c r="K922" s="73" t="str">
        <f t="shared" si="43"/>
        <v/>
      </c>
      <c r="L922" s="73">
        <f t="shared" si="44"/>
        <v>3664.73</v>
      </c>
    </row>
    <row r="923" spans="1:12" ht="12.75" customHeight="1" x14ac:dyDescent="0.25">
      <c r="A923" s="67" t="s">
        <v>2891</v>
      </c>
      <c r="B923" s="67" t="s">
        <v>810</v>
      </c>
      <c r="C923" s="68" t="s">
        <v>2892</v>
      </c>
      <c r="D923" s="67" t="s">
        <v>2893</v>
      </c>
      <c r="E923" s="69">
        <v>214</v>
      </c>
      <c r="F923" s="70">
        <v>67</v>
      </c>
      <c r="G923" s="72">
        <v>47648</v>
      </c>
      <c r="H923" s="69">
        <v>9999</v>
      </c>
      <c r="I923" s="69">
        <v>1</v>
      </c>
      <c r="J923" s="59">
        <f t="shared" si="42"/>
        <v>214</v>
      </c>
      <c r="K923" s="73" t="str">
        <f t="shared" si="43"/>
        <v/>
      </c>
      <c r="L923" s="73">
        <f t="shared" si="44"/>
        <v>14338</v>
      </c>
    </row>
    <row r="924" spans="1:12" ht="12.75" customHeight="1" x14ac:dyDescent="0.25">
      <c r="A924" s="67" t="s">
        <v>847</v>
      </c>
      <c r="B924" s="67" t="s">
        <v>1404</v>
      </c>
      <c r="C924" s="68" t="s">
        <v>2894</v>
      </c>
      <c r="D924" s="67" t="s">
        <v>2895</v>
      </c>
      <c r="E924" s="69">
        <v>185.82480000000001</v>
      </c>
      <c r="F924" s="70">
        <v>45</v>
      </c>
      <c r="G924" s="72">
        <v>44625</v>
      </c>
      <c r="H924" s="69">
        <v>366</v>
      </c>
      <c r="I924" s="69">
        <v>7</v>
      </c>
      <c r="J924" s="59">
        <f t="shared" si="42"/>
        <v>185.82480000000001</v>
      </c>
      <c r="K924" s="73" t="str">
        <f t="shared" si="43"/>
        <v/>
      </c>
      <c r="L924" s="73">
        <f t="shared" si="44"/>
        <v>8362.116</v>
      </c>
    </row>
    <row r="925" spans="1:12" ht="12.75" customHeight="1" x14ac:dyDescent="0.25">
      <c r="A925" s="67" t="s">
        <v>847</v>
      </c>
      <c r="B925" s="67" t="s">
        <v>779</v>
      </c>
      <c r="C925" s="68" t="s">
        <v>2896</v>
      </c>
      <c r="D925" s="67" t="s">
        <v>2897</v>
      </c>
      <c r="E925" s="69">
        <v>214</v>
      </c>
      <c r="F925" s="70">
        <v>38</v>
      </c>
      <c r="G925" s="72">
        <v>47648</v>
      </c>
      <c r="H925" s="69">
        <v>9999</v>
      </c>
      <c r="I925" s="69">
        <v>1</v>
      </c>
      <c r="J925" s="59">
        <f t="shared" si="42"/>
        <v>214</v>
      </c>
      <c r="K925" s="73" t="str">
        <f t="shared" si="43"/>
        <v/>
      </c>
      <c r="L925" s="73">
        <f t="shared" si="44"/>
        <v>8132</v>
      </c>
    </row>
    <row r="926" spans="1:12" ht="12.75" customHeight="1" x14ac:dyDescent="0.25">
      <c r="A926" s="67" t="s">
        <v>2589</v>
      </c>
      <c r="B926" s="67" t="s">
        <v>869</v>
      </c>
      <c r="C926" s="68" t="s">
        <v>2898</v>
      </c>
      <c r="D926" s="67" t="s">
        <v>2899</v>
      </c>
      <c r="E926" s="69">
        <v>214</v>
      </c>
      <c r="F926" s="70">
        <v>1083</v>
      </c>
      <c r="G926" s="72">
        <v>44679</v>
      </c>
      <c r="H926" s="69">
        <v>480</v>
      </c>
      <c r="I926" s="69">
        <v>9</v>
      </c>
      <c r="J926" s="59">
        <f t="shared" si="42"/>
        <v>107</v>
      </c>
      <c r="K926" s="73" t="str">
        <f t="shared" si="43"/>
        <v/>
      </c>
      <c r="L926" s="73">
        <f t="shared" si="44"/>
        <v>115881</v>
      </c>
    </row>
    <row r="927" spans="1:12" ht="12.75" customHeight="1" x14ac:dyDescent="0.25">
      <c r="A927" s="67" t="s">
        <v>824</v>
      </c>
      <c r="B927" s="67" t="s">
        <v>851</v>
      </c>
      <c r="C927" s="68" t="s">
        <v>2900</v>
      </c>
      <c r="D927" s="67" t="s">
        <v>2901</v>
      </c>
      <c r="E927" s="69">
        <v>45.747</v>
      </c>
      <c r="F927" s="70">
        <v>0</v>
      </c>
      <c r="G927" s="72">
        <v>44529</v>
      </c>
      <c r="H927" s="69">
        <v>180</v>
      </c>
      <c r="I927" s="69">
        <v>4</v>
      </c>
      <c r="J927" s="59">
        <f t="shared" si="42"/>
        <v>45.747</v>
      </c>
      <c r="K927" s="73" t="str">
        <f t="shared" si="43"/>
        <v>Списать</v>
      </c>
      <c r="L927" s="73">
        <f t="shared" si="44"/>
        <v>0</v>
      </c>
    </row>
    <row r="928" spans="1:12" ht="12.75" customHeight="1" x14ac:dyDescent="0.25">
      <c r="A928" s="67" t="s">
        <v>1002</v>
      </c>
      <c r="B928" s="67" t="s">
        <v>851</v>
      </c>
      <c r="C928" s="68" t="s">
        <v>2902</v>
      </c>
      <c r="D928" s="67" t="s">
        <v>2903</v>
      </c>
      <c r="E928" s="69">
        <v>507.2586</v>
      </c>
      <c r="F928" s="70">
        <v>12</v>
      </c>
      <c r="G928" s="72">
        <v>45339</v>
      </c>
      <c r="H928" s="69">
        <v>900</v>
      </c>
      <c r="I928" s="69">
        <v>1</v>
      </c>
      <c r="J928" s="59">
        <f t="shared" si="42"/>
        <v>507.2586</v>
      </c>
      <c r="K928" s="73" t="str">
        <f t="shared" si="43"/>
        <v/>
      </c>
      <c r="L928" s="73">
        <f t="shared" si="44"/>
        <v>6087.1031999999996</v>
      </c>
    </row>
    <row r="929" spans="1:12" ht="12.75" customHeight="1" x14ac:dyDescent="0.25">
      <c r="A929" s="67" t="s">
        <v>1038</v>
      </c>
      <c r="B929" s="67" t="s">
        <v>2904</v>
      </c>
      <c r="C929" s="68" t="s">
        <v>2905</v>
      </c>
      <c r="D929" s="67" t="s">
        <v>2906</v>
      </c>
      <c r="E929" s="69">
        <v>214</v>
      </c>
      <c r="F929" s="70">
        <v>87</v>
      </c>
      <c r="G929" s="72">
        <v>44625</v>
      </c>
      <c r="H929" s="69">
        <v>366</v>
      </c>
      <c r="I929" s="69">
        <v>7</v>
      </c>
      <c r="J929" s="59">
        <f t="shared" si="42"/>
        <v>214</v>
      </c>
      <c r="K929" s="73" t="str">
        <f t="shared" si="43"/>
        <v/>
      </c>
      <c r="L929" s="73">
        <f t="shared" si="44"/>
        <v>18618</v>
      </c>
    </row>
    <row r="930" spans="1:12" ht="12.75" customHeight="1" x14ac:dyDescent="0.25">
      <c r="A930" s="67" t="s">
        <v>977</v>
      </c>
      <c r="B930" s="67" t="s">
        <v>1404</v>
      </c>
      <c r="C930" s="68" t="s">
        <v>2907</v>
      </c>
      <c r="D930" s="67" t="s">
        <v>2908</v>
      </c>
      <c r="E930" s="69">
        <v>243.8526</v>
      </c>
      <c r="F930" s="70">
        <v>12</v>
      </c>
      <c r="G930" s="72">
        <v>44565</v>
      </c>
      <c r="H930" s="69">
        <v>366</v>
      </c>
      <c r="I930" s="69">
        <v>9</v>
      </c>
      <c r="J930" s="59">
        <f t="shared" si="42"/>
        <v>121.9263</v>
      </c>
      <c r="K930" s="73" t="str">
        <f t="shared" si="43"/>
        <v/>
      </c>
      <c r="L930" s="73">
        <f t="shared" si="44"/>
        <v>1463.1156000000001</v>
      </c>
    </row>
    <row r="931" spans="1:12" ht="12.75" customHeight="1" x14ac:dyDescent="0.25">
      <c r="A931" s="67" t="s">
        <v>832</v>
      </c>
      <c r="B931" s="67" t="s">
        <v>2909</v>
      </c>
      <c r="C931" s="68" t="s">
        <v>2910</v>
      </c>
      <c r="D931" s="67" t="s">
        <v>2911</v>
      </c>
      <c r="E931" s="69">
        <v>214</v>
      </c>
      <c r="F931" s="70">
        <v>131</v>
      </c>
      <c r="G931" s="72">
        <v>44529</v>
      </c>
      <c r="H931" s="69">
        <v>270</v>
      </c>
      <c r="I931" s="69">
        <v>7</v>
      </c>
      <c r="J931" s="59">
        <f t="shared" si="42"/>
        <v>214</v>
      </c>
      <c r="K931" s="73" t="str">
        <f t="shared" si="43"/>
        <v/>
      </c>
      <c r="L931" s="73">
        <f t="shared" si="44"/>
        <v>28034</v>
      </c>
    </row>
    <row r="932" spans="1:12" ht="12.75" customHeight="1" x14ac:dyDescent="0.25">
      <c r="A932" s="67" t="s">
        <v>794</v>
      </c>
      <c r="B932" s="67" t="s">
        <v>779</v>
      </c>
      <c r="C932" s="68" t="s">
        <v>2912</v>
      </c>
      <c r="D932" s="67" t="s">
        <v>2913</v>
      </c>
      <c r="E932" s="69">
        <v>49.682699999999997</v>
      </c>
      <c r="F932" s="70">
        <v>0</v>
      </c>
      <c r="G932" s="72">
        <v>44565</v>
      </c>
      <c r="H932" s="69">
        <v>366</v>
      </c>
      <c r="I932" s="69">
        <v>9</v>
      </c>
      <c r="J932" s="59">
        <f t="shared" si="42"/>
        <v>24.841349999999998</v>
      </c>
      <c r="K932" s="73" t="str">
        <f t="shared" si="43"/>
        <v>Списать</v>
      </c>
      <c r="L932" s="73">
        <f t="shared" si="44"/>
        <v>0</v>
      </c>
    </row>
    <row r="933" spans="1:12" ht="12.75" customHeight="1" x14ac:dyDescent="0.25">
      <c r="A933" s="67" t="s">
        <v>1220</v>
      </c>
      <c r="B933" s="67" t="s">
        <v>810</v>
      </c>
      <c r="C933" s="68" t="s">
        <v>2914</v>
      </c>
      <c r="D933" s="67" t="s">
        <v>2915</v>
      </c>
      <c r="E933" s="69">
        <v>214</v>
      </c>
      <c r="F933" s="70">
        <v>6</v>
      </c>
      <c r="G933" s="72">
        <v>47648</v>
      </c>
      <c r="H933" s="69">
        <v>9999</v>
      </c>
      <c r="I933" s="69">
        <v>1</v>
      </c>
      <c r="J933" s="59">
        <f t="shared" si="42"/>
        <v>214</v>
      </c>
      <c r="K933" s="73" t="str">
        <f t="shared" si="43"/>
        <v/>
      </c>
      <c r="L933" s="73">
        <f t="shared" si="44"/>
        <v>1284</v>
      </c>
    </row>
    <row r="934" spans="1:12" ht="12.75" customHeight="1" x14ac:dyDescent="0.25">
      <c r="A934" s="67" t="s">
        <v>820</v>
      </c>
      <c r="B934" s="67" t="s">
        <v>955</v>
      </c>
      <c r="C934" s="68" t="s">
        <v>2916</v>
      </c>
      <c r="D934" s="67" t="s">
        <v>2917</v>
      </c>
      <c r="E934" s="69">
        <v>668.09760000000006</v>
      </c>
      <c r="F934" s="70">
        <v>5</v>
      </c>
      <c r="G934" s="72">
        <v>45169.5</v>
      </c>
      <c r="H934" s="69">
        <v>730.5</v>
      </c>
      <c r="I934" s="69">
        <v>1</v>
      </c>
      <c r="J934" s="59">
        <f t="shared" si="42"/>
        <v>668.09760000000006</v>
      </c>
      <c r="K934" s="73" t="str">
        <f t="shared" si="43"/>
        <v/>
      </c>
      <c r="L934" s="73">
        <f t="shared" si="44"/>
        <v>3340.4880000000003</v>
      </c>
    </row>
    <row r="935" spans="1:12" ht="12.75" customHeight="1" x14ac:dyDescent="0.25">
      <c r="A935" s="67" t="s">
        <v>782</v>
      </c>
      <c r="B935" s="67" t="s">
        <v>833</v>
      </c>
      <c r="C935" s="68" t="s">
        <v>2918</v>
      </c>
      <c r="D935" s="67" t="s">
        <v>2919</v>
      </c>
      <c r="E935" s="69">
        <v>378.3</v>
      </c>
      <c r="F935" s="70">
        <v>21</v>
      </c>
      <c r="G935" s="72">
        <v>44565</v>
      </c>
      <c r="H935" s="69">
        <v>366</v>
      </c>
      <c r="I935" s="69">
        <v>9</v>
      </c>
      <c r="J935" s="59">
        <f t="shared" si="42"/>
        <v>189.15</v>
      </c>
      <c r="K935" s="73" t="str">
        <f t="shared" si="43"/>
        <v/>
      </c>
      <c r="L935" s="73">
        <f t="shared" si="44"/>
        <v>3972.15</v>
      </c>
    </row>
    <row r="936" spans="1:12" ht="12.75" customHeight="1" x14ac:dyDescent="0.25">
      <c r="A936" s="67" t="s">
        <v>2920</v>
      </c>
      <c r="B936" s="67" t="s">
        <v>1404</v>
      </c>
      <c r="C936" s="68" t="s">
        <v>2921</v>
      </c>
      <c r="D936" s="67" t="s">
        <v>2922</v>
      </c>
      <c r="E936" s="69">
        <v>223.7424</v>
      </c>
      <c r="F936" s="70">
        <v>6</v>
      </c>
      <c r="G936" s="72">
        <v>44565</v>
      </c>
      <c r="H936" s="69">
        <v>366</v>
      </c>
      <c r="I936" s="69">
        <v>9</v>
      </c>
      <c r="J936" s="59">
        <f t="shared" si="42"/>
        <v>111.8712</v>
      </c>
      <c r="K936" s="73" t="str">
        <f t="shared" si="43"/>
        <v/>
      </c>
      <c r="L936" s="73">
        <f t="shared" si="44"/>
        <v>671.22720000000004</v>
      </c>
    </row>
    <row r="937" spans="1:12" ht="12.75" customHeight="1" x14ac:dyDescent="0.25">
      <c r="A937" s="67" t="s">
        <v>2923</v>
      </c>
      <c r="B937" s="67" t="s">
        <v>1151</v>
      </c>
      <c r="C937" s="68" t="s">
        <v>2924</v>
      </c>
      <c r="D937" s="67" t="s">
        <v>2925</v>
      </c>
      <c r="E937" s="69">
        <v>231.79</v>
      </c>
      <c r="F937" s="70">
        <v>49</v>
      </c>
      <c r="G937" s="72">
        <v>44524</v>
      </c>
      <c r="H937" s="69">
        <v>1800</v>
      </c>
      <c r="I937" s="69">
        <v>1</v>
      </c>
      <c r="J937" s="59">
        <f t="shared" si="42"/>
        <v>231.79</v>
      </c>
      <c r="K937" s="73" t="str">
        <f t="shared" si="43"/>
        <v/>
      </c>
      <c r="L937" s="73">
        <f t="shared" si="44"/>
        <v>11357.71</v>
      </c>
    </row>
    <row r="938" spans="1:12" ht="12.75" customHeight="1" x14ac:dyDescent="0.25">
      <c r="A938" s="67" t="s">
        <v>782</v>
      </c>
      <c r="B938" s="67" t="s">
        <v>1022</v>
      </c>
      <c r="C938" s="68" t="s">
        <v>2926</v>
      </c>
      <c r="D938" s="67" t="s">
        <v>2927</v>
      </c>
      <c r="E938" s="69">
        <v>167.28</v>
      </c>
      <c r="F938" s="70">
        <v>3</v>
      </c>
      <c r="G938" s="72">
        <v>44625</v>
      </c>
      <c r="H938" s="69">
        <v>366</v>
      </c>
      <c r="I938" s="69">
        <v>7</v>
      </c>
      <c r="J938" s="59">
        <f t="shared" si="42"/>
        <v>167.28</v>
      </c>
      <c r="K938" s="73" t="str">
        <f t="shared" si="43"/>
        <v/>
      </c>
      <c r="L938" s="73">
        <f t="shared" si="44"/>
        <v>501.84000000000003</v>
      </c>
    </row>
    <row r="939" spans="1:12" ht="12.75" customHeight="1" x14ac:dyDescent="0.25">
      <c r="A939" s="67" t="s">
        <v>1403</v>
      </c>
      <c r="B939" s="67" t="s">
        <v>907</v>
      </c>
      <c r="C939" s="68" t="s">
        <v>2928</v>
      </c>
      <c r="D939" s="67" t="s">
        <v>2929</v>
      </c>
      <c r="E939" s="69">
        <v>433.56599999999997</v>
      </c>
      <c r="F939" s="70">
        <v>204</v>
      </c>
      <c r="G939" s="72">
        <v>44623.5</v>
      </c>
      <c r="H939" s="69">
        <v>364.5</v>
      </c>
      <c r="I939" s="69">
        <v>7</v>
      </c>
      <c r="J939" s="59">
        <f t="shared" si="42"/>
        <v>433.56599999999997</v>
      </c>
      <c r="K939" s="73" t="str">
        <f t="shared" si="43"/>
        <v/>
      </c>
      <c r="L939" s="73">
        <f t="shared" si="44"/>
        <v>88447.463999999993</v>
      </c>
    </row>
    <row r="940" spans="1:12" ht="12.75" customHeight="1" x14ac:dyDescent="0.25">
      <c r="A940" s="67" t="s">
        <v>820</v>
      </c>
      <c r="B940" s="67" t="s">
        <v>1703</v>
      </c>
      <c r="C940" s="68" t="s">
        <v>2930</v>
      </c>
      <c r="D940" s="67" t="s">
        <v>2931</v>
      </c>
      <c r="E940" s="69">
        <v>214</v>
      </c>
      <c r="F940" s="70">
        <v>134</v>
      </c>
      <c r="G940" s="72">
        <v>45264</v>
      </c>
      <c r="H940" s="69">
        <v>1095</v>
      </c>
      <c r="I940" s="69">
        <v>10</v>
      </c>
      <c r="J940" s="59">
        <f t="shared" si="42"/>
        <v>107</v>
      </c>
      <c r="K940" s="73" t="str">
        <f t="shared" si="43"/>
        <v/>
      </c>
      <c r="L940" s="73">
        <f t="shared" si="44"/>
        <v>14338</v>
      </c>
    </row>
    <row r="941" spans="1:12" ht="12.75" customHeight="1" x14ac:dyDescent="0.25">
      <c r="A941" s="67" t="s">
        <v>828</v>
      </c>
      <c r="B941" s="67" t="s">
        <v>1372</v>
      </c>
      <c r="C941" s="68" t="s">
        <v>2932</v>
      </c>
      <c r="D941" s="67" t="s">
        <v>2933</v>
      </c>
      <c r="E941" s="69">
        <v>111.89</v>
      </c>
      <c r="F941" s="70">
        <v>0</v>
      </c>
      <c r="G941" s="72">
        <v>47648</v>
      </c>
      <c r="H941" s="69">
        <v>9999</v>
      </c>
      <c r="I941" s="69">
        <v>1</v>
      </c>
      <c r="J941" s="59">
        <f t="shared" si="42"/>
        <v>111.89</v>
      </c>
      <c r="K941" s="73" t="str">
        <f t="shared" si="43"/>
        <v/>
      </c>
      <c r="L941" s="73">
        <f t="shared" si="44"/>
        <v>0</v>
      </c>
    </row>
    <row r="942" spans="1:12" ht="12.75" customHeight="1" x14ac:dyDescent="0.25">
      <c r="A942" s="67" t="s">
        <v>2923</v>
      </c>
      <c r="B942" s="67" t="s">
        <v>779</v>
      </c>
      <c r="C942" s="68" t="s">
        <v>2934</v>
      </c>
      <c r="D942" s="67" t="s">
        <v>2935</v>
      </c>
      <c r="E942" s="69">
        <v>156.3981</v>
      </c>
      <c r="F942" s="70">
        <v>35</v>
      </c>
      <c r="G942" s="72">
        <v>44679</v>
      </c>
      <c r="H942" s="69">
        <v>480</v>
      </c>
      <c r="I942" s="69">
        <v>9</v>
      </c>
      <c r="J942" s="59">
        <f t="shared" si="42"/>
        <v>78.19905</v>
      </c>
      <c r="K942" s="73" t="str">
        <f t="shared" si="43"/>
        <v>Списать</v>
      </c>
      <c r="L942" s="73">
        <f t="shared" si="44"/>
        <v>2736.96675</v>
      </c>
    </row>
    <row r="943" spans="1:12" ht="12.75" customHeight="1" x14ac:dyDescent="0.25">
      <c r="A943" s="67" t="s">
        <v>1611</v>
      </c>
      <c r="B943" s="67" t="s">
        <v>844</v>
      </c>
      <c r="C943" s="68" t="s">
        <v>2936</v>
      </c>
      <c r="D943" s="67" t="s">
        <v>2937</v>
      </c>
      <c r="E943" s="69">
        <v>28.38</v>
      </c>
      <c r="F943" s="70">
        <v>67</v>
      </c>
      <c r="G943" s="72">
        <v>44430</v>
      </c>
      <c r="H943" s="69">
        <v>141</v>
      </c>
      <c r="I943" s="69">
        <v>6</v>
      </c>
      <c r="J943" s="59">
        <f t="shared" si="42"/>
        <v>28.38</v>
      </c>
      <c r="K943" s="73" t="str">
        <f t="shared" si="43"/>
        <v>Списать</v>
      </c>
      <c r="L943" s="73">
        <f t="shared" si="44"/>
        <v>1901.46</v>
      </c>
    </row>
    <row r="944" spans="1:12" ht="12.75" customHeight="1" x14ac:dyDescent="0.25">
      <c r="A944" s="67" t="s">
        <v>913</v>
      </c>
      <c r="B944" s="67" t="s">
        <v>1072</v>
      </c>
      <c r="C944" s="68" t="s">
        <v>2938</v>
      </c>
      <c r="D944" s="67" t="s">
        <v>2939</v>
      </c>
      <c r="E944" s="69">
        <v>377.2</v>
      </c>
      <c r="F944" s="70">
        <v>26</v>
      </c>
      <c r="G944" s="72">
        <v>44863</v>
      </c>
      <c r="H944" s="69">
        <v>1461</v>
      </c>
      <c r="I944" s="69">
        <v>1</v>
      </c>
      <c r="J944" s="59">
        <f t="shared" si="42"/>
        <v>377.2</v>
      </c>
      <c r="K944" s="73" t="str">
        <f t="shared" si="43"/>
        <v/>
      </c>
      <c r="L944" s="73">
        <f t="shared" si="44"/>
        <v>9807.1999999999989</v>
      </c>
    </row>
    <row r="945" spans="1:12" ht="12.75" customHeight="1" x14ac:dyDescent="0.25">
      <c r="A945" s="67" t="s">
        <v>1606</v>
      </c>
      <c r="B945" s="67" t="s">
        <v>1372</v>
      </c>
      <c r="C945" s="68" t="s">
        <v>2940</v>
      </c>
      <c r="D945" s="67" t="s">
        <v>2941</v>
      </c>
      <c r="E945" s="69">
        <v>111.89</v>
      </c>
      <c r="F945" s="70">
        <v>0</v>
      </c>
      <c r="G945" s="72">
        <v>47761.5</v>
      </c>
      <c r="H945" s="69">
        <v>9999</v>
      </c>
      <c r="I945" s="69">
        <v>1</v>
      </c>
      <c r="J945" s="59">
        <f t="shared" si="42"/>
        <v>111.89</v>
      </c>
      <c r="K945" s="73" t="str">
        <f t="shared" si="43"/>
        <v/>
      </c>
      <c r="L945" s="73">
        <f t="shared" si="44"/>
        <v>0</v>
      </c>
    </row>
    <row r="946" spans="1:12" ht="12.75" customHeight="1" x14ac:dyDescent="0.25">
      <c r="A946" s="67" t="s">
        <v>1269</v>
      </c>
      <c r="B946" s="67" t="s">
        <v>1270</v>
      </c>
      <c r="C946" s="68" t="s">
        <v>2942</v>
      </c>
      <c r="D946" s="67" t="s">
        <v>2943</v>
      </c>
      <c r="E946" s="69">
        <v>139.5</v>
      </c>
      <c r="F946" s="70">
        <v>9</v>
      </c>
      <c r="G946" s="72">
        <v>44979</v>
      </c>
      <c r="H946" s="69">
        <v>540</v>
      </c>
      <c r="I946" s="69">
        <v>1</v>
      </c>
      <c r="J946" s="59">
        <f t="shared" si="42"/>
        <v>139.5</v>
      </c>
      <c r="K946" s="73" t="str">
        <f t="shared" si="43"/>
        <v/>
      </c>
      <c r="L946" s="73">
        <f t="shared" si="44"/>
        <v>1255.5</v>
      </c>
    </row>
    <row r="947" spans="1:12" ht="12.75" customHeight="1" x14ac:dyDescent="0.25">
      <c r="A947" s="67" t="s">
        <v>2713</v>
      </c>
      <c r="B947" s="67" t="s">
        <v>963</v>
      </c>
      <c r="C947" s="68" t="s">
        <v>2944</v>
      </c>
      <c r="D947" s="67" t="s">
        <v>2945</v>
      </c>
      <c r="E947" s="69">
        <v>214</v>
      </c>
      <c r="F947" s="70">
        <v>75</v>
      </c>
      <c r="G947" s="72">
        <v>44979</v>
      </c>
      <c r="H947" s="69">
        <v>540</v>
      </c>
      <c r="I947" s="69">
        <v>1</v>
      </c>
      <c r="J947" s="59">
        <f t="shared" si="42"/>
        <v>214</v>
      </c>
      <c r="K947" s="73" t="str">
        <f t="shared" si="43"/>
        <v/>
      </c>
      <c r="L947" s="73">
        <f t="shared" si="44"/>
        <v>16050</v>
      </c>
    </row>
    <row r="948" spans="1:12" ht="12.75" customHeight="1" x14ac:dyDescent="0.25">
      <c r="A948" s="67" t="s">
        <v>828</v>
      </c>
      <c r="B948" s="67" t="s">
        <v>2946</v>
      </c>
      <c r="C948" s="68" t="s">
        <v>2947</v>
      </c>
      <c r="D948" s="67" t="s">
        <v>2948</v>
      </c>
      <c r="E948" s="69">
        <v>170.09</v>
      </c>
      <c r="F948" s="70">
        <v>0</v>
      </c>
      <c r="G948" s="72">
        <v>47648</v>
      </c>
      <c r="H948" s="69">
        <v>9999</v>
      </c>
      <c r="I948" s="69">
        <v>1</v>
      </c>
      <c r="J948" s="59">
        <f t="shared" si="42"/>
        <v>170.09</v>
      </c>
      <c r="K948" s="73" t="str">
        <f t="shared" si="43"/>
        <v/>
      </c>
      <c r="L948" s="73">
        <f t="shared" si="44"/>
        <v>0</v>
      </c>
    </row>
    <row r="949" spans="1:12" ht="12.75" customHeight="1" x14ac:dyDescent="0.25">
      <c r="A949" s="67" t="s">
        <v>782</v>
      </c>
      <c r="B949" s="67" t="s">
        <v>1173</v>
      </c>
      <c r="C949" s="68" t="s">
        <v>2949</v>
      </c>
      <c r="D949" s="67" t="s">
        <v>2950</v>
      </c>
      <c r="E949" s="69">
        <v>40.33</v>
      </c>
      <c r="F949" s="70">
        <v>183</v>
      </c>
      <c r="G949" s="72">
        <v>44979</v>
      </c>
      <c r="H949" s="69">
        <v>540</v>
      </c>
      <c r="I949" s="69">
        <v>1</v>
      </c>
      <c r="J949" s="59">
        <f t="shared" si="42"/>
        <v>40.33</v>
      </c>
      <c r="K949" s="73" t="str">
        <f t="shared" si="43"/>
        <v>Списать</v>
      </c>
      <c r="L949" s="73">
        <f t="shared" si="44"/>
        <v>7380.3899999999994</v>
      </c>
    </row>
    <row r="950" spans="1:12" ht="12.75" customHeight="1" x14ac:dyDescent="0.25">
      <c r="A950" s="67" t="s">
        <v>809</v>
      </c>
      <c r="B950" s="67" t="s">
        <v>833</v>
      </c>
      <c r="C950" s="68" t="s">
        <v>2951</v>
      </c>
      <c r="D950" s="67" t="s">
        <v>2952</v>
      </c>
      <c r="E950" s="69">
        <v>176.54</v>
      </c>
      <c r="F950" s="70">
        <v>9</v>
      </c>
      <c r="G950" s="72">
        <v>44623.5</v>
      </c>
      <c r="H950" s="69">
        <v>364.5</v>
      </c>
      <c r="I950" s="69">
        <v>7</v>
      </c>
      <c r="J950" s="59">
        <f t="shared" si="42"/>
        <v>176.54</v>
      </c>
      <c r="K950" s="73" t="str">
        <f t="shared" si="43"/>
        <v/>
      </c>
      <c r="L950" s="73">
        <f t="shared" si="44"/>
        <v>1588.86</v>
      </c>
    </row>
    <row r="951" spans="1:12" ht="12.75" customHeight="1" x14ac:dyDescent="0.25">
      <c r="A951" s="67" t="s">
        <v>847</v>
      </c>
      <c r="B951" s="67" t="s">
        <v>889</v>
      </c>
      <c r="C951" s="68" t="s">
        <v>2953</v>
      </c>
      <c r="D951" s="67" t="s">
        <v>2954</v>
      </c>
      <c r="E951" s="69">
        <v>214</v>
      </c>
      <c r="F951" s="70">
        <v>49</v>
      </c>
      <c r="G951" s="72">
        <v>44595</v>
      </c>
      <c r="H951" s="69">
        <v>396</v>
      </c>
      <c r="I951" s="69">
        <v>9</v>
      </c>
      <c r="J951" s="59">
        <f t="shared" si="42"/>
        <v>107</v>
      </c>
      <c r="K951" s="73" t="str">
        <f t="shared" si="43"/>
        <v/>
      </c>
      <c r="L951" s="73">
        <f t="shared" si="44"/>
        <v>5243</v>
      </c>
    </row>
    <row r="952" spans="1:12" ht="12.75" customHeight="1" x14ac:dyDescent="0.25">
      <c r="A952" s="67" t="s">
        <v>945</v>
      </c>
      <c r="B952" s="67" t="s">
        <v>779</v>
      </c>
      <c r="C952" s="68" t="s">
        <v>2955</v>
      </c>
      <c r="D952" s="67" t="s">
        <v>2956</v>
      </c>
      <c r="E952" s="69">
        <v>118.8432</v>
      </c>
      <c r="F952" s="70">
        <v>4</v>
      </c>
      <c r="G952" s="72">
        <v>44679</v>
      </c>
      <c r="H952" s="69">
        <v>480</v>
      </c>
      <c r="I952" s="69">
        <v>9</v>
      </c>
      <c r="J952" s="59">
        <f t="shared" si="42"/>
        <v>59.421599999999998</v>
      </c>
      <c r="K952" s="73" t="str">
        <f t="shared" si="43"/>
        <v>Списать</v>
      </c>
      <c r="L952" s="73">
        <f t="shared" si="44"/>
        <v>237.68639999999999</v>
      </c>
    </row>
    <row r="953" spans="1:12" ht="12.75" customHeight="1" x14ac:dyDescent="0.25">
      <c r="A953" s="67" t="s">
        <v>977</v>
      </c>
      <c r="B953" s="67" t="s">
        <v>837</v>
      </c>
      <c r="C953" s="68" t="s">
        <v>2957</v>
      </c>
      <c r="D953" s="67" t="s">
        <v>2958</v>
      </c>
      <c r="E953" s="69">
        <v>133.40729999999999</v>
      </c>
      <c r="F953" s="70">
        <v>18</v>
      </c>
      <c r="G953" s="72">
        <v>44894</v>
      </c>
      <c r="H953" s="69">
        <v>2160</v>
      </c>
      <c r="I953" s="69">
        <v>1</v>
      </c>
      <c r="J953" s="59">
        <f t="shared" si="42"/>
        <v>133.40729999999999</v>
      </c>
      <c r="K953" s="73" t="str">
        <f t="shared" si="43"/>
        <v/>
      </c>
      <c r="L953" s="73">
        <f t="shared" si="44"/>
        <v>2401.3314</v>
      </c>
    </row>
    <row r="954" spans="1:12" ht="12.75" customHeight="1" x14ac:dyDescent="0.25">
      <c r="A954" s="67" t="s">
        <v>1034</v>
      </c>
      <c r="B954" s="67" t="s">
        <v>992</v>
      </c>
      <c r="C954" s="68" t="s">
        <v>2959</v>
      </c>
      <c r="D954" s="67" t="s">
        <v>2960</v>
      </c>
      <c r="E954" s="69">
        <v>222.49719999999999</v>
      </c>
      <c r="F954" s="70">
        <v>12</v>
      </c>
      <c r="G954" s="72">
        <v>44589</v>
      </c>
      <c r="H954" s="69">
        <v>270</v>
      </c>
      <c r="I954" s="69">
        <v>5</v>
      </c>
      <c r="J954" s="59">
        <f t="shared" si="42"/>
        <v>222.49719999999999</v>
      </c>
      <c r="K954" s="73" t="str">
        <f t="shared" si="43"/>
        <v/>
      </c>
      <c r="L954" s="73">
        <f t="shared" si="44"/>
        <v>2669.9663999999998</v>
      </c>
    </row>
    <row r="955" spans="1:12" ht="12.75" customHeight="1" x14ac:dyDescent="0.25">
      <c r="A955" s="67" t="s">
        <v>858</v>
      </c>
      <c r="B955" s="67" t="s">
        <v>1754</v>
      </c>
      <c r="C955" s="68" t="s">
        <v>2961</v>
      </c>
      <c r="D955" s="67" t="s">
        <v>2962</v>
      </c>
      <c r="E955" s="69">
        <v>126.05249999999999</v>
      </c>
      <c r="F955" s="70">
        <v>37</v>
      </c>
      <c r="G955" s="72">
        <v>45244</v>
      </c>
      <c r="H955" s="69">
        <v>1080</v>
      </c>
      <c r="I955" s="69">
        <v>1</v>
      </c>
      <c r="J955" s="59">
        <f t="shared" si="42"/>
        <v>126.05249999999999</v>
      </c>
      <c r="K955" s="73" t="str">
        <f t="shared" si="43"/>
        <v/>
      </c>
      <c r="L955" s="73">
        <f t="shared" si="44"/>
        <v>4663.9425000000001</v>
      </c>
    </row>
    <row r="956" spans="1:12" ht="12.75" customHeight="1" x14ac:dyDescent="0.25">
      <c r="A956" s="67" t="s">
        <v>786</v>
      </c>
      <c r="B956" s="67" t="s">
        <v>829</v>
      </c>
      <c r="C956" s="68" t="s">
        <v>2963</v>
      </c>
      <c r="D956" s="67" t="s">
        <v>2964</v>
      </c>
      <c r="E956" s="69">
        <v>129.72</v>
      </c>
      <c r="F956" s="70">
        <v>2</v>
      </c>
      <c r="G956" s="72">
        <v>44535</v>
      </c>
      <c r="H956" s="69">
        <v>276</v>
      </c>
      <c r="I956" s="69">
        <v>7</v>
      </c>
      <c r="J956" s="59">
        <f t="shared" si="42"/>
        <v>129.72</v>
      </c>
      <c r="K956" s="73" t="str">
        <f t="shared" si="43"/>
        <v/>
      </c>
      <c r="L956" s="73">
        <f t="shared" si="44"/>
        <v>259.44</v>
      </c>
    </row>
    <row r="957" spans="1:12" ht="12.75" customHeight="1" x14ac:dyDescent="0.25">
      <c r="A957" s="67" t="s">
        <v>1034</v>
      </c>
      <c r="B957" s="67" t="s">
        <v>1560</v>
      </c>
      <c r="C957" s="68" t="s">
        <v>2965</v>
      </c>
      <c r="D957" s="67" t="s">
        <v>2966</v>
      </c>
      <c r="E957" s="69">
        <v>223</v>
      </c>
      <c r="F957" s="70">
        <v>596</v>
      </c>
      <c r="G957" s="72">
        <v>47648</v>
      </c>
      <c r="H957" s="69">
        <v>9999</v>
      </c>
      <c r="I957" s="69">
        <v>1</v>
      </c>
      <c r="J957" s="59">
        <f t="shared" si="42"/>
        <v>223</v>
      </c>
      <c r="K957" s="73" t="str">
        <f t="shared" si="43"/>
        <v/>
      </c>
      <c r="L957" s="73">
        <f t="shared" si="44"/>
        <v>132908</v>
      </c>
    </row>
    <row r="958" spans="1:12" ht="12.75" customHeight="1" x14ac:dyDescent="0.25">
      <c r="A958" s="67" t="s">
        <v>794</v>
      </c>
      <c r="B958" s="67" t="s">
        <v>2967</v>
      </c>
      <c r="C958" s="68" t="s">
        <v>2968</v>
      </c>
      <c r="D958" s="67" t="s">
        <v>2969</v>
      </c>
      <c r="E958" s="69">
        <v>214</v>
      </c>
      <c r="F958" s="70">
        <v>11</v>
      </c>
      <c r="G958" s="72">
        <v>44559</v>
      </c>
      <c r="H958" s="69">
        <v>360</v>
      </c>
      <c r="I958" s="69">
        <v>9</v>
      </c>
      <c r="J958" s="59">
        <f t="shared" si="42"/>
        <v>107</v>
      </c>
      <c r="K958" s="73" t="str">
        <f t="shared" si="43"/>
        <v/>
      </c>
      <c r="L958" s="73">
        <f t="shared" si="44"/>
        <v>1177</v>
      </c>
    </row>
    <row r="959" spans="1:12" ht="12.75" customHeight="1" x14ac:dyDescent="0.25">
      <c r="A959" s="67" t="s">
        <v>1197</v>
      </c>
      <c r="B959" s="67" t="s">
        <v>779</v>
      </c>
      <c r="C959" s="68" t="s">
        <v>2970</v>
      </c>
      <c r="D959" s="67" t="s">
        <v>2971</v>
      </c>
      <c r="E959" s="69">
        <v>214</v>
      </c>
      <c r="F959" s="70">
        <v>10</v>
      </c>
      <c r="G959" s="72">
        <v>47648</v>
      </c>
      <c r="H959" s="69">
        <v>9999</v>
      </c>
      <c r="I959" s="69">
        <v>1</v>
      </c>
      <c r="J959" s="59">
        <f t="shared" si="42"/>
        <v>214</v>
      </c>
      <c r="K959" s="73" t="str">
        <f t="shared" si="43"/>
        <v/>
      </c>
      <c r="L959" s="73">
        <f t="shared" si="44"/>
        <v>2140</v>
      </c>
    </row>
    <row r="960" spans="1:12" ht="12.75" customHeight="1" x14ac:dyDescent="0.25">
      <c r="A960" s="67" t="s">
        <v>824</v>
      </c>
      <c r="B960" s="67" t="s">
        <v>779</v>
      </c>
      <c r="C960" s="68" t="s">
        <v>2972</v>
      </c>
      <c r="D960" s="67" t="s">
        <v>2973</v>
      </c>
      <c r="E960" s="69">
        <v>214</v>
      </c>
      <c r="F960" s="70">
        <v>20</v>
      </c>
      <c r="G960" s="72">
        <v>45169.5</v>
      </c>
      <c r="H960" s="69">
        <v>730.5</v>
      </c>
      <c r="I960" s="69">
        <v>1</v>
      </c>
      <c r="J960" s="59">
        <f t="shared" si="42"/>
        <v>214</v>
      </c>
      <c r="K960" s="73" t="str">
        <f t="shared" si="43"/>
        <v/>
      </c>
      <c r="L960" s="73">
        <f t="shared" si="44"/>
        <v>4280</v>
      </c>
    </row>
    <row r="961" spans="1:12" ht="12.75" customHeight="1" x14ac:dyDescent="0.25">
      <c r="A961" s="67" t="s">
        <v>828</v>
      </c>
      <c r="B961" s="67" t="s">
        <v>2666</v>
      </c>
      <c r="C961" s="68" t="s">
        <v>2974</v>
      </c>
      <c r="D961" s="67" t="s">
        <v>2975</v>
      </c>
      <c r="E961" s="69">
        <v>214</v>
      </c>
      <c r="F961" s="70">
        <v>25</v>
      </c>
      <c r="G961" s="72">
        <v>45339</v>
      </c>
      <c r="H961" s="69">
        <v>900</v>
      </c>
      <c r="I961" s="69">
        <v>1</v>
      </c>
      <c r="J961" s="59">
        <f t="shared" si="42"/>
        <v>214</v>
      </c>
      <c r="K961" s="73" t="str">
        <f t="shared" si="43"/>
        <v/>
      </c>
      <c r="L961" s="73">
        <f t="shared" si="44"/>
        <v>5350</v>
      </c>
    </row>
    <row r="962" spans="1:12" ht="12.75" customHeight="1" x14ac:dyDescent="0.25">
      <c r="A962" s="67" t="s">
        <v>1908</v>
      </c>
      <c r="B962" s="67" t="s">
        <v>1308</v>
      </c>
      <c r="C962" s="68" t="s">
        <v>2976</v>
      </c>
      <c r="D962" s="67" t="s">
        <v>2977</v>
      </c>
      <c r="E962" s="69">
        <v>366.66</v>
      </c>
      <c r="F962" s="70">
        <v>47</v>
      </c>
      <c r="G962" s="72">
        <v>45264</v>
      </c>
      <c r="H962" s="69">
        <v>1095</v>
      </c>
      <c r="I962" s="69">
        <v>10</v>
      </c>
      <c r="J962" s="59">
        <f t="shared" si="42"/>
        <v>183.33</v>
      </c>
      <c r="K962" s="73" t="str">
        <f t="shared" si="43"/>
        <v/>
      </c>
      <c r="L962" s="73">
        <f t="shared" si="44"/>
        <v>8616.51</v>
      </c>
    </row>
    <row r="963" spans="1:12" ht="12.75" customHeight="1" x14ac:dyDescent="0.25">
      <c r="A963" s="67" t="s">
        <v>809</v>
      </c>
      <c r="B963" s="67" t="s">
        <v>1677</v>
      </c>
      <c r="C963" s="68" t="s">
        <v>2978</v>
      </c>
      <c r="D963" s="67" t="s">
        <v>2979</v>
      </c>
      <c r="E963" s="69">
        <v>214</v>
      </c>
      <c r="F963" s="70">
        <v>37</v>
      </c>
      <c r="G963" s="72">
        <v>44824</v>
      </c>
      <c r="H963" s="69">
        <v>1800</v>
      </c>
      <c r="I963" s="69">
        <v>11</v>
      </c>
      <c r="J963" s="59">
        <f t="shared" ref="J963:J1026" si="45">IF(I963&gt;8,E963/2,E963)</f>
        <v>107</v>
      </c>
      <c r="K963" s="73" t="str">
        <f t="shared" ref="K963:K1026" si="46">IF(J963&lt;100,"Списать","")</f>
        <v/>
      </c>
      <c r="L963" s="73">
        <f t="shared" ref="L963:L1026" si="47">F963*J963</f>
        <v>3959</v>
      </c>
    </row>
    <row r="964" spans="1:12" ht="12.75" customHeight="1" x14ac:dyDescent="0.25">
      <c r="A964" s="67" t="s">
        <v>816</v>
      </c>
      <c r="B964" s="67" t="s">
        <v>851</v>
      </c>
      <c r="C964" s="68" t="s">
        <v>2980</v>
      </c>
      <c r="D964" s="67" t="s">
        <v>2981</v>
      </c>
      <c r="E964" s="69">
        <v>27.692</v>
      </c>
      <c r="F964" s="70">
        <v>40</v>
      </c>
      <c r="G964" s="72">
        <v>44529</v>
      </c>
      <c r="H964" s="69">
        <v>180</v>
      </c>
      <c r="I964" s="69">
        <v>4</v>
      </c>
      <c r="J964" s="59">
        <f t="shared" si="45"/>
        <v>27.692</v>
      </c>
      <c r="K964" s="73" t="str">
        <f t="shared" si="46"/>
        <v>Списать</v>
      </c>
      <c r="L964" s="73">
        <f t="shared" si="47"/>
        <v>1107.68</v>
      </c>
    </row>
    <row r="965" spans="1:12" ht="12.75" customHeight="1" x14ac:dyDescent="0.25">
      <c r="A965" s="67" t="s">
        <v>1403</v>
      </c>
      <c r="B965" s="67" t="s">
        <v>1151</v>
      </c>
      <c r="C965" s="68" t="s">
        <v>2982</v>
      </c>
      <c r="D965" s="67" t="s">
        <v>2983</v>
      </c>
      <c r="E965" s="69">
        <v>404.08550000000002</v>
      </c>
      <c r="F965" s="70">
        <v>5</v>
      </c>
      <c r="G965" s="72">
        <v>44889</v>
      </c>
      <c r="H965" s="69">
        <v>720</v>
      </c>
      <c r="I965" s="69">
        <v>10</v>
      </c>
      <c r="J965" s="59">
        <f t="shared" si="45"/>
        <v>202.04275000000001</v>
      </c>
      <c r="K965" s="73" t="str">
        <f t="shared" si="46"/>
        <v/>
      </c>
      <c r="L965" s="73">
        <f t="shared" si="47"/>
        <v>1010.2137500000001</v>
      </c>
    </row>
    <row r="966" spans="1:12" ht="12.75" customHeight="1" x14ac:dyDescent="0.25">
      <c r="A966" s="67" t="s">
        <v>913</v>
      </c>
      <c r="B966" s="67" t="s">
        <v>1237</v>
      </c>
      <c r="C966" s="68" t="s">
        <v>2984</v>
      </c>
      <c r="D966" s="67" t="s">
        <v>2985</v>
      </c>
      <c r="E966" s="69">
        <v>689.73050000000001</v>
      </c>
      <c r="F966" s="70">
        <v>15</v>
      </c>
      <c r="G966" s="72">
        <v>45219</v>
      </c>
      <c r="H966" s="69">
        <v>1080</v>
      </c>
      <c r="I966" s="69">
        <v>11</v>
      </c>
      <c r="J966" s="59">
        <f t="shared" si="45"/>
        <v>344.86525</v>
      </c>
      <c r="K966" s="73" t="str">
        <f t="shared" si="46"/>
        <v/>
      </c>
      <c r="L966" s="73">
        <f t="shared" si="47"/>
        <v>5172.9787500000002</v>
      </c>
    </row>
    <row r="967" spans="1:12" ht="12.75" customHeight="1" x14ac:dyDescent="0.25">
      <c r="A967" s="67" t="s">
        <v>1038</v>
      </c>
      <c r="B967" s="67" t="s">
        <v>829</v>
      </c>
      <c r="C967" s="68" t="s">
        <v>2986</v>
      </c>
      <c r="D967" s="67" t="s">
        <v>2987</v>
      </c>
      <c r="E967" s="69">
        <v>770.35</v>
      </c>
      <c r="F967" s="70">
        <v>0</v>
      </c>
      <c r="G967" s="72">
        <v>44565</v>
      </c>
      <c r="H967" s="69">
        <v>276</v>
      </c>
      <c r="I967" s="69">
        <v>6</v>
      </c>
      <c r="J967" s="59">
        <f t="shared" si="45"/>
        <v>770.35</v>
      </c>
      <c r="K967" s="73" t="str">
        <f t="shared" si="46"/>
        <v/>
      </c>
      <c r="L967" s="73">
        <f t="shared" si="47"/>
        <v>0</v>
      </c>
    </row>
    <row r="968" spans="1:12" ht="12.75" customHeight="1" x14ac:dyDescent="0.25">
      <c r="A968" s="67" t="s">
        <v>1034</v>
      </c>
      <c r="B968" s="67" t="s">
        <v>1462</v>
      </c>
      <c r="C968" s="68" t="s">
        <v>2988</v>
      </c>
      <c r="D968" s="67" t="s">
        <v>2989</v>
      </c>
      <c r="E968" s="69">
        <v>214</v>
      </c>
      <c r="F968" s="70">
        <v>44</v>
      </c>
      <c r="G968" s="72">
        <v>44899.5</v>
      </c>
      <c r="H968" s="69">
        <v>730.5</v>
      </c>
      <c r="I968" s="69">
        <v>10</v>
      </c>
      <c r="J968" s="59">
        <f t="shared" si="45"/>
        <v>107</v>
      </c>
      <c r="K968" s="73" t="str">
        <f t="shared" si="46"/>
        <v/>
      </c>
      <c r="L968" s="73">
        <f t="shared" si="47"/>
        <v>4708</v>
      </c>
    </row>
    <row r="969" spans="1:12" ht="12.75" customHeight="1" x14ac:dyDescent="0.25">
      <c r="A969" s="67" t="s">
        <v>794</v>
      </c>
      <c r="B969" s="67" t="s">
        <v>907</v>
      </c>
      <c r="C969" s="68" t="s">
        <v>2990</v>
      </c>
      <c r="D969" s="67" t="s">
        <v>2991</v>
      </c>
      <c r="E969" s="69">
        <v>264</v>
      </c>
      <c r="F969" s="70">
        <v>123</v>
      </c>
      <c r="G969" s="72">
        <v>44565</v>
      </c>
      <c r="H969" s="69">
        <v>366</v>
      </c>
      <c r="I969" s="69">
        <v>9</v>
      </c>
      <c r="J969" s="59">
        <f t="shared" si="45"/>
        <v>132</v>
      </c>
      <c r="K969" s="73" t="str">
        <f t="shared" si="46"/>
        <v/>
      </c>
      <c r="L969" s="73">
        <f t="shared" si="47"/>
        <v>16236</v>
      </c>
    </row>
    <row r="970" spans="1:12" ht="12.75" customHeight="1" x14ac:dyDescent="0.25">
      <c r="A970" s="67" t="s">
        <v>928</v>
      </c>
      <c r="B970" s="67" t="s">
        <v>779</v>
      </c>
      <c r="C970" s="68" t="s">
        <v>2992</v>
      </c>
      <c r="D970" s="67" t="s">
        <v>2993</v>
      </c>
      <c r="E970" s="69">
        <v>214</v>
      </c>
      <c r="F970" s="70">
        <v>188</v>
      </c>
      <c r="G970" s="72">
        <v>45169.5</v>
      </c>
      <c r="H970" s="69">
        <v>730.5</v>
      </c>
      <c r="I970" s="69">
        <v>1</v>
      </c>
      <c r="J970" s="59">
        <f t="shared" si="45"/>
        <v>214</v>
      </c>
      <c r="K970" s="73" t="str">
        <f t="shared" si="46"/>
        <v/>
      </c>
      <c r="L970" s="73">
        <f t="shared" si="47"/>
        <v>40232</v>
      </c>
    </row>
    <row r="971" spans="1:12" ht="12.75" customHeight="1" x14ac:dyDescent="0.25">
      <c r="A971" s="67" t="s">
        <v>836</v>
      </c>
      <c r="B971" s="67" t="s">
        <v>882</v>
      </c>
      <c r="C971" s="68" t="s">
        <v>2994</v>
      </c>
      <c r="D971" s="67" t="s">
        <v>2995</v>
      </c>
      <c r="E971" s="69">
        <v>283.02449999999999</v>
      </c>
      <c r="F971" s="70">
        <v>30</v>
      </c>
      <c r="G971" s="72">
        <v>44595</v>
      </c>
      <c r="H971" s="69">
        <v>366</v>
      </c>
      <c r="I971" s="69">
        <v>8</v>
      </c>
      <c r="J971" s="59">
        <f t="shared" si="45"/>
        <v>283.02449999999999</v>
      </c>
      <c r="K971" s="73" t="str">
        <f t="shared" si="46"/>
        <v/>
      </c>
      <c r="L971" s="73">
        <f t="shared" si="47"/>
        <v>8490.7350000000006</v>
      </c>
    </row>
    <row r="972" spans="1:12" ht="12.75" customHeight="1" x14ac:dyDescent="0.25">
      <c r="A972" s="67" t="s">
        <v>968</v>
      </c>
      <c r="B972" s="67" t="s">
        <v>1012</v>
      </c>
      <c r="C972" s="68" t="s">
        <v>2996</v>
      </c>
      <c r="D972" s="67" t="s">
        <v>2997</v>
      </c>
      <c r="E972" s="69">
        <v>291.44</v>
      </c>
      <c r="F972" s="70">
        <v>64</v>
      </c>
      <c r="G972" s="72">
        <v>44980.5</v>
      </c>
      <c r="H972" s="69">
        <v>541.5</v>
      </c>
      <c r="I972" s="69">
        <v>1</v>
      </c>
      <c r="J972" s="59">
        <f t="shared" si="45"/>
        <v>291.44</v>
      </c>
      <c r="K972" s="73" t="str">
        <f t="shared" si="46"/>
        <v/>
      </c>
      <c r="L972" s="73">
        <f t="shared" si="47"/>
        <v>18652.16</v>
      </c>
    </row>
    <row r="973" spans="1:12" ht="12.75" customHeight="1" x14ac:dyDescent="0.25">
      <c r="A973" s="67" t="s">
        <v>864</v>
      </c>
      <c r="B973" s="67" t="s">
        <v>833</v>
      </c>
      <c r="C973" s="68" t="s">
        <v>2998</v>
      </c>
      <c r="D973" s="67" t="s">
        <v>2999</v>
      </c>
      <c r="E973" s="69">
        <v>192.6</v>
      </c>
      <c r="F973" s="70">
        <v>8</v>
      </c>
      <c r="G973" s="72">
        <v>44563.5</v>
      </c>
      <c r="H973" s="69">
        <v>364.5</v>
      </c>
      <c r="I973" s="69">
        <v>9</v>
      </c>
      <c r="J973" s="59">
        <f t="shared" si="45"/>
        <v>96.3</v>
      </c>
      <c r="K973" s="73" t="str">
        <f t="shared" si="46"/>
        <v>Списать</v>
      </c>
      <c r="L973" s="73">
        <f t="shared" si="47"/>
        <v>770.4</v>
      </c>
    </row>
    <row r="974" spans="1:12" ht="12.75" customHeight="1" x14ac:dyDescent="0.25">
      <c r="A974" s="67" t="s">
        <v>794</v>
      </c>
      <c r="B974" s="67" t="s">
        <v>865</v>
      </c>
      <c r="C974" s="68" t="s">
        <v>3000</v>
      </c>
      <c r="D974" s="67" t="s">
        <v>3001</v>
      </c>
      <c r="E974" s="69">
        <v>214</v>
      </c>
      <c r="F974" s="70">
        <v>26</v>
      </c>
      <c r="G974" s="72">
        <v>44868</v>
      </c>
      <c r="H974" s="69">
        <v>729</v>
      </c>
      <c r="I974" s="69">
        <v>11</v>
      </c>
      <c r="J974" s="59">
        <f t="shared" si="45"/>
        <v>107</v>
      </c>
      <c r="K974" s="73" t="str">
        <f t="shared" si="46"/>
        <v/>
      </c>
      <c r="L974" s="73">
        <f t="shared" si="47"/>
        <v>2782</v>
      </c>
    </row>
    <row r="975" spans="1:12" ht="12.75" customHeight="1" x14ac:dyDescent="0.25">
      <c r="A975" s="67" t="s">
        <v>794</v>
      </c>
      <c r="B975" s="67" t="s">
        <v>1053</v>
      </c>
      <c r="C975" s="68" t="s">
        <v>3002</v>
      </c>
      <c r="D975" s="67" t="s">
        <v>3003</v>
      </c>
      <c r="E975" s="69">
        <v>53.38</v>
      </c>
      <c r="F975" s="70">
        <v>15</v>
      </c>
      <c r="G975" s="72">
        <v>45169.5</v>
      </c>
      <c r="H975" s="69">
        <v>730.5</v>
      </c>
      <c r="I975" s="69">
        <v>1</v>
      </c>
      <c r="J975" s="59">
        <f t="shared" si="45"/>
        <v>53.38</v>
      </c>
      <c r="K975" s="73" t="str">
        <f t="shared" si="46"/>
        <v>Списать</v>
      </c>
      <c r="L975" s="73">
        <f t="shared" si="47"/>
        <v>800.7</v>
      </c>
    </row>
    <row r="976" spans="1:12" ht="12.75" customHeight="1" x14ac:dyDescent="0.25">
      <c r="A976" s="67" t="s">
        <v>922</v>
      </c>
      <c r="B976" s="67" t="s">
        <v>817</v>
      </c>
      <c r="C976" s="68" t="s">
        <v>3004</v>
      </c>
      <c r="D976" s="67" t="s">
        <v>3005</v>
      </c>
      <c r="E976" s="69">
        <v>214</v>
      </c>
      <c r="F976" s="70">
        <v>70</v>
      </c>
      <c r="G976" s="72">
        <v>44686.5</v>
      </c>
      <c r="H976" s="69">
        <v>547.5</v>
      </c>
      <c r="I976" s="69">
        <v>11</v>
      </c>
      <c r="J976" s="59">
        <f t="shared" si="45"/>
        <v>107</v>
      </c>
      <c r="K976" s="73" t="str">
        <f t="shared" si="46"/>
        <v/>
      </c>
      <c r="L976" s="73">
        <f t="shared" si="47"/>
        <v>7490</v>
      </c>
    </row>
    <row r="977" spans="1:12" ht="12.75" customHeight="1" x14ac:dyDescent="0.25">
      <c r="A977" s="67" t="s">
        <v>794</v>
      </c>
      <c r="B977" s="67" t="s">
        <v>851</v>
      </c>
      <c r="C977" s="68" t="s">
        <v>3006</v>
      </c>
      <c r="D977" s="67" t="s">
        <v>3007</v>
      </c>
      <c r="E977" s="69">
        <v>64.642499999999998</v>
      </c>
      <c r="F977" s="70">
        <v>0</v>
      </c>
      <c r="G977" s="72">
        <v>44683.5</v>
      </c>
      <c r="H977" s="69">
        <v>244.5</v>
      </c>
      <c r="I977" s="69">
        <v>1</v>
      </c>
      <c r="J977" s="59">
        <f t="shared" si="45"/>
        <v>64.642499999999998</v>
      </c>
      <c r="K977" s="73" t="str">
        <f t="shared" si="46"/>
        <v>Списать</v>
      </c>
      <c r="L977" s="73">
        <f t="shared" si="47"/>
        <v>0</v>
      </c>
    </row>
    <row r="978" spans="1:12" ht="12.75" customHeight="1" x14ac:dyDescent="0.25">
      <c r="A978" s="67" t="s">
        <v>2099</v>
      </c>
      <c r="B978" s="67" t="s">
        <v>1082</v>
      </c>
      <c r="C978" s="68" t="s">
        <v>3008</v>
      </c>
      <c r="D978" s="67" t="s">
        <v>3009</v>
      </c>
      <c r="E978" s="69">
        <v>102.6729</v>
      </c>
      <c r="F978" s="70">
        <v>15</v>
      </c>
      <c r="G978" s="72">
        <v>44565</v>
      </c>
      <c r="H978" s="69">
        <v>366</v>
      </c>
      <c r="I978" s="69">
        <v>9</v>
      </c>
      <c r="J978" s="59">
        <f t="shared" si="45"/>
        <v>51.336449999999999</v>
      </c>
      <c r="K978" s="73" t="str">
        <f t="shared" si="46"/>
        <v>Списать</v>
      </c>
      <c r="L978" s="73">
        <f t="shared" si="47"/>
        <v>770.04674999999997</v>
      </c>
    </row>
    <row r="979" spans="1:12" ht="12.75" customHeight="1" x14ac:dyDescent="0.25">
      <c r="A979" s="67" t="s">
        <v>828</v>
      </c>
      <c r="B979" s="67" t="s">
        <v>779</v>
      </c>
      <c r="C979" s="68" t="s">
        <v>3010</v>
      </c>
      <c r="D979" s="67" t="s">
        <v>3011</v>
      </c>
      <c r="E979" s="69">
        <v>99.202100000000002</v>
      </c>
      <c r="F979" s="70">
        <v>30</v>
      </c>
      <c r="G979" s="72">
        <v>45159</v>
      </c>
      <c r="H979" s="69">
        <v>720</v>
      </c>
      <c r="I979" s="69">
        <v>1</v>
      </c>
      <c r="J979" s="59">
        <f t="shared" si="45"/>
        <v>99.202100000000002</v>
      </c>
      <c r="K979" s="73" t="str">
        <f t="shared" si="46"/>
        <v>Списать</v>
      </c>
      <c r="L979" s="73">
        <f t="shared" si="47"/>
        <v>2976.0630000000001</v>
      </c>
    </row>
    <row r="980" spans="1:12" ht="12.75" customHeight="1" x14ac:dyDescent="0.25">
      <c r="A980" s="67" t="s">
        <v>858</v>
      </c>
      <c r="B980" s="67" t="s">
        <v>1072</v>
      </c>
      <c r="C980" s="68" t="s">
        <v>3012</v>
      </c>
      <c r="D980" s="67" t="s">
        <v>3013</v>
      </c>
      <c r="E980" s="69">
        <v>106.6534</v>
      </c>
      <c r="F980" s="70">
        <v>44</v>
      </c>
      <c r="G980" s="72">
        <v>44863</v>
      </c>
      <c r="H980" s="69">
        <v>1461</v>
      </c>
      <c r="I980" s="69">
        <v>1</v>
      </c>
      <c r="J980" s="59">
        <f t="shared" si="45"/>
        <v>106.6534</v>
      </c>
      <c r="K980" s="73" t="str">
        <f t="shared" si="46"/>
        <v/>
      </c>
      <c r="L980" s="73">
        <f t="shared" si="47"/>
        <v>4692.7496000000001</v>
      </c>
    </row>
    <row r="981" spans="1:12" ht="12.75" customHeight="1" x14ac:dyDescent="0.25">
      <c r="A981" s="67" t="s">
        <v>900</v>
      </c>
      <c r="B981" s="67" t="s">
        <v>1082</v>
      </c>
      <c r="C981" s="68" t="s">
        <v>3014</v>
      </c>
      <c r="D981" s="67" t="s">
        <v>3015</v>
      </c>
      <c r="E981" s="69">
        <v>214</v>
      </c>
      <c r="F981" s="70">
        <v>111</v>
      </c>
      <c r="G981" s="72">
        <v>44559</v>
      </c>
      <c r="H981" s="69">
        <v>300</v>
      </c>
      <c r="I981" s="69">
        <v>7</v>
      </c>
      <c r="J981" s="59">
        <f t="shared" si="45"/>
        <v>214</v>
      </c>
      <c r="K981" s="73" t="str">
        <f t="shared" si="46"/>
        <v/>
      </c>
      <c r="L981" s="73">
        <f t="shared" si="47"/>
        <v>23754</v>
      </c>
    </row>
    <row r="982" spans="1:12" ht="12.75" customHeight="1" x14ac:dyDescent="0.25">
      <c r="A982" s="67" t="s">
        <v>1220</v>
      </c>
      <c r="B982" s="67" t="s">
        <v>1490</v>
      </c>
      <c r="C982" s="68" t="s">
        <v>3016</v>
      </c>
      <c r="D982" s="67" t="s">
        <v>3017</v>
      </c>
      <c r="E982" s="69">
        <v>214</v>
      </c>
      <c r="F982" s="70">
        <v>248</v>
      </c>
      <c r="G982" s="72">
        <v>44899.5</v>
      </c>
      <c r="H982" s="69">
        <v>730.5</v>
      </c>
      <c r="I982" s="69">
        <v>10</v>
      </c>
      <c r="J982" s="59">
        <f t="shared" si="45"/>
        <v>107</v>
      </c>
      <c r="K982" s="73" t="str">
        <f t="shared" si="46"/>
        <v/>
      </c>
      <c r="L982" s="73">
        <f t="shared" si="47"/>
        <v>26536</v>
      </c>
    </row>
    <row r="983" spans="1:12" ht="12.75" customHeight="1" x14ac:dyDescent="0.25">
      <c r="A983" s="67" t="s">
        <v>809</v>
      </c>
      <c r="B983" s="67" t="s">
        <v>829</v>
      </c>
      <c r="C983" s="68" t="s">
        <v>3018</v>
      </c>
      <c r="D983" s="67" t="s">
        <v>3019</v>
      </c>
      <c r="E983" s="69">
        <v>28.29</v>
      </c>
      <c r="F983" s="70">
        <v>147</v>
      </c>
      <c r="G983" s="72">
        <v>44535</v>
      </c>
      <c r="H983" s="69">
        <v>276</v>
      </c>
      <c r="I983" s="69">
        <v>7</v>
      </c>
      <c r="J983" s="59">
        <f t="shared" si="45"/>
        <v>28.29</v>
      </c>
      <c r="K983" s="73" t="str">
        <f t="shared" si="46"/>
        <v>Списать</v>
      </c>
      <c r="L983" s="73">
        <f t="shared" si="47"/>
        <v>4158.63</v>
      </c>
    </row>
    <row r="984" spans="1:12" ht="12.75" customHeight="1" x14ac:dyDescent="0.25">
      <c r="A984" s="67" t="s">
        <v>820</v>
      </c>
      <c r="B984" s="67" t="s">
        <v>779</v>
      </c>
      <c r="C984" s="68" t="s">
        <v>3020</v>
      </c>
      <c r="D984" s="67" t="s">
        <v>3021</v>
      </c>
      <c r="E984" s="69">
        <v>146.1028</v>
      </c>
      <c r="F984" s="70">
        <v>35</v>
      </c>
      <c r="G984" s="72">
        <v>44709</v>
      </c>
      <c r="H984" s="69">
        <v>540</v>
      </c>
      <c r="I984" s="69">
        <v>10</v>
      </c>
      <c r="J984" s="59">
        <f t="shared" si="45"/>
        <v>73.051400000000001</v>
      </c>
      <c r="K984" s="73" t="str">
        <f t="shared" si="46"/>
        <v>Списать</v>
      </c>
      <c r="L984" s="73">
        <f t="shared" si="47"/>
        <v>2556.799</v>
      </c>
    </row>
    <row r="985" spans="1:12" ht="12.75" customHeight="1" x14ac:dyDescent="0.25">
      <c r="A985" s="67" t="s">
        <v>836</v>
      </c>
      <c r="B985" s="67" t="s">
        <v>2127</v>
      </c>
      <c r="C985" s="68" t="s">
        <v>3022</v>
      </c>
      <c r="D985" s="67" t="s">
        <v>3023</v>
      </c>
      <c r="E985" s="69">
        <v>214</v>
      </c>
      <c r="F985" s="70">
        <v>12</v>
      </c>
      <c r="G985" s="72">
        <v>45169.5</v>
      </c>
      <c r="H985" s="69">
        <v>730.5</v>
      </c>
      <c r="I985" s="69">
        <v>1</v>
      </c>
      <c r="J985" s="59">
        <f t="shared" si="45"/>
        <v>214</v>
      </c>
      <c r="K985" s="73" t="str">
        <f t="shared" si="46"/>
        <v/>
      </c>
      <c r="L985" s="73">
        <f t="shared" si="47"/>
        <v>2568</v>
      </c>
    </row>
    <row r="986" spans="1:12" ht="12.75" customHeight="1" x14ac:dyDescent="0.25">
      <c r="A986" s="67" t="s">
        <v>782</v>
      </c>
      <c r="B986" s="67" t="s">
        <v>882</v>
      </c>
      <c r="C986" s="68" t="s">
        <v>3024</v>
      </c>
      <c r="D986" s="67" t="s">
        <v>3025</v>
      </c>
      <c r="E986" s="69">
        <v>273.13650000000001</v>
      </c>
      <c r="F986" s="70">
        <v>290</v>
      </c>
      <c r="G986" s="72">
        <v>44595</v>
      </c>
      <c r="H986" s="69">
        <v>366</v>
      </c>
      <c r="I986" s="69">
        <v>8</v>
      </c>
      <c r="J986" s="59">
        <f t="shared" si="45"/>
        <v>273.13650000000001</v>
      </c>
      <c r="K986" s="73" t="str">
        <f t="shared" si="46"/>
        <v/>
      </c>
      <c r="L986" s="73">
        <f t="shared" si="47"/>
        <v>79209.585000000006</v>
      </c>
    </row>
    <row r="987" spans="1:12" ht="12.75" customHeight="1" x14ac:dyDescent="0.25">
      <c r="A987" s="67" t="s">
        <v>832</v>
      </c>
      <c r="B987" s="67" t="s">
        <v>999</v>
      </c>
      <c r="C987" s="68" t="s">
        <v>3026</v>
      </c>
      <c r="D987" s="67" t="s">
        <v>3027</v>
      </c>
      <c r="E987" s="69">
        <v>27.540600000000001</v>
      </c>
      <c r="F987" s="70">
        <v>163</v>
      </c>
      <c r="G987" s="72">
        <v>44589</v>
      </c>
      <c r="H987" s="69">
        <v>300</v>
      </c>
      <c r="I987" s="69">
        <v>6</v>
      </c>
      <c r="J987" s="59">
        <f t="shared" si="45"/>
        <v>27.540600000000001</v>
      </c>
      <c r="K987" s="73" t="str">
        <f t="shared" si="46"/>
        <v>Списать</v>
      </c>
      <c r="L987" s="73">
        <f t="shared" si="47"/>
        <v>4489.1178</v>
      </c>
    </row>
    <row r="988" spans="1:12" ht="12.75" customHeight="1" x14ac:dyDescent="0.25">
      <c r="A988" s="67" t="s">
        <v>786</v>
      </c>
      <c r="B988" s="67" t="s">
        <v>844</v>
      </c>
      <c r="C988" s="68" t="s">
        <v>3028</v>
      </c>
      <c r="D988" s="67" t="s">
        <v>3029</v>
      </c>
      <c r="E988" s="69">
        <v>214</v>
      </c>
      <c r="F988" s="70">
        <v>136</v>
      </c>
      <c r="G988" s="72">
        <v>44563.5</v>
      </c>
      <c r="H988" s="69">
        <v>364.5</v>
      </c>
      <c r="I988" s="69">
        <v>9</v>
      </c>
      <c r="J988" s="59">
        <f t="shared" si="45"/>
        <v>107</v>
      </c>
      <c r="K988" s="73" t="str">
        <f t="shared" si="46"/>
        <v/>
      </c>
      <c r="L988" s="73">
        <f t="shared" si="47"/>
        <v>14552</v>
      </c>
    </row>
    <row r="989" spans="1:12" ht="12.75" customHeight="1" x14ac:dyDescent="0.25">
      <c r="A989" s="67" t="s">
        <v>977</v>
      </c>
      <c r="B989" s="67" t="s">
        <v>1082</v>
      </c>
      <c r="C989" s="68" t="s">
        <v>3030</v>
      </c>
      <c r="D989" s="67" t="s">
        <v>3031</v>
      </c>
      <c r="E989" s="69">
        <v>52.845300000000002</v>
      </c>
      <c r="F989" s="70">
        <v>21</v>
      </c>
      <c r="G989" s="72">
        <v>44409</v>
      </c>
      <c r="H989" s="69">
        <v>180</v>
      </c>
      <c r="I989" s="69">
        <v>8</v>
      </c>
      <c r="J989" s="59">
        <f t="shared" si="45"/>
        <v>52.845300000000002</v>
      </c>
      <c r="K989" s="73" t="str">
        <f t="shared" si="46"/>
        <v>Списать</v>
      </c>
      <c r="L989" s="73">
        <f t="shared" si="47"/>
        <v>1109.7513000000001</v>
      </c>
    </row>
    <row r="990" spans="1:12" ht="12.75" customHeight="1" x14ac:dyDescent="0.25">
      <c r="A990" s="67" t="s">
        <v>794</v>
      </c>
      <c r="B990" s="67" t="s">
        <v>907</v>
      </c>
      <c r="C990" s="68" t="s">
        <v>3032</v>
      </c>
      <c r="D990" s="67" t="s">
        <v>3033</v>
      </c>
      <c r="E990" s="69">
        <v>433.56599999999997</v>
      </c>
      <c r="F990" s="70">
        <v>13</v>
      </c>
      <c r="G990" s="72">
        <v>44563.5</v>
      </c>
      <c r="H990" s="69">
        <v>364.5</v>
      </c>
      <c r="I990" s="69">
        <v>9</v>
      </c>
      <c r="J990" s="59">
        <f t="shared" si="45"/>
        <v>216.78299999999999</v>
      </c>
      <c r="K990" s="73" t="str">
        <f t="shared" si="46"/>
        <v/>
      </c>
      <c r="L990" s="73">
        <f t="shared" si="47"/>
        <v>2818.1789999999996</v>
      </c>
    </row>
    <row r="991" spans="1:12" ht="12.75" customHeight="1" x14ac:dyDescent="0.25">
      <c r="A991" s="67" t="s">
        <v>1002</v>
      </c>
      <c r="B991" s="67" t="s">
        <v>1106</v>
      </c>
      <c r="C991" s="68" t="s">
        <v>3034</v>
      </c>
      <c r="D991" s="67" t="s">
        <v>3035</v>
      </c>
      <c r="E991" s="69">
        <v>214</v>
      </c>
      <c r="F991" s="70">
        <v>62</v>
      </c>
      <c r="G991" s="72">
        <v>44884</v>
      </c>
      <c r="H991" s="69">
        <v>1440</v>
      </c>
      <c r="I991" s="69">
        <v>1</v>
      </c>
      <c r="J991" s="59">
        <f t="shared" si="45"/>
        <v>214</v>
      </c>
      <c r="K991" s="73" t="str">
        <f t="shared" si="46"/>
        <v/>
      </c>
      <c r="L991" s="73">
        <f t="shared" si="47"/>
        <v>13268</v>
      </c>
    </row>
    <row r="992" spans="1:12" ht="12.75" customHeight="1" x14ac:dyDescent="0.25">
      <c r="A992" s="67" t="s">
        <v>809</v>
      </c>
      <c r="B992" s="67" t="s">
        <v>1273</v>
      </c>
      <c r="C992" s="68" t="s">
        <v>3036</v>
      </c>
      <c r="D992" s="67" t="s">
        <v>3037</v>
      </c>
      <c r="E992" s="69">
        <v>214</v>
      </c>
      <c r="F992" s="70">
        <v>31</v>
      </c>
      <c r="G992" s="72">
        <v>47761.5</v>
      </c>
      <c r="H992" s="69">
        <v>9999</v>
      </c>
      <c r="I992" s="69">
        <v>1</v>
      </c>
      <c r="J992" s="59">
        <f t="shared" si="45"/>
        <v>214</v>
      </c>
      <c r="K992" s="73" t="str">
        <f t="shared" si="46"/>
        <v/>
      </c>
      <c r="L992" s="73">
        <f t="shared" si="47"/>
        <v>6634</v>
      </c>
    </row>
    <row r="993" spans="1:12" ht="12.75" customHeight="1" x14ac:dyDescent="0.25">
      <c r="A993" s="67" t="s">
        <v>786</v>
      </c>
      <c r="B993" s="67" t="s">
        <v>958</v>
      </c>
      <c r="C993" s="68" t="s">
        <v>3038</v>
      </c>
      <c r="D993" s="67" t="s">
        <v>3039</v>
      </c>
      <c r="E993" s="69">
        <v>376.01280000000003</v>
      </c>
      <c r="F993" s="70">
        <v>11</v>
      </c>
      <c r="G993" s="72">
        <v>44440.5</v>
      </c>
      <c r="H993" s="69">
        <v>271.5</v>
      </c>
      <c r="I993" s="69">
        <v>10</v>
      </c>
      <c r="J993" s="59">
        <f t="shared" si="45"/>
        <v>188.00640000000001</v>
      </c>
      <c r="K993" s="73" t="str">
        <f t="shared" si="46"/>
        <v/>
      </c>
      <c r="L993" s="73">
        <f t="shared" si="47"/>
        <v>2068.0704000000001</v>
      </c>
    </row>
    <row r="994" spans="1:12" ht="12.75" customHeight="1" x14ac:dyDescent="0.25">
      <c r="A994" s="67" t="s">
        <v>828</v>
      </c>
      <c r="B994" s="67" t="s">
        <v>1435</v>
      </c>
      <c r="C994" s="68" t="s">
        <v>3040</v>
      </c>
      <c r="D994" s="67" t="s">
        <v>3041</v>
      </c>
      <c r="E994" s="69">
        <v>155.863</v>
      </c>
      <c r="F994" s="70">
        <v>13</v>
      </c>
      <c r="G994" s="72">
        <v>45169.5</v>
      </c>
      <c r="H994" s="69">
        <v>730.5</v>
      </c>
      <c r="I994" s="69">
        <v>1</v>
      </c>
      <c r="J994" s="59">
        <f t="shared" si="45"/>
        <v>155.863</v>
      </c>
      <c r="K994" s="73" t="str">
        <f t="shared" si="46"/>
        <v/>
      </c>
      <c r="L994" s="73">
        <f t="shared" si="47"/>
        <v>2026.2190000000001</v>
      </c>
    </row>
    <row r="995" spans="1:12" ht="12.75" customHeight="1" x14ac:dyDescent="0.25">
      <c r="A995" s="67" t="s">
        <v>847</v>
      </c>
      <c r="B995" s="67" t="s">
        <v>1214</v>
      </c>
      <c r="C995" s="68" t="s">
        <v>3042</v>
      </c>
      <c r="D995" s="67" t="s">
        <v>3043</v>
      </c>
      <c r="E995" s="69">
        <v>214</v>
      </c>
      <c r="F995" s="70">
        <v>683</v>
      </c>
      <c r="G995" s="72">
        <v>44709</v>
      </c>
      <c r="H995" s="69">
        <v>540</v>
      </c>
      <c r="I995" s="69">
        <v>10</v>
      </c>
      <c r="J995" s="59">
        <f t="shared" si="45"/>
        <v>107</v>
      </c>
      <c r="K995" s="73" t="str">
        <f t="shared" si="46"/>
        <v/>
      </c>
      <c r="L995" s="73">
        <f t="shared" si="47"/>
        <v>73081</v>
      </c>
    </row>
    <row r="996" spans="1:12" ht="12.75" customHeight="1" x14ac:dyDescent="0.25">
      <c r="A996" s="67" t="s">
        <v>1503</v>
      </c>
      <c r="B996" s="67" t="s">
        <v>1069</v>
      </c>
      <c r="C996" s="68" t="s">
        <v>3044</v>
      </c>
      <c r="D996" s="67" t="s">
        <v>3045</v>
      </c>
      <c r="E996" s="69">
        <v>57.793300000000002</v>
      </c>
      <c r="F996" s="70">
        <v>32</v>
      </c>
      <c r="G996" s="72">
        <v>45229</v>
      </c>
      <c r="H996" s="69">
        <v>1095</v>
      </c>
      <c r="I996" s="69">
        <v>1</v>
      </c>
      <c r="J996" s="59">
        <f t="shared" si="45"/>
        <v>57.793300000000002</v>
      </c>
      <c r="K996" s="73" t="str">
        <f t="shared" si="46"/>
        <v>Списать</v>
      </c>
      <c r="L996" s="73">
        <f t="shared" si="47"/>
        <v>1849.3856000000001</v>
      </c>
    </row>
    <row r="997" spans="1:12" ht="12.75" customHeight="1" x14ac:dyDescent="0.25">
      <c r="A997" s="67" t="s">
        <v>828</v>
      </c>
      <c r="B997" s="67" t="s">
        <v>1573</v>
      </c>
      <c r="C997" s="68" t="s">
        <v>3046</v>
      </c>
      <c r="D997" s="67" t="s">
        <v>3047</v>
      </c>
      <c r="E997" s="69">
        <v>159.27619999999999</v>
      </c>
      <c r="F997" s="70">
        <v>17</v>
      </c>
      <c r="G997" s="72">
        <v>44979</v>
      </c>
      <c r="H997" s="69">
        <v>540</v>
      </c>
      <c r="I997" s="69">
        <v>1</v>
      </c>
      <c r="J997" s="59">
        <f t="shared" si="45"/>
        <v>159.27619999999999</v>
      </c>
      <c r="K997" s="73" t="str">
        <f t="shared" si="46"/>
        <v/>
      </c>
      <c r="L997" s="73">
        <f t="shared" si="47"/>
        <v>2707.6953999999996</v>
      </c>
    </row>
    <row r="998" spans="1:12" ht="12.75" customHeight="1" x14ac:dyDescent="0.25">
      <c r="A998" s="67" t="s">
        <v>1470</v>
      </c>
      <c r="B998" s="67" t="s">
        <v>1565</v>
      </c>
      <c r="C998" s="68" t="s">
        <v>3048</v>
      </c>
      <c r="D998" s="67" t="s">
        <v>3049</v>
      </c>
      <c r="E998" s="69">
        <v>214</v>
      </c>
      <c r="F998" s="70">
        <v>44</v>
      </c>
      <c r="G998" s="72">
        <v>44563.5</v>
      </c>
      <c r="H998" s="69">
        <v>364.5</v>
      </c>
      <c r="I998" s="69">
        <v>9</v>
      </c>
      <c r="J998" s="59">
        <f t="shared" si="45"/>
        <v>107</v>
      </c>
      <c r="K998" s="73" t="str">
        <f t="shared" si="46"/>
        <v/>
      </c>
      <c r="L998" s="73">
        <f t="shared" si="47"/>
        <v>4708</v>
      </c>
    </row>
    <row r="999" spans="1:12" ht="12.75" customHeight="1" x14ac:dyDescent="0.25">
      <c r="A999" s="67" t="s">
        <v>786</v>
      </c>
      <c r="B999" s="67" t="s">
        <v>779</v>
      </c>
      <c r="C999" s="68" t="s">
        <v>3050</v>
      </c>
      <c r="D999" s="67" t="s">
        <v>3051</v>
      </c>
      <c r="E999" s="69">
        <v>156.43610000000001</v>
      </c>
      <c r="F999" s="70">
        <v>6</v>
      </c>
      <c r="G999" s="72">
        <v>44565</v>
      </c>
      <c r="H999" s="69">
        <v>366</v>
      </c>
      <c r="I999" s="69">
        <v>9</v>
      </c>
      <c r="J999" s="59">
        <f t="shared" si="45"/>
        <v>78.218050000000005</v>
      </c>
      <c r="K999" s="73" t="str">
        <f t="shared" si="46"/>
        <v>Списать</v>
      </c>
      <c r="L999" s="73">
        <f t="shared" si="47"/>
        <v>469.30830000000003</v>
      </c>
    </row>
    <row r="1000" spans="1:12" ht="12.75" customHeight="1" x14ac:dyDescent="0.25">
      <c r="A1000" s="67" t="s">
        <v>828</v>
      </c>
      <c r="B1000" s="67" t="s">
        <v>999</v>
      </c>
      <c r="C1000" s="68" t="s">
        <v>3052</v>
      </c>
      <c r="D1000" s="67" t="s">
        <v>3053</v>
      </c>
      <c r="E1000" s="69">
        <v>1011.0825</v>
      </c>
      <c r="F1000" s="70">
        <v>12</v>
      </c>
      <c r="G1000" s="72">
        <v>45169.5</v>
      </c>
      <c r="H1000" s="69">
        <v>730.5</v>
      </c>
      <c r="I1000" s="69">
        <v>1</v>
      </c>
      <c r="J1000" s="59">
        <f t="shared" si="45"/>
        <v>1011.0825</v>
      </c>
      <c r="K1000" s="73" t="str">
        <f t="shared" si="46"/>
        <v/>
      </c>
      <c r="L1000" s="73">
        <f t="shared" si="47"/>
        <v>12132.99</v>
      </c>
    </row>
    <row r="1001" spans="1:12" ht="12.75" customHeight="1" x14ac:dyDescent="0.25">
      <c r="A1001" s="67" t="s">
        <v>1197</v>
      </c>
      <c r="B1001" s="67" t="s">
        <v>929</v>
      </c>
      <c r="C1001" s="68" t="s">
        <v>3054</v>
      </c>
      <c r="D1001" s="67" t="s">
        <v>3055</v>
      </c>
      <c r="E1001" s="69">
        <v>214</v>
      </c>
      <c r="F1001" s="70">
        <v>751</v>
      </c>
      <c r="G1001" s="72">
        <v>47761.5</v>
      </c>
      <c r="H1001" s="69">
        <v>9999</v>
      </c>
      <c r="I1001" s="69">
        <v>1</v>
      </c>
      <c r="J1001" s="59">
        <f t="shared" si="45"/>
        <v>214</v>
      </c>
      <c r="K1001" s="73" t="str">
        <f t="shared" si="46"/>
        <v/>
      </c>
      <c r="L1001" s="73">
        <f t="shared" si="47"/>
        <v>160714</v>
      </c>
    </row>
    <row r="1002" spans="1:12" ht="12.75" customHeight="1" x14ac:dyDescent="0.25">
      <c r="A1002" s="67" t="s">
        <v>2532</v>
      </c>
      <c r="B1002" s="67" t="s">
        <v>935</v>
      </c>
      <c r="C1002" s="68" t="s">
        <v>3056</v>
      </c>
      <c r="D1002" s="67" t="s">
        <v>3057</v>
      </c>
      <c r="E1002" s="69">
        <v>102.41</v>
      </c>
      <c r="F1002" s="70">
        <v>70</v>
      </c>
      <c r="G1002" s="72">
        <v>47648</v>
      </c>
      <c r="H1002" s="69">
        <v>9999</v>
      </c>
      <c r="I1002" s="69">
        <v>1</v>
      </c>
      <c r="J1002" s="59">
        <f t="shared" si="45"/>
        <v>102.41</v>
      </c>
      <c r="K1002" s="73" t="str">
        <f t="shared" si="46"/>
        <v/>
      </c>
      <c r="L1002" s="73">
        <f t="shared" si="47"/>
        <v>7168.7</v>
      </c>
    </row>
    <row r="1003" spans="1:12" ht="12.75" customHeight="1" x14ac:dyDescent="0.25">
      <c r="A1003" s="67" t="s">
        <v>1130</v>
      </c>
      <c r="B1003" s="67" t="s">
        <v>935</v>
      </c>
      <c r="C1003" s="68" t="s">
        <v>3058</v>
      </c>
      <c r="D1003" s="67" t="s">
        <v>3059</v>
      </c>
      <c r="E1003" s="69">
        <v>213.62549999999999</v>
      </c>
      <c r="F1003" s="70">
        <v>70</v>
      </c>
      <c r="G1003" s="72">
        <v>44498.5</v>
      </c>
      <c r="H1003" s="69">
        <v>1825.5</v>
      </c>
      <c r="I1003" s="69">
        <v>1</v>
      </c>
      <c r="J1003" s="59">
        <f t="shared" si="45"/>
        <v>213.62549999999999</v>
      </c>
      <c r="K1003" s="73" t="str">
        <f t="shared" si="46"/>
        <v/>
      </c>
      <c r="L1003" s="73">
        <f t="shared" si="47"/>
        <v>14953.785</v>
      </c>
    </row>
    <row r="1004" spans="1:12" ht="12.75" customHeight="1" x14ac:dyDescent="0.25">
      <c r="A1004" s="67" t="s">
        <v>794</v>
      </c>
      <c r="B1004" s="67" t="s">
        <v>3060</v>
      </c>
      <c r="C1004" s="68" t="s">
        <v>3061</v>
      </c>
      <c r="D1004" s="67" t="s">
        <v>3062</v>
      </c>
      <c r="E1004" s="69">
        <v>101.6562</v>
      </c>
      <c r="F1004" s="70">
        <v>69</v>
      </c>
      <c r="G1004" s="72">
        <v>45244</v>
      </c>
      <c r="H1004" s="69">
        <v>1080</v>
      </c>
      <c r="I1004" s="69">
        <v>1</v>
      </c>
      <c r="J1004" s="59">
        <f t="shared" si="45"/>
        <v>101.6562</v>
      </c>
      <c r="K1004" s="73" t="str">
        <f t="shared" si="46"/>
        <v/>
      </c>
      <c r="L1004" s="73">
        <f t="shared" si="47"/>
        <v>7014.2777999999998</v>
      </c>
    </row>
    <row r="1005" spans="1:12" ht="12.75" customHeight="1" x14ac:dyDescent="0.25">
      <c r="A1005" s="67" t="s">
        <v>900</v>
      </c>
      <c r="B1005" s="67" t="s">
        <v>802</v>
      </c>
      <c r="C1005" s="68" t="s">
        <v>3063</v>
      </c>
      <c r="D1005" s="67" t="s">
        <v>3064</v>
      </c>
      <c r="E1005" s="69">
        <v>214</v>
      </c>
      <c r="F1005" s="70">
        <v>177</v>
      </c>
      <c r="G1005" s="72">
        <v>44863</v>
      </c>
      <c r="H1005" s="69">
        <v>1461</v>
      </c>
      <c r="I1005" s="69">
        <v>1</v>
      </c>
      <c r="J1005" s="59">
        <f t="shared" si="45"/>
        <v>214</v>
      </c>
      <c r="K1005" s="73" t="str">
        <f t="shared" si="46"/>
        <v/>
      </c>
      <c r="L1005" s="73">
        <f t="shared" si="47"/>
        <v>37878</v>
      </c>
    </row>
    <row r="1006" spans="1:12" ht="12.75" customHeight="1" x14ac:dyDescent="0.25">
      <c r="A1006" s="67" t="s">
        <v>820</v>
      </c>
      <c r="B1006" s="67" t="s">
        <v>1285</v>
      </c>
      <c r="C1006" s="68" t="s">
        <v>3065</v>
      </c>
      <c r="D1006" s="67" t="s">
        <v>3066</v>
      </c>
      <c r="E1006" s="69">
        <v>214</v>
      </c>
      <c r="F1006" s="70">
        <v>88</v>
      </c>
      <c r="G1006" s="72">
        <v>44869.5</v>
      </c>
      <c r="H1006" s="69">
        <v>730.5</v>
      </c>
      <c r="I1006" s="69">
        <v>11</v>
      </c>
      <c r="J1006" s="59">
        <f t="shared" si="45"/>
        <v>107</v>
      </c>
      <c r="K1006" s="73" t="str">
        <f t="shared" si="46"/>
        <v/>
      </c>
      <c r="L1006" s="73">
        <f t="shared" si="47"/>
        <v>9416</v>
      </c>
    </row>
    <row r="1007" spans="1:12" ht="12.75" customHeight="1" x14ac:dyDescent="0.25">
      <c r="A1007" s="67" t="s">
        <v>847</v>
      </c>
      <c r="B1007" s="67" t="s">
        <v>882</v>
      </c>
      <c r="C1007" s="68" t="s">
        <v>3067</v>
      </c>
      <c r="D1007" s="67" t="s">
        <v>3068</v>
      </c>
      <c r="E1007" s="69">
        <v>56.604900000000001</v>
      </c>
      <c r="F1007" s="70">
        <v>307</v>
      </c>
      <c r="G1007" s="72">
        <v>44595</v>
      </c>
      <c r="H1007" s="69">
        <v>366</v>
      </c>
      <c r="I1007" s="69">
        <v>8</v>
      </c>
      <c r="J1007" s="59">
        <f t="shared" si="45"/>
        <v>56.604900000000001</v>
      </c>
      <c r="K1007" s="73" t="str">
        <f t="shared" si="46"/>
        <v>Списать</v>
      </c>
      <c r="L1007" s="73">
        <f t="shared" si="47"/>
        <v>17377.704300000001</v>
      </c>
    </row>
    <row r="1008" spans="1:12" ht="12.75" customHeight="1" x14ac:dyDescent="0.25">
      <c r="A1008" s="67" t="s">
        <v>794</v>
      </c>
      <c r="B1008" s="67" t="s">
        <v>851</v>
      </c>
      <c r="C1008" s="68" t="s">
        <v>3069</v>
      </c>
      <c r="D1008" s="67" t="s">
        <v>3070</v>
      </c>
      <c r="E1008" s="69">
        <v>39.792999999999999</v>
      </c>
      <c r="F1008" s="70">
        <v>70</v>
      </c>
      <c r="G1008" s="72">
        <v>44319</v>
      </c>
      <c r="H1008" s="69">
        <v>180</v>
      </c>
      <c r="I1008" s="69">
        <v>11</v>
      </c>
      <c r="J1008" s="59">
        <f t="shared" si="45"/>
        <v>19.8965</v>
      </c>
      <c r="K1008" s="73" t="str">
        <f t="shared" si="46"/>
        <v>Списать</v>
      </c>
      <c r="L1008" s="73">
        <f t="shared" si="47"/>
        <v>1392.7549999999999</v>
      </c>
    </row>
    <row r="1009" spans="1:12" ht="12.75" customHeight="1" x14ac:dyDescent="0.25">
      <c r="A1009" s="67" t="s">
        <v>816</v>
      </c>
      <c r="B1009" s="67" t="s">
        <v>775</v>
      </c>
      <c r="C1009" s="68" t="s">
        <v>3071</v>
      </c>
      <c r="D1009" s="67" t="s">
        <v>3072</v>
      </c>
      <c r="E1009" s="69">
        <v>155.5264</v>
      </c>
      <c r="F1009" s="70">
        <v>43</v>
      </c>
      <c r="G1009" s="72">
        <v>45229</v>
      </c>
      <c r="H1009" s="69">
        <v>1095</v>
      </c>
      <c r="I1009" s="69">
        <v>1</v>
      </c>
      <c r="J1009" s="59">
        <f t="shared" si="45"/>
        <v>155.5264</v>
      </c>
      <c r="K1009" s="73" t="str">
        <f t="shared" si="46"/>
        <v/>
      </c>
      <c r="L1009" s="73">
        <f t="shared" si="47"/>
        <v>6687.6351999999997</v>
      </c>
    </row>
    <row r="1010" spans="1:12" ht="12.75" customHeight="1" x14ac:dyDescent="0.25">
      <c r="A1010" s="67" t="s">
        <v>900</v>
      </c>
      <c r="B1010" s="67" t="s">
        <v>851</v>
      </c>
      <c r="C1010" s="68" t="s">
        <v>3073</v>
      </c>
      <c r="D1010" s="67" t="s">
        <v>3074</v>
      </c>
      <c r="E1010" s="69">
        <v>208.15989999999999</v>
      </c>
      <c r="F1010" s="70">
        <v>18</v>
      </c>
      <c r="G1010" s="72">
        <v>45169.5</v>
      </c>
      <c r="H1010" s="69">
        <v>730.5</v>
      </c>
      <c r="I1010" s="69">
        <v>1</v>
      </c>
      <c r="J1010" s="59">
        <f t="shared" si="45"/>
        <v>208.15989999999999</v>
      </c>
      <c r="K1010" s="73" t="str">
        <f t="shared" si="46"/>
        <v/>
      </c>
      <c r="L1010" s="73">
        <f t="shared" si="47"/>
        <v>3746.8782000000001</v>
      </c>
    </row>
    <row r="1011" spans="1:12" ht="12.75" customHeight="1" x14ac:dyDescent="0.25">
      <c r="A1011" s="67" t="s">
        <v>832</v>
      </c>
      <c r="B1011" s="67" t="s">
        <v>882</v>
      </c>
      <c r="C1011" s="68" t="s">
        <v>3075</v>
      </c>
      <c r="D1011" s="67" t="s">
        <v>3076</v>
      </c>
      <c r="E1011" s="69">
        <v>273.13650000000001</v>
      </c>
      <c r="F1011" s="70">
        <v>146</v>
      </c>
      <c r="G1011" s="72">
        <v>44595</v>
      </c>
      <c r="H1011" s="69">
        <v>366</v>
      </c>
      <c r="I1011" s="69">
        <v>8</v>
      </c>
      <c r="J1011" s="59">
        <f t="shared" si="45"/>
        <v>273.13650000000001</v>
      </c>
      <c r="K1011" s="73" t="str">
        <f t="shared" si="46"/>
        <v/>
      </c>
      <c r="L1011" s="73">
        <f t="shared" si="47"/>
        <v>39877.929000000004</v>
      </c>
    </row>
    <row r="1012" spans="1:12" ht="12.75" customHeight="1" x14ac:dyDescent="0.25">
      <c r="A1012" s="67" t="s">
        <v>820</v>
      </c>
      <c r="B1012" s="67" t="s">
        <v>1069</v>
      </c>
      <c r="C1012" s="68" t="s">
        <v>3077</v>
      </c>
      <c r="D1012" s="67" t="s">
        <v>3078</v>
      </c>
      <c r="E1012" s="69">
        <v>55.498899999999999</v>
      </c>
      <c r="F1012" s="70">
        <v>60</v>
      </c>
      <c r="G1012" s="72">
        <v>45229</v>
      </c>
      <c r="H1012" s="69">
        <v>1095</v>
      </c>
      <c r="I1012" s="69">
        <v>1</v>
      </c>
      <c r="J1012" s="59">
        <f t="shared" si="45"/>
        <v>55.498899999999999</v>
      </c>
      <c r="K1012" s="73" t="str">
        <f t="shared" si="46"/>
        <v>Списать</v>
      </c>
      <c r="L1012" s="73">
        <f t="shared" si="47"/>
        <v>3329.9339999999997</v>
      </c>
    </row>
    <row r="1013" spans="1:12" ht="12.75" customHeight="1" x14ac:dyDescent="0.25">
      <c r="A1013" s="67" t="s">
        <v>864</v>
      </c>
      <c r="B1013" s="67" t="s">
        <v>1022</v>
      </c>
      <c r="C1013" s="68" t="s">
        <v>3079</v>
      </c>
      <c r="D1013" s="67" t="s">
        <v>3080</v>
      </c>
      <c r="E1013" s="69">
        <v>214</v>
      </c>
      <c r="F1013" s="70">
        <v>153</v>
      </c>
      <c r="G1013" s="72">
        <v>44559</v>
      </c>
      <c r="H1013" s="69">
        <v>360</v>
      </c>
      <c r="I1013" s="69">
        <v>9</v>
      </c>
      <c r="J1013" s="59">
        <f t="shared" si="45"/>
        <v>107</v>
      </c>
      <c r="K1013" s="73" t="str">
        <f t="shared" si="46"/>
        <v/>
      </c>
      <c r="L1013" s="73">
        <f t="shared" si="47"/>
        <v>16371</v>
      </c>
    </row>
    <row r="1014" spans="1:12" ht="12.75" customHeight="1" x14ac:dyDescent="0.25">
      <c r="A1014" s="67" t="s">
        <v>1197</v>
      </c>
      <c r="B1014" s="67" t="s">
        <v>1417</v>
      </c>
      <c r="C1014" s="68" t="s">
        <v>3081</v>
      </c>
      <c r="D1014" s="67" t="s">
        <v>3082</v>
      </c>
      <c r="E1014" s="69">
        <v>214</v>
      </c>
      <c r="F1014" s="70">
        <v>139</v>
      </c>
      <c r="G1014" s="72">
        <v>47648</v>
      </c>
      <c r="H1014" s="69">
        <v>9999</v>
      </c>
      <c r="I1014" s="69">
        <v>10</v>
      </c>
      <c r="J1014" s="59">
        <f t="shared" si="45"/>
        <v>107</v>
      </c>
      <c r="K1014" s="73" t="str">
        <f t="shared" si="46"/>
        <v/>
      </c>
      <c r="L1014" s="73">
        <f t="shared" si="47"/>
        <v>14873</v>
      </c>
    </row>
    <row r="1015" spans="1:12" ht="12.75" customHeight="1" x14ac:dyDescent="0.25">
      <c r="A1015" s="67" t="s">
        <v>1034</v>
      </c>
      <c r="B1015" s="67" t="s">
        <v>851</v>
      </c>
      <c r="C1015" s="68" t="s">
        <v>3083</v>
      </c>
      <c r="D1015" s="67" t="s">
        <v>3084</v>
      </c>
      <c r="E1015" s="69">
        <v>1492.1425999999999</v>
      </c>
      <c r="F1015" s="70">
        <v>68</v>
      </c>
      <c r="G1015" s="72">
        <v>44565</v>
      </c>
      <c r="H1015" s="69">
        <v>366</v>
      </c>
      <c r="I1015" s="69">
        <v>9</v>
      </c>
      <c r="J1015" s="59">
        <f t="shared" si="45"/>
        <v>746.07129999999995</v>
      </c>
      <c r="K1015" s="73" t="str">
        <f t="shared" si="46"/>
        <v/>
      </c>
      <c r="L1015" s="73">
        <f t="shared" si="47"/>
        <v>50732.848399999995</v>
      </c>
    </row>
    <row r="1016" spans="1:12" ht="12.75" customHeight="1" x14ac:dyDescent="0.25">
      <c r="A1016" s="67" t="s">
        <v>1038</v>
      </c>
      <c r="B1016" s="67" t="s">
        <v>1811</v>
      </c>
      <c r="C1016" s="68" t="s">
        <v>3085</v>
      </c>
      <c r="D1016" s="67" t="s">
        <v>3086</v>
      </c>
      <c r="E1016" s="69">
        <v>214</v>
      </c>
      <c r="F1016" s="70">
        <v>152</v>
      </c>
      <c r="G1016" s="72">
        <v>44622</v>
      </c>
      <c r="H1016" s="69">
        <v>243</v>
      </c>
      <c r="I1016" s="69">
        <v>3</v>
      </c>
      <c r="J1016" s="59">
        <f t="shared" si="45"/>
        <v>214</v>
      </c>
      <c r="K1016" s="73" t="str">
        <f t="shared" si="46"/>
        <v/>
      </c>
      <c r="L1016" s="73">
        <f t="shared" si="47"/>
        <v>32528</v>
      </c>
    </row>
    <row r="1017" spans="1:12" ht="12.75" customHeight="1" x14ac:dyDescent="0.25">
      <c r="A1017" s="67" t="s">
        <v>2259</v>
      </c>
      <c r="B1017" s="67" t="s">
        <v>821</v>
      </c>
      <c r="C1017" s="68" t="s">
        <v>3087</v>
      </c>
      <c r="D1017" s="67" t="s">
        <v>3088</v>
      </c>
      <c r="E1017" s="69">
        <v>196.31</v>
      </c>
      <c r="F1017" s="70">
        <v>0</v>
      </c>
      <c r="G1017" s="72">
        <v>44589</v>
      </c>
      <c r="H1017" s="69">
        <v>270</v>
      </c>
      <c r="I1017" s="69">
        <v>5</v>
      </c>
      <c r="J1017" s="59">
        <f t="shared" si="45"/>
        <v>196.31</v>
      </c>
      <c r="K1017" s="73" t="str">
        <f t="shared" si="46"/>
        <v/>
      </c>
      <c r="L1017" s="73">
        <f t="shared" si="47"/>
        <v>0</v>
      </c>
    </row>
    <row r="1018" spans="1:12" ht="12.75" customHeight="1" x14ac:dyDescent="0.25">
      <c r="A1018" s="67" t="s">
        <v>782</v>
      </c>
      <c r="B1018" s="67" t="s">
        <v>806</v>
      </c>
      <c r="C1018" s="68" t="s">
        <v>3089</v>
      </c>
      <c r="D1018" s="67" t="s">
        <v>3090</v>
      </c>
      <c r="E1018" s="69">
        <v>214</v>
      </c>
      <c r="F1018" s="70">
        <v>295</v>
      </c>
      <c r="G1018" s="72">
        <v>44565</v>
      </c>
      <c r="H1018" s="69">
        <v>366</v>
      </c>
      <c r="I1018" s="69">
        <v>9</v>
      </c>
      <c r="J1018" s="59">
        <f t="shared" si="45"/>
        <v>107</v>
      </c>
      <c r="K1018" s="73" t="str">
        <f t="shared" si="46"/>
        <v/>
      </c>
      <c r="L1018" s="73">
        <f t="shared" si="47"/>
        <v>31565</v>
      </c>
    </row>
    <row r="1019" spans="1:12" ht="12.75" customHeight="1" x14ac:dyDescent="0.25">
      <c r="A1019" s="67" t="s">
        <v>1130</v>
      </c>
      <c r="B1019" s="67" t="s">
        <v>1308</v>
      </c>
      <c r="C1019" s="68" t="s">
        <v>3091</v>
      </c>
      <c r="D1019" s="67" t="s">
        <v>3092</v>
      </c>
      <c r="E1019" s="69">
        <v>214</v>
      </c>
      <c r="F1019" s="70">
        <v>7</v>
      </c>
      <c r="G1019" s="72">
        <v>47648</v>
      </c>
      <c r="H1019" s="69">
        <v>9999</v>
      </c>
      <c r="I1019" s="69">
        <v>10</v>
      </c>
      <c r="J1019" s="59">
        <f t="shared" si="45"/>
        <v>107</v>
      </c>
      <c r="K1019" s="73" t="str">
        <f t="shared" si="46"/>
        <v/>
      </c>
      <c r="L1019" s="73">
        <f t="shared" si="47"/>
        <v>749</v>
      </c>
    </row>
    <row r="1020" spans="1:12" ht="12.75" customHeight="1" x14ac:dyDescent="0.25">
      <c r="A1020" s="67" t="s">
        <v>820</v>
      </c>
      <c r="B1020" s="67" t="s">
        <v>844</v>
      </c>
      <c r="C1020" s="68" t="s">
        <v>3093</v>
      </c>
      <c r="D1020" s="67" t="s">
        <v>3094</v>
      </c>
      <c r="E1020" s="69">
        <v>163.95599999999999</v>
      </c>
      <c r="F1020" s="70">
        <v>48</v>
      </c>
      <c r="G1020" s="72">
        <v>44563.5</v>
      </c>
      <c r="H1020" s="69">
        <v>364.5</v>
      </c>
      <c r="I1020" s="69">
        <v>9</v>
      </c>
      <c r="J1020" s="59">
        <f t="shared" si="45"/>
        <v>81.977999999999994</v>
      </c>
      <c r="K1020" s="73" t="str">
        <f t="shared" si="46"/>
        <v>Списать</v>
      </c>
      <c r="L1020" s="73">
        <f t="shared" si="47"/>
        <v>3934.9439999999995</v>
      </c>
    </row>
    <row r="1021" spans="1:12" ht="12.75" customHeight="1" x14ac:dyDescent="0.25">
      <c r="A1021" s="67" t="s">
        <v>794</v>
      </c>
      <c r="B1021" s="67" t="s">
        <v>795</v>
      </c>
      <c r="C1021" s="68" t="s">
        <v>3095</v>
      </c>
      <c r="D1021" s="67" t="s">
        <v>3096</v>
      </c>
      <c r="E1021" s="69">
        <v>214</v>
      </c>
      <c r="F1021" s="70">
        <v>46</v>
      </c>
      <c r="G1021" s="72">
        <v>44563.5</v>
      </c>
      <c r="H1021" s="69">
        <v>364.5</v>
      </c>
      <c r="I1021" s="69">
        <v>9</v>
      </c>
      <c r="J1021" s="59">
        <f t="shared" si="45"/>
        <v>107</v>
      </c>
      <c r="K1021" s="73" t="str">
        <f t="shared" si="46"/>
        <v/>
      </c>
      <c r="L1021" s="73">
        <f t="shared" si="47"/>
        <v>4922</v>
      </c>
    </row>
    <row r="1022" spans="1:12" ht="12.75" customHeight="1" x14ac:dyDescent="0.25">
      <c r="A1022" s="67" t="s">
        <v>2219</v>
      </c>
      <c r="B1022" s="67" t="s">
        <v>779</v>
      </c>
      <c r="C1022" s="68" t="s">
        <v>3097</v>
      </c>
      <c r="D1022" s="67" t="s">
        <v>3098</v>
      </c>
      <c r="E1022" s="69">
        <v>146.797</v>
      </c>
      <c r="F1022" s="70">
        <v>14</v>
      </c>
      <c r="G1022" s="72">
        <v>44679</v>
      </c>
      <c r="H1022" s="69">
        <v>480</v>
      </c>
      <c r="I1022" s="69">
        <v>9</v>
      </c>
      <c r="J1022" s="59">
        <f t="shared" si="45"/>
        <v>73.398499999999999</v>
      </c>
      <c r="K1022" s="73" t="str">
        <f t="shared" si="46"/>
        <v>Списать</v>
      </c>
      <c r="L1022" s="73">
        <f t="shared" si="47"/>
        <v>1027.579</v>
      </c>
    </row>
    <row r="1023" spans="1:12" ht="12.75" customHeight="1" x14ac:dyDescent="0.25">
      <c r="A1023" s="67" t="s">
        <v>782</v>
      </c>
      <c r="B1023" s="67" t="s">
        <v>779</v>
      </c>
      <c r="C1023" s="68" t="s">
        <v>3099</v>
      </c>
      <c r="D1023" s="67" t="s">
        <v>3100</v>
      </c>
      <c r="E1023" s="69">
        <v>214</v>
      </c>
      <c r="F1023" s="70">
        <v>16</v>
      </c>
      <c r="G1023" s="72">
        <v>45229</v>
      </c>
      <c r="H1023" s="69">
        <v>1095</v>
      </c>
      <c r="I1023" s="69">
        <v>1</v>
      </c>
      <c r="J1023" s="59">
        <f t="shared" si="45"/>
        <v>214</v>
      </c>
      <c r="K1023" s="73" t="str">
        <f t="shared" si="46"/>
        <v/>
      </c>
      <c r="L1023" s="73">
        <f t="shared" si="47"/>
        <v>3424</v>
      </c>
    </row>
    <row r="1024" spans="1:12" ht="12.75" customHeight="1" x14ac:dyDescent="0.25">
      <c r="A1024" s="67" t="s">
        <v>836</v>
      </c>
      <c r="B1024" s="67" t="s">
        <v>1082</v>
      </c>
      <c r="C1024" s="68" t="s">
        <v>3101</v>
      </c>
      <c r="D1024" s="67" t="s">
        <v>3102</v>
      </c>
      <c r="E1024" s="69">
        <v>35.462699999999998</v>
      </c>
      <c r="F1024" s="70">
        <v>12</v>
      </c>
      <c r="G1024" s="72">
        <v>44529</v>
      </c>
      <c r="H1024" s="69">
        <v>180</v>
      </c>
      <c r="I1024" s="69">
        <v>4</v>
      </c>
      <c r="J1024" s="59">
        <f t="shared" si="45"/>
        <v>35.462699999999998</v>
      </c>
      <c r="K1024" s="73" t="str">
        <f t="shared" si="46"/>
        <v>Списать</v>
      </c>
      <c r="L1024" s="73">
        <f t="shared" si="47"/>
        <v>425.55239999999998</v>
      </c>
    </row>
    <row r="1025" spans="1:12" ht="12.75" customHeight="1" x14ac:dyDescent="0.25">
      <c r="A1025" s="67" t="s">
        <v>1034</v>
      </c>
      <c r="B1025" s="67" t="s">
        <v>999</v>
      </c>
      <c r="C1025" s="68" t="s">
        <v>3103</v>
      </c>
      <c r="D1025" s="67" t="s">
        <v>3104</v>
      </c>
      <c r="E1025" s="69">
        <v>27.540600000000001</v>
      </c>
      <c r="F1025" s="70">
        <v>268</v>
      </c>
      <c r="G1025" s="72">
        <v>44559</v>
      </c>
      <c r="H1025" s="69">
        <v>360</v>
      </c>
      <c r="I1025" s="69">
        <v>9</v>
      </c>
      <c r="J1025" s="59">
        <f t="shared" si="45"/>
        <v>13.770300000000001</v>
      </c>
      <c r="K1025" s="73" t="str">
        <f t="shared" si="46"/>
        <v>Списать</v>
      </c>
      <c r="L1025" s="73">
        <f t="shared" si="47"/>
        <v>3690.4404</v>
      </c>
    </row>
    <row r="1026" spans="1:12" ht="12.75" customHeight="1" x14ac:dyDescent="0.25">
      <c r="A1026" s="67" t="s">
        <v>1320</v>
      </c>
      <c r="B1026" s="67" t="s">
        <v>844</v>
      </c>
      <c r="C1026" s="68" t="s">
        <v>3105</v>
      </c>
      <c r="D1026" s="67" t="s">
        <v>3106</v>
      </c>
      <c r="E1026" s="69">
        <v>214</v>
      </c>
      <c r="F1026" s="70">
        <v>3</v>
      </c>
      <c r="G1026" s="72">
        <v>44563.5</v>
      </c>
      <c r="H1026" s="69">
        <v>364.5</v>
      </c>
      <c r="I1026" s="69">
        <v>9</v>
      </c>
      <c r="J1026" s="59">
        <f t="shared" si="45"/>
        <v>107</v>
      </c>
      <c r="K1026" s="73" t="str">
        <f t="shared" si="46"/>
        <v/>
      </c>
      <c r="L1026" s="73">
        <f t="shared" si="47"/>
        <v>321</v>
      </c>
    </row>
    <row r="1027" spans="1:12" ht="12.75" customHeight="1" x14ac:dyDescent="0.25">
      <c r="A1027" s="67" t="s">
        <v>828</v>
      </c>
      <c r="B1027" s="67" t="s">
        <v>817</v>
      </c>
      <c r="C1027" s="68" t="s">
        <v>2594</v>
      </c>
      <c r="D1027" s="67" t="s">
        <v>3107</v>
      </c>
      <c r="E1027" s="69">
        <v>120.91</v>
      </c>
      <c r="F1027" s="70">
        <v>125</v>
      </c>
      <c r="G1027" s="72">
        <v>44623.5</v>
      </c>
      <c r="H1027" s="69">
        <v>364.5</v>
      </c>
      <c r="I1027" s="69">
        <v>7</v>
      </c>
      <c r="J1027" s="59">
        <f t="shared" ref="J1027:J1090" si="48">IF(I1027&gt;8,E1027/2,E1027)</f>
        <v>120.91</v>
      </c>
      <c r="K1027" s="73" t="str">
        <f t="shared" ref="K1027:K1090" si="49">IF(J1027&lt;100,"Списать","")</f>
        <v/>
      </c>
      <c r="L1027" s="73">
        <f t="shared" ref="L1027:L1090" si="50">F1027*J1027</f>
        <v>15113.75</v>
      </c>
    </row>
    <row r="1028" spans="1:12" ht="12.75" customHeight="1" x14ac:dyDescent="0.25">
      <c r="A1028" s="67" t="s">
        <v>922</v>
      </c>
      <c r="B1028" s="67" t="s">
        <v>1151</v>
      </c>
      <c r="C1028" s="68" t="s">
        <v>3108</v>
      </c>
      <c r="D1028" s="67" t="s">
        <v>3109</v>
      </c>
      <c r="E1028" s="69">
        <v>346.64</v>
      </c>
      <c r="F1028" s="70">
        <v>22</v>
      </c>
      <c r="G1028" s="72">
        <v>45159</v>
      </c>
      <c r="H1028" s="69">
        <v>720</v>
      </c>
      <c r="I1028" s="69">
        <v>1</v>
      </c>
      <c r="J1028" s="59">
        <f t="shared" si="48"/>
        <v>346.64</v>
      </c>
      <c r="K1028" s="73" t="str">
        <f t="shared" si="49"/>
        <v/>
      </c>
      <c r="L1028" s="73">
        <f t="shared" si="50"/>
        <v>7626.08</v>
      </c>
    </row>
    <row r="1029" spans="1:12" ht="12.75" customHeight="1" x14ac:dyDescent="0.25">
      <c r="A1029" s="67" t="s">
        <v>794</v>
      </c>
      <c r="B1029" s="67" t="s">
        <v>779</v>
      </c>
      <c r="C1029" s="68" t="s">
        <v>3110</v>
      </c>
      <c r="D1029" s="67" t="s">
        <v>3111</v>
      </c>
      <c r="E1029" s="69">
        <v>152.60140000000001</v>
      </c>
      <c r="F1029" s="70">
        <v>61</v>
      </c>
      <c r="G1029" s="72">
        <v>44679</v>
      </c>
      <c r="H1029" s="69">
        <v>480</v>
      </c>
      <c r="I1029" s="69">
        <v>9</v>
      </c>
      <c r="J1029" s="59">
        <f t="shared" si="48"/>
        <v>76.300700000000006</v>
      </c>
      <c r="K1029" s="73" t="str">
        <f t="shared" si="49"/>
        <v>Списать</v>
      </c>
      <c r="L1029" s="73">
        <f t="shared" si="50"/>
        <v>4654.3427000000001</v>
      </c>
    </row>
    <row r="1030" spans="1:12" ht="12.75" customHeight="1" x14ac:dyDescent="0.25">
      <c r="A1030" s="67" t="s">
        <v>786</v>
      </c>
      <c r="B1030" s="67" t="s">
        <v>3112</v>
      </c>
      <c r="C1030" s="68" t="s">
        <v>3113</v>
      </c>
      <c r="D1030" s="67" t="s">
        <v>3114</v>
      </c>
      <c r="E1030" s="69">
        <v>56.029200000000003</v>
      </c>
      <c r="F1030" s="70">
        <v>21</v>
      </c>
      <c r="G1030" s="72">
        <v>44652</v>
      </c>
      <c r="H1030" s="69">
        <v>243</v>
      </c>
      <c r="I1030" s="69">
        <v>2</v>
      </c>
      <c r="J1030" s="59">
        <f t="shared" si="48"/>
        <v>56.029200000000003</v>
      </c>
      <c r="K1030" s="73" t="str">
        <f t="shared" si="49"/>
        <v>Списать</v>
      </c>
      <c r="L1030" s="73">
        <f t="shared" si="50"/>
        <v>1176.6132</v>
      </c>
    </row>
    <row r="1031" spans="1:12" ht="12.75" customHeight="1" x14ac:dyDescent="0.25">
      <c r="A1031" s="67" t="s">
        <v>900</v>
      </c>
      <c r="B1031" s="67" t="s">
        <v>844</v>
      </c>
      <c r="C1031" s="68" t="s">
        <v>3115</v>
      </c>
      <c r="D1031" s="67" t="s">
        <v>3116</v>
      </c>
      <c r="E1031" s="69">
        <v>154.63919999999999</v>
      </c>
      <c r="F1031" s="70">
        <v>55</v>
      </c>
      <c r="G1031" s="72">
        <v>44563.5</v>
      </c>
      <c r="H1031" s="69">
        <v>364.5</v>
      </c>
      <c r="I1031" s="69">
        <v>9</v>
      </c>
      <c r="J1031" s="59">
        <f t="shared" si="48"/>
        <v>77.319599999999994</v>
      </c>
      <c r="K1031" s="73" t="str">
        <f t="shared" si="49"/>
        <v>Списать</v>
      </c>
      <c r="L1031" s="73">
        <f t="shared" si="50"/>
        <v>4252.5779999999995</v>
      </c>
    </row>
    <row r="1032" spans="1:12" ht="12.75" customHeight="1" x14ac:dyDescent="0.25">
      <c r="A1032" s="67" t="s">
        <v>977</v>
      </c>
      <c r="B1032" s="67" t="s">
        <v>1958</v>
      </c>
      <c r="C1032" s="68" t="s">
        <v>3117</v>
      </c>
      <c r="D1032" s="67" t="s">
        <v>3118</v>
      </c>
      <c r="E1032" s="69">
        <v>48.55</v>
      </c>
      <c r="F1032" s="70">
        <v>27</v>
      </c>
      <c r="G1032" s="72">
        <v>44589</v>
      </c>
      <c r="H1032" s="69">
        <v>150</v>
      </c>
      <c r="I1032" s="69">
        <v>1</v>
      </c>
      <c r="J1032" s="59">
        <f t="shared" si="48"/>
        <v>48.55</v>
      </c>
      <c r="K1032" s="73" t="str">
        <f t="shared" si="49"/>
        <v>Списать</v>
      </c>
      <c r="L1032" s="73">
        <f t="shared" si="50"/>
        <v>1310.85</v>
      </c>
    </row>
    <row r="1033" spans="1:12" ht="12.75" customHeight="1" x14ac:dyDescent="0.25">
      <c r="A1033" s="67" t="s">
        <v>782</v>
      </c>
      <c r="B1033" s="67" t="s">
        <v>1638</v>
      </c>
      <c r="C1033" s="68" t="s">
        <v>3119</v>
      </c>
      <c r="D1033" s="67" t="s">
        <v>3120</v>
      </c>
      <c r="E1033" s="69">
        <v>214</v>
      </c>
      <c r="F1033" s="70">
        <v>607</v>
      </c>
      <c r="G1033" s="72">
        <v>45325</v>
      </c>
      <c r="H1033" s="69">
        <v>999</v>
      </c>
      <c r="I1033" s="69">
        <v>1</v>
      </c>
      <c r="J1033" s="59">
        <f t="shared" si="48"/>
        <v>214</v>
      </c>
      <c r="K1033" s="73" t="str">
        <f t="shared" si="49"/>
        <v/>
      </c>
      <c r="L1033" s="73">
        <f t="shared" si="50"/>
        <v>129898</v>
      </c>
    </row>
    <row r="1034" spans="1:12" x14ac:dyDescent="0.25">
      <c r="A1034" s="67" t="s">
        <v>977</v>
      </c>
      <c r="B1034" s="67" t="s">
        <v>955</v>
      </c>
      <c r="C1034" s="68" t="s">
        <v>3121</v>
      </c>
      <c r="D1034" s="67" t="s">
        <v>3122</v>
      </c>
      <c r="E1034" s="69">
        <v>1591.7846</v>
      </c>
      <c r="F1034" s="70">
        <v>13</v>
      </c>
      <c r="G1034" s="72">
        <v>45169.5</v>
      </c>
      <c r="H1034" s="69">
        <v>730.5</v>
      </c>
      <c r="I1034" s="69">
        <v>1</v>
      </c>
      <c r="J1034" s="59">
        <f t="shared" si="48"/>
        <v>1591.7846</v>
      </c>
      <c r="K1034" s="73" t="str">
        <f t="shared" si="49"/>
        <v/>
      </c>
      <c r="L1034" s="73">
        <f t="shared" si="50"/>
        <v>20693.199799999999</v>
      </c>
    </row>
    <row r="1035" spans="1:12" x14ac:dyDescent="0.25">
      <c r="A1035" s="67" t="s">
        <v>828</v>
      </c>
      <c r="B1035" s="67" t="s">
        <v>3123</v>
      </c>
      <c r="C1035" s="68" t="s">
        <v>3124</v>
      </c>
      <c r="D1035" s="67" t="s">
        <v>3125</v>
      </c>
      <c r="E1035" s="69">
        <v>214</v>
      </c>
      <c r="F1035" s="70">
        <v>16</v>
      </c>
      <c r="G1035" s="72">
        <v>46326.5</v>
      </c>
      <c r="H1035" s="69">
        <v>3649.5</v>
      </c>
      <c r="I1035" s="69">
        <v>1</v>
      </c>
      <c r="J1035" s="59">
        <f t="shared" si="48"/>
        <v>214</v>
      </c>
      <c r="K1035" s="73" t="str">
        <f t="shared" si="49"/>
        <v/>
      </c>
      <c r="L1035" s="73">
        <f t="shared" si="50"/>
        <v>3424</v>
      </c>
    </row>
    <row r="1036" spans="1:12" x14ac:dyDescent="0.25">
      <c r="A1036" s="67" t="s">
        <v>858</v>
      </c>
      <c r="B1036" s="67" t="s">
        <v>935</v>
      </c>
      <c r="C1036" s="68" t="s">
        <v>3126</v>
      </c>
      <c r="D1036" s="67" t="s">
        <v>3127</v>
      </c>
      <c r="E1036" s="69">
        <v>214</v>
      </c>
      <c r="F1036" s="70">
        <v>46</v>
      </c>
      <c r="G1036" s="72">
        <v>47648</v>
      </c>
      <c r="H1036" s="69">
        <v>9999</v>
      </c>
      <c r="I1036" s="69">
        <v>1</v>
      </c>
      <c r="J1036" s="59">
        <f t="shared" si="48"/>
        <v>214</v>
      </c>
      <c r="K1036" s="73" t="str">
        <f t="shared" si="49"/>
        <v/>
      </c>
      <c r="L1036" s="73">
        <f t="shared" si="50"/>
        <v>9844</v>
      </c>
    </row>
    <row r="1037" spans="1:12" x14ac:dyDescent="0.25">
      <c r="A1037" s="67" t="s">
        <v>945</v>
      </c>
      <c r="B1037" s="67" t="s">
        <v>1217</v>
      </c>
      <c r="C1037" s="68" t="s">
        <v>3128</v>
      </c>
      <c r="D1037" s="67" t="s">
        <v>3129</v>
      </c>
      <c r="E1037" s="69">
        <v>130</v>
      </c>
      <c r="F1037" s="70">
        <v>85</v>
      </c>
      <c r="G1037" s="72">
        <v>44979</v>
      </c>
      <c r="H1037" s="69">
        <v>540</v>
      </c>
      <c r="I1037" s="69">
        <v>1</v>
      </c>
      <c r="J1037" s="59">
        <f t="shared" si="48"/>
        <v>130</v>
      </c>
      <c r="K1037" s="73" t="str">
        <f t="shared" si="49"/>
        <v/>
      </c>
      <c r="L1037" s="73">
        <f t="shared" si="50"/>
        <v>11050</v>
      </c>
    </row>
    <row r="1038" spans="1:12" x14ac:dyDescent="0.25">
      <c r="A1038" s="67" t="s">
        <v>1908</v>
      </c>
      <c r="B1038" s="67" t="s">
        <v>999</v>
      </c>
      <c r="C1038" s="68" t="s">
        <v>3130</v>
      </c>
      <c r="D1038" s="67" t="s">
        <v>3131</v>
      </c>
      <c r="E1038" s="69">
        <v>526.98599999999999</v>
      </c>
      <c r="F1038" s="70">
        <v>67</v>
      </c>
      <c r="G1038" s="72">
        <v>44581.5</v>
      </c>
      <c r="H1038" s="69">
        <v>202.5</v>
      </c>
      <c r="I1038" s="69">
        <v>3</v>
      </c>
      <c r="J1038" s="59">
        <f t="shared" si="48"/>
        <v>526.98599999999999</v>
      </c>
      <c r="K1038" s="73" t="str">
        <f t="shared" si="49"/>
        <v/>
      </c>
      <c r="L1038" s="73">
        <f t="shared" si="50"/>
        <v>35308.061999999998</v>
      </c>
    </row>
    <row r="1039" spans="1:12" x14ac:dyDescent="0.25">
      <c r="A1039" s="67" t="s">
        <v>1828</v>
      </c>
      <c r="B1039" s="67" t="s">
        <v>829</v>
      </c>
      <c r="C1039" s="68" t="s">
        <v>3132</v>
      </c>
      <c r="D1039" s="67" t="s">
        <v>3133</v>
      </c>
      <c r="E1039" s="69">
        <v>12</v>
      </c>
      <c r="F1039" s="70">
        <v>274</v>
      </c>
      <c r="G1039" s="72">
        <v>44565</v>
      </c>
      <c r="H1039" s="69">
        <v>276</v>
      </c>
      <c r="I1039" s="69">
        <v>6</v>
      </c>
      <c r="J1039" s="59">
        <f t="shared" si="48"/>
        <v>12</v>
      </c>
      <c r="K1039" s="73" t="str">
        <f t="shared" si="49"/>
        <v>Списать</v>
      </c>
      <c r="L1039" s="73">
        <f t="shared" si="50"/>
        <v>3288</v>
      </c>
    </row>
    <row r="1040" spans="1:12" x14ac:dyDescent="0.25">
      <c r="A1040" s="67" t="s">
        <v>782</v>
      </c>
      <c r="B1040" s="67" t="s">
        <v>1214</v>
      </c>
      <c r="C1040" s="68" t="s">
        <v>3134</v>
      </c>
      <c r="D1040" s="67" t="s">
        <v>3135</v>
      </c>
      <c r="E1040" s="69">
        <v>214</v>
      </c>
      <c r="F1040" s="70">
        <v>118</v>
      </c>
      <c r="G1040" s="72">
        <v>44623.5</v>
      </c>
      <c r="H1040" s="69">
        <v>364.5</v>
      </c>
      <c r="I1040" s="69">
        <v>7</v>
      </c>
      <c r="J1040" s="59">
        <f t="shared" si="48"/>
        <v>214</v>
      </c>
      <c r="K1040" s="73" t="str">
        <f t="shared" si="49"/>
        <v/>
      </c>
      <c r="L1040" s="73">
        <f t="shared" si="50"/>
        <v>25252</v>
      </c>
    </row>
    <row r="1041" spans="1:12" x14ac:dyDescent="0.25">
      <c r="A1041" s="67" t="s">
        <v>836</v>
      </c>
      <c r="B1041" s="67" t="s">
        <v>851</v>
      </c>
      <c r="C1041" s="68" t="s">
        <v>3136</v>
      </c>
      <c r="D1041" s="67" t="s">
        <v>3137</v>
      </c>
      <c r="E1041" s="69">
        <v>125.3466</v>
      </c>
      <c r="F1041" s="70">
        <v>60</v>
      </c>
      <c r="G1041" s="72">
        <v>45229</v>
      </c>
      <c r="H1041" s="69">
        <v>1095</v>
      </c>
      <c r="I1041" s="69">
        <v>1</v>
      </c>
      <c r="J1041" s="59">
        <f t="shared" si="48"/>
        <v>125.3466</v>
      </c>
      <c r="K1041" s="73" t="str">
        <f t="shared" si="49"/>
        <v/>
      </c>
      <c r="L1041" s="73">
        <f t="shared" si="50"/>
        <v>7520.7959999999994</v>
      </c>
    </row>
    <row r="1042" spans="1:12" x14ac:dyDescent="0.25">
      <c r="A1042" s="67" t="s">
        <v>836</v>
      </c>
      <c r="B1042" s="67" t="s">
        <v>3138</v>
      </c>
      <c r="C1042" s="68" t="s">
        <v>3139</v>
      </c>
      <c r="D1042" s="67" t="s">
        <v>3140</v>
      </c>
      <c r="E1042" s="69">
        <v>25.4115</v>
      </c>
      <c r="F1042" s="70">
        <v>75</v>
      </c>
      <c r="G1042" s="72">
        <v>44559</v>
      </c>
      <c r="H1042" s="69">
        <v>360</v>
      </c>
      <c r="I1042" s="69">
        <v>9</v>
      </c>
      <c r="J1042" s="59">
        <f t="shared" si="48"/>
        <v>12.70575</v>
      </c>
      <c r="K1042" s="73" t="str">
        <f t="shared" si="49"/>
        <v>Списать</v>
      </c>
      <c r="L1042" s="73">
        <f t="shared" si="50"/>
        <v>952.93124999999998</v>
      </c>
    </row>
    <row r="1043" spans="1:12" x14ac:dyDescent="0.25">
      <c r="A1043" s="67" t="s">
        <v>828</v>
      </c>
      <c r="B1043" s="67" t="s">
        <v>1811</v>
      </c>
      <c r="C1043" s="68" t="s">
        <v>3141</v>
      </c>
      <c r="D1043" s="67" t="s">
        <v>3142</v>
      </c>
      <c r="E1043" s="69">
        <v>105.44</v>
      </c>
      <c r="F1043" s="70">
        <v>576</v>
      </c>
      <c r="G1043" s="72">
        <v>44563.5</v>
      </c>
      <c r="H1043" s="69">
        <v>364.5</v>
      </c>
      <c r="I1043" s="69">
        <v>9</v>
      </c>
      <c r="J1043" s="59">
        <f t="shared" si="48"/>
        <v>52.72</v>
      </c>
      <c r="K1043" s="73" t="str">
        <f t="shared" si="49"/>
        <v>Списать</v>
      </c>
      <c r="L1043" s="73">
        <f t="shared" si="50"/>
        <v>30366.720000000001</v>
      </c>
    </row>
    <row r="1044" spans="1:12" x14ac:dyDescent="0.25">
      <c r="A1044" s="67" t="s">
        <v>1197</v>
      </c>
      <c r="B1044" s="67" t="s">
        <v>1045</v>
      </c>
      <c r="C1044" s="68" t="s">
        <v>3143</v>
      </c>
      <c r="D1044" s="67" t="s">
        <v>3144</v>
      </c>
      <c r="E1044" s="69">
        <v>214</v>
      </c>
      <c r="F1044" s="70">
        <v>33</v>
      </c>
      <c r="G1044" s="72">
        <v>44565</v>
      </c>
      <c r="H1044" s="69">
        <v>366</v>
      </c>
      <c r="I1044" s="69">
        <v>9</v>
      </c>
      <c r="J1044" s="59">
        <f t="shared" si="48"/>
        <v>107</v>
      </c>
      <c r="K1044" s="73" t="str">
        <f t="shared" si="49"/>
        <v/>
      </c>
      <c r="L1044" s="73">
        <f t="shared" si="50"/>
        <v>3531</v>
      </c>
    </row>
    <row r="1045" spans="1:12" x14ac:dyDescent="0.25">
      <c r="A1045" s="67" t="s">
        <v>782</v>
      </c>
      <c r="B1045" s="67" t="s">
        <v>1022</v>
      </c>
      <c r="C1045" s="68" t="s">
        <v>3145</v>
      </c>
      <c r="D1045" s="67" t="s">
        <v>3146</v>
      </c>
      <c r="E1045" s="69">
        <v>570.48</v>
      </c>
      <c r="F1045" s="70">
        <v>57</v>
      </c>
      <c r="G1045" s="72">
        <v>45171</v>
      </c>
      <c r="H1045" s="69">
        <v>732</v>
      </c>
      <c r="I1045" s="69">
        <v>1</v>
      </c>
      <c r="J1045" s="59">
        <f t="shared" si="48"/>
        <v>570.48</v>
      </c>
      <c r="K1045" s="73" t="str">
        <f t="shared" si="49"/>
        <v/>
      </c>
      <c r="L1045" s="73">
        <f t="shared" si="50"/>
        <v>32517.360000000001</v>
      </c>
    </row>
    <row r="1046" spans="1:12" x14ac:dyDescent="0.25">
      <c r="A1046" s="67" t="s">
        <v>820</v>
      </c>
      <c r="B1046" s="67" t="s">
        <v>851</v>
      </c>
      <c r="C1046" s="68" t="s">
        <v>3147</v>
      </c>
      <c r="D1046" s="67" t="s">
        <v>3148</v>
      </c>
      <c r="E1046" s="69">
        <v>1387.6475</v>
      </c>
      <c r="F1046" s="70">
        <v>18</v>
      </c>
      <c r="G1046" s="72">
        <v>44565</v>
      </c>
      <c r="H1046" s="69">
        <v>366</v>
      </c>
      <c r="I1046" s="69">
        <v>9</v>
      </c>
      <c r="J1046" s="59">
        <f t="shared" si="48"/>
        <v>693.82375000000002</v>
      </c>
      <c r="K1046" s="73" t="str">
        <f t="shared" si="49"/>
        <v/>
      </c>
      <c r="L1046" s="73">
        <f t="shared" si="50"/>
        <v>12488.827499999999</v>
      </c>
    </row>
    <row r="1047" spans="1:12" x14ac:dyDescent="0.25">
      <c r="A1047" s="67" t="s">
        <v>782</v>
      </c>
      <c r="B1047" s="67" t="s">
        <v>1308</v>
      </c>
      <c r="C1047" s="68" t="s">
        <v>3149</v>
      </c>
      <c r="D1047" s="67" t="s">
        <v>3150</v>
      </c>
      <c r="E1047" s="69">
        <v>214</v>
      </c>
      <c r="F1047" s="70">
        <v>57</v>
      </c>
      <c r="G1047" s="72">
        <v>47648</v>
      </c>
      <c r="H1047" s="69">
        <v>9999</v>
      </c>
      <c r="I1047" s="69">
        <v>10</v>
      </c>
      <c r="J1047" s="59">
        <f t="shared" si="48"/>
        <v>107</v>
      </c>
      <c r="K1047" s="73" t="str">
        <f t="shared" si="49"/>
        <v/>
      </c>
      <c r="L1047" s="73">
        <f t="shared" si="50"/>
        <v>6099</v>
      </c>
    </row>
    <row r="1048" spans="1:12" x14ac:dyDescent="0.25">
      <c r="A1048" s="67" t="s">
        <v>782</v>
      </c>
      <c r="B1048" s="67" t="s">
        <v>1308</v>
      </c>
      <c r="C1048" s="68" t="s">
        <v>3151</v>
      </c>
      <c r="D1048" s="67" t="s">
        <v>3152</v>
      </c>
      <c r="E1048" s="69">
        <v>214</v>
      </c>
      <c r="F1048" s="70">
        <v>84</v>
      </c>
      <c r="G1048" s="72">
        <v>47648</v>
      </c>
      <c r="H1048" s="69">
        <v>9999</v>
      </c>
      <c r="I1048" s="69">
        <v>10</v>
      </c>
      <c r="J1048" s="59">
        <f t="shared" si="48"/>
        <v>107</v>
      </c>
      <c r="K1048" s="73" t="str">
        <f t="shared" si="49"/>
        <v/>
      </c>
      <c r="L1048" s="73">
        <f t="shared" si="50"/>
        <v>8988</v>
      </c>
    </row>
    <row r="1049" spans="1:12" x14ac:dyDescent="0.25">
      <c r="A1049" s="67" t="s">
        <v>794</v>
      </c>
      <c r="B1049" s="67" t="s">
        <v>837</v>
      </c>
      <c r="C1049" s="68" t="s">
        <v>3153</v>
      </c>
      <c r="D1049" s="67" t="s">
        <v>3154</v>
      </c>
      <c r="E1049" s="69">
        <v>214</v>
      </c>
      <c r="F1049" s="70">
        <v>67</v>
      </c>
      <c r="G1049" s="72">
        <v>45244</v>
      </c>
      <c r="H1049" s="69">
        <v>1080</v>
      </c>
      <c r="I1049" s="69">
        <v>1</v>
      </c>
      <c r="J1049" s="59">
        <f t="shared" si="48"/>
        <v>214</v>
      </c>
      <c r="K1049" s="73" t="str">
        <f t="shared" si="49"/>
        <v/>
      </c>
      <c r="L1049" s="73">
        <f t="shared" si="50"/>
        <v>14338</v>
      </c>
    </row>
    <row r="1050" spans="1:12" x14ac:dyDescent="0.25">
      <c r="A1050" s="67" t="s">
        <v>824</v>
      </c>
      <c r="B1050" s="67" t="s">
        <v>1165</v>
      </c>
      <c r="C1050" s="68" t="s">
        <v>3155</v>
      </c>
      <c r="D1050" s="67" t="s">
        <v>3156</v>
      </c>
      <c r="E1050" s="69">
        <v>170.21340000000001</v>
      </c>
      <c r="F1050" s="70">
        <v>11</v>
      </c>
      <c r="G1050" s="72">
        <v>44559</v>
      </c>
      <c r="H1050" s="69">
        <v>270</v>
      </c>
      <c r="I1050" s="69">
        <v>6</v>
      </c>
      <c r="J1050" s="59">
        <f t="shared" si="48"/>
        <v>170.21340000000001</v>
      </c>
      <c r="K1050" s="73" t="str">
        <f t="shared" si="49"/>
        <v/>
      </c>
      <c r="L1050" s="73">
        <f t="shared" si="50"/>
        <v>1872.3474000000001</v>
      </c>
    </row>
    <row r="1051" spans="1:12" x14ac:dyDescent="0.25">
      <c r="A1051" s="67" t="s">
        <v>820</v>
      </c>
      <c r="B1051" s="67" t="s">
        <v>844</v>
      </c>
      <c r="C1051" s="68" t="s">
        <v>3157</v>
      </c>
      <c r="D1051" s="67" t="s">
        <v>3158</v>
      </c>
      <c r="E1051" s="69">
        <v>71.94</v>
      </c>
      <c r="F1051" s="70">
        <v>13</v>
      </c>
      <c r="G1051" s="72">
        <v>44430</v>
      </c>
      <c r="H1051" s="69">
        <v>141</v>
      </c>
      <c r="I1051" s="69">
        <v>6</v>
      </c>
      <c r="J1051" s="59">
        <f t="shared" si="48"/>
        <v>71.94</v>
      </c>
      <c r="K1051" s="73" t="str">
        <f t="shared" si="49"/>
        <v>Списать</v>
      </c>
      <c r="L1051" s="73">
        <f t="shared" si="50"/>
        <v>935.22</v>
      </c>
    </row>
    <row r="1052" spans="1:12" x14ac:dyDescent="0.25">
      <c r="A1052" s="67" t="s">
        <v>828</v>
      </c>
      <c r="B1052" s="67" t="s">
        <v>1308</v>
      </c>
      <c r="C1052" s="68" t="s">
        <v>3159</v>
      </c>
      <c r="D1052" s="67" t="s">
        <v>3160</v>
      </c>
      <c r="E1052" s="69">
        <v>141.34</v>
      </c>
      <c r="F1052" s="70">
        <v>39</v>
      </c>
      <c r="G1052" s="72">
        <v>47648</v>
      </c>
      <c r="H1052" s="69">
        <v>9999</v>
      </c>
      <c r="I1052" s="69">
        <v>1</v>
      </c>
      <c r="J1052" s="59">
        <f t="shared" si="48"/>
        <v>141.34</v>
      </c>
      <c r="K1052" s="73" t="str">
        <f t="shared" si="49"/>
        <v/>
      </c>
      <c r="L1052" s="73">
        <f t="shared" si="50"/>
        <v>5512.26</v>
      </c>
    </row>
    <row r="1053" spans="1:12" x14ac:dyDescent="0.25">
      <c r="A1053" s="67" t="s">
        <v>828</v>
      </c>
      <c r="B1053" s="67" t="s">
        <v>795</v>
      </c>
      <c r="C1053" s="68" t="s">
        <v>3161</v>
      </c>
      <c r="D1053" s="67" t="s">
        <v>3162</v>
      </c>
      <c r="E1053" s="69">
        <v>214</v>
      </c>
      <c r="F1053" s="70">
        <v>89</v>
      </c>
      <c r="G1053" s="72">
        <v>44533.5</v>
      </c>
      <c r="H1053" s="69">
        <v>274.5</v>
      </c>
      <c r="I1053" s="69">
        <v>7</v>
      </c>
      <c r="J1053" s="59">
        <f t="shared" si="48"/>
        <v>214</v>
      </c>
      <c r="K1053" s="73" t="str">
        <f t="shared" si="49"/>
        <v/>
      </c>
      <c r="L1053" s="73">
        <f t="shared" si="50"/>
        <v>19046</v>
      </c>
    </row>
    <row r="1054" spans="1:12" x14ac:dyDescent="0.25">
      <c r="A1054" s="67" t="s">
        <v>1194</v>
      </c>
      <c r="B1054" s="67" t="s">
        <v>844</v>
      </c>
      <c r="C1054" s="68" t="s">
        <v>3163</v>
      </c>
      <c r="D1054" s="67" t="s">
        <v>3164</v>
      </c>
      <c r="E1054" s="69">
        <v>214</v>
      </c>
      <c r="F1054" s="70">
        <v>61</v>
      </c>
      <c r="G1054" s="72">
        <v>44563.5</v>
      </c>
      <c r="H1054" s="69">
        <v>364.5</v>
      </c>
      <c r="I1054" s="69">
        <v>9</v>
      </c>
      <c r="J1054" s="59">
        <f t="shared" si="48"/>
        <v>107</v>
      </c>
      <c r="K1054" s="73" t="str">
        <f t="shared" si="49"/>
        <v/>
      </c>
      <c r="L1054" s="73">
        <f t="shared" si="50"/>
        <v>6527</v>
      </c>
    </row>
    <row r="1055" spans="1:12" x14ac:dyDescent="0.25">
      <c r="A1055" s="67" t="s">
        <v>824</v>
      </c>
      <c r="B1055" s="67" t="s">
        <v>837</v>
      </c>
      <c r="C1055" s="68" t="s">
        <v>3165</v>
      </c>
      <c r="D1055" s="67" t="s">
        <v>3166</v>
      </c>
      <c r="E1055" s="69">
        <v>214</v>
      </c>
      <c r="F1055" s="70">
        <v>30</v>
      </c>
      <c r="G1055" s="72">
        <v>45184</v>
      </c>
      <c r="H1055" s="69">
        <v>1440</v>
      </c>
      <c r="I1055" s="69">
        <v>11</v>
      </c>
      <c r="J1055" s="59">
        <f t="shared" si="48"/>
        <v>107</v>
      </c>
      <c r="K1055" s="73" t="str">
        <f t="shared" si="49"/>
        <v/>
      </c>
      <c r="L1055" s="73">
        <f t="shared" si="50"/>
        <v>3210</v>
      </c>
    </row>
    <row r="1056" spans="1:12" x14ac:dyDescent="0.25">
      <c r="A1056" s="67" t="s">
        <v>820</v>
      </c>
      <c r="B1056" s="67" t="s">
        <v>844</v>
      </c>
      <c r="C1056" s="68" t="s">
        <v>3167</v>
      </c>
      <c r="D1056" s="67" t="s">
        <v>3168</v>
      </c>
      <c r="E1056" s="69">
        <v>71.94</v>
      </c>
      <c r="F1056" s="70">
        <v>0</v>
      </c>
      <c r="G1056" s="72">
        <v>44548.5</v>
      </c>
      <c r="H1056" s="69">
        <v>139.5</v>
      </c>
      <c r="I1056" s="69">
        <v>2</v>
      </c>
      <c r="J1056" s="59">
        <f t="shared" si="48"/>
        <v>71.94</v>
      </c>
      <c r="K1056" s="73" t="str">
        <f t="shared" si="49"/>
        <v>Списать</v>
      </c>
      <c r="L1056" s="73">
        <f t="shared" si="50"/>
        <v>0</v>
      </c>
    </row>
    <row r="1057" spans="1:12" x14ac:dyDescent="0.25">
      <c r="A1057" s="67" t="s">
        <v>847</v>
      </c>
      <c r="B1057" s="67" t="s">
        <v>1555</v>
      </c>
      <c r="C1057" s="68" t="s">
        <v>3169</v>
      </c>
      <c r="D1057" s="67" t="s">
        <v>3170</v>
      </c>
      <c r="E1057" s="69">
        <v>214</v>
      </c>
      <c r="F1057" s="70">
        <v>15</v>
      </c>
      <c r="G1057" s="72">
        <v>44593.5</v>
      </c>
      <c r="H1057" s="69">
        <v>274.5</v>
      </c>
      <c r="I1057" s="69">
        <v>5</v>
      </c>
      <c r="J1057" s="59">
        <f t="shared" si="48"/>
        <v>214</v>
      </c>
      <c r="K1057" s="73" t="str">
        <f t="shared" si="49"/>
        <v/>
      </c>
      <c r="L1057" s="73">
        <f t="shared" si="50"/>
        <v>3210</v>
      </c>
    </row>
    <row r="1058" spans="1:12" x14ac:dyDescent="0.25">
      <c r="A1058" s="67" t="s">
        <v>782</v>
      </c>
      <c r="B1058" s="67" t="s">
        <v>1240</v>
      </c>
      <c r="C1058" s="68" t="s">
        <v>3171</v>
      </c>
      <c r="D1058" s="67" t="s">
        <v>3172</v>
      </c>
      <c r="E1058" s="69">
        <v>369.48</v>
      </c>
      <c r="F1058" s="70">
        <v>8</v>
      </c>
      <c r="G1058" s="72">
        <v>45159</v>
      </c>
      <c r="H1058" s="69">
        <v>720</v>
      </c>
      <c r="I1058" s="69">
        <v>1</v>
      </c>
      <c r="J1058" s="59">
        <f t="shared" si="48"/>
        <v>369.48</v>
      </c>
      <c r="K1058" s="73" t="str">
        <f t="shared" si="49"/>
        <v/>
      </c>
      <c r="L1058" s="73">
        <f t="shared" si="50"/>
        <v>2955.84</v>
      </c>
    </row>
    <row r="1059" spans="1:12" x14ac:dyDescent="0.25">
      <c r="A1059" s="67" t="s">
        <v>824</v>
      </c>
      <c r="B1059" s="67" t="s">
        <v>795</v>
      </c>
      <c r="C1059" s="68" t="s">
        <v>3173</v>
      </c>
      <c r="D1059" s="67" t="s">
        <v>3174</v>
      </c>
      <c r="E1059" s="69">
        <v>214</v>
      </c>
      <c r="F1059" s="70">
        <v>408</v>
      </c>
      <c r="G1059" s="72">
        <v>44656.5</v>
      </c>
      <c r="H1059" s="69">
        <v>457.5</v>
      </c>
      <c r="I1059" s="69">
        <v>9</v>
      </c>
      <c r="J1059" s="59">
        <f t="shared" si="48"/>
        <v>107</v>
      </c>
      <c r="K1059" s="73" t="str">
        <f t="shared" si="49"/>
        <v/>
      </c>
      <c r="L1059" s="73">
        <f t="shared" si="50"/>
        <v>43656</v>
      </c>
    </row>
    <row r="1060" spans="1:12" x14ac:dyDescent="0.25">
      <c r="A1060" s="67" t="s">
        <v>1002</v>
      </c>
      <c r="B1060" s="67" t="s">
        <v>955</v>
      </c>
      <c r="C1060" s="68" t="s">
        <v>3175</v>
      </c>
      <c r="D1060" s="67" t="s">
        <v>3176</v>
      </c>
      <c r="E1060" s="69">
        <v>126.37</v>
      </c>
      <c r="F1060" s="70">
        <v>16</v>
      </c>
      <c r="G1060" s="72">
        <v>44986.5</v>
      </c>
      <c r="H1060" s="69">
        <v>547.5</v>
      </c>
      <c r="I1060" s="69">
        <v>1</v>
      </c>
      <c r="J1060" s="59">
        <f t="shared" si="48"/>
        <v>126.37</v>
      </c>
      <c r="K1060" s="73" t="str">
        <f t="shared" si="49"/>
        <v/>
      </c>
      <c r="L1060" s="73">
        <f t="shared" si="50"/>
        <v>2021.92</v>
      </c>
    </row>
    <row r="1061" spans="1:12" x14ac:dyDescent="0.25">
      <c r="A1061" s="67" t="s">
        <v>816</v>
      </c>
      <c r="B1061" s="67" t="s">
        <v>2373</v>
      </c>
      <c r="C1061" s="68" t="s">
        <v>3177</v>
      </c>
      <c r="D1061" s="67" t="s">
        <v>3178</v>
      </c>
      <c r="E1061" s="69">
        <v>264</v>
      </c>
      <c r="F1061" s="70">
        <v>95</v>
      </c>
      <c r="G1061" s="72">
        <v>44592</v>
      </c>
      <c r="H1061" s="69">
        <v>273</v>
      </c>
      <c r="I1061" s="69">
        <v>5</v>
      </c>
      <c r="J1061" s="59">
        <f t="shared" si="48"/>
        <v>264</v>
      </c>
      <c r="K1061" s="73" t="str">
        <f t="shared" si="49"/>
        <v/>
      </c>
      <c r="L1061" s="73">
        <f t="shared" si="50"/>
        <v>25080</v>
      </c>
    </row>
    <row r="1062" spans="1:12" x14ac:dyDescent="0.25">
      <c r="A1062" s="67" t="s">
        <v>782</v>
      </c>
      <c r="B1062" s="67" t="s">
        <v>821</v>
      </c>
      <c r="C1062" s="68" t="s">
        <v>3179</v>
      </c>
      <c r="D1062" s="67" t="s">
        <v>3180</v>
      </c>
      <c r="E1062" s="69">
        <v>475</v>
      </c>
      <c r="F1062" s="70">
        <v>6</v>
      </c>
      <c r="G1062" s="72">
        <v>44589</v>
      </c>
      <c r="H1062" s="69">
        <v>300</v>
      </c>
      <c r="I1062" s="69">
        <v>6</v>
      </c>
      <c r="J1062" s="59">
        <f t="shared" si="48"/>
        <v>475</v>
      </c>
      <c r="K1062" s="73" t="str">
        <f t="shared" si="49"/>
        <v/>
      </c>
      <c r="L1062" s="73">
        <f t="shared" si="50"/>
        <v>2850</v>
      </c>
    </row>
    <row r="1063" spans="1:12" x14ac:dyDescent="0.25">
      <c r="A1063" s="67" t="s">
        <v>1429</v>
      </c>
      <c r="B1063" s="67" t="s">
        <v>907</v>
      </c>
      <c r="C1063" s="68" t="s">
        <v>3181</v>
      </c>
      <c r="D1063" s="67" t="s">
        <v>3182</v>
      </c>
      <c r="E1063" s="69">
        <v>214</v>
      </c>
      <c r="F1063" s="70">
        <v>447</v>
      </c>
      <c r="G1063" s="72">
        <v>44563.5</v>
      </c>
      <c r="H1063" s="69">
        <v>364.5</v>
      </c>
      <c r="I1063" s="69">
        <v>9</v>
      </c>
      <c r="J1063" s="59">
        <f t="shared" si="48"/>
        <v>107</v>
      </c>
      <c r="K1063" s="73" t="str">
        <f t="shared" si="49"/>
        <v/>
      </c>
      <c r="L1063" s="73">
        <f t="shared" si="50"/>
        <v>47829</v>
      </c>
    </row>
    <row r="1064" spans="1:12" x14ac:dyDescent="0.25">
      <c r="A1064" s="67" t="s">
        <v>820</v>
      </c>
      <c r="B1064" s="67" t="s">
        <v>810</v>
      </c>
      <c r="C1064" s="68" t="s">
        <v>3183</v>
      </c>
      <c r="D1064" s="67" t="s">
        <v>3184</v>
      </c>
      <c r="E1064" s="69">
        <v>147</v>
      </c>
      <c r="F1064" s="70">
        <v>50</v>
      </c>
      <c r="G1064" s="72">
        <v>47648</v>
      </c>
      <c r="H1064" s="69">
        <v>9999</v>
      </c>
      <c r="I1064" s="69">
        <v>1</v>
      </c>
      <c r="J1064" s="59">
        <f t="shared" si="48"/>
        <v>147</v>
      </c>
      <c r="K1064" s="73" t="str">
        <f t="shared" si="49"/>
        <v/>
      </c>
      <c r="L1064" s="73">
        <f t="shared" si="50"/>
        <v>7350</v>
      </c>
    </row>
    <row r="1065" spans="1:12" x14ac:dyDescent="0.25">
      <c r="A1065" s="67" t="s">
        <v>1025</v>
      </c>
      <c r="B1065" s="67" t="s">
        <v>925</v>
      </c>
      <c r="C1065" s="68" t="s">
        <v>3185</v>
      </c>
      <c r="D1065" s="67" t="s">
        <v>3186</v>
      </c>
      <c r="E1065" s="69">
        <v>214</v>
      </c>
      <c r="F1065" s="70">
        <v>112</v>
      </c>
      <c r="G1065" s="72">
        <v>44565</v>
      </c>
      <c r="H1065" s="69">
        <v>366</v>
      </c>
      <c r="I1065" s="69">
        <v>9</v>
      </c>
      <c r="J1065" s="59">
        <f t="shared" si="48"/>
        <v>107</v>
      </c>
      <c r="K1065" s="73" t="str">
        <f t="shared" si="49"/>
        <v/>
      </c>
      <c r="L1065" s="73">
        <f t="shared" si="50"/>
        <v>11984</v>
      </c>
    </row>
    <row r="1066" spans="1:12" x14ac:dyDescent="0.25">
      <c r="A1066" s="67" t="s">
        <v>782</v>
      </c>
      <c r="B1066" s="67" t="s">
        <v>1490</v>
      </c>
      <c r="C1066" s="68" t="s">
        <v>3187</v>
      </c>
      <c r="D1066" s="67" t="s">
        <v>3188</v>
      </c>
      <c r="E1066" s="69">
        <v>177.7362</v>
      </c>
      <c r="F1066" s="70">
        <v>12</v>
      </c>
      <c r="G1066" s="72">
        <v>45229</v>
      </c>
      <c r="H1066" s="69">
        <v>1095</v>
      </c>
      <c r="I1066" s="69">
        <v>1</v>
      </c>
      <c r="J1066" s="59">
        <f t="shared" si="48"/>
        <v>177.7362</v>
      </c>
      <c r="K1066" s="73" t="str">
        <f t="shared" si="49"/>
        <v/>
      </c>
      <c r="L1066" s="73">
        <f t="shared" si="50"/>
        <v>2132.8343999999997</v>
      </c>
    </row>
    <row r="1067" spans="1:12" x14ac:dyDescent="0.25">
      <c r="A1067" s="67" t="s">
        <v>782</v>
      </c>
      <c r="B1067" s="67" t="s">
        <v>1783</v>
      </c>
      <c r="C1067" s="68" t="s">
        <v>3189</v>
      </c>
      <c r="D1067" s="67" t="s">
        <v>2919</v>
      </c>
      <c r="E1067" s="69">
        <v>214</v>
      </c>
      <c r="F1067" s="70">
        <v>10</v>
      </c>
      <c r="G1067" s="72">
        <v>45229</v>
      </c>
      <c r="H1067" s="69">
        <v>1095</v>
      </c>
      <c r="I1067" s="69">
        <v>1</v>
      </c>
      <c r="J1067" s="59">
        <f t="shared" si="48"/>
        <v>214</v>
      </c>
      <c r="K1067" s="73" t="str">
        <f t="shared" si="49"/>
        <v/>
      </c>
      <c r="L1067" s="73">
        <f t="shared" si="50"/>
        <v>2140</v>
      </c>
    </row>
    <row r="1068" spans="1:12" x14ac:dyDescent="0.25">
      <c r="A1068" s="67" t="s">
        <v>858</v>
      </c>
      <c r="B1068" s="67" t="s">
        <v>825</v>
      </c>
      <c r="C1068" s="68" t="s">
        <v>3190</v>
      </c>
      <c r="D1068" s="67" t="s">
        <v>3191</v>
      </c>
      <c r="E1068" s="69">
        <v>214</v>
      </c>
      <c r="F1068" s="70">
        <v>10</v>
      </c>
      <c r="G1068" s="72">
        <v>44559</v>
      </c>
      <c r="H1068" s="69">
        <v>360</v>
      </c>
      <c r="I1068" s="69">
        <v>9</v>
      </c>
      <c r="J1068" s="59">
        <f t="shared" si="48"/>
        <v>107</v>
      </c>
      <c r="K1068" s="73" t="str">
        <f t="shared" si="49"/>
        <v/>
      </c>
      <c r="L1068" s="73">
        <f t="shared" si="50"/>
        <v>1070</v>
      </c>
    </row>
    <row r="1069" spans="1:12" x14ac:dyDescent="0.25">
      <c r="A1069" s="67" t="s">
        <v>952</v>
      </c>
      <c r="B1069" s="67" t="s">
        <v>802</v>
      </c>
      <c r="C1069" s="68" t="s">
        <v>3192</v>
      </c>
      <c r="D1069" s="67" t="s">
        <v>3193</v>
      </c>
      <c r="E1069" s="69">
        <v>214</v>
      </c>
      <c r="F1069" s="70">
        <v>133</v>
      </c>
      <c r="G1069" s="72">
        <v>44864.5</v>
      </c>
      <c r="H1069" s="69">
        <v>1459.5</v>
      </c>
      <c r="I1069" s="69">
        <v>1</v>
      </c>
      <c r="J1069" s="59">
        <f t="shared" si="48"/>
        <v>214</v>
      </c>
      <c r="K1069" s="73" t="str">
        <f t="shared" si="49"/>
        <v/>
      </c>
      <c r="L1069" s="73">
        <f t="shared" si="50"/>
        <v>28462</v>
      </c>
    </row>
    <row r="1070" spans="1:12" x14ac:dyDescent="0.25">
      <c r="A1070" s="67" t="s">
        <v>782</v>
      </c>
      <c r="B1070" s="67" t="s">
        <v>955</v>
      </c>
      <c r="C1070" s="68" t="s">
        <v>3194</v>
      </c>
      <c r="D1070" s="67" t="s">
        <v>3195</v>
      </c>
      <c r="E1070" s="69">
        <v>312.137</v>
      </c>
      <c r="F1070" s="70">
        <v>11</v>
      </c>
      <c r="G1070" s="72">
        <v>44655</v>
      </c>
      <c r="H1070" s="69">
        <v>456</v>
      </c>
      <c r="I1070" s="69">
        <v>9</v>
      </c>
      <c r="J1070" s="59">
        <f t="shared" si="48"/>
        <v>156.0685</v>
      </c>
      <c r="K1070" s="73" t="str">
        <f t="shared" si="49"/>
        <v/>
      </c>
      <c r="L1070" s="73">
        <f t="shared" si="50"/>
        <v>1716.7535</v>
      </c>
    </row>
    <row r="1071" spans="1:12" x14ac:dyDescent="0.25">
      <c r="A1071" s="67" t="s">
        <v>3196</v>
      </c>
      <c r="B1071" s="67" t="s">
        <v>3197</v>
      </c>
      <c r="C1071" s="68" t="s">
        <v>3198</v>
      </c>
      <c r="D1071" s="67" t="s">
        <v>3199</v>
      </c>
      <c r="E1071" s="69">
        <v>236.28639999999999</v>
      </c>
      <c r="F1071" s="70">
        <v>20</v>
      </c>
      <c r="G1071" s="72">
        <v>44589</v>
      </c>
      <c r="H1071" s="69">
        <v>300</v>
      </c>
      <c r="I1071" s="69">
        <v>6</v>
      </c>
      <c r="J1071" s="59">
        <f t="shared" si="48"/>
        <v>236.28639999999999</v>
      </c>
      <c r="K1071" s="73" t="str">
        <f t="shared" si="49"/>
        <v/>
      </c>
      <c r="L1071" s="73">
        <f t="shared" si="50"/>
        <v>4725.7280000000001</v>
      </c>
    </row>
    <row r="1072" spans="1:12" x14ac:dyDescent="0.25">
      <c r="A1072" s="67" t="s">
        <v>828</v>
      </c>
      <c r="B1072" s="67" t="s">
        <v>1053</v>
      </c>
      <c r="C1072" s="68" t="s">
        <v>3200</v>
      </c>
      <c r="D1072" s="67" t="s">
        <v>3201</v>
      </c>
      <c r="E1072" s="69">
        <v>44.36</v>
      </c>
      <c r="F1072" s="70">
        <v>51</v>
      </c>
      <c r="G1072" s="72">
        <v>44869.5</v>
      </c>
      <c r="H1072" s="69">
        <v>730.5</v>
      </c>
      <c r="I1072" s="69">
        <v>11</v>
      </c>
      <c r="J1072" s="59">
        <f t="shared" si="48"/>
        <v>22.18</v>
      </c>
      <c r="K1072" s="73" t="str">
        <f t="shared" si="49"/>
        <v>Списать</v>
      </c>
      <c r="L1072" s="73">
        <f t="shared" si="50"/>
        <v>1131.18</v>
      </c>
    </row>
    <row r="1073" spans="1:12" x14ac:dyDescent="0.25">
      <c r="A1073" s="67" t="s">
        <v>820</v>
      </c>
      <c r="B1073" s="67" t="s">
        <v>1221</v>
      </c>
      <c r="C1073" s="68" t="s">
        <v>3202</v>
      </c>
      <c r="D1073" s="67" t="s">
        <v>3203</v>
      </c>
      <c r="E1073" s="69">
        <v>43.679600000000001</v>
      </c>
      <c r="F1073" s="70">
        <v>21</v>
      </c>
      <c r="G1073" s="72">
        <v>45168</v>
      </c>
      <c r="H1073" s="69">
        <v>729</v>
      </c>
      <c r="I1073" s="69">
        <v>1</v>
      </c>
      <c r="J1073" s="59">
        <f t="shared" si="48"/>
        <v>43.679600000000001</v>
      </c>
      <c r="K1073" s="73" t="str">
        <f t="shared" si="49"/>
        <v>Списать</v>
      </c>
      <c r="L1073" s="73">
        <f t="shared" si="50"/>
        <v>917.27160000000003</v>
      </c>
    </row>
    <row r="1074" spans="1:12" x14ac:dyDescent="0.25">
      <c r="A1074" s="67" t="s">
        <v>782</v>
      </c>
      <c r="B1074" s="67" t="s">
        <v>1022</v>
      </c>
      <c r="C1074" s="68" t="s">
        <v>3204</v>
      </c>
      <c r="D1074" s="67" t="s">
        <v>3205</v>
      </c>
      <c r="E1074" s="69">
        <v>140.52000000000001</v>
      </c>
      <c r="F1074" s="70">
        <v>97</v>
      </c>
      <c r="G1074" s="72">
        <v>44565</v>
      </c>
      <c r="H1074" s="69">
        <v>366</v>
      </c>
      <c r="I1074" s="69">
        <v>9</v>
      </c>
      <c r="J1074" s="59">
        <f t="shared" si="48"/>
        <v>70.260000000000005</v>
      </c>
      <c r="K1074" s="73" t="str">
        <f t="shared" si="49"/>
        <v>Списать</v>
      </c>
      <c r="L1074" s="73">
        <f t="shared" si="50"/>
        <v>6815.22</v>
      </c>
    </row>
    <row r="1075" spans="1:12" x14ac:dyDescent="0.25">
      <c r="A1075" s="67" t="s">
        <v>1508</v>
      </c>
      <c r="B1075" s="67" t="s">
        <v>1763</v>
      </c>
      <c r="C1075" s="68" t="s">
        <v>3206</v>
      </c>
      <c r="D1075" s="67" t="s">
        <v>3207</v>
      </c>
      <c r="E1075" s="69">
        <v>214</v>
      </c>
      <c r="F1075" s="70">
        <v>20</v>
      </c>
      <c r="G1075" s="72">
        <v>45169.5</v>
      </c>
      <c r="H1075" s="69">
        <v>730.5</v>
      </c>
      <c r="I1075" s="69">
        <v>1</v>
      </c>
      <c r="J1075" s="59">
        <f t="shared" si="48"/>
        <v>214</v>
      </c>
      <c r="K1075" s="73" t="str">
        <f t="shared" si="49"/>
        <v/>
      </c>
      <c r="L1075" s="73">
        <f t="shared" si="50"/>
        <v>4280</v>
      </c>
    </row>
    <row r="1076" spans="1:12" x14ac:dyDescent="0.25">
      <c r="A1076" s="67" t="s">
        <v>1220</v>
      </c>
      <c r="B1076" s="67" t="s">
        <v>1677</v>
      </c>
      <c r="C1076" s="68" t="s">
        <v>3208</v>
      </c>
      <c r="D1076" s="67" t="s">
        <v>3209</v>
      </c>
      <c r="E1076" s="69">
        <v>349.1</v>
      </c>
      <c r="F1076" s="70">
        <v>1</v>
      </c>
      <c r="G1076" s="72">
        <v>44979</v>
      </c>
      <c r="H1076" s="69">
        <v>540</v>
      </c>
      <c r="I1076" s="69">
        <v>1</v>
      </c>
      <c r="J1076" s="59">
        <f t="shared" si="48"/>
        <v>349.1</v>
      </c>
      <c r="K1076" s="73" t="str">
        <f t="shared" si="49"/>
        <v/>
      </c>
      <c r="L1076" s="73">
        <f t="shared" si="50"/>
        <v>349.1</v>
      </c>
    </row>
    <row r="1077" spans="1:12" x14ac:dyDescent="0.25">
      <c r="A1077" s="67" t="s">
        <v>1034</v>
      </c>
      <c r="B1077" s="67" t="s">
        <v>1082</v>
      </c>
      <c r="C1077" s="68" t="s">
        <v>3210</v>
      </c>
      <c r="D1077" s="67" t="s">
        <v>3211</v>
      </c>
      <c r="E1077" s="69">
        <v>35.462699999999998</v>
      </c>
      <c r="F1077" s="70">
        <v>13</v>
      </c>
      <c r="G1077" s="72">
        <v>44379</v>
      </c>
      <c r="H1077" s="69">
        <v>180</v>
      </c>
      <c r="I1077" s="69">
        <v>9</v>
      </c>
      <c r="J1077" s="59">
        <f t="shared" si="48"/>
        <v>17.731349999999999</v>
      </c>
      <c r="K1077" s="73" t="str">
        <f t="shared" si="49"/>
        <v>Списать</v>
      </c>
      <c r="L1077" s="73">
        <f t="shared" si="50"/>
        <v>230.50754999999998</v>
      </c>
    </row>
    <row r="1078" spans="1:12" x14ac:dyDescent="0.25">
      <c r="A1078" s="67" t="s">
        <v>1194</v>
      </c>
      <c r="B1078" s="67" t="s">
        <v>3123</v>
      </c>
      <c r="C1078" s="68" t="s">
        <v>3212</v>
      </c>
      <c r="D1078" s="67" t="s">
        <v>3213</v>
      </c>
      <c r="E1078" s="69">
        <v>147.04</v>
      </c>
      <c r="F1078" s="70">
        <v>347</v>
      </c>
      <c r="G1078" s="72">
        <v>47648</v>
      </c>
      <c r="H1078" s="69">
        <v>9999</v>
      </c>
      <c r="I1078" s="69">
        <v>1</v>
      </c>
      <c r="J1078" s="59">
        <f t="shared" si="48"/>
        <v>147.04</v>
      </c>
      <c r="K1078" s="73" t="str">
        <f t="shared" si="49"/>
        <v/>
      </c>
      <c r="L1078" s="73">
        <f t="shared" si="50"/>
        <v>51022.879999999997</v>
      </c>
    </row>
    <row r="1079" spans="1:12" x14ac:dyDescent="0.25">
      <c r="A1079" s="67" t="s">
        <v>1121</v>
      </c>
      <c r="B1079" s="67" t="s">
        <v>882</v>
      </c>
      <c r="C1079" s="68" t="s">
        <v>3214</v>
      </c>
      <c r="D1079" s="67" t="s">
        <v>3215</v>
      </c>
      <c r="E1079" s="69">
        <v>56.604900000000001</v>
      </c>
      <c r="F1079" s="70">
        <v>384</v>
      </c>
      <c r="G1079" s="72">
        <v>44595</v>
      </c>
      <c r="H1079" s="69">
        <v>366</v>
      </c>
      <c r="I1079" s="69">
        <v>8</v>
      </c>
      <c r="J1079" s="59">
        <f t="shared" si="48"/>
        <v>56.604900000000001</v>
      </c>
      <c r="K1079" s="73" t="str">
        <f t="shared" si="49"/>
        <v>Списать</v>
      </c>
      <c r="L1079" s="73">
        <f t="shared" si="50"/>
        <v>21736.281600000002</v>
      </c>
    </row>
    <row r="1080" spans="1:12" x14ac:dyDescent="0.25">
      <c r="A1080" s="67" t="s">
        <v>858</v>
      </c>
      <c r="B1080" s="67" t="s">
        <v>1490</v>
      </c>
      <c r="C1080" s="68" t="s">
        <v>3216</v>
      </c>
      <c r="D1080" s="67" t="s">
        <v>1982</v>
      </c>
      <c r="E1080" s="69">
        <v>214</v>
      </c>
      <c r="F1080" s="70">
        <v>10</v>
      </c>
      <c r="G1080" s="72">
        <v>45229</v>
      </c>
      <c r="H1080" s="69">
        <v>1095</v>
      </c>
      <c r="I1080" s="69">
        <v>1</v>
      </c>
      <c r="J1080" s="59">
        <f t="shared" si="48"/>
        <v>214</v>
      </c>
      <c r="K1080" s="73" t="str">
        <f t="shared" si="49"/>
        <v/>
      </c>
      <c r="L1080" s="73">
        <f t="shared" si="50"/>
        <v>2140</v>
      </c>
    </row>
    <row r="1081" spans="1:12" x14ac:dyDescent="0.25">
      <c r="A1081" s="67" t="s">
        <v>794</v>
      </c>
      <c r="B1081" s="67" t="s">
        <v>1151</v>
      </c>
      <c r="C1081" s="68" t="s">
        <v>3217</v>
      </c>
      <c r="D1081" s="67" t="s">
        <v>3218</v>
      </c>
      <c r="E1081" s="69">
        <v>210.73</v>
      </c>
      <c r="F1081" s="70">
        <v>18</v>
      </c>
      <c r="G1081" s="72">
        <v>44868</v>
      </c>
      <c r="H1081" s="69">
        <v>729</v>
      </c>
      <c r="I1081" s="69">
        <v>11</v>
      </c>
      <c r="J1081" s="59">
        <f t="shared" si="48"/>
        <v>105.36499999999999</v>
      </c>
      <c r="K1081" s="73" t="str">
        <f t="shared" si="49"/>
        <v/>
      </c>
      <c r="L1081" s="73">
        <f t="shared" si="50"/>
        <v>1896.57</v>
      </c>
    </row>
    <row r="1082" spans="1:12" x14ac:dyDescent="0.25">
      <c r="A1082" s="67" t="s">
        <v>945</v>
      </c>
      <c r="B1082" s="67" t="s">
        <v>829</v>
      </c>
      <c r="C1082" s="68" t="s">
        <v>3219</v>
      </c>
      <c r="D1082" s="67" t="s">
        <v>3220</v>
      </c>
      <c r="E1082" s="69">
        <v>30.86</v>
      </c>
      <c r="F1082" s="70">
        <v>60</v>
      </c>
      <c r="G1082" s="72">
        <v>44595</v>
      </c>
      <c r="H1082" s="69">
        <v>276</v>
      </c>
      <c r="I1082" s="69">
        <v>5</v>
      </c>
      <c r="J1082" s="59">
        <f t="shared" si="48"/>
        <v>30.86</v>
      </c>
      <c r="K1082" s="73" t="str">
        <f t="shared" si="49"/>
        <v>Списать</v>
      </c>
      <c r="L1082" s="73">
        <f t="shared" si="50"/>
        <v>1851.6</v>
      </c>
    </row>
    <row r="1083" spans="1:12" x14ac:dyDescent="0.25">
      <c r="A1083" s="67" t="s">
        <v>1194</v>
      </c>
      <c r="B1083" s="67" t="s">
        <v>999</v>
      </c>
      <c r="C1083" s="68" t="s">
        <v>3221</v>
      </c>
      <c r="D1083" s="67" t="s">
        <v>3222</v>
      </c>
      <c r="E1083" s="69">
        <v>611.96100000000001</v>
      </c>
      <c r="F1083" s="70">
        <v>5</v>
      </c>
      <c r="G1083" s="72">
        <v>44431.5</v>
      </c>
      <c r="H1083" s="69">
        <v>202.5</v>
      </c>
      <c r="I1083" s="69">
        <v>8</v>
      </c>
      <c r="J1083" s="59">
        <f t="shared" si="48"/>
        <v>611.96100000000001</v>
      </c>
      <c r="K1083" s="73" t="str">
        <f t="shared" si="49"/>
        <v/>
      </c>
      <c r="L1083" s="73">
        <f t="shared" si="50"/>
        <v>3059.8050000000003</v>
      </c>
    </row>
    <row r="1084" spans="1:12" x14ac:dyDescent="0.25">
      <c r="A1084" s="67" t="s">
        <v>850</v>
      </c>
      <c r="B1084" s="67" t="s">
        <v>3223</v>
      </c>
      <c r="C1084" s="68" t="s">
        <v>3224</v>
      </c>
      <c r="D1084" s="67" t="s">
        <v>3225</v>
      </c>
      <c r="E1084" s="69">
        <v>262.0258</v>
      </c>
      <c r="F1084" s="70">
        <v>73</v>
      </c>
      <c r="G1084" s="72">
        <v>44565</v>
      </c>
      <c r="H1084" s="69">
        <v>276</v>
      </c>
      <c r="I1084" s="69">
        <v>6</v>
      </c>
      <c r="J1084" s="59">
        <f t="shared" si="48"/>
        <v>262.0258</v>
      </c>
      <c r="K1084" s="73" t="str">
        <f t="shared" si="49"/>
        <v/>
      </c>
      <c r="L1084" s="73">
        <f t="shared" si="50"/>
        <v>19127.883399999999</v>
      </c>
    </row>
    <row r="1085" spans="1:12" x14ac:dyDescent="0.25">
      <c r="A1085" s="67" t="s">
        <v>1429</v>
      </c>
      <c r="B1085" s="67" t="s">
        <v>919</v>
      </c>
      <c r="C1085" s="68" t="s">
        <v>3226</v>
      </c>
      <c r="D1085" s="67" t="s">
        <v>3227</v>
      </c>
      <c r="E1085" s="69">
        <v>225.00229999999999</v>
      </c>
      <c r="F1085" s="70">
        <v>22</v>
      </c>
      <c r="G1085" s="72">
        <v>44716.5</v>
      </c>
      <c r="H1085" s="69">
        <v>487.5</v>
      </c>
      <c r="I1085" s="69">
        <v>8</v>
      </c>
      <c r="J1085" s="59">
        <f t="shared" si="48"/>
        <v>225.00229999999999</v>
      </c>
      <c r="K1085" s="73" t="str">
        <f t="shared" si="49"/>
        <v/>
      </c>
      <c r="L1085" s="73">
        <f t="shared" si="50"/>
        <v>4950.0505999999996</v>
      </c>
    </row>
    <row r="1086" spans="1:12" x14ac:dyDescent="0.25">
      <c r="A1086" s="67" t="s">
        <v>977</v>
      </c>
      <c r="B1086" s="67" t="s">
        <v>1555</v>
      </c>
      <c r="C1086" s="68" t="s">
        <v>3228</v>
      </c>
      <c r="D1086" s="67" t="s">
        <v>3229</v>
      </c>
      <c r="E1086" s="69">
        <v>214</v>
      </c>
      <c r="F1086" s="70">
        <v>32</v>
      </c>
      <c r="G1086" s="72">
        <v>44565</v>
      </c>
      <c r="H1086" s="69">
        <v>366</v>
      </c>
      <c r="I1086" s="69">
        <v>9</v>
      </c>
      <c r="J1086" s="59">
        <f t="shared" si="48"/>
        <v>107</v>
      </c>
      <c r="K1086" s="73" t="str">
        <f t="shared" si="49"/>
        <v/>
      </c>
      <c r="L1086" s="73">
        <f t="shared" si="50"/>
        <v>3424</v>
      </c>
    </row>
    <row r="1087" spans="1:12" x14ac:dyDescent="0.25">
      <c r="A1087" s="67" t="s">
        <v>824</v>
      </c>
      <c r="B1087" s="67" t="s">
        <v>795</v>
      </c>
      <c r="C1087" s="68" t="s">
        <v>3230</v>
      </c>
      <c r="D1087" s="67" t="s">
        <v>3231</v>
      </c>
      <c r="E1087" s="69">
        <v>141.90539999999999</v>
      </c>
      <c r="F1087" s="70">
        <v>30</v>
      </c>
      <c r="G1087" s="72">
        <v>45169.5</v>
      </c>
      <c r="H1087" s="69">
        <v>730.5</v>
      </c>
      <c r="I1087" s="69">
        <v>1</v>
      </c>
      <c r="J1087" s="59">
        <f t="shared" si="48"/>
        <v>141.90539999999999</v>
      </c>
      <c r="K1087" s="73" t="str">
        <f t="shared" si="49"/>
        <v/>
      </c>
      <c r="L1087" s="73">
        <f t="shared" si="50"/>
        <v>4257.1619999999994</v>
      </c>
    </row>
    <row r="1088" spans="1:12" x14ac:dyDescent="0.25">
      <c r="A1088" s="67" t="s">
        <v>794</v>
      </c>
      <c r="B1088" s="67" t="s">
        <v>844</v>
      </c>
      <c r="C1088" s="68" t="s">
        <v>3232</v>
      </c>
      <c r="D1088" s="67" t="s">
        <v>3233</v>
      </c>
      <c r="E1088" s="69">
        <v>214</v>
      </c>
      <c r="F1088" s="70">
        <v>39</v>
      </c>
      <c r="G1088" s="72">
        <v>44563.5</v>
      </c>
      <c r="H1088" s="69">
        <v>364.5</v>
      </c>
      <c r="I1088" s="69">
        <v>9</v>
      </c>
      <c r="J1088" s="59">
        <f t="shared" si="48"/>
        <v>107</v>
      </c>
      <c r="K1088" s="73" t="str">
        <f t="shared" si="49"/>
        <v/>
      </c>
      <c r="L1088" s="73">
        <f t="shared" si="50"/>
        <v>4173</v>
      </c>
    </row>
    <row r="1089" spans="1:12" x14ac:dyDescent="0.25">
      <c r="A1089" s="67" t="s">
        <v>928</v>
      </c>
      <c r="B1089" s="67" t="s">
        <v>3197</v>
      </c>
      <c r="C1089" s="68" t="s">
        <v>3234</v>
      </c>
      <c r="D1089" s="67" t="s">
        <v>3235</v>
      </c>
      <c r="E1089" s="69">
        <v>59.1738</v>
      </c>
      <c r="F1089" s="70">
        <v>50</v>
      </c>
      <c r="G1089" s="72">
        <v>44986.5</v>
      </c>
      <c r="H1089" s="69">
        <v>547.5</v>
      </c>
      <c r="I1089" s="69">
        <v>1</v>
      </c>
      <c r="J1089" s="59">
        <f t="shared" si="48"/>
        <v>59.1738</v>
      </c>
      <c r="K1089" s="73" t="str">
        <f t="shared" si="49"/>
        <v>Списать</v>
      </c>
      <c r="L1089" s="73">
        <f t="shared" si="50"/>
        <v>2958.69</v>
      </c>
    </row>
    <row r="1090" spans="1:12" x14ac:dyDescent="0.25">
      <c r="A1090" s="67" t="s">
        <v>1034</v>
      </c>
      <c r="B1090" s="67" t="s">
        <v>992</v>
      </c>
      <c r="C1090" s="68" t="s">
        <v>3236</v>
      </c>
      <c r="D1090" s="67" t="s">
        <v>3237</v>
      </c>
      <c r="E1090" s="69">
        <v>76.0916</v>
      </c>
      <c r="F1090" s="70">
        <v>99</v>
      </c>
      <c r="G1090" s="72">
        <v>44649</v>
      </c>
      <c r="H1090" s="69">
        <v>240</v>
      </c>
      <c r="I1090" s="69">
        <v>2</v>
      </c>
      <c r="J1090" s="59">
        <f t="shared" si="48"/>
        <v>76.0916</v>
      </c>
      <c r="K1090" s="73" t="str">
        <f t="shared" si="49"/>
        <v>Списать</v>
      </c>
      <c r="L1090" s="73">
        <f t="shared" si="50"/>
        <v>7533.0684000000001</v>
      </c>
    </row>
    <row r="1091" spans="1:12" x14ac:dyDescent="0.25">
      <c r="A1091" s="67" t="s">
        <v>816</v>
      </c>
      <c r="B1091" s="67" t="s">
        <v>851</v>
      </c>
      <c r="C1091" s="68" t="s">
        <v>3238</v>
      </c>
      <c r="D1091" s="67" t="s">
        <v>3239</v>
      </c>
      <c r="E1091" s="69">
        <v>30.859200000000001</v>
      </c>
      <c r="F1091" s="70">
        <v>103</v>
      </c>
      <c r="G1091" s="72">
        <v>44529</v>
      </c>
      <c r="H1091" s="69">
        <v>180</v>
      </c>
      <c r="I1091" s="69">
        <v>4</v>
      </c>
      <c r="J1091" s="59">
        <f t="shared" ref="J1091:J1154" si="51">IF(I1091&gt;8,E1091/2,E1091)</f>
        <v>30.859200000000001</v>
      </c>
      <c r="K1091" s="73" t="str">
        <f t="shared" ref="K1091:K1154" si="52">IF(J1091&lt;100,"Списать","")</f>
        <v>Списать</v>
      </c>
      <c r="L1091" s="73">
        <f t="shared" ref="L1091:L1154" si="53">F1091*J1091</f>
        <v>3178.4976000000001</v>
      </c>
    </row>
    <row r="1092" spans="1:12" x14ac:dyDescent="0.25">
      <c r="A1092" s="67" t="s">
        <v>1034</v>
      </c>
      <c r="B1092" s="67" t="s">
        <v>1026</v>
      </c>
      <c r="C1092" s="68" t="s">
        <v>3240</v>
      </c>
      <c r="D1092" s="67" t="s">
        <v>3241</v>
      </c>
      <c r="E1092" s="69">
        <v>214</v>
      </c>
      <c r="F1092" s="70">
        <v>410</v>
      </c>
      <c r="G1092" s="72">
        <v>44649</v>
      </c>
      <c r="H1092" s="69">
        <v>450</v>
      </c>
      <c r="I1092" s="69">
        <v>9</v>
      </c>
      <c r="J1092" s="59">
        <f t="shared" si="51"/>
        <v>107</v>
      </c>
      <c r="K1092" s="73" t="str">
        <f t="shared" si="52"/>
        <v/>
      </c>
      <c r="L1092" s="73">
        <f t="shared" si="53"/>
        <v>43870</v>
      </c>
    </row>
    <row r="1093" spans="1:12" x14ac:dyDescent="0.25">
      <c r="A1093" s="67" t="s">
        <v>794</v>
      </c>
      <c r="B1093" s="67" t="s">
        <v>919</v>
      </c>
      <c r="C1093" s="68" t="s">
        <v>3242</v>
      </c>
      <c r="D1093" s="67" t="s">
        <v>3243</v>
      </c>
      <c r="E1093" s="69">
        <v>189.74860000000001</v>
      </c>
      <c r="F1093" s="70">
        <v>12</v>
      </c>
      <c r="G1093" s="72">
        <v>44716.5</v>
      </c>
      <c r="H1093" s="69">
        <v>547.5</v>
      </c>
      <c r="I1093" s="69">
        <v>10</v>
      </c>
      <c r="J1093" s="59">
        <f t="shared" si="51"/>
        <v>94.874300000000005</v>
      </c>
      <c r="K1093" s="73" t="str">
        <f t="shared" si="52"/>
        <v>Списать</v>
      </c>
      <c r="L1093" s="73">
        <f t="shared" si="53"/>
        <v>1138.4916000000001</v>
      </c>
    </row>
    <row r="1094" spans="1:12" x14ac:dyDescent="0.25">
      <c r="A1094" s="67" t="s">
        <v>820</v>
      </c>
      <c r="B1094" s="67" t="s">
        <v>1479</v>
      </c>
      <c r="C1094" s="68" t="s">
        <v>3244</v>
      </c>
      <c r="D1094" s="67" t="s">
        <v>3245</v>
      </c>
      <c r="E1094" s="69">
        <v>183.3107</v>
      </c>
      <c r="F1094" s="70">
        <v>12</v>
      </c>
      <c r="G1094" s="72">
        <v>44559</v>
      </c>
      <c r="H1094" s="69">
        <v>300</v>
      </c>
      <c r="I1094" s="69">
        <v>7</v>
      </c>
      <c r="J1094" s="59">
        <f t="shared" si="51"/>
        <v>183.3107</v>
      </c>
      <c r="K1094" s="73" t="str">
        <f t="shared" si="52"/>
        <v/>
      </c>
      <c r="L1094" s="73">
        <f t="shared" si="53"/>
        <v>2199.7284</v>
      </c>
    </row>
    <row r="1095" spans="1:12" x14ac:dyDescent="0.25">
      <c r="A1095" s="67" t="s">
        <v>1038</v>
      </c>
      <c r="B1095" s="67" t="s">
        <v>2328</v>
      </c>
      <c r="C1095" s="68" t="s">
        <v>3246</v>
      </c>
      <c r="D1095" s="67" t="s">
        <v>3247</v>
      </c>
      <c r="E1095" s="69">
        <v>226.47989999999999</v>
      </c>
      <c r="F1095" s="70">
        <v>51</v>
      </c>
      <c r="G1095" s="72">
        <v>44563.5</v>
      </c>
      <c r="H1095" s="69">
        <v>364.5</v>
      </c>
      <c r="I1095" s="69">
        <v>9</v>
      </c>
      <c r="J1095" s="59">
        <f t="shared" si="51"/>
        <v>113.23994999999999</v>
      </c>
      <c r="K1095" s="73" t="str">
        <f t="shared" si="52"/>
        <v/>
      </c>
      <c r="L1095" s="73">
        <f t="shared" si="53"/>
        <v>5775.2374499999996</v>
      </c>
    </row>
    <row r="1096" spans="1:12" x14ac:dyDescent="0.25">
      <c r="A1096" s="67" t="s">
        <v>1220</v>
      </c>
      <c r="B1096" s="67" t="s">
        <v>1340</v>
      </c>
      <c r="C1096" s="68" t="s">
        <v>3248</v>
      </c>
      <c r="D1096" s="67" t="s">
        <v>3249</v>
      </c>
      <c r="E1096" s="69">
        <v>317.8442</v>
      </c>
      <c r="F1096" s="70">
        <v>18</v>
      </c>
      <c r="G1096" s="72">
        <v>45229</v>
      </c>
      <c r="H1096" s="69">
        <v>1095</v>
      </c>
      <c r="I1096" s="69">
        <v>1</v>
      </c>
      <c r="J1096" s="59">
        <f t="shared" si="51"/>
        <v>317.8442</v>
      </c>
      <c r="K1096" s="73" t="str">
        <f t="shared" si="52"/>
        <v/>
      </c>
      <c r="L1096" s="73">
        <f t="shared" si="53"/>
        <v>5721.1956</v>
      </c>
    </row>
    <row r="1097" spans="1:12" x14ac:dyDescent="0.25">
      <c r="A1097" s="67" t="s">
        <v>913</v>
      </c>
      <c r="B1097" s="67" t="s">
        <v>837</v>
      </c>
      <c r="C1097" s="68" t="s">
        <v>3250</v>
      </c>
      <c r="D1097" s="67" t="s">
        <v>3251</v>
      </c>
      <c r="E1097" s="69">
        <v>105.74209999999999</v>
      </c>
      <c r="F1097" s="70">
        <v>33</v>
      </c>
      <c r="G1097" s="72">
        <v>45244</v>
      </c>
      <c r="H1097" s="69">
        <v>1080</v>
      </c>
      <c r="I1097" s="69">
        <v>1</v>
      </c>
      <c r="J1097" s="59">
        <f t="shared" si="51"/>
        <v>105.74209999999999</v>
      </c>
      <c r="K1097" s="73" t="str">
        <f t="shared" si="52"/>
        <v/>
      </c>
      <c r="L1097" s="73">
        <f t="shared" si="53"/>
        <v>3489.4892999999997</v>
      </c>
    </row>
    <row r="1098" spans="1:12" x14ac:dyDescent="0.25">
      <c r="A1098" s="67" t="s">
        <v>847</v>
      </c>
      <c r="B1098" s="67" t="s">
        <v>919</v>
      </c>
      <c r="C1098" s="68" t="s">
        <v>3252</v>
      </c>
      <c r="D1098" s="67" t="s">
        <v>3253</v>
      </c>
      <c r="E1098" s="69">
        <v>484.83100000000002</v>
      </c>
      <c r="F1098" s="70">
        <v>63</v>
      </c>
      <c r="G1098" s="72">
        <v>44679</v>
      </c>
      <c r="H1098" s="69">
        <v>480</v>
      </c>
      <c r="I1098" s="69">
        <v>9</v>
      </c>
      <c r="J1098" s="59">
        <f t="shared" si="51"/>
        <v>242.41550000000001</v>
      </c>
      <c r="K1098" s="73" t="str">
        <f t="shared" si="52"/>
        <v/>
      </c>
      <c r="L1098" s="73">
        <f t="shared" si="53"/>
        <v>15272.176500000001</v>
      </c>
    </row>
    <row r="1099" spans="1:12" x14ac:dyDescent="0.25">
      <c r="A1099" s="67" t="s">
        <v>910</v>
      </c>
      <c r="B1099" s="67" t="s">
        <v>1045</v>
      </c>
      <c r="C1099" s="68" t="s">
        <v>3254</v>
      </c>
      <c r="D1099" s="67" t="s">
        <v>3255</v>
      </c>
      <c r="E1099" s="69">
        <v>214</v>
      </c>
      <c r="F1099" s="70">
        <v>112</v>
      </c>
      <c r="G1099" s="72">
        <v>44986.5</v>
      </c>
      <c r="H1099" s="69">
        <v>547.5</v>
      </c>
      <c r="I1099" s="69">
        <v>1</v>
      </c>
      <c r="J1099" s="59">
        <f t="shared" si="51"/>
        <v>214</v>
      </c>
      <c r="K1099" s="73" t="str">
        <f t="shared" si="52"/>
        <v/>
      </c>
      <c r="L1099" s="73">
        <f t="shared" si="53"/>
        <v>23968</v>
      </c>
    </row>
    <row r="1100" spans="1:12" x14ac:dyDescent="0.25">
      <c r="A1100" s="67" t="s">
        <v>1220</v>
      </c>
      <c r="B1100" s="67" t="s">
        <v>1462</v>
      </c>
      <c r="C1100" s="68" t="s">
        <v>3256</v>
      </c>
      <c r="D1100" s="67" t="s">
        <v>3257</v>
      </c>
      <c r="E1100" s="69">
        <v>214</v>
      </c>
      <c r="F1100" s="70">
        <v>293</v>
      </c>
      <c r="G1100" s="72">
        <v>45169.5</v>
      </c>
      <c r="H1100" s="69">
        <v>730.5</v>
      </c>
      <c r="I1100" s="69">
        <v>1</v>
      </c>
      <c r="J1100" s="59">
        <f t="shared" si="51"/>
        <v>214</v>
      </c>
      <c r="K1100" s="73" t="str">
        <f t="shared" si="52"/>
        <v/>
      </c>
      <c r="L1100" s="73">
        <f t="shared" si="53"/>
        <v>62702</v>
      </c>
    </row>
    <row r="1101" spans="1:12" x14ac:dyDescent="0.25">
      <c r="A1101" s="67" t="s">
        <v>782</v>
      </c>
      <c r="B1101" s="67" t="s">
        <v>3258</v>
      </c>
      <c r="C1101" s="68" t="s">
        <v>3259</v>
      </c>
      <c r="D1101" s="67" t="s">
        <v>2539</v>
      </c>
      <c r="E1101" s="69">
        <v>214</v>
      </c>
      <c r="F1101" s="70">
        <v>114</v>
      </c>
      <c r="G1101" s="72">
        <v>44563.5</v>
      </c>
      <c r="H1101" s="69">
        <v>364.5</v>
      </c>
      <c r="I1101" s="69">
        <v>9</v>
      </c>
      <c r="J1101" s="59">
        <f t="shared" si="51"/>
        <v>107</v>
      </c>
      <c r="K1101" s="73" t="str">
        <f t="shared" si="52"/>
        <v/>
      </c>
      <c r="L1101" s="73">
        <f t="shared" si="53"/>
        <v>12198</v>
      </c>
    </row>
    <row r="1102" spans="1:12" x14ac:dyDescent="0.25">
      <c r="A1102" s="67" t="s">
        <v>828</v>
      </c>
      <c r="B1102" s="67" t="s">
        <v>907</v>
      </c>
      <c r="C1102" s="68" t="s">
        <v>3260</v>
      </c>
      <c r="D1102" s="67" t="s">
        <v>3261</v>
      </c>
      <c r="E1102" s="69">
        <v>512.82000000000005</v>
      </c>
      <c r="F1102" s="70">
        <v>27</v>
      </c>
      <c r="G1102" s="72">
        <v>44589</v>
      </c>
      <c r="H1102" s="69">
        <v>270</v>
      </c>
      <c r="I1102" s="69">
        <v>5</v>
      </c>
      <c r="J1102" s="59">
        <f t="shared" si="51"/>
        <v>512.82000000000005</v>
      </c>
      <c r="K1102" s="73" t="str">
        <f t="shared" si="52"/>
        <v/>
      </c>
      <c r="L1102" s="73">
        <f t="shared" si="53"/>
        <v>13846.140000000001</v>
      </c>
    </row>
    <row r="1103" spans="1:12" x14ac:dyDescent="0.25">
      <c r="A1103" s="67" t="s">
        <v>794</v>
      </c>
      <c r="B1103" s="67" t="s">
        <v>882</v>
      </c>
      <c r="C1103" s="68" t="s">
        <v>3262</v>
      </c>
      <c r="D1103" s="67" t="s">
        <v>3263</v>
      </c>
      <c r="E1103" s="69">
        <v>45.909500000000001</v>
      </c>
      <c r="F1103" s="70">
        <v>80</v>
      </c>
      <c r="G1103" s="72">
        <v>44649</v>
      </c>
      <c r="H1103" s="69">
        <v>450</v>
      </c>
      <c r="I1103" s="69">
        <v>9</v>
      </c>
      <c r="J1103" s="59">
        <f t="shared" si="51"/>
        <v>22.954750000000001</v>
      </c>
      <c r="K1103" s="73" t="str">
        <f t="shared" si="52"/>
        <v>Списать</v>
      </c>
      <c r="L1103" s="73">
        <f t="shared" si="53"/>
        <v>1836.38</v>
      </c>
    </row>
    <row r="1104" spans="1:12" x14ac:dyDescent="0.25">
      <c r="A1104" s="67" t="s">
        <v>1147</v>
      </c>
      <c r="B1104" s="67" t="s">
        <v>992</v>
      </c>
      <c r="C1104" s="68" t="s">
        <v>3264</v>
      </c>
      <c r="D1104" s="67" t="s">
        <v>2338</v>
      </c>
      <c r="E1104" s="69">
        <v>33.561999999999998</v>
      </c>
      <c r="F1104" s="70">
        <v>519</v>
      </c>
      <c r="G1104" s="72">
        <v>44563.5</v>
      </c>
      <c r="H1104" s="69">
        <v>364.5</v>
      </c>
      <c r="I1104" s="69">
        <v>9</v>
      </c>
      <c r="J1104" s="59">
        <f t="shared" si="51"/>
        <v>16.780999999999999</v>
      </c>
      <c r="K1104" s="73" t="str">
        <f t="shared" si="52"/>
        <v>Списать</v>
      </c>
      <c r="L1104" s="73">
        <f t="shared" si="53"/>
        <v>8709.3389999999999</v>
      </c>
    </row>
    <row r="1105" spans="1:12" x14ac:dyDescent="0.25">
      <c r="A1105" s="67" t="s">
        <v>1197</v>
      </c>
      <c r="B1105" s="67" t="s">
        <v>935</v>
      </c>
      <c r="C1105" s="68" t="s">
        <v>3265</v>
      </c>
      <c r="D1105" s="67" t="s">
        <v>3266</v>
      </c>
      <c r="E1105" s="69">
        <v>277.64</v>
      </c>
      <c r="F1105" s="70">
        <v>114</v>
      </c>
      <c r="G1105" s="72">
        <v>44498.5</v>
      </c>
      <c r="H1105" s="69">
        <v>1825.5</v>
      </c>
      <c r="I1105" s="69">
        <v>1</v>
      </c>
      <c r="J1105" s="59">
        <f t="shared" si="51"/>
        <v>277.64</v>
      </c>
      <c r="K1105" s="73" t="str">
        <f t="shared" si="52"/>
        <v/>
      </c>
      <c r="L1105" s="73">
        <f t="shared" si="53"/>
        <v>31650.959999999999</v>
      </c>
    </row>
    <row r="1106" spans="1:12" x14ac:dyDescent="0.25">
      <c r="A1106" s="67" t="s">
        <v>782</v>
      </c>
      <c r="B1106" s="67" t="s">
        <v>1432</v>
      </c>
      <c r="C1106" s="68" t="s">
        <v>3267</v>
      </c>
      <c r="D1106" s="67" t="s">
        <v>3268</v>
      </c>
      <c r="E1106" s="69">
        <v>97.684700000000007</v>
      </c>
      <c r="F1106" s="70">
        <v>18</v>
      </c>
      <c r="G1106" s="72">
        <v>44589</v>
      </c>
      <c r="H1106" s="69">
        <v>300</v>
      </c>
      <c r="I1106" s="69">
        <v>6</v>
      </c>
      <c r="J1106" s="59">
        <f t="shared" si="51"/>
        <v>97.684700000000007</v>
      </c>
      <c r="K1106" s="73" t="str">
        <f t="shared" si="52"/>
        <v>Списать</v>
      </c>
      <c r="L1106" s="73">
        <f t="shared" si="53"/>
        <v>1758.3246000000001</v>
      </c>
    </row>
    <row r="1107" spans="1:12" x14ac:dyDescent="0.25">
      <c r="A1107" s="67" t="s">
        <v>858</v>
      </c>
      <c r="B1107" s="67" t="s">
        <v>2867</v>
      </c>
      <c r="C1107" s="68" t="s">
        <v>3269</v>
      </c>
      <c r="D1107" s="67" t="s">
        <v>1597</v>
      </c>
      <c r="E1107" s="69">
        <v>214</v>
      </c>
      <c r="F1107" s="70">
        <v>24</v>
      </c>
      <c r="G1107" s="72">
        <v>47761.5</v>
      </c>
      <c r="H1107" s="69">
        <v>9999</v>
      </c>
      <c r="I1107" s="69">
        <v>1</v>
      </c>
      <c r="J1107" s="59">
        <f t="shared" si="51"/>
        <v>214</v>
      </c>
      <c r="K1107" s="73" t="str">
        <f t="shared" si="52"/>
        <v/>
      </c>
      <c r="L1107" s="73">
        <f t="shared" si="53"/>
        <v>5136</v>
      </c>
    </row>
    <row r="1108" spans="1:12" x14ac:dyDescent="0.25">
      <c r="A1108" s="67" t="s">
        <v>922</v>
      </c>
      <c r="B1108" s="67" t="s">
        <v>829</v>
      </c>
      <c r="C1108" s="68" t="s">
        <v>3270</v>
      </c>
      <c r="D1108" s="67" t="s">
        <v>1444</v>
      </c>
      <c r="E1108" s="69">
        <v>46.779600000000002</v>
      </c>
      <c r="F1108" s="70">
        <v>8</v>
      </c>
      <c r="G1108" s="72">
        <v>44595</v>
      </c>
      <c r="H1108" s="69">
        <v>276</v>
      </c>
      <c r="I1108" s="69">
        <v>5</v>
      </c>
      <c r="J1108" s="59">
        <f t="shared" si="51"/>
        <v>46.779600000000002</v>
      </c>
      <c r="K1108" s="73" t="str">
        <f t="shared" si="52"/>
        <v>Списать</v>
      </c>
      <c r="L1108" s="73">
        <f t="shared" si="53"/>
        <v>374.23680000000002</v>
      </c>
    </row>
    <row r="1109" spans="1:12" x14ac:dyDescent="0.25">
      <c r="A1109" s="67" t="s">
        <v>1079</v>
      </c>
      <c r="B1109" s="67" t="s">
        <v>806</v>
      </c>
      <c r="C1109" s="68" t="s">
        <v>3271</v>
      </c>
      <c r="D1109" s="67" t="s">
        <v>3272</v>
      </c>
      <c r="E1109" s="69">
        <v>214</v>
      </c>
      <c r="F1109" s="70">
        <v>302</v>
      </c>
      <c r="G1109" s="72">
        <v>44563.5</v>
      </c>
      <c r="H1109" s="69">
        <v>364.5</v>
      </c>
      <c r="I1109" s="69">
        <v>9</v>
      </c>
      <c r="J1109" s="59">
        <f t="shared" si="51"/>
        <v>107</v>
      </c>
      <c r="K1109" s="73" t="str">
        <f t="shared" si="52"/>
        <v/>
      </c>
      <c r="L1109" s="73">
        <f t="shared" si="53"/>
        <v>32314</v>
      </c>
    </row>
    <row r="1110" spans="1:12" x14ac:dyDescent="0.25">
      <c r="A1110" s="67" t="s">
        <v>782</v>
      </c>
      <c r="B1110" s="67" t="s">
        <v>837</v>
      </c>
      <c r="C1110" s="68" t="s">
        <v>3273</v>
      </c>
      <c r="D1110" s="67" t="s">
        <v>3274</v>
      </c>
      <c r="E1110" s="69">
        <v>148.26759999999999</v>
      </c>
      <c r="F1110" s="70">
        <v>23</v>
      </c>
      <c r="G1110" s="72">
        <v>45169.5</v>
      </c>
      <c r="H1110" s="69">
        <v>730.5</v>
      </c>
      <c r="I1110" s="69">
        <v>1</v>
      </c>
      <c r="J1110" s="59">
        <f t="shared" si="51"/>
        <v>148.26759999999999</v>
      </c>
      <c r="K1110" s="73" t="str">
        <f t="shared" si="52"/>
        <v/>
      </c>
      <c r="L1110" s="73">
        <f t="shared" si="53"/>
        <v>3410.1547999999998</v>
      </c>
    </row>
    <row r="1111" spans="1:12" x14ac:dyDescent="0.25">
      <c r="A1111" s="67" t="s">
        <v>794</v>
      </c>
      <c r="B1111" s="67" t="s">
        <v>907</v>
      </c>
      <c r="C1111" s="68" t="s">
        <v>3275</v>
      </c>
      <c r="D1111" s="67" t="s">
        <v>3276</v>
      </c>
      <c r="E1111" s="69">
        <v>433.56599999999997</v>
      </c>
      <c r="F1111" s="70">
        <v>2</v>
      </c>
      <c r="G1111" s="72">
        <v>44623.5</v>
      </c>
      <c r="H1111" s="69">
        <v>364.5</v>
      </c>
      <c r="I1111" s="69">
        <v>7</v>
      </c>
      <c r="J1111" s="59">
        <f t="shared" si="51"/>
        <v>433.56599999999997</v>
      </c>
      <c r="K1111" s="73" t="str">
        <f t="shared" si="52"/>
        <v/>
      </c>
      <c r="L1111" s="73">
        <f t="shared" si="53"/>
        <v>867.13199999999995</v>
      </c>
    </row>
    <row r="1112" spans="1:12" x14ac:dyDescent="0.25">
      <c r="A1112" s="67" t="s">
        <v>1121</v>
      </c>
      <c r="B1112" s="67" t="s">
        <v>844</v>
      </c>
      <c r="C1112" s="68" t="s">
        <v>3277</v>
      </c>
      <c r="D1112" s="67" t="s">
        <v>3278</v>
      </c>
      <c r="E1112" s="69">
        <v>49.86</v>
      </c>
      <c r="F1112" s="70">
        <v>36</v>
      </c>
      <c r="G1112" s="72">
        <v>44578.5</v>
      </c>
      <c r="H1112" s="69">
        <v>139.5</v>
      </c>
      <c r="I1112" s="69">
        <v>1</v>
      </c>
      <c r="J1112" s="59">
        <f t="shared" si="51"/>
        <v>49.86</v>
      </c>
      <c r="K1112" s="73" t="str">
        <f t="shared" si="52"/>
        <v>Списать</v>
      </c>
      <c r="L1112" s="73">
        <f t="shared" si="53"/>
        <v>1794.96</v>
      </c>
    </row>
    <row r="1113" spans="1:12" x14ac:dyDescent="0.25">
      <c r="A1113" s="67" t="s">
        <v>1162</v>
      </c>
      <c r="B1113" s="67" t="s">
        <v>1270</v>
      </c>
      <c r="C1113" s="68" t="s">
        <v>3279</v>
      </c>
      <c r="D1113" s="67" t="s">
        <v>3280</v>
      </c>
      <c r="E1113" s="69">
        <v>816.14</v>
      </c>
      <c r="F1113" s="70">
        <v>17</v>
      </c>
      <c r="G1113" s="72">
        <v>44979</v>
      </c>
      <c r="H1113" s="69">
        <v>540</v>
      </c>
      <c r="I1113" s="69">
        <v>1</v>
      </c>
      <c r="J1113" s="59">
        <f t="shared" si="51"/>
        <v>816.14</v>
      </c>
      <c r="K1113" s="73" t="str">
        <f t="shared" si="52"/>
        <v/>
      </c>
      <c r="L1113" s="73">
        <f t="shared" si="53"/>
        <v>13874.38</v>
      </c>
    </row>
    <row r="1114" spans="1:12" x14ac:dyDescent="0.25">
      <c r="A1114" s="67" t="s">
        <v>910</v>
      </c>
      <c r="B1114" s="67" t="s">
        <v>844</v>
      </c>
      <c r="C1114" s="68" t="s">
        <v>3281</v>
      </c>
      <c r="D1114" s="67" t="s">
        <v>3282</v>
      </c>
      <c r="E1114" s="69">
        <v>371.52</v>
      </c>
      <c r="F1114" s="70">
        <v>58</v>
      </c>
      <c r="G1114" s="72">
        <v>44529</v>
      </c>
      <c r="H1114" s="69">
        <v>180</v>
      </c>
      <c r="I1114" s="69">
        <v>4</v>
      </c>
      <c r="J1114" s="59">
        <f t="shared" si="51"/>
        <v>371.52</v>
      </c>
      <c r="K1114" s="73" t="str">
        <f t="shared" si="52"/>
        <v/>
      </c>
      <c r="L1114" s="73">
        <f t="shared" si="53"/>
        <v>21548.16</v>
      </c>
    </row>
    <row r="1115" spans="1:12" x14ac:dyDescent="0.25">
      <c r="A1115" s="67" t="s">
        <v>832</v>
      </c>
      <c r="B1115" s="67" t="s">
        <v>2626</v>
      </c>
      <c r="C1115" s="68" t="s">
        <v>3283</v>
      </c>
      <c r="D1115" s="67" t="s">
        <v>3284</v>
      </c>
      <c r="E1115" s="69">
        <v>199</v>
      </c>
      <c r="F1115" s="70">
        <v>0</v>
      </c>
      <c r="G1115" s="72">
        <v>45264</v>
      </c>
      <c r="H1115" s="69">
        <v>1095</v>
      </c>
      <c r="I1115" s="69">
        <v>10</v>
      </c>
      <c r="J1115" s="59">
        <f t="shared" si="51"/>
        <v>99.5</v>
      </c>
      <c r="K1115" s="73" t="str">
        <f t="shared" si="52"/>
        <v>Списать</v>
      </c>
      <c r="L1115" s="73">
        <f t="shared" si="53"/>
        <v>0</v>
      </c>
    </row>
    <row r="1116" spans="1:12" x14ac:dyDescent="0.25">
      <c r="A1116" s="67" t="s">
        <v>782</v>
      </c>
      <c r="B1116" s="67" t="s">
        <v>799</v>
      </c>
      <c r="C1116" s="68" t="s">
        <v>3285</v>
      </c>
      <c r="D1116" s="67" t="s">
        <v>3286</v>
      </c>
      <c r="E1116" s="69">
        <v>214</v>
      </c>
      <c r="F1116" s="70">
        <v>121</v>
      </c>
      <c r="G1116" s="72">
        <v>44563.5</v>
      </c>
      <c r="H1116" s="69">
        <v>364.5</v>
      </c>
      <c r="I1116" s="69">
        <v>9</v>
      </c>
      <c r="J1116" s="59">
        <f t="shared" si="51"/>
        <v>107</v>
      </c>
      <c r="K1116" s="73" t="str">
        <f t="shared" si="52"/>
        <v/>
      </c>
      <c r="L1116" s="73">
        <f t="shared" si="53"/>
        <v>12947</v>
      </c>
    </row>
    <row r="1117" spans="1:12" x14ac:dyDescent="0.25">
      <c r="A1117" s="67" t="s">
        <v>2515</v>
      </c>
      <c r="B1117" s="67" t="s">
        <v>799</v>
      </c>
      <c r="C1117" s="68" t="s">
        <v>3287</v>
      </c>
      <c r="D1117" s="67" t="s">
        <v>3288</v>
      </c>
      <c r="E1117" s="69">
        <v>214</v>
      </c>
      <c r="F1117" s="70">
        <v>82</v>
      </c>
      <c r="G1117" s="72">
        <v>44680.5</v>
      </c>
      <c r="H1117" s="69">
        <v>481.5</v>
      </c>
      <c r="I1117" s="69">
        <v>9</v>
      </c>
      <c r="J1117" s="59">
        <f t="shared" si="51"/>
        <v>107</v>
      </c>
      <c r="K1117" s="73" t="str">
        <f t="shared" si="52"/>
        <v/>
      </c>
      <c r="L1117" s="73">
        <f t="shared" si="53"/>
        <v>8774</v>
      </c>
    </row>
    <row r="1118" spans="1:12" x14ac:dyDescent="0.25">
      <c r="A1118" s="67" t="s">
        <v>828</v>
      </c>
      <c r="B1118" s="67" t="s">
        <v>1490</v>
      </c>
      <c r="C1118" s="68" t="s">
        <v>3289</v>
      </c>
      <c r="D1118" s="67" t="s">
        <v>3290</v>
      </c>
      <c r="E1118" s="69">
        <v>214</v>
      </c>
      <c r="F1118" s="70">
        <v>6</v>
      </c>
      <c r="G1118" s="72">
        <v>45229</v>
      </c>
      <c r="H1118" s="69">
        <v>1095</v>
      </c>
      <c r="I1118" s="69">
        <v>1</v>
      </c>
      <c r="J1118" s="59">
        <f t="shared" si="51"/>
        <v>214</v>
      </c>
      <c r="K1118" s="73" t="str">
        <f t="shared" si="52"/>
        <v/>
      </c>
      <c r="L1118" s="73">
        <f t="shared" si="53"/>
        <v>1284</v>
      </c>
    </row>
    <row r="1119" spans="1:12" x14ac:dyDescent="0.25">
      <c r="A1119" s="67" t="s">
        <v>1170</v>
      </c>
      <c r="B1119" s="67" t="s">
        <v>935</v>
      </c>
      <c r="C1119" s="68" t="s">
        <v>3291</v>
      </c>
      <c r="D1119" s="67" t="s">
        <v>3292</v>
      </c>
      <c r="E1119" s="69">
        <v>118.8</v>
      </c>
      <c r="F1119" s="70">
        <v>47</v>
      </c>
      <c r="G1119" s="72">
        <v>47648</v>
      </c>
      <c r="H1119" s="69">
        <v>9999</v>
      </c>
      <c r="I1119" s="69">
        <v>1</v>
      </c>
      <c r="J1119" s="59">
        <f t="shared" si="51"/>
        <v>118.8</v>
      </c>
      <c r="K1119" s="73" t="str">
        <f t="shared" si="52"/>
        <v/>
      </c>
      <c r="L1119" s="73">
        <f t="shared" si="53"/>
        <v>5583.5999999999995</v>
      </c>
    </row>
    <row r="1120" spans="1:12" x14ac:dyDescent="0.25">
      <c r="A1120" s="67" t="s">
        <v>1180</v>
      </c>
      <c r="B1120" s="67" t="s">
        <v>795</v>
      </c>
      <c r="C1120" s="68" t="s">
        <v>3293</v>
      </c>
      <c r="D1120" s="67" t="s">
        <v>3294</v>
      </c>
      <c r="E1120" s="69">
        <v>126.58369999999999</v>
      </c>
      <c r="F1120" s="70">
        <v>80</v>
      </c>
      <c r="G1120" s="72">
        <v>44565</v>
      </c>
      <c r="H1120" s="69">
        <v>366</v>
      </c>
      <c r="I1120" s="69">
        <v>9</v>
      </c>
      <c r="J1120" s="59">
        <f t="shared" si="51"/>
        <v>63.291849999999997</v>
      </c>
      <c r="K1120" s="73" t="str">
        <f t="shared" si="52"/>
        <v>Списать</v>
      </c>
      <c r="L1120" s="73">
        <f t="shared" si="53"/>
        <v>5063.348</v>
      </c>
    </row>
    <row r="1121" spans="1:12" x14ac:dyDescent="0.25">
      <c r="A1121" s="67" t="s">
        <v>2589</v>
      </c>
      <c r="B1121" s="67" t="s">
        <v>821</v>
      </c>
      <c r="C1121" s="68" t="s">
        <v>3295</v>
      </c>
      <c r="D1121" s="67" t="s">
        <v>3296</v>
      </c>
      <c r="E1121" s="69">
        <v>41.02</v>
      </c>
      <c r="F1121" s="70">
        <v>29</v>
      </c>
      <c r="G1121" s="72">
        <v>44589</v>
      </c>
      <c r="H1121" s="69">
        <v>270</v>
      </c>
      <c r="I1121" s="69">
        <v>5</v>
      </c>
      <c r="J1121" s="59">
        <f t="shared" si="51"/>
        <v>41.02</v>
      </c>
      <c r="K1121" s="73" t="str">
        <f t="shared" si="52"/>
        <v>Списать</v>
      </c>
      <c r="L1121" s="73">
        <f t="shared" si="53"/>
        <v>1189.5800000000002</v>
      </c>
    </row>
    <row r="1122" spans="1:12" x14ac:dyDescent="0.25">
      <c r="A1122" s="67" t="s">
        <v>786</v>
      </c>
      <c r="B1122" s="67" t="s">
        <v>837</v>
      </c>
      <c r="C1122" s="68" t="s">
        <v>3297</v>
      </c>
      <c r="D1122" s="67" t="s">
        <v>3298</v>
      </c>
      <c r="E1122" s="69">
        <v>148.26759999999999</v>
      </c>
      <c r="F1122" s="70">
        <v>25</v>
      </c>
      <c r="G1122" s="72">
        <v>45169.5</v>
      </c>
      <c r="H1122" s="69">
        <v>730.5</v>
      </c>
      <c r="I1122" s="69">
        <v>1</v>
      </c>
      <c r="J1122" s="59">
        <f t="shared" si="51"/>
        <v>148.26759999999999</v>
      </c>
      <c r="K1122" s="73" t="str">
        <f t="shared" si="52"/>
        <v/>
      </c>
      <c r="L1122" s="73">
        <f t="shared" si="53"/>
        <v>3706.6899999999996</v>
      </c>
    </row>
    <row r="1123" spans="1:12" x14ac:dyDescent="0.25">
      <c r="A1123" s="67" t="s">
        <v>3299</v>
      </c>
      <c r="B1123" s="67" t="s">
        <v>1768</v>
      </c>
      <c r="C1123" s="68" t="s">
        <v>3300</v>
      </c>
      <c r="D1123" s="67" t="s">
        <v>3301</v>
      </c>
      <c r="E1123" s="69">
        <v>214</v>
      </c>
      <c r="F1123" s="70">
        <v>111</v>
      </c>
      <c r="G1123" s="72">
        <v>45159</v>
      </c>
      <c r="H1123" s="69">
        <v>720</v>
      </c>
      <c r="I1123" s="69">
        <v>1</v>
      </c>
      <c r="J1123" s="59">
        <f t="shared" si="51"/>
        <v>214</v>
      </c>
      <c r="K1123" s="73" t="str">
        <f t="shared" si="52"/>
        <v/>
      </c>
      <c r="L1123" s="73">
        <f t="shared" si="53"/>
        <v>23754</v>
      </c>
    </row>
    <row r="1124" spans="1:12" x14ac:dyDescent="0.25">
      <c r="A1124" s="67" t="s">
        <v>1002</v>
      </c>
      <c r="B1124" s="67" t="s">
        <v>3302</v>
      </c>
      <c r="C1124" s="68" t="s">
        <v>3303</v>
      </c>
      <c r="D1124" s="67" t="s">
        <v>3304</v>
      </c>
      <c r="E1124" s="69">
        <v>214</v>
      </c>
      <c r="F1124" s="70">
        <v>79</v>
      </c>
      <c r="G1124" s="72">
        <v>45168</v>
      </c>
      <c r="H1124" s="69">
        <v>729</v>
      </c>
      <c r="I1124" s="69">
        <v>1</v>
      </c>
      <c r="J1124" s="59">
        <f t="shared" si="51"/>
        <v>214</v>
      </c>
      <c r="K1124" s="73" t="str">
        <f t="shared" si="52"/>
        <v/>
      </c>
      <c r="L1124" s="73">
        <f t="shared" si="53"/>
        <v>16906</v>
      </c>
    </row>
    <row r="1125" spans="1:12" x14ac:dyDescent="0.25">
      <c r="A1125" s="67" t="s">
        <v>858</v>
      </c>
      <c r="B1125" s="67" t="s">
        <v>851</v>
      </c>
      <c r="C1125" s="68" t="s">
        <v>3305</v>
      </c>
      <c r="D1125" s="67" t="s">
        <v>3306</v>
      </c>
      <c r="E1125" s="69">
        <v>290.94650000000001</v>
      </c>
      <c r="F1125" s="70">
        <v>99</v>
      </c>
      <c r="G1125" s="72">
        <v>44565</v>
      </c>
      <c r="H1125" s="69">
        <v>366</v>
      </c>
      <c r="I1125" s="69">
        <v>9</v>
      </c>
      <c r="J1125" s="59">
        <f t="shared" si="51"/>
        <v>145.47325000000001</v>
      </c>
      <c r="K1125" s="73" t="str">
        <f t="shared" si="52"/>
        <v/>
      </c>
      <c r="L1125" s="73">
        <f t="shared" si="53"/>
        <v>14401.851750000002</v>
      </c>
    </row>
    <row r="1126" spans="1:12" x14ac:dyDescent="0.25">
      <c r="A1126" s="67" t="s">
        <v>1034</v>
      </c>
      <c r="B1126" s="67" t="s">
        <v>895</v>
      </c>
      <c r="C1126" s="68" t="s">
        <v>3307</v>
      </c>
      <c r="D1126" s="67" t="s">
        <v>3308</v>
      </c>
      <c r="E1126" s="69">
        <v>104.7659</v>
      </c>
      <c r="F1126" s="70">
        <v>113</v>
      </c>
      <c r="G1126" s="72">
        <v>47648</v>
      </c>
      <c r="H1126" s="69">
        <v>9999</v>
      </c>
      <c r="I1126" s="69">
        <v>1</v>
      </c>
      <c r="J1126" s="59">
        <f t="shared" si="51"/>
        <v>104.7659</v>
      </c>
      <c r="K1126" s="73" t="str">
        <f t="shared" si="52"/>
        <v/>
      </c>
      <c r="L1126" s="73">
        <f t="shared" si="53"/>
        <v>11838.546700000001</v>
      </c>
    </row>
    <row r="1127" spans="1:12" x14ac:dyDescent="0.25">
      <c r="A1127" s="67" t="s">
        <v>782</v>
      </c>
      <c r="B1127" s="67" t="s">
        <v>1843</v>
      </c>
      <c r="C1127" s="68" t="s">
        <v>3309</v>
      </c>
      <c r="D1127" s="67" t="s">
        <v>3310</v>
      </c>
      <c r="E1127" s="69">
        <v>44.587200000000003</v>
      </c>
      <c r="F1127" s="70">
        <v>109</v>
      </c>
      <c r="G1127" s="72">
        <v>44898</v>
      </c>
      <c r="H1127" s="69">
        <v>729</v>
      </c>
      <c r="I1127" s="69">
        <v>10</v>
      </c>
      <c r="J1127" s="59">
        <f t="shared" si="51"/>
        <v>22.293600000000001</v>
      </c>
      <c r="K1127" s="73" t="str">
        <f t="shared" si="52"/>
        <v>Списать</v>
      </c>
      <c r="L1127" s="73">
        <f t="shared" si="53"/>
        <v>2430.0024000000003</v>
      </c>
    </row>
    <row r="1128" spans="1:12" x14ac:dyDescent="0.25">
      <c r="A1128" s="67" t="s">
        <v>1197</v>
      </c>
      <c r="B1128" s="67" t="s">
        <v>3311</v>
      </c>
      <c r="C1128" s="68" t="s">
        <v>3312</v>
      </c>
      <c r="D1128" s="67" t="s">
        <v>3313</v>
      </c>
      <c r="E1128" s="69">
        <v>15.8195</v>
      </c>
      <c r="F1128" s="70">
        <v>41</v>
      </c>
      <c r="G1128" s="72">
        <v>44589</v>
      </c>
      <c r="H1128" s="69">
        <v>270</v>
      </c>
      <c r="I1128" s="69">
        <v>5</v>
      </c>
      <c r="J1128" s="59">
        <f t="shared" si="51"/>
        <v>15.8195</v>
      </c>
      <c r="K1128" s="73" t="str">
        <f t="shared" si="52"/>
        <v>Списать</v>
      </c>
      <c r="L1128" s="73">
        <f t="shared" si="53"/>
        <v>648.59950000000003</v>
      </c>
    </row>
    <row r="1129" spans="1:12" x14ac:dyDescent="0.25">
      <c r="A1129" s="67" t="s">
        <v>824</v>
      </c>
      <c r="B1129" s="67" t="s">
        <v>1308</v>
      </c>
      <c r="C1129" s="68" t="s">
        <v>3314</v>
      </c>
      <c r="D1129" s="67" t="s">
        <v>3315</v>
      </c>
      <c r="E1129" s="69">
        <v>115.72</v>
      </c>
      <c r="F1129" s="70">
        <v>13</v>
      </c>
      <c r="G1129" s="72">
        <v>45264</v>
      </c>
      <c r="H1129" s="69">
        <v>1095</v>
      </c>
      <c r="I1129" s="69">
        <v>10</v>
      </c>
      <c r="J1129" s="59">
        <f t="shared" si="51"/>
        <v>57.86</v>
      </c>
      <c r="K1129" s="73" t="str">
        <f t="shared" si="52"/>
        <v>Списать</v>
      </c>
      <c r="L1129" s="73">
        <f t="shared" si="53"/>
        <v>752.18</v>
      </c>
    </row>
    <row r="1130" spans="1:12" x14ac:dyDescent="0.25">
      <c r="A1130" s="67" t="s">
        <v>820</v>
      </c>
      <c r="B1130" s="67" t="s">
        <v>3302</v>
      </c>
      <c r="C1130" s="68" t="s">
        <v>3316</v>
      </c>
      <c r="D1130" s="67" t="s">
        <v>3317</v>
      </c>
      <c r="E1130" s="69">
        <v>214</v>
      </c>
      <c r="F1130" s="70">
        <v>19</v>
      </c>
      <c r="G1130" s="72">
        <v>47648</v>
      </c>
      <c r="H1130" s="69">
        <v>9999</v>
      </c>
      <c r="I1130" s="69">
        <v>1</v>
      </c>
      <c r="J1130" s="59">
        <f t="shared" si="51"/>
        <v>214</v>
      </c>
      <c r="K1130" s="73" t="str">
        <f t="shared" si="52"/>
        <v/>
      </c>
      <c r="L1130" s="73">
        <f t="shared" si="53"/>
        <v>4066</v>
      </c>
    </row>
    <row r="1131" spans="1:12" x14ac:dyDescent="0.25">
      <c r="A1131" s="67" t="s">
        <v>794</v>
      </c>
      <c r="B1131" s="67" t="s">
        <v>3318</v>
      </c>
      <c r="C1131" s="68" t="s">
        <v>3319</v>
      </c>
      <c r="D1131" s="67" t="s">
        <v>3320</v>
      </c>
      <c r="E1131" s="69">
        <v>110.7</v>
      </c>
      <c r="F1131" s="70">
        <v>34</v>
      </c>
      <c r="G1131" s="72">
        <v>44439</v>
      </c>
      <c r="H1131" s="69">
        <v>240</v>
      </c>
      <c r="I1131" s="69">
        <v>9</v>
      </c>
      <c r="J1131" s="59">
        <f t="shared" si="51"/>
        <v>55.35</v>
      </c>
      <c r="K1131" s="73" t="str">
        <f t="shared" si="52"/>
        <v>Списать</v>
      </c>
      <c r="L1131" s="73">
        <f t="shared" si="53"/>
        <v>1881.9</v>
      </c>
    </row>
    <row r="1132" spans="1:12" x14ac:dyDescent="0.25">
      <c r="A1132" s="67" t="s">
        <v>1740</v>
      </c>
      <c r="B1132" s="67" t="s">
        <v>795</v>
      </c>
      <c r="C1132" s="68" t="s">
        <v>3321</v>
      </c>
      <c r="D1132" s="67" t="s">
        <v>3322</v>
      </c>
      <c r="E1132" s="69">
        <v>214</v>
      </c>
      <c r="F1132" s="70">
        <v>104</v>
      </c>
      <c r="G1132" s="72">
        <v>44863</v>
      </c>
      <c r="H1132" s="69">
        <v>1461</v>
      </c>
      <c r="I1132" s="69">
        <v>1</v>
      </c>
      <c r="J1132" s="59">
        <f t="shared" si="51"/>
        <v>214</v>
      </c>
      <c r="K1132" s="73" t="str">
        <f t="shared" si="52"/>
        <v/>
      </c>
      <c r="L1132" s="73">
        <f t="shared" si="53"/>
        <v>22256</v>
      </c>
    </row>
    <row r="1133" spans="1:12" x14ac:dyDescent="0.25">
      <c r="A1133" s="67" t="s">
        <v>794</v>
      </c>
      <c r="B1133" s="67" t="s">
        <v>779</v>
      </c>
      <c r="C1133" s="68" t="s">
        <v>3323</v>
      </c>
      <c r="D1133" s="67" t="s">
        <v>1051</v>
      </c>
      <c r="E1133" s="69">
        <v>668.98609999999996</v>
      </c>
      <c r="F1133" s="70">
        <v>5</v>
      </c>
      <c r="G1133" s="72">
        <v>44709</v>
      </c>
      <c r="H1133" s="69">
        <v>540</v>
      </c>
      <c r="I1133" s="69">
        <v>10</v>
      </c>
      <c r="J1133" s="59">
        <f t="shared" si="51"/>
        <v>334.49304999999998</v>
      </c>
      <c r="K1133" s="73" t="str">
        <f t="shared" si="52"/>
        <v/>
      </c>
      <c r="L1133" s="73">
        <f t="shared" si="53"/>
        <v>1672.46525</v>
      </c>
    </row>
    <row r="1134" spans="1:12" x14ac:dyDescent="0.25">
      <c r="A1134" s="67" t="s">
        <v>1038</v>
      </c>
      <c r="B1134" s="67" t="s">
        <v>779</v>
      </c>
      <c r="C1134" s="68" t="s">
        <v>3324</v>
      </c>
      <c r="D1134" s="67" t="s">
        <v>3325</v>
      </c>
      <c r="E1134" s="69">
        <v>300</v>
      </c>
      <c r="F1134" s="70">
        <v>6750</v>
      </c>
      <c r="G1134" s="72">
        <v>47648</v>
      </c>
      <c r="H1134" s="69">
        <v>9999</v>
      </c>
      <c r="I1134" s="69">
        <v>1</v>
      </c>
      <c r="J1134" s="59">
        <f t="shared" si="51"/>
        <v>300</v>
      </c>
      <c r="K1134" s="73" t="str">
        <f t="shared" si="52"/>
        <v/>
      </c>
      <c r="L1134" s="73">
        <f t="shared" si="53"/>
        <v>2025000</v>
      </c>
    </row>
    <row r="1135" spans="1:12" x14ac:dyDescent="0.25">
      <c r="A1135" s="67" t="s">
        <v>824</v>
      </c>
      <c r="B1135" s="67" t="s">
        <v>2784</v>
      </c>
      <c r="C1135" s="68" t="s">
        <v>3326</v>
      </c>
      <c r="D1135" s="67" t="s">
        <v>3327</v>
      </c>
      <c r="E1135" s="69">
        <v>102.3192</v>
      </c>
      <c r="F1135" s="70">
        <v>0</v>
      </c>
      <c r="G1135" s="72">
        <v>44623.5</v>
      </c>
      <c r="H1135" s="69">
        <v>364.5</v>
      </c>
      <c r="I1135" s="69">
        <v>7</v>
      </c>
      <c r="J1135" s="59">
        <f t="shared" si="51"/>
        <v>102.3192</v>
      </c>
      <c r="K1135" s="73" t="str">
        <f t="shared" si="52"/>
        <v/>
      </c>
      <c r="L1135" s="73">
        <f t="shared" si="53"/>
        <v>0</v>
      </c>
    </row>
    <row r="1136" spans="1:12" x14ac:dyDescent="0.25">
      <c r="A1136" s="67" t="s">
        <v>828</v>
      </c>
      <c r="B1136" s="67" t="s">
        <v>779</v>
      </c>
      <c r="C1136" s="68" t="s">
        <v>3328</v>
      </c>
      <c r="D1136" s="67" t="s">
        <v>3329</v>
      </c>
      <c r="E1136" s="69">
        <v>1654.0226</v>
      </c>
      <c r="F1136" s="70">
        <v>4</v>
      </c>
      <c r="G1136" s="72">
        <v>45040.5</v>
      </c>
      <c r="H1136" s="69">
        <v>601.5</v>
      </c>
      <c r="I1136" s="69">
        <v>1</v>
      </c>
      <c r="J1136" s="59">
        <f t="shared" si="51"/>
        <v>1654.0226</v>
      </c>
      <c r="K1136" s="73" t="str">
        <f t="shared" si="52"/>
        <v/>
      </c>
      <c r="L1136" s="73">
        <f t="shared" si="53"/>
        <v>6616.0904</v>
      </c>
    </row>
    <row r="1137" spans="1:12" x14ac:dyDescent="0.25">
      <c r="A1137" s="67" t="s">
        <v>977</v>
      </c>
      <c r="B1137" s="67" t="s">
        <v>1490</v>
      </c>
      <c r="C1137" s="68" t="s">
        <v>3330</v>
      </c>
      <c r="D1137" s="67" t="s">
        <v>3331</v>
      </c>
      <c r="E1137" s="69">
        <v>214</v>
      </c>
      <c r="F1137" s="70">
        <v>87</v>
      </c>
      <c r="G1137" s="72">
        <v>45229</v>
      </c>
      <c r="H1137" s="69">
        <v>1095</v>
      </c>
      <c r="I1137" s="69">
        <v>1</v>
      </c>
      <c r="J1137" s="59">
        <f t="shared" si="51"/>
        <v>214</v>
      </c>
      <c r="K1137" s="73" t="str">
        <f t="shared" si="52"/>
        <v/>
      </c>
      <c r="L1137" s="73">
        <f t="shared" si="53"/>
        <v>18618</v>
      </c>
    </row>
    <row r="1138" spans="1:12" x14ac:dyDescent="0.25">
      <c r="A1138" s="67" t="s">
        <v>945</v>
      </c>
      <c r="B1138" s="67" t="s">
        <v>1217</v>
      </c>
      <c r="C1138" s="68" t="s">
        <v>3332</v>
      </c>
      <c r="D1138" s="67" t="s">
        <v>3333</v>
      </c>
      <c r="E1138" s="69">
        <v>65</v>
      </c>
      <c r="F1138" s="70">
        <v>50</v>
      </c>
      <c r="G1138" s="72">
        <v>44979</v>
      </c>
      <c r="H1138" s="69">
        <v>540</v>
      </c>
      <c r="I1138" s="69">
        <v>1</v>
      </c>
      <c r="J1138" s="59">
        <f t="shared" si="51"/>
        <v>65</v>
      </c>
      <c r="K1138" s="73" t="str">
        <f t="shared" si="52"/>
        <v>Списать</v>
      </c>
      <c r="L1138" s="73">
        <f t="shared" si="53"/>
        <v>3250</v>
      </c>
    </row>
    <row r="1139" spans="1:12" x14ac:dyDescent="0.25">
      <c r="A1139" s="67" t="s">
        <v>922</v>
      </c>
      <c r="B1139" s="67" t="s">
        <v>999</v>
      </c>
      <c r="C1139" s="68" t="s">
        <v>3334</v>
      </c>
      <c r="D1139" s="67" t="s">
        <v>3335</v>
      </c>
      <c r="E1139" s="69">
        <v>214</v>
      </c>
      <c r="F1139" s="70">
        <v>240</v>
      </c>
      <c r="G1139" s="72">
        <v>44596.5</v>
      </c>
      <c r="H1139" s="69">
        <v>247.5</v>
      </c>
      <c r="I1139" s="69">
        <v>4</v>
      </c>
      <c r="J1139" s="59">
        <f t="shared" si="51"/>
        <v>214</v>
      </c>
      <c r="K1139" s="73" t="str">
        <f t="shared" si="52"/>
        <v/>
      </c>
      <c r="L1139" s="73">
        <f t="shared" si="53"/>
        <v>51360</v>
      </c>
    </row>
    <row r="1140" spans="1:12" x14ac:dyDescent="0.25">
      <c r="A1140" s="67" t="s">
        <v>1038</v>
      </c>
      <c r="B1140" s="67" t="s">
        <v>919</v>
      </c>
      <c r="C1140" s="68" t="s">
        <v>3336</v>
      </c>
      <c r="D1140" s="67" t="s">
        <v>3337</v>
      </c>
      <c r="E1140" s="69">
        <v>409.41300000000001</v>
      </c>
      <c r="F1140" s="70">
        <v>0</v>
      </c>
      <c r="G1140" s="72">
        <v>44709</v>
      </c>
      <c r="H1140" s="69">
        <v>480</v>
      </c>
      <c r="I1140" s="69">
        <v>8</v>
      </c>
      <c r="J1140" s="59">
        <f t="shared" si="51"/>
        <v>409.41300000000001</v>
      </c>
      <c r="K1140" s="73" t="str">
        <f t="shared" si="52"/>
        <v/>
      </c>
      <c r="L1140" s="73">
        <f t="shared" si="53"/>
        <v>0</v>
      </c>
    </row>
    <row r="1141" spans="1:12" x14ac:dyDescent="0.25">
      <c r="A1141" s="67" t="s">
        <v>786</v>
      </c>
      <c r="B1141" s="67" t="s">
        <v>2373</v>
      </c>
      <c r="C1141" s="68" t="s">
        <v>3338</v>
      </c>
      <c r="D1141" s="67" t="s">
        <v>3339</v>
      </c>
      <c r="E1141" s="69">
        <v>264</v>
      </c>
      <c r="F1141" s="70">
        <v>143</v>
      </c>
      <c r="G1141" s="72">
        <v>44562</v>
      </c>
      <c r="H1141" s="69">
        <v>273</v>
      </c>
      <c r="I1141" s="69">
        <v>6</v>
      </c>
      <c r="J1141" s="59">
        <f t="shared" si="51"/>
        <v>264</v>
      </c>
      <c r="K1141" s="73" t="str">
        <f t="shared" si="52"/>
        <v/>
      </c>
      <c r="L1141" s="73">
        <f t="shared" si="53"/>
        <v>37752</v>
      </c>
    </row>
    <row r="1142" spans="1:12" x14ac:dyDescent="0.25">
      <c r="A1142" s="67" t="s">
        <v>782</v>
      </c>
      <c r="B1142" s="67" t="s">
        <v>3340</v>
      </c>
      <c r="C1142" s="68" t="s">
        <v>3341</v>
      </c>
      <c r="D1142" s="67" t="s">
        <v>2919</v>
      </c>
      <c r="E1142" s="69">
        <v>214</v>
      </c>
      <c r="F1142" s="70">
        <v>30</v>
      </c>
      <c r="G1142" s="72">
        <v>47761.5</v>
      </c>
      <c r="H1142" s="69">
        <v>9999</v>
      </c>
      <c r="I1142" s="69">
        <v>1</v>
      </c>
      <c r="J1142" s="59">
        <f t="shared" si="51"/>
        <v>214</v>
      </c>
      <c r="K1142" s="73" t="str">
        <f t="shared" si="52"/>
        <v/>
      </c>
      <c r="L1142" s="73">
        <f t="shared" si="53"/>
        <v>6420</v>
      </c>
    </row>
    <row r="1143" spans="1:12" x14ac:dyDescent="0.25">
      <c r="A1143" s="67" t="s">
        <v>858</v>
      </c>
      <c r="B1143" s="67" t="s">
        <v>775</v>
      </c>
      <c r="C1143" s="68" t="s">
        <v>3342</v>
      </c>
      <c r="D1143" s="67" t="s">
        <v>3343</v>
      </c>
      <c r="E1143" s="69">
        <v>148.51560000000001</v>
      </c>
      <c r="F1143" s="70">
        <v>115</v>
      </c>
      <c r="G1143" s="72">
        <v>45169.5</v>
      </c>
      <c r="H1143" s="69">
        <v>730.5</v>
      </c>
      <c r="I1143" s="69">
        <v>1</v>
      </c>
      <c r="J1143" s="59">
        <f t="shared" si="51"/>
        <v>148.51560000000001</v>
      </c>
      <c r="K1143" s="73" t="str">
        <f t="shared" si="52"/>
        <v/>
      </c>
      <c r="L1143" s="73">
        <f t="shared" si="53"/>
        <v>17079.294000000002</v>
      </c>
    </row>
    <row r="1144" spans="1:12" x14ac:dyDescent="0.25">
      <c r="A1144" s="67" t="s">
        <v>828</v>
      </c>
      <c r="B1144" s="67" t="s">
        <v>837</v>
      </c>
      <c r="C1144" s="68" t="s">
        <v>3344</v>
      </c>
      <c r="D1144" s="67" t="s">
        <v>3345</v>
      </c>
      <c r="E1144" s="69">
        <v>214</v>
      </c>
      <c r="F1144" s="70">
        <v>138</v>
      </c>
      <c r="G1144" s="72">
        <v>44681.5</v>
      </c>
      <c r="H1144" s="69">
        <v>1642.5</v>
      </c>
      <c r="I1144" s="69">
        <v>1</v>
      </c>
      <c r="J1144" s="59">
        <f t="shared" si="51"/>
        <v>214</v>
      </c>
      <c r="K1144" s="73" t="str">
        <f t="shared" si="52"/>
        <v/>
      </c>
      <c r="L1144" s="73">
        <f t="shared" si="53"/>
        <v>29532</v>
      </c>
    </row>
    <row r="1145" spans="1:12" x14ac:dyDescent="0.25">
      <c r="A1145" s="67" t="s">
        <v>794</v>
      </c>
      <c r="B1145" s="67" t="s">
        <v>837</v>
      </c>
      <c r="C1145" s="68" t="s">
        <v>3346</v>
      </c>
      <c r="D1145" s="67" t="s">
        <v>3347</v>
      </c>
      <c r="E1145" s="69">
        <v>367.50299999999999</v>
      </c>
      <c r="F1145" s="70">
        <v>31</v>
      </c>
      <c r="G1145" s="72">
        <v>44889</v>
      </c>
      <c r="H1145" s="69">
        <v>720</v>
      </c>
      <c r="I1145" s="69">
        <v>10</v>
      </c>
      <c r="J1145" s="59">
        <f t="shared" si="51"/>
        <v>183.75149999999999</v>
      </c>
      <c r="K1145" s="73" t="str">
        <f t="shared" si="52"/>
        <v/>
      </c>
      <c r="L1145" s="73">
        <f t="shared" si="53"/>
        <v>5696.2964999999995</v>
      </c>
    </row>
    <row r="1146" spans="1:12" x14ac:dyDescent="0.25">
      <c r="A1146" s="67" t="s">
        <v>1002</v>
      </c>
      <c r="B1146" s="67" t="s">
        <v>1165</v>
      </c>
      <c r="C1146" s="68" t="s">
        <v>3348</v>
      </c>
      <c r="D1146" s="67" t="s">
        <v>3349</v>
      </c>
      <c r="E1146" s="69">
        <v>70.549300000000002</v>
      </c>
      <c r="F1146" s="70">
        <v>77</v>
      </c>
      <c r="G1146" s="72">
        <v>44593.5</v>
      </c>
      <c r="H1146" s="69">
        <v>364.5</v>
      </c>
      <c r="I1146" s="69">
        <v>8</v>
      </c>
      <c r="J1146" s="59">
        <f t="shared" si="51"/>
        <v>70.549300000000002</v>
      </c>
      <c r="K1146" s="73" t="str">
        <f t="shared" si="52"/>
        <v>Списать</v>
      </c>
      <c r="L1146" s="73">
        <f t="shared" si="53"/>
        <v>5432.2961000000005</v>
      </c>
    </row>
    <row r="1147" spans="1:12" x14ac:dyDescent="0.25">
      <c r="A1147" s="67" t="s">
        <v>828</v>
      </c>
      <c r="B1147" s="67" t="s">
        <v>873</v>
      </c>
      <c r="C1147" s="68" t="s">
        <v>3350</v>
      </c>
      <c r="D1147" s="67" t="s">
        <v>3351</v>
      </c>
      <c r="E1147" s="69">
        <v>1531.9190000000001</v>
      </c>
      <c r="F1147" s="70">
        <v>9</v>
      </c>
      <c r="G1147" s="72">
        <v>45159</v>
      </c>
      <c r="H1147" s="69">
        <v>720</v>
      </c>
      <c r="I1147" s="69">
        <v>1</v>
      </c>
      <c r="J1147" s="59">
        <f t="shared" si="51"/>
        <v>1531.9190000000001</v>
      </c>
      <c r="K1147" s="73" t="str">
        <f t="shared" si="52"/>
        <v/>
      </c>
      <c r="L1147" s="73">
        <f t="shared" si="53"/>
        <v>13787.271000000001</v>
      </c>
    </row>
    <row r="1148" spans="1:12" x14ac:dyDescent="0.25">
      <c r="A1148" s="67" t="s">
        <v>828</v>
      </c>
      <c r="B1148" s="67" t="s">
        <v>795</v>
      </c>
      <c r="C1148" s="68" t="s">
        <v>3352</v>
      </c>
      <c r="D1148" s="67" t="s">
        <v>3353</v>
      </c>
      <c r="E1148" s="69">
        <v>936.07180000000005</v>
      </c>
      <c r="F1148" s="70">
        <v>3</v>
      </c>
      <c r="G1148" s="72">
        <v>44986.5</v>
      </c>
      <c r="H1148" s="69">
        <v>547.5</v>
      </c>
      <c r="I1148" s="69">
        <v>1</v>
      </c>
      <c r="J1148" s="59">
        <f t="shared" si="51"/>
        <v>936.07180000000005</v>
      </c>
      <c r="K1148" s="73" t="str">
        <f t="shared" si="52"/>
        <v/>
      </c>
      <c r="L1148" s="73">
        <f t="shared" si="53"/>
        <v>2808.2154</v>
      </c>
    </row>
    <row r="1149" spans="1:12" x14ac:dyDescent="0.25">
      <c r="A1149" s="67" t="s">
        <v>794</v>
      </c>
      <c r="B1149" s="67" t="s">
        <v>779</v>
      </c>
      <c r="C1149" s="68" t="s">
        <v>3354</v>
      </c>
      <c r="D1149" s="67" t="s">
        <v>3355</v>
      </c>
      <c r="E1149" s="69">
        <v>300</v>
      </c>
      <c r="F1149" s="70">
        <v>3000</v>
      </c>
      <c r="G1149" s="72">
        <v>47648</v>
      </c>
      <c r="H1149" s="69">
        <v>9999</v>
      </c>
      <c r="I1149" s="69">
        <v>1</v>
      </c>
      <c r="J1149" s="59">
        <f t="shared" si="51"/>
        <v>300</v>
      </c>
      <c r="K1149" s="73" t="str">
        <f t="shared" si="52"/>
        <v/>
      </c>
      <c r="L1149" s="73">
        <f t="shared" si="53"/>
        <v>900000</v>
      </c>
    </row>
    <row r="1150" spans="1:12" x14ac:dyDescent="0.25">
      <c r="A1150" s="67" t="s">
        <v>1121</v>
      </c>
      <c r="B1150" s="67" t="s">
        <v>779</v>
      </c>
      <c r="C1150" s="68" t="s">
        <v>3356</v>
      </c>
      <c r="D1150" s="67" t="s">
        <v>3357</v>
      </c>
      <c r="E1150" s="69">
        <v>115.5895</v>
      </c>
      <c r="F1150" s="70">
        <v>20</v>
      </c>
      <c r="G1150" s="72">
        <v>44679</v>
      </c>
      <c r="H1150" s="69">
        <v>480</v>
      </c>
      <c r="I1150" s="69">
        <v>9</v>
      </c>
      <c r="J1150" s="59">
        <f t="shared" si="51"/>
        <v>57.794750000000001</v>
      </c>
      <c r="K1150" s="73" t="str">
        <f t="shared" si="52"/>
        <v>Списать</v>
      </c>
      <c r="L1150" s="73">
        <f t="shared" si="53"/>
        <v>1155.895</v>
      </c>
    </row>
    <row r="1151" spans="1:12" x14ac:dyDescent="0.25">
      <c r="A1151" s="67" t="s">
        <v>782</v>
      </c>
      <c r="B1151" s="67" t="s">
        <v>1069</v>
      </c>
      <c r="C1151" s="68" t="s">
        <v>3358</v>
      </c>
      <c r="D1151" s="67" t="s">
        <v>3359</v>
      </c>
      <c r="E1151" s="69">
        <v>199.2568</v>
      </c>
      <c r="F1151" s="70">
        <v>120</v>
      </c>
      <c r="G1151" s="72">
        <v>45229</v>
      </c>
      <c r="H1151" s="69">
        <v>1095</v>
      </c>
      <c r="I1151" s="69">
        <v>1</v>
      </c>
      <c r="J1151" s="59">
        <f t="shared" si="51"/>
        <v>199.2568</v>
      </c>
      <c r="K1151" s="73" t="str">
        <f t="shared" si="52"/>
        <v/>
      </c>
      <c r="L1151" s="73">
        <f t="shared" si="53"/>
        <v>23910.815999999999</v>
      </c>
    </row>
    <row r="1152" spans="1:12" x14ac:dyDescent="0.25">
      <c r="A1152" s="67" t="s">
        <v>820</v>
      </c>
      <c r="B1152" s="67" t="s">
        <v>2736</v>
      </c>
      <c r="C1152" s="68" t="s">
        <v>3360</v>
      </c>
      <c r="D1152" s="67" t="s">
        <v>3361</v>
      </c>
      <c r="E1152" s="69">
        <v>214</v>
      </c>
      <c r="F1152" s="70">
        <v>246</v>
      </c>
      <c r="G1152" s="72">
        <v>44563.5</v>
      </c>
      <c r="H1152" s="69">
        <v>364.5</v>
      </c>
      <c r="I1152" s="69">
        <v>9</v>
      </c>
      <c r="J1152" s="59">
        <f t="shared" si="51"/>
        <v>107</v>
      </c>
      <c r="K1152" s="73" t="str">
        <f t="shared" si="52"/>
        <v/>
      </c>
      <c r="L1152" s="73">
        <f t="shared" si="53"/>
        <v>26322</v>
      </c>
    </row>
    <row r="1153" spans="1:12" x14ac:dyDescent="0.25">
      <c r="A1153" s="67" t="s">
        <v>968</v>
      </c>
      <c r="B1153" s="67" t="s">
        <v>844</v>
      </c>
      <c r="C1153" s="68" t="s">
        <v>3362</v>
      </c>
      <c r="D1153" s="67" t="s">
        <v>3363</v>
      </c>
      <c r="E1153" s="69">
        <v>158.80000000000001</v>
      </c>
      <c r="F1153" s="70">
        <v>15</v>
      </c>
      <c r="G1153" s="72">
        <v>44563.5</v>
      </c>
      <c r="H1153" s="69">
        <v>364.5</v>
      </c>
      <c r="I1153" s="69">
        <v>9</v>
      </c>
      <c r="J1153" s="59">
        <f t="shared" si="51"/>
        <v>79.400000000000006</v>
      </c>
      <c r="K1153" s="73" t="str">
        <f t="shared" si="52"/>
        <v>Списать</v>
      </c>
      <c r="L1153" s="73">
        <f t="shared" si="53"/>
        <v>1191</v>
      </c>
    </row>
    <row r="1154" spans="1:12" x14ac:dyDescent="0.25">
      <c r="A1154" s="67" t="s">
        <v>1197</v>
      </c>
      <c r="B1154" s="67" t="s">
        <v>3364</v>
      </c>
      <c r="C1154" s="68" t="s">
        <v>3365</v>
      </c>
      <c r="D1154" s="67" t="s">
        <v>3366</v>
      </c>
      <c r="E1154" s="69">
        <v>21.073499999999999</v>
      </c>
      <c r="F1154" s="70">
        <v>102</v>
      </c>
      <c r="G1154" s="72">
        <v>44979</v>
      </c>
      <c r="H1154" s="69">
        <v>540</v>
      </c>
      <c r="I1154" s="69">
        <v>1</v>
      </c>
      <c r="J1154" s="59">
        <f t="shared" si="51"/>
        <v>21.073499999999999</v>
      </c>
      <c r="K1154" s="73" t="str">
        <f t="shared" si="52"/>
        <v>Списать</v>
      </c>
      <c r="L1154" s="73">
        <f t="shared" si="53"/>
        <v>2149.4969999999998</v>
      </c>
    </row>
    <row r="1155" spans="1:12" x14ac:dyDescent="0.25">
      <c r="A1155" s="67" t="s">
        <v>945</v>
      </c>
      <c r="B1155" s="67" t="s">
        <v>1340</v>
      </c>
      <c r="C1155" s="68" t="s">
        <v>3367</v>
      </c>
      <c r="D1155" s="67" t="s">
        <v>3368</v>
      </c>
      <c r="E1155" s="69">
        <v>199</v>
      </c>
      <c r="F1155" s="70">
        <v>43</v>
      </c>
      <c r="G1155" s="72">
        <v>45244</v>
      </c>
      <c r="H1155" s="69">
        <v>1080</v>
      </c>
      <c r="I1155" s="69">
        <v>1</v>
      </c>
      <c r="J1155" s="59">
        <f t="shared" ref="J1155:J1218" si="54">IF(I1155&gt;8,E1155/2,E1155)</f>
        <v>199</v>
      </c>
      <c r="K1155" s="73" t="str">
        <f t="shared" ref="K1155:K1218" si="55">IF(J1155&lt;100,"Списать","")</f>
        <v/>
      </c>
      <c r="L1155" s="73">
        <f t="shared" ref="L1155:L1218" si="56">F1155*J1155</f>
        <v>8557</v>
      </c>
    </row>
    <row r="1156" spans="1:12" x14ac:dyDescent="0.25">
      <c r="A1156" s="67" t="s">
        <v>794</v>
      </c>
      <c r="B1156" s="67" t="s">
        <v>802</v>
      </c>
      <c r="C1156" s="68" t="s">
        <v>3369</v>
      </c>
      <c r="D1156" s="67" t="s">
        <v>3370</v>
      </c>
      <c r="E1156" s="69">
        <v>214</v>
      </c>
      <c r="F1156" s="70">
        <v>92</v>
      </c>
      <c r="G1156" s="72">
        <v>45199</v>
      </c>
      <c r="H1156" s="69">
        <v>1125</v>
      </c>
      <c r="I1156" s="69">
        <v>1</v>
      </c>
      <c r="J1156" s="59">
        <f t="shared" si="54"/>
        <v>214</v>
      </c>
      <c r="K1156" s="73" t="str">
        <f t="shared" si="55"/>
        <v/>
      </c>
      <c r="L1156" s="73">
        <f t="shared" si="56"/>
        <v>19688</v>
      </c>
    </row>
    <row r="1157" spans="1:12" x14ac:dyDescent="0.25">
      <c r="A1157" s="67" t="s">
        <v>2069</v>
      </c>
      <c r="B1157" s="67" t="s">
        <v>958</v>
      </c>
      <c r="C1157" s="68" t="s">
        <v>3371</v>
      </c>
      <c r="D1157" s="67" t="s">
        <v>3372</v>
      </c>
      <c r="E1157" s="69">
        <v>791.68320000000006</v>
      </c>
      <c r="F1157" s="70">
        <v>105</v>
      </c>
      <c r="G1157" s="72">
        <v>44571</v>
      </c>
      <c r="H1157" s="69">
        <v>162</v>
      </c>
      <c r="I1157" s="69">
        <v>2</v>
      </c>
      <c r="J1157" s="59">
        <f t="shared" si="54"/>
        <v>791.68320000000006</v>
      </c>
      <c r="K1157" s="73" t="str">
        <f t="shared" si="55"/>
        <v/>
      </c>
      <c r="L1157" s="73">
        <f t="shared" si="56"/>
        <v>83126.736000000004</v>
      </c>
    </row>
    <row r="1158" spans="1:12" x14ac:dyDescent="0.25">
      <c r="A1158" s="67" t="s">
        <v>864</v>
      </c>
      <c r="B1158" s="67" t="s">
        <v>810</v>
      </c>
      <c r="C1158" s="68" t="s">
        <v>3373</v>
      </c>
      <c r="D1158" s="67" t="s">
        <v>3374</v>
      </c>
      <c r="E1158" s="69">
        <v>264</v>
      </c>
      <c r="F1158" s="70">
        <v>49</v>
      </c>
      <c r="G1158" s="72">
        <v>47648</v>
      </c>
      <c r="H1158" s="69">
        <v>9999</v>
      </c>
      <c r="I1158" s="69">
        <v>1</v>
      </c>
      <c r="J1158" s="59">
        <f t="shared" si="54"/>
        <v>264</v>
      </c>
      <c r="K1158" s="73" t="str">
        <f t="shared" si="55"/>
        <v/>
      </c>
      <c r="L1158" s="73">
        <f t="shared" si="56"/>
        <v>12936</v>
      </c>
    </row>
    <row r="1159" spans="1:12" x14ac:dyDescent="0.25">
      <c r="A1159" s="67" t="s">
        <v>782</v>
      </c>
      <c r="B1159" s="67" t="s">
        <v>851</v>
      </c>
      <c r="C1159" s="68" t="s">
        <v>3375</v>
      </c>
      <c r="D1159" s="67" t="s">
        <v>3376</v>
      </c>
      <c r="E1159" s="69">
        <v>259.67500000000001</v>
      </c>
      <c r="F1159" s="70">
        <v>8</v>
      </c>
      <c r="G1159" s="72">
        <v>45159</v>
      </c>
      <c r="H1159" s="69">
        <v>720</v>
      </c>
      <c r="I1159" s="69">
        <v>1</v>
      </c>
      <c r="J1159" s="59">
        <f t="shared" si="54"/>
        <v>259.67500000000001</v>
      </c>
      <c r="K1159" s="73" t="str">
        <f t="shared" si="55"/>
        <v/>
      </c>
      <c r="L1159" s="73">
        <f t="shared" si="56"/>
        <v>2077.4</v>
      </c>
    </row>
    <row r="1160" spans="1:12" x14ac:dyDescent="0.25">
      <c r="A1160" s="67" t="s">
        <v>798</v>
      </c>
      <c r="B1160" s="67" t="s">
        <v>837</v>
      </c>
      <c r="C1160" s="68" t="s">
        <v>3377</v>
      </c>
      <c r="D1160" s="67" t="s">
        <v>3378</v>
      </c>
      <c r="E1160" s="69">
        <v>214</v>
      </c>
      <c r="F1160" s="70">
        <v>199</v>
      </c>
      <c r="G1160" s="72">
        <v>44649</v>
      </c>
      <c r="H1160" s="69">
        <v>450</v>
      </c>
      <c r="I1160" s="69">
        <v>9</v>
      </c>
      <c r="J1160" s="59">
        <f t="shared" si="54"/>
        <v>107</v>
      </c>
      <c r="K1160" s="73" t="str">
        <f t="shared" si="55"/>
        <v/>
      </c>
      <c r="L1160" s="73">
        <f t="shared" si="56"/>
        <v>21293</v>
      </c>
    </row>
    <row r="1161" spans="1:12" x14ac:dyDescent="0.25">
      <c r="A1161" s="67" t="s">
        <v>786</v>
      </c>
      <c r="B1161" s="67" t="s">
        <v>2746</v>
      </c>
      <c r="C1161" s="68" t="s">
        <v>3379</v>
      </c>
      <c r="D1161" s="67" t="s">
        <v>3380</v>
      </c>
      <c r="E1161" s="69">
        <v>133.9787</v>
      </c>
      <c r="F1161" s="70">
        <v>26</v>
      </c>
      <c r="G1161" s="72">
        <v>44899.5</v>
      </c>
      <c r="H1161" s="69">
        <v>730.5</v>
      </c>
      <c r="I1161" s="69">
        <v>10</v>
      </c>
      <c r="J1161" s="59">
        <f t="shared" si="54"/>
        <v>66.989350000000002</v>
      </c>
      <c r="K1161" s="73" t="str">
        <f t="shared" si="55"/>
        <v>Списать</v>
      </c>
      <c r="L1161" s="73">
        <f t="shared" si="56"/>
        <v>1741.7231000000002</v>
      </c>
    </row>
    <row r="1162" spans="1:12" x14ac:dyDescent="0.25">
      <c r="A1162" s="67" t="s">
        <v>858</v>
      </c>
      <c r="B1162" s="67" t="s">
        <v>992</v>
      </c>
      <c r="C1162" s="68" t="s">
        <v>3381</v>
      </c>
      <c r="D1162" s="67" t="s">
        <v>3382</v>
      </c>
      <c r="E1162" s="69">
        <v>49.009099999999997</v>
      </c>
      <c r="F1162" s="70">
        <v>40</v>
      </c>
      <c r="G1162" s="72">
        <v>44559</v>
      </c>
      <c r="H1162" s="69">
        <v>210</v>
      </c>
      <c r="I1162" s="69">
        <v>4</v>
      </c>
      <c r="J1162" s="59">
        <f t="shared" si="54"/>
        <v>49.009099999999997</v>
      </c>
      <c r="K1162" s="73" t="str">
        <f t="shared" si="55"/>
        <v>Списать</v>
      </c>
      <c r="L1162" s="73">
        <f t="shared" si="56"/>
        <v>1960.3639999999998</v>
      </c>
    </row>
    <row r="1163" spans="1:12" x14ac:dyDescent="0.25">
      <c r="A1163" s="67" t="s">
        <v>900</v>
      </c>
      <c r="B1163" s="67" t="s">
        <v>1677</v>
      </c>
      <c r="C1163" s="68" t="s">
        <v>3383</v>
      </c>
      <c r="D1163" s="67" t="s">
        <v>3384</v>
      </c>
      <c r="E1163" s="69">
        <v>214</v>
      </c>
      <c r="F1163" s="70">
        <v>271</v>
      </c>
      <c r="G1163" s="72">
        <v>44979</v>
      </c>
      <c r="H1163" s="69">
        <v>540</v>
      </c>
      <c r="I1163" s="69">
        <v>1</v>
      </c>
      <c r="J1163" s="59">
        <f t="shared" si="54"/>
        <v>214</v>
      </c>
      <c r="K1163" s="73" t="str">
        <f t="shared" si="55"/>
        <v/>
      </c>
      <c r="L1163" s="73">
        <f t="shared" si="56"/>
        <v>57994</v>
      </c>
    </row>
    <row r="1164" spans="1:12" x14ac:dyDescent="0.25">
      <c r="A1164" s="67" t="s">
        <v>820</v>
      </c>
      <c r="B1164" s="67" t="s">
        <v>904</v>
      </c>
      <c r="C1164" s="68" t="s">
        <v>3385</v>
      </c>
      <c r="D1164" s="67" t="s">
        <v>3386</v>
      </c>
      <c r="E1164" s="69">
        <v>283.47800000000001</v>
      </c>
      <c r="F1164" s="70">
        <v>18</v>
      </c>
      <c r="G1164" s="72">
        <v>44898</v>
      </c>
      <c r="H1164" s="69">
        <v>729</v>
      </c>
      <c r="I1164" s="69">
        <v>10</v>
      </c>
      <c r="J1164" s="59">
        <f t="shared" si="54"/>
        <v>141.739</v>
      </c>
      <c r="K1164" s="73" t="str">
        <f t="shared" si="55"/>
        <v/>
      </c>
      <c r="L1164" s="73">
        <f t="shared" si="56"/>
        <v>2551.3020000000001</v>
      </c>
    </row>
    <row r="1165" spans="1:12" x14ac:dyDescent="0.25">
      <c r="A1165" s="67" t="s">
        <v>3299</v>
      </c>
      <c r="B1165" s="67" t="s">
        <v>999</v>
      </c>
      <c r="C1165" s="68" t="s">
        <v>3387</v>
      </c>
      <c r="D1165" s="67" t="s">
        <v>3388</v>
      </c>
      <c r="E1165" s="69">
        <v>214</v>
      </c>
      <c r="F1165" s="70">
        <v>0</v>
      </c>
      <c r="G1165" s="72">
        <v>44979</v>
      </c>
      <c r="H1165" s="69">
        <v>540</v>
      </c>
      <c r="I1165" s="69">
        <v>1</v>
      </c>
      <c r="J1165" s="59">
        <f t="shared" si="54"/>
        <v>214</v>
      </c>
      <c r="K1165" s="73" t="str">
        <f t="shared" si="55"/>
        <v/>
      </c>
      <c r="L1165" s="73">
        <f t="shared" si="56"/>
        <v>0</v>
      </c>
    </row>
    <row r="1166" spans="1:12" x14ac:dyDescent="0.25">
      <c r="A1166" s="67" t="s">
        <v>3196</v>
      </c>
      <c r="B1166" s="67" t="s">
        <v>837</v>
      </c>
      <c r="C1166" s="68" t="s">
        <v>3389</v>
      </c>
      <c r="D1166" s="67" t="s">
        <v>3390</v>
      </c>
      <c r="E1166" s="69">
        <v>214</v>
      </c>
      <c r="F1166" s="70">
        <v>67</v>
      </c>
      <c r="G1166" s="72">
        <v>44859</v>
      </c>
      <c r="H1166" s="69">
        <v>720</v>
      </c>
      <c r="I1166" s="69">
        <v>11</v>
      </c>
      <c r="J1166" s="59">
        <f t="shared" si="54"/>
        <v>107</v>
      </c>
      <c r="K1166" s="73" t="str">
        <f t="shared" si="55"/>
        <v/>
      </c>
      <c r="L1166" s="73">
        <f t="shared" si="56"/>
        <v>7169</v>
      </c>
    </row>
    <row r="1167" spans="1:12" x14ac:dyDescent="0.25">
      <c r="A1167" s="67" t="s">
        <v>786</v>
      </c>
      <c r="B1167" s="67" t="s">
        <v>963</v>
      </c>
      <c r="C1167" s="68" t="s">
        <v>3391</v>
      </c>
      <c r="D1167" s="67" t="s">
        <v>3392</v>
      </c>
      <c r="E1167" s="69">
        <v>214</v>
      </c>
      <c r="F1167" s="70">
        <v>1068</v>
      </c>
      <c r="G1167" s="72">
        <v>44979</v>
      </c>
      <c r="H1167" s="69">
        <v>540</v>
      </c>
      <c r="I1167" s="69">
        <v>1</v>
      </c>
      <c r="J1167" s="59">
        <f t="shared" si="54"/>
        <v>214</v>
      </c>
      <c r="K1167" s="73" t="str">
        <f t="shared" si="55"/>
        <v/>
      </c>
      <c r="L1167" s="73">
        <f t="shared" si="56"/>
        <v>228552</v>
      </c>
    </row>
    <row r="1168" spans="1:12" x14ac:dyDescent="0.25">
      <c r="A1168" s="67" t="s">
        <v>1130</v>
      </c>
      <c r="B1168" s="67" t="s">
        <v>1372</v>
      </c>
      <c r="C1168" s="68" t="s">
        <v>3393</v>
      </c>
      <c r="D1168" s="67" t="s">
        <v>3394</v>
      </c>
      <c r="E1168" s="69">
        <v>111.89</v>
      </c>
      <c r="F1168" s="70">
        <v>0</v>
      </c>
      <c r="G1168" s="72">
        <v>47648</v>
      </c>
      <c r="H1168" s="69">
        <v>9999</v>
      </c>
      <c r="I1168" s="69">
        <v>10</v>
      </c>
      <c r="J1168" s="59">
        <f t="shared" si="54"/>
        <v>55.945</v>
      </c>
      <c r="K1168" s="73" t="str">
        <f t="shared" si="55"/>
        <v>Списать</v>
      </c>
      <c r="L1168" s="73">
        <f t="shared" si="56"/>
        <v>0</v>
      </c>
    </row>
    <row r="1169" spans="1:12" x14ac:dyDescent="0.25">
      <c r="A1169" s="67" t="s">
        <v>794</v>
      </c>
      <c r="B1169" s="67" t="s">
        <v>1058</v>
      </c>
      <c r="C1169" s="68" t="s">
        <v>3395</v>
      </c>
      <c r="D1169" s="67" t="s">
        <v>3396</v>
      </c>
      <c r="E1169" s="69">
        <v>200</v>
      </c>
      <c r="F1169" s="70">
        <v>58</v>
      </c>
      <c r="G1169" s="72">
        <v>45169.5</v>
      </c>
      <c r="H1169" s="69">
        <v>730.5</v>
      </c>
      <c r="I1169" s="69">
        <v>1</v>
      </c>
      <c r="J1169" s="59">
        <f t="shared" si="54"/>
        <v>200</v>
      </c>
      <c r="K1169" s="73" t="str">
        <f t="shared" si="55"/>
        <v/>
      </c>
      <c r="L1169" s="73">
        <f t="shared" si="56"/>
        <v>11600</v>
      </c>
    </row>
    <row r="1170" spans="1:12" x14ac:dyDescent="0.25">
      <c r="A1170" s="67" t="s">
        <v>881</v>
      </c>
      <c r="B1170" s="67" t="s">
        <v>3311</v>
      </c>
      <c r="C1170" s="68" t="s">
        <v>3397</v>
      </c>
      <c r="D1170" s="67" t="s">
        <v>3398</v>
      </c>
      <c r="E1170" s="69">
        <v>25.638500000000001</v>
      </c>
      <c r="F1170" s="70">
        <v>17</v>
      </c>
      <c r="G1170" s="72">
        <v>44589</v>
      </c>
      <c r="H1170" s="69">
        <v>270</v>
      </c>
      <c r="I1170" s="69">
        <v>5</v>
      </c>
      <c r="J1170" s="59">
        <f t="shared" si="54"/>
        <v>25.638500000000001</v>
      </c>
      <c r="K1170" s="73" t="str">
        <f t="shared" si="55"/>
        <v>Списать</v>
      </c>
      <c r="L1170" s="73">
        <f t="shared" si="56"/>
        <v>435.85450000000003</v>
      </c>
    </row>
    <row r="1171" spans="1:12" x14ac:dyDescent="0.25">
      <c r="A1171" s="67" t="s">
        <v>828</v>
      </c>
      <c r="B1171" s="67" t="s">
        <v>833</v>
      </c>
      <c r="C1171" s="68" t="s">
        <v>3399</v>
      </c>
      <c r="D1171" s="67" t="s">
        <v>3400</v>
      </c>
      <c r="E1171" s="69">
        <v>378.3</v>
      </c>
      <c r="F1171" s="70">
        <v>0</v>
      </c>
      <c r="G1171" s="72">
        <v>44563.5</v>
      </c>
      <c r="H1171" s="69">
        <v>364.5</v>
      </c>
      <c r="I1171" s="69">
        <v>9</v>
      </c>
      <c r="J1171" s="59">
        <f t="shared" si="54"/>
        <v>189.15</v>
      </c>
      <c r="K1171" s="73" t="str">
        <f t="shared" si="55"/>
        <v/>
      </c>
      <c r="L1171" s="73">
        <f t="shared" si="56"/>
        <v>0</v>
      </c>
    </row>
    <row r="1172" spans="1:12" x14ac:dyDescent="0.25">
      <c r="A1172" s="67" t="s">
        <v>809</v>
      </c>
      <c r="B1172" s="67" t="s">
        <v>889</v>
      </c>
      <c r="C1172" s="68" t="s">
        <v>3401</v>
      </c>
      <c r="D1172" s="67" t="s">
        <v>3402</v>
      </c>
      <c r="E1172" s="69">
        <v>214</v>
      </c>
      <c r="F1172" s="70">
        <v>12</v>
      </c>
      <c r="G1172" s="72">
        <v>44563.5</v>
      </c>
      <c r="H1172" s="69">
        <v>364.5</v>
      </c>
      <c r="I1172" s="69">
        <v>9</v>
      </c>
      <c r="J1172" s="59">
        <f t="shared" si="54"/>
        <v>107</v>
      </c>
      <c r="K1172" s="73" t="str">
        <f t="shared" si="55"/>
        <v/>
      </c>
      <c r="L1172" s="73">
        <f t="shared" si="56"/>
        <v>1284</v>
      </c>
    </row>
    <row r="1173" spans="1:12" x14ac:dyDescent="0.25">
      <c r="A1173" s="67" t="s">
        <v>794</v>
      </c>
      <c r="B1173" s="67" t="s">
        <v>3403</v>
      </c>
      <c r="C1173" s="68" t="s">
        <v>3404</v>
      </c>
      <c r="D1173" s="67" t="s">
        <v>2138</v>
      </c>
      <c r="E1173" s="69">
        <v>58.395499999999998</v>
      </c>
      <c r="F1173" s="70">
        <v>472</v>
      </c>
      <c r="G1173" s="72">
        <v>44640</v>
      </c>
      <c r="H1173" s="69">
        <v>321</v>
      </c>
      <c r="I1173" s="69">
        <v>5</v>
      </c>
      <c r="J1173" s="59">
        <f t="shared" si="54"/>
        <v>58.395499999999998</v>
      </c>
      <c r="K1173" s="73" t="str">
        <f t="shared" si="55"/>
        <v>Списать</v>
      </c>
      <c r="L1173" s="73">
        <f t="shared" si="56"/>
        <v>27562.675999999999</v>
      </c>
    </row>
    <row r="1174" spans="1:12" x14ac:dyDescent="0.25">
      <c r="A1174" s="67" t="s">
        <v>809</v>
      </c>
      <c r="B1174" s="67" t="s">
        <v>1484</v>
      </c>
      <c r="C1174" s="68" t="s">
        <v>3405</v>
      </c>
      <c r="D1174" s="67" t="s">
        <v>3406</v>
      </c>
      <c r="E1174" s="69">
        <v>214</v>
      </c>
      <c r="F1174" s="70">
        <v>147</v>
      </c>
      <c r="G1174" s="72">
        <v>44979</v>
      </c>
      <c r="H1174" s="69">
        <v>540</v>
      </c>
      <c r="I1174" s="69">
        <v>1</v>
      </c>
      <c r="J1174" s="59">
        <f t="shared" si="54"/>
        <v>214</v>
      </c>
      <c r="K1174" s="73" t="str">
        <f t="shared" si="55"/>
        <v/>
      </c>
      <c r="L1174" s="73">
        <f t="shared" si="56"/>
        <v>31458</v>
      </c>
    </row>
    <row r="1175" spans="1:12" x14ac:dyDescent="0.25">
      <c r="A1175" s="67" t="s">
        <v>836</v>
      </c>
      <c r="B1175" s="67" t="s">
        <v>1276</v>
      </c>
      <c r="C1175" s="68" t="s">
        <v>3407</v>
      </c>
      <c r="D1175" s="67" t="s">
        <v>3408</v>
      </c>
      <c r="E1175" s="69">
        <v>214</v>
      </c>
      <c r="F1175" s="70">
        <v>28</v>
      </c>
      <c r="G1175" s="72">
        <v>44869.5</v>
      </c>
      <c r="H1175" s="69">
        <v>730.5</v>
      </c>
      <c r="I1175" s="69">
        <v>11</v>
      </c>
      <c r="J1175" s="59">
        <f t="shared" si="54"/>
        <v>107</v>
      </c>
      <c r="K1175" s="73" t="str">
        <f t="shared" si="55"/>
        <v/>
      </c>
      <c r="L1175" s="73">
        <f t="shared" si="56"/>
        <v>2996</v>
      </c>
    </row>
    <row r="1176" spans="1:12" x14ac:dyDescent="0.25">
      <c r="A1176" s="67" t="s">
        <v>794</v>
      </c>
      <c r="B1176" s="67" t="s">
        <v>2229</v>
      </c>
      <c r="C1176" s="68" t="s">
        <v>3409</v>
      </c>
      <c r="D1176" s="67" t="s">
        <v>3410</v>
      </c>
      <c r="E1176" s="69">
        <v>162</v>
      </c>
      <c r="F1176" s="70">
        <v>66</v>
      </c>
      <c r="G1176" s="72">
        <v>44867</v>
      </c>
      <c r="H1176" s="69">
        <v>5475</v>
      </c>
      <c r="I1176" s="69">
        <v>1</v>
      </c>
      <c r="J1176" s="59">
        <f t="shared" si="54"/>
        <v>162</v>
      </c>
      <c r="K1176" s="73" t="str">
        <f t="shared" si="55"/>
        <v/>
      </c>
      <c r="L1176" s="73">
        <f t="shared" si="56"/>
        <v>10692</v>
      </c>
    </row>
    <row r="1177" spans="1:12" x14ac:dyDescent="0.25">
      <c r="A1177" s="67" t="s">
        <v>1194</v>
      </c>
      <c r="B1177" s="67" t="s">
        <v>779</v>
      </c>
      <c r="C1177" s="68" t="s">
        <v>3411</v>
      </c>
      <c r="D1177" s="67" t="s">
        <v>3412</v>
      </c>
      <c r="E1177" s="69">
        <v>157.87350000000001</v>
      </c>
      <c r="F1177" s="70">
        <v>19</v>
      </c>
      <c r="G1177" s="72">
        <v>47648</v>
      </c>
      <c r="H1177" s="69">
        <v>9999</v>
      </c>
      <c r="I1177" s="69">
        <v>10</v>
      </c>
      <c r="J1177" s="59">
        <f t="shared" si="54"/>
        <v>78.936750000000004</v>
      </c>
      <c r="K1177" s="73" t="str">
        <f t="shared" si="55"/>
        <v>Списать</v>
      </c>
      <c r="L1177" s="73">
        <f t="shared" si="56"/>
        <v>1499.7982500000001</v>
      </c>
    </row>
    <row r="1178" spans="1:12" x14ac:dyDescent="0.25">
      <c r="A1178" s="67" t="s">
        <v>928</v>
      </c>
      <c r="B1178" s="67" t="s">
        <v>851</v>
      </c>
      <c r="C1178" s="68" t="s">
        <v>3413</v>
      </c>
      <c r="D1178" s="67" t="s">
        <v>3414</v>
      </c>
      <c r="E1178" s="69">
        <v>59.5901</v>
      </c>
      <c r="F1178" s="70">
        <v>6</v>
      </c>
      <c r="G1178" s="72">
        <v>44979</v>
      </c>
      <c r="H1178" s="69">
        <v>540</v>
      </c>
      <c r="I1178" s="69">
        <v>1</v>
      </c>
      <c r="J1178" s="59">
        <f t="shared" si="54"/>
        <v>59.5901</v>
      </c>
      <c r="K1178" s="73" t="str">
        <f t="shared" si="55"/>
        <v>Списать</v>
      </c>
      <c r="L1178" s="73">
        <f t="shared" si="56"/>
        <v>357.54059999999998</v>
      </c>
    </row>
    <row r="1179" spans="1:12" x14ac:dyDescent="0.25">
      <c r="A1179" s="67" t="s">
        <v>828</v>
      </c>
      <c r="B1179" s="67" t="s">
        <v>1629</v>
      </c>
      <c r="C1179" s="68" t="s">
        <v>3415</v>
      </c>
      <c r="D1179" s="67" t="s">
        <v>3416</v>
      </c>
      <c r="E1179" s="69">
        <v>116.24</v>
      </c>
      <c r="F1179" s="70">
        <v>12</v>
      </c>
      <c r="G1179" s="72">
        <v>44869.5</v>
      </c>
      <c r="H1179" s="69">
        <v>730.5</v>
      </c>
      <c r="I1179" s="69">
        <v>11</v>
      </c>
      <c r="J1179" s="59">
        <f t="shared" si="54"/>
        <v>58.12</v>
      </c>
      <c r="K1179" s="73" t="str">
        <f t="shared" si="55"/>
        <v>Списать</v>
      </c>
      <c r="L1179" s="73">
        <f t="shared" si="56"/>
        <v>697.43999999999994</v>
      </c>
    </row>
    <row r="1180" spans="1:12" x14ac:dyDescent="0.25">
      <c r="A1180" s="67" t="s">
        <v>828</v>
      </c>
      <c r="B1180" s="67" t="s">
        <v>1573</v>
      </c>
      <c r="C1180" s="68" t="s">
        <v>3417</v>
      </c>
      <c r="D1180" s="67" t="s">
        <v>3418</v>
      </c>
      <c r="E1180" s="69">
        <v>122.9684</v>
      </c>
      <c r="F1180" s="70">
        <v>15</v>
      </c>
      <c r="G1180" s="72">
        <v>44868</v>
      </c>
      <c r="H1180" s="69">
        <v>729</v>
      </c>
      <c r="I1180" s="69">
        <v>11</v>
      </c>
      <c r="J1180" s="59">
        <f t="shared" si="54"/>
        <v>61.484200000000001</v>
      </c>
      <c r="K1180" s="73" t="str">
        <f t="shared" si="55"/>
        <v>Списать</v>
      </c>
      <c r="L1180" s="73">
        <f t="shared" si="56"/>
        <v>922.26300000000003</v>
      </c>
    </row>
    <row r="1181" spans="1:12" x14ac:dyDescent="0.25">
      <c r="A1181" s="67" t="s">
        <v>820</v>
      </c>
      <c r="B1181" s="67" t="s">
        <v>859</v>
      </c>
      <c r="C1181" s="68" t="s">
        <v>3419</v>
      </c>
      <c r="D1181" s="67" t="s">
        <v>3420</v>
      </c>
      <c r="E1181" s="69">
        <v>214</v>
      </c>
      <c r="F1181" s="70">
        <v>84</v>
      </c>
      <c r="G1181" s="72">
        <v>45349</v>
      </c>
      <c r="H1181" s="69">
        <v>975</v>
      </c>
      <c r="I1181" s="69">
        <v>1</v>
      </c>
      <c r="J1181" s="59">
        <f t="shared" si="54"/>
        <v>214</v>
      </c>
      <c r="K1181" s="73" t="str">
        <f t="shared" si="55"/>
        <v/>
      </c>
      <c r="L1181" s="73">
        <f t="shared" si="56"/>
        <v>17976</v>
      </c>
    </row>
    <row r="1182" spans="1:12" x14ac:dyDescent="0.25">
      <c r="A1182" s="67" t="s">
        <v>881</v>
      </c>
      <c r="B1182" s="67" t="s">
        <v>882</v>
      </c>
      <c r="C1182" s="68" t="s">
        <v>3421</v>
      </c>
      <c r="D1182" s="67" t="s">
        <v>3422</v>
      </c>
      <c r="E1182" s="69">
        <v>56.604900000000001</v>
      </c>
      <c r="F1182" s="70">
        <v>352</v>
      </c>
      <c r="G1182" s="72">
        <v>44595</v>
      </c>
      <c r="H1182" s="69">
        <v>366</v>
      </c>
      <c r="I1182" s="69">
        <v>8</v>
      </c>
      <c r="J1182" s="59">
        <f t="shared" si="54"/>
        <v>56.604900000000001</v>
      </c>
      <c r="K1182" s="73" t="str">
        <f t="shared" si="55"/>
        <v>Списать</v>
      </c>
      <c r="L1182" s="73">
        <f t="shared" si="56"/>
        <v>19924.924800000001</v>
      </c>
    </row>
    <row r="1183" spans="1:12" x14ac:dyDescent="0.25">
      <c r="A1183" s="67" t="s">
        <v>820</v>
      </c>
      <c r="B1183" s="67" t="s">
        <v>844</v>
      </c>
      <c r="C1183" s="68" t="s">
        <v>3423</v>
      </c>
      <c r="D1183" s="67" t="s">
        <v>3424</v>
      </c>
      <c r="E1183" s="69">
        <v>163.95599999999999</v>
      </c>
      <c r="F1183" s="70">
        <v>0</v>
      </c>
      <c r="G1183" s="72">
        <v>44589</v>
      </c>
      <c r="H1183" s="69">
        <v>180</v>
      </c>
      <c r="I1183" s="69">
        <v>2</v>
      </c>
      <c r="J1183" s="59">
        <f t="shared" si="54"/>
        <v>163.95599999999999</v>
      </c>
      <c r="K1183" s="73" t="str">
        <f t="shared" si="55"/>
        <v/>
      </c>
      <c r="L1183" s="73">
        <f t="shared" si="56"/>
        <v>0</v>
      </c>
    </row>
    <row r="1184" spans="1:12" x14ac:dyDescent="0.25">
      <c r="A1184" s="67" t="s">
        <v>2219</v>
      </c>
      <c r="B1184" s="67" t="s">
        <v>779</v>
      </c>
      <c r="C1184" s="68" t="s">
        <v>3425</v>
      </c>
      <c r="D1184" s="67" t="s">
        <v>3426</v>
      </c>
      <c r="E1184" s="69">
        <v>149.7963</v>
      </c>
      <c r="F1184" s="70">
        <v>43</v>
      </c>
      <c r="G1184" s="72">
        <v>44679</v>
      </c>
      <c r="H1184" s="69">
        <v>480</v>
      </c>
      <c r="I1184" s="69">
        <v>9</v>
      </c>
      <c r="J1184" s="59">
        <f t="shared" si="54"/>
        <v>74.898150000000001</v>
      </c>
      <c r="K1184" s="73" t="str">
        <f t="shared" si="55"/>
        <v>Списать</v>
      </c>
      <c r="L1184" s="73">
        <f t="shared" si="56"/>
        <v>3220.6204499999999</v>
      </c>
    </row>
    <row r="1185" spans="1:12" x14ac:dyDescent="0.25">
      <c r="A1185" s="67" t="s">
        <v>1220</v>
      </c>
      <c r="B1185" s="67" t="s">
        <v>1082</v>
      </c>
      <c r="C1185" s="68" t="s">
        <v>3427</v>
      </c>
      <c r="D1185" s="67" t="s">
        <v>3428</v>
      </c>
      <c r="E1185" s="69">
        <v>123.1887</v>
      </c>
      <c r="F1185" s="70">
        <v>18</v>
      </c>
      <c r="G1185" s="72">
        <v>47648</v>
      </c>
      <c r="H1185" s="69">
        <v>9999</v>
      </c>
      <c r="I1185" s="69">
        <v>10</v>
      </c>
      <c r="J1185" s="59">
        <f t="shared" si="54"/>
        <v>61.594349999999999</v>
      </c>
      <c r="K1185" s="73" t="str">
        <f t="shared" si="55"/>
        <v>Списать</v>
      </c>
      <c r="L1185" s="73">
        <f t="shared" si="56"/>
        <v>1108.6983</v>
      </c>
    </row>
    <row r="1186" spans="1:12" x14ac:dyDescent="0.25">
      <c r="A1186" s="67" t="s">
        <v>782</v>
      </c>
      <c r="B1186" s="67" t="s">
        <v>837</v>
      </c>
      <c r="C1186" s="68" t="s">
        <v>3429</v>
      </c>
      <c r="D1186" s="67" t="s">
        <v>3430</v>
      </c>
      <c r="E1186" s="69">
        <v>214</v>
      </c>
      <c r="F1186" s="70">
        <v>104</v>
      </c>
      <c r="G1186" s="72">
        <v>45159</v>
      </c>
      <c r="H1186" s="69">
        <v>720</v>
      </c>
      <c r="I1186" s="69">
        <v>1</v>
      </c>
      <c r="J1186" s="59">
        <f t="shared" si="54"/>
        <v>214</v>
      </c>
      <c r="K1186" s="73" t="str">
        <f t="shared" si="55"/>
        <v/>
      </c>
      <c r="L1186" s="73">
        <f t="shared" si="56"/>
        <v>22256</v>
      </c>
    </row>
    <row r="1187" spans="1:12" x14ac:dyDescent="0.25">
      <c r="A1187" s="67" t="s">
        <v>922</v>
      </c>
      <c r="B1187" s="67" t="s">
        <v>919</v>
      </c>
      <c r="C1187" s="68" t="s">
        <v>3431</v>
      </c>
      <c r="D1187" s="67" t="s">
        <v>3432</v>
      </c>
      <c r="E1187" s="69">
        <v>454.5847</v>
      </c>
      <c r="F1187" s="70">
        <v>15</v>
      </c>
      <c r="G1187" s="72">
        <v>44859</v>
      </c>
      <c r="H1187" s="69">
        <v>720</v>
      </c>
      <c r="I1187" s="69">
        <v>11</v>
      </c>
      <c r="J1187" s="59">
        <f t="shared" si="54"/>
        <v>227.29235</v>
      </c>
      <c r="K1187" s="73" t="str">
        <f t="shared" si="55"/>
        <v/>
      </c>
      <c r="L1187" s="73">
        <f t="shared" si="56"/>
        <v>3409.3852499999998</v>
      </c>
    </row>
    <row r="1188" spans="1:12" x14ac:dyDescent="0.25">
      <c r="A1188" s="67" t="s">
        <v>820</v>
      </c>
      <c r="B1188" s="67" t="s">
        <v>779</v>
      </c>
      <c r="C1188" s="68" t="s">
        <v>3433</v>
      </c>
      <c r="D1188" s="67" t="s">
        <v>3434</v>
      </c>
      <c r="E1188" s="69">
        <v>448.52890000000002</v>
      </c>
      <c r="F1188" s="70">
        <v>10</v>
      </c>
      <c r="G1188" s="72">
        <v>44959.5</v>
      </c>
      <c r="H1188" s="69">
        <v>520.5</v>
      </c>
      <c r="I1188" s="69">
        <v>1</v>
      </c>
      <c r="J1188" s="59">
        <f t="shared" si="54"/>
        <v>448.52890000000002</v>
      </c>
      <c r="K1188" s="73" t="str">
        <f t="shared" si="55"/>
        <v/>
      </c>
      <c r="L1188" s="73">
        <f t="shared" si="56"/>
        <v>4485.2890000000007</v>
      </c>
    </row>
    <row r="1189" spans="1:12" x14ac:dyDescent="0.25">
      <c r="A1189" s="67" t="s">
        <v>1299</v>
      </c>
      <c r="B1189" s="67" t="s">
        <v>2373</v>
      </c>
      <c r="C1189" s="68" t="s">
        <v>3435</v>
      </c>
      <c r="D1189" s="67" t="s">
        <v>3436</v>
      </c>
      <c r="E1189" s="69">
        <v>214</v>
      </c>
      <c r="F1189" s="70">
        <v>21</v>
      </c>
      <c r="G1189" s="72">
        <v>44562</v>
      </c>
      <c r="H1189" s="69">
        <v>273</v>
      </c>
      <c r="I1189" s="69">
        <v>6</v>
      </c>
      <c r="J1189" s="59">
        <f t="shared" si="54"/>
        <v>214</v>
      </c>
      <c r="K1189" s="73" t="str">
        <f t="shared" si="55"/>
        <v/>
      </c>
      <c r="L1189" s="73">
        <f t="shared" si="56"/>
        <v>4494</v>
      </c>
    </row>
    <row r="1190" spans="1:12" x14ac:dyDescent="0.25">
      <c r="A1190" s="67" t="s">
        <v>794</v>
      </c>
      <c r="B1190" s="67" t="s">
        <v>775</v>
      </c>
      <c r="C1190" s="68" t="s">
        <v>3437</v>
      </c>
      <c r="D1190" s="67" t="s">
        <v>3438</v>
      </c>
      <c r="E1190" s="69">
        <v>223</v>
      </c>
      <c r="F1190" s="70">
        <v>31</v>
      </c>
      <c r="G1190" s="72">
        <v>45229</v>
      </c>
      <c r="H1190" s="69">
        <v>1095</v>
      </c>
      <c r="I1190" s="69">
        <v>1</v>
      </c>
      <c r="J1190" s="59">
        <f t="shared" si="54"/>
        <v>223</v>
      </c>
      <c r="K1190" s="73" t="str">
        <f t="shared" si="55"/>
        <v/>
      </c>
      <c r="L1190" s="73">
        <f t="shared" si="56"/>
        <v>6913</v>
      </c>
    </row>
    <row r="1191" spans="1:12" x14ac:dyDescent="0.25">
      <c r="A1191" s="67" t="s">
        <v>3439</v>
      </c>
      <c r="B1191" s="67" t="s">
        <v>1069</v>
      </c>
      <c r="C1191" s="68" t="s">
        <v>3440</v>
      </c>
      <c r="D1191" s="67" t="s">
        <v>3441</v>
      </c>
      <c r="E1191" s="69">
        <v>199.2568</v>
      </c>
      <c r="F1191" s="70">
        <v>77</v>
      </c>
      <c r="G1191" s="72">
        <v>45229</v>
      </c>
      <c r="H1191" s="69">
        <v>1095</v>
      </c>
      <c r="I1191" s="69">
        <v>1</v>
      </c>
      <c r="J1191" s="59">
        <f t="shared" si="54"/>
        <v>199.2568</v>
      </c>
      <c r="K1191" s="73" t="str">
        <f t="shared" si="55"/>
        <v/>
      </c>
      <c r="L1191" s="73">
        <f t="shared" si="56"/>
        <v>15342.7736</v>
      </c>
    </row>
    <row r="1192" spans="1:12" x14ac:dyDescent="0.25">
      <c r="A1192" s="67" t="s">
        <v>922</v>
      </c>
      <c r="B1192" s="67" t="s">
        <v>844</v>
      </c>
      <c r="C1192" s="68" t="s">
        <v>3442</v>
      </c>
      <c r="D1192" s="67" t="s">
        <v>3443</v>
      </c>
      <c r="E1192" s="69">
        <v>214</v>
      </c>
      <c r="F1192" s="70">
        <v>84</v>
      </c>
      <c r="G1192" s="72">
        <v>44565</v>
      </c>
      <c r="H1192" s="69">
        <v>366</v>
      </c>
      <c r="I1192" s="69">
        <v>9</v>
      </c>
      <c r="J1192" s="59">
        <f t="shared" si="54"/>
        <v>107</v>
      </c>
      <c r="K1192" s="73" t="str">
        <f t="shared" si="55"/>
        <v/>
      </c>
      <c r="L1192" s="73">
        <f t="shared" si="56"/>
        <v>8988</v>
      </c>
    </row>
    <row r="1193" spans="1:12" x14ac:dyDescent="0.25">
      <c r="A1193" s="67" t="s">
        <v>977</v>
      </c>
      <c r="B1193" s="67" t="s">
        <v>2341</v>
      </c>
      <c r="C1193" s="68" t="s">
        <v>3444</v>
      </c>
      <c r="D1193" s="67" t="s">
        <v>3445</v>
      </c>
      <c r="E1193" s="69">
        <v>213.64920000000001</v>
      </c>
      <c r="F1193" s="70">
        <v>1152</v>
      </c>
      <c r="G1193" s="72">
        <v>44899.5</v>
      </c>
      <c r="H1193" s="69">
        <v>730.5</v>
      </c>
      <c r="I1193" s="69">
        <v>10</v>
      </c>
      <c r="J1193" s="59">
        <f t="shared" si="54"/>
        <v>106.8246</v>
      </c>
      <c r="K1193" s="73" t="str">
        <f t="shared" si="55"/>
        <v/>
      </c>
      <c r="L1193" s="73">
        <f t="shared" si="56"/>
        <v>123061.93920000001</v>
      </c>
    </row>
    <row r="1194" spans="1:12" x14ac:dyDescent="0.25">
      <c r="A1194" s="67" t="s">
        <v>828</v>
      </c>
      <c r="B1194" s="67" t="s">
        <v>3318</v>
      </c>
      <c r="C1194" s="68" t="s">
        <v>3446</v>
      </c>
      <c r="D1194" s="67" t="s">
        <v>3447</v>
      </c>
      <c r="E1194" s="69">
        <v>108.54</v>
      </c>
      <c r="F1194" s="70">
        <v>14</v>
      </c>
      <c r="G1194" s="72">
        <v>44439</v>
      </c>
      <c r="H1194" s="69">
        <v>240</v>
      </c>
      <c r="I1194" s="69">
        <v>9</v>
      </c>
      <c r="J1194" s="59">
        <f t="shared" si="54"/>
        <v>54.27</v>
      </c>
      <c r="K1194" s="73" t="str">
        <f t="shared" si="55"/>
        <v>Списать</v>
      </c>
      <c r="L1194" s="73">
        <f t="shared" si="56"/>
        <v>759.78000000000009</v>
      </c>
    </row>
    <row r="1195" spans="1:12" x14ac:dyDescent="0.25">
      <c r="A1195" s="67" t="s">
        <v>900</v>
      </c>
      <c r="B1195" s="67" t="s">
        <v>919</v>
      </c>
      <c r="C1195" s="68" t="s">
        <v>3448</v>
      </c>
      <c r="D1195" s="67" t="s">
        <v>3449</v>
      </c>
      <c r="E1195" s="69">
        <v>149.31610000000001</v>
      </c>
      <c r="F1195" s="70">
        <v>169</v>
      </c>
      <c r="G1195" s="72">
        <v>44685</v>
      </c>
      <c r="H1195" s="69">
        <v>486</v>
      </c>
      <c r="I1195" s="69">
        <v>9</v>
      </c>
      <c r="J1195" s="59">
        <f t="shared" si="54"/>
        <v>74.658050000000003</v>
      </c>
      <c r="K1195" s="73" t="str">
        <f t="shared" si="55"/>
        <v>Списать</v>
      </c>
      <c r="L1195" s="73">
        <f t="shared" si="56"/>
        <v>12617.21045</v>
      </c>
    </row>
    <row r="1196" spans="1:12" x14ac:dyDescent="0.25">
      <c r="A1196" s="67" t="s">
        <v>786</v>
      </c>
      <c r="B1196" s="67" t="s">
        <v>907</v>
      </c>
      <c r="C1196" s="68" t="s">
        <v>3450</v>
      </c>
      <c r="D1196" s="67" t="s">
        <v>3451</v>
      </c>
      <c r="E1196" s="69">
        <v>342.3768</v>
      </c>
      <c r="F1196" s="70">
        <v>8</v>
      </c>
      <c r="G1196" s="72">
        <v>44442</v>
      </c>
      <c r="H1196" s="69">
        <v>183</v>
      </c>
      <c r="I1196" s="69">
        <v>7</v>
      </c>
      <c r="J1196" s="59">
        <f t="shared" si="54"/>
        <v>342.3768</v>
      </c>
      <c r="K1196" s="73" t="str">
        <f t="shared" si="55"/>
        <v/>
      </c>
      <c r="L1196" s="73">
        <f t="shared" si="56"/>
        <v>2739.0144</v>
      </c>
    </row>
    <row r="1197" spans="1:12" x14ac:dyDescent="0.25">
      <c r="A1197" s="67" t="s">
        <v>832</v>
      </c>
      <c r="B1197" s="67" t="s">
        <v>869</v>
      </c>
      <c r="C1197" s="68" t="s">
        <v>3452</v>
      </c>
      <c r="D1197" s="67" t="s">
        <v>3453</v>
      </c>
      <c r="E1197" s="69">
        <v>214</v>
      </c>
      <c r="F1197" s="70">
        <v>42</v>
      </c>
      <c r="G1197" s="72">
        <v>44560.5</v>
      </c>
      <c r="H1197" s="69">
        <v>151.5</v>
      </c>
      <c r="I1197" s="69">
        <v>2</v>
      </c>
      <c r="J1197" s="59">
        <f t="shared" si="54"/>
        <v>214</v>
      </c>
      <c r="K1197" s="73" t="str">
        <f t="shared" si="55"/>
        <v/>
      </c>
      <c r="L1197" s="73">
        <f t="shared" si="56"/>
        <v>8988</v>
      </c>
    </row>
    <row r="1198" spans="1:12" x14ac:dyDescent="0.25">
      <c r="A1198" s="67" t="s">
        <v>782</v>
      </c>
      <c r="B1198" s="67" t="s">
        <v>779</v>
      </c>
      <c r="C1198" s="68" t="s">
        <v>3454</v>
      </c>
      <c r="D1198" s="67" t="s">
        <v>3455</v>
      </c>
      <c r="E1198" s="69">
        <v>116.63330000000001</v>
      </c>
      <c r="F1198" s="70">
        <v>12</v>
      </c>
      <c r="G1198" s="72">
        <v>44679</v>
      </c>
      <c r="H1198" s="69">
        <v>480</v>
      </c>
      <c r="I1198" s="69">
        <v>9</v>
      </c>
      <c r="J1198" s="59">
        <f t="shared" si="54"/>
        <v>58.316650000000003</v>
      </c>
      <c r="K1198" s="73" t="str">
        <f t="shared" si="55"/>
        <v>Списать</v>
      </c>
      <c r="L1198" s="73">
        <f t="shared" si="56"/>
        <v>699.7998</v>
      </c>
    </row>
    <row r="1199" spans="1:12" x14ac:dyDescent="0.25">
      <c r="A1199" s="67" t="s">
        <v>794</v>
      </c>
      <c r="B1199" s="67" t="s">
        <v>1276</v>
      </c>
      <c r="C1199" s="68" t="s">
        <v>3456</v>
      </c>
      <c r="D1199" s="67" t="s">
        <v>3457</v>
      </c>
      <c r="E1199" s="69">
        <v>214</v>
      </c>
      <c r="F1199" s="70">
        <v>15</v>
      </c>
      <c r="G1199" s="72">
        <v>45229</v>
      </c>
      <c r="H1199" s="69">
        <v>1095</v>
      </c>
      <c r="I1199" s="69">
        <v>1</v>
      </c>
      <c r="J1199" s="59">
        <f t="shared" si="54"/>
        <v>214</v>
      </c>
      <c r="K1199" s="73" t="str">
        <f t="shared" si="55"/>
        <v/>
      </c>
      <c r="L1199" s="73">
        <f t="shared" si="56"/>
        <v>3210</v>
      </c>
    </row>
    <row r="1200" spans="1:12" x14ac:dyDescent="0.25">
      <c r="A1200" s="67" t="s">
        <v>1740</v>
      </c>
      <c r="B1200" s="67" t="s">
        <v>1763</v>
      </c>
      <c r="C1200" s="68" t="s">
        <v>3458</v>
      </c>
      <c r="D1200" s="67" t="s">
        <v>3459</v>
      </c>
      <c r="E1200" s="69">
        <v>214</v>
      </c>
      <c r="F1200" s="70">
        <v>17</v>
      </c>
      <c r="G1200" s="72">
        <v>44542</v>
      </c>
      <c r="H1200" s="69">
        <v>1782</v>
      </c>
      <c r="I1200" s="69">
        <v>1</v>
      </c>
      <c r="J1200" s="59">
        <f t="shared" si="54"/>
        <v>214</v>
      </c>
      <c r="K1200" s="73" t="str">
        <f t="shared" si="55"/>
        <v/>
      </c>
      <c r="L1200" s="73">
        <f t="shared" si="56"/>
        <v>3638</v>
      </c>
    </row>
    <row r="1201" spans="1:12" x14ac:dyDescent="0.25">
      <c r="A1201" s="67" t="s">
        <v>2181</v>
      </c>
      <c r="B1201" s="67" t="s">
        <v>876</v>
      </c>
      <c r="C1201" s="68" t="s">
        <v>3460</v>
      </c>
      <c r="D1201" s="67" t="s">
        <v>3461</v>
      </c>
      <c r="E1201" s="69">
        <v>62.126300000000001</v>
      </c>
      <c r="F1201" s="70">
        <v>76</v>
      </c>
      <c r="G1201" s="72">
        <v>44565</v>
      </c>
      <c r="H1201" s="69">
        <v>366</v>
      </c>
      <c r="I1201" s="69">
        <v>9</v>
      </c>
      <c r="J1201" s="59">
        <f t="shared" si="54"/>
        <v>31.06315</v>
      </c>
      <c r="K1201" s="73" t="str">
        <f t="shared" si="55"/>
        <v>Списать</v>
      </c>
      <c r="L1201" s="73">
        <f t="shared" si="56"/>
        <v>2360.7993999999999</v>
      </c>
    </row>
    <row r="1202" spans="1:12" x14ac:dyDescent="0.25">
      <c r="A1202" s="67" t="s">
        <v>820</v>
      </c>
      <c r="B1202" s="67" t="s">
        <v>907</v>
      </c>
      <c r="C1202" s="68" t="s">
        <v>3462</v>
      </c>
      <c r="D1202" s="67" t="s">
        <v>3463</v>
      </c>
      <c r="E1202" s="69">
        <v>214</v>
      </c>
      <c r="F1202" s="70">
        <v>87</v>
      </c>
      <c r="G1202" s="72">
        <v>44592</v>
      </c>
      <c r="H1202" s="69">
        <v>243</v>
      </c>
      <c r="I1202" s="69">
        <v>4</v>
      </c>
      <c r="J1202" s="59">
        <f t="shared" si="54"/>
        <v>214</v>
      </c>
      <c r="K1202" s="73" t="str">
        <f t="shared" si="55"/>
        <v/>
      </c>
      <c r="L1202" s="73">
        <f t="shared" si="56"/>
        <v>18618</v>
      </c>
    </row>
    <row r="1203" spans="1:12" x14ac:dyDescent="0.25">
      <c r="A1203" s="67" t="s">
        <v>910</v>
      </c>
      <c r="B1203" s="67" t="s">
        <v>919</v>
      </c>
      <c r="C1203" s="68" t="s">
        <v>3464</v>
      </c>
      <c r="D1203" s="67" t="s">
        <v>3465</v>
      </c>
      <c r="E1203" s="69">
        <v>270.23559999999998</v>
      </c>
      <c r="F1203" s="70">
        <v>4</v>
      </c>
      <c r="G1203" s="72">
        <v>45169.5</v>
      </c>
      <c r="H1203" s="69">
        <v>730.5</v>
      </c>
      <c r="I1203" s="69">
        <v>1</v>
      </c>
      <c r="J1203" s="59">
        <f t="shared" si="54"/>
        <v>270.23559999999998</v>
      </c>
      <c r="K1203" s="73" t="str">
        <f t="shared" si="55"/>
        <v/>
      </c>
      <c r="L1203" s="73">
        <f t="shared" si="56"/>
        <v>1080.9423999999999</v>
      </c>
    </row>
    <row r="1204" spans="1:12" x14ac:dyDescent="0.25">
      <c r="A1204" s="67" t="s">
        <v>1828</v>
      </c>
      <c r="B1204" s="67" t="s">
        <v>802</v>
      </c>
      <c r="C1204" s="68" t="s">
        <v>3466</v>
      </c>
      <c r="D1204" s="67" t="s">
        <v>3467</v>
      </c>
      <c r="E1204" s="69">
        <v>214</v>
      </c>
      <c r="F1204" s="70">
        <v>43</v>
      </c>
      <c r="G1204" s="72">
        <v>44863</v>
      </c>
      <c r="H1204" s="69">
        <v>1461</v>
      </c>
      <c r="I1204" s="69">
        <v>1</v>
      </c>
      <c r="J1204" s="59">
        <f t="shared" si="54"/>
        <v>214</v>
      </c>
      <c r="K1204" s="73" t="str">
        <f t="shared" si="55"/>
        <v/>
      </c>
      <c r="L1204" s="73">
        <f t="shared" si="56"/>
        <v>9202</v>
      </c>
    </row>
    <row r="1205" spans="1:12" x14ac:dyDescent="0.25">
      <c r="A1205" s="67" t="s">
        <v>828</v>
      </c>
      <c r="B1205" s="67" t="s">
        <v>825</v>
      </c>
      <c r="C1205" s="68" t="s">
        <v>3468</v>
      </c>
      <c r="D1205" s="67" t="s">
        <v>2617</v>
      </c>
      <c r="E1205" s="69">
        <v>161.1456</v>
      </c>
      <c r="F1205" s="70">
        <v>14</v>
      </c>
      <c r="G1205" s="72">
        <v>44563.5</v>
      </c>
      <c r="H1205" s="69">
        <v>364.5</v>
      </c>
      <c r="I1205" s="69">
        <v>9</v>
      </c>
      <c r="J1205" s="59">
        <f t="shared" si="54"/>
        <v>80.572800000000001</v>
      </c>
      <c r="K1205" s="73" t="str">
        <f t="shared" si="55"/>
        <v>Списать</v>
      </c>
      <c r="L1205" s="73">
        <f t="shared" si="56"/>
        <v>1128.0192</v>
      </c>
    </row>
    <row r="1206" spans="1:12" x14ac:dyDescent="0.25">
      <c r="A1206" s="67" t="s">
        <v>2069</v>
      </c>
      <c r="B1206" s="67" t="s">
        <v>869</v>
      </c>
      <c r="C1206" s="68" t="s">
        <v>3469</v>
      </c>
      <c r="D1206" s="67" t="s">
        <v>3470</v>
      </c>
      <c r="E1206" s="69">
        <v>214</v>
      </c>
      <c r="F1206" s="70">
        <v>232</v>
      </c>
      <c r="G1206" s="72">
        <v>45160.5</v>
      </c>
      <c r="H1206" s="69">
        <v>721.5</v>
      </c>
      <c r="I1206" s="69">
        <v>1</v>
      </c>
      <c r="J1206" s="59">
        <f t="shared" si="54"/>
        <v>214</v>
      </c>
      <c r="K1206" s="73" t="str">
        <f t="shared" si="55"/>
        <v/>
      </c>
      <c r="L1206" s="73">
        <f t="shared" si="56"/>
        <v>49648</v>
      </c>
    </row>
    <row r="1207" spans="1:12" x14ac:dyDescent="0.25">
      <c r="A1207" s="67" t="s">
        <v>1299</v>
      </c>
      <c r="B1207" s="67" t="s">
        <v>779</v>
      </c>
      <c r="C1207" s="68" t="s">
        <v>3471</v>
      </c>
      <c r="D1207" s="67" t="s">
        <v>3472</v>
      </c>
      <c r="E1207" s="69">
        <v>214</v>
      </c>
      <c r="F1207" s="70">
        <v>30</v>
      </c>
      <c r="G1207" s="72">
        <v>45229</v>
      </c>
      <c r="H1207" s="69">
        <v>1095</v>
      </c>
      <c r="I1207" s="69">
        <v>1</v>
      </c>
      <c r="J1207" s="59">
        <f t="shared" si="54"/>
        <v>214</v>
      </c>
      <c r="K1207" s="73" t="str">
        <f t="shared" si="55"/>
        <v/>
      </c>
      <c r="L1207" s="73">
        <f t="shared" si="56"/>
        <v>6420</v>
      </c>
    </row>
    <row r="1208" spans="1:12" x14ac:dyDescent="0.25">
      <c r="A1208" s="67" t="s">
        <v>1197</v>
      </c>
      <c r="B1208" s="67" t="s">
        <v>1490</v>
      </c>
      <c r="C1208" s="68" t="s">
        <v>3473</v>
      </c>
      <c r="D1208" s="67" t="s">
        <v>3474</v>
      </c>
      <c r="E1208" s="69">
        <v>214</v>
      </c>
      <c r="F1208" s="70">
        <v>12</v>
      </c>
      <c r="G1208" s="72">
        <v>45264</v>
      </c>
      <c r="H1208" s="69">
        <v>1095</v>
      </c>
      <c r="I1208" s="69">
        <v>10</v>
      </c>
      <c r="J1208" s="59">
        <f t="shared" si="54"/>
        <v>107</v>
      </c>
      <c r="K1208" s="73" t="str">
        <f t="shared" si="55"/>
        <v/>
      </c>
      <c r="L1208" s="73">
        <f t="shared" si="56"/>
        <v>1284</v>
      </c>
    </row>
    <row r="1209" spans="1:12" x14ac:dyDescent="0.25">
      <c r="A1209" s="67" t="s">
        <v>794</v>
      </c>
      <c r="B1209" s="67" t="s">
        <v>1586</v>
      </c>
      <c r="C1209" s="68" t="s">
        <v>3475</v>
      </c>
      <c r="D1209" s="67" t="s">
        <v>3476</v>
      </c>
      <c r="E1209" s="69">
        <v>36.9026</v>
      </c>
      <c r="F1209" s="70">
        <v>0</v>
      </c>
      <c r="G1209" s="72">
        <v>44499</v>
      </c>
      <c r="H1209" s="69">
        <v>90</v>
      </c>
      <c r="I1209" s="69">
        <v>2</v>
      </c>
      <c r="J1209" s="59">
        <f t="shared" si="54"/>
        <v>36.9026</v>
      </c>
      <c r="K1209" s="73" t="str">
        <f t="shared" si="55"/>
        <v>Списать</v>
      </c>
      <c r="L1209" s="73">
        <f t="shared" si="56"/>
        <v>0</v>
      </c>
    </row>
    <row r="1210" spans="1:12" x14ac:dyDescent="0.25">
      <c r="A1210" s="67" t="s">
        <v>928</v>
      </c>
      <c r="B1210" s="67" t="s">
        <v>1677</v>
      </c>
      <c r="C1210" s="68" t="s">
        <v>3477</v>
      </c>
      <c r="D1210" s="67" t="s">
        <v>3478</v>
      </c>
      <c r="E1210" s="69">
        <v>251.99</v>
      </c>
      <c r="F1210" s="70">
        <v>81</v>
      </c>
      <c r="G1210" s="72">
        <v>44985</v>
      </c>
      <c r="H1210" s="69">
        <v>546</v>
      </c>
      <c r="I1210" s="69">
        <v>1</v>
      </c>
      <c r="J1210" s="59">
        <f t="shared" si="54"/>
        <v>251.99</v>
      </c>
      <c r="K1210" s="73" t="str">
        <f t="shared" si="55"/>
        <v/>
      </c>
      <c r="L1210" s="73">
        <f t="shared" si="56"/>
        <v>20411.190000000002</v>
      </c>
    </row>
    <row r="1211" spans="1:12" x14ac:dyDescent="0.25">
      <c r="A1211" s="67" t="s">
        <v>2099</v>
      </c>
      <c r="B1211" s="67" t="s">
        <v>3479</v>
      </c>
      <c r="C1211" s="68" t="s">
        <v>3480</v>
      </c>
      <c r="D1211" s="67" t="s">
        <v>3481</v>
      </c>
      <c r="E1211" s="69">
        <v>80.060400000000001</v>
      </c>
      <c r="F1211" s="70">
        <v>25</v>
      </c>
      <c r="G1211" s="72">
        <v>44619</v>
      </c>
      <c r="H1211" s="69">
        <v>180</v>
      </c>
      <c r="I1211" s="69">
        <v>1</v>
      </c>
      <c r="J1211" s="59">
        <f t="shared" si="54"/>
        <v>80.060400000000001</v>
      </c>
      <c r="K1211" s="73" t="str">
        <f t="shared" si="55"/>
        <v>Списать</v>
      </c>
      <c r="L1211" s="73">
        <f t="shared" si="56"/>
        <v>2001.51</v>
      </c>
    </row>
    <row r="1212" spans="1:12" x14ac:dyDescent="0.25">
      <c r="A1212" s="67" t="s">
        <v>1038</v>
      </c>
      <c r="B1212" s="67" t="s">
        <v>1881</v>
      </c>
      <c r="C1212" s="68" t="s">
        <v>3482</v>
      </c>
      <c r="D1212" s="67" t="s">
        <v>3483</v>
      </c>
      <c r="E1212" s="69">
        <v>214</v>
      </c>
      <c r="F1212" s="70">
        <v>217</v>
      </c>
      <c r="G1212" s="72">
        <v>44559</v>
      </c>
      <c r="H1212" s="69">
        <v>360</v>
      </c>
      <c r="I1212" s="69">
        <v>9</v>
      </c>
      <c r="J1212" s="59">
        <f t="shared" si="54"/>
        <v>107</v>
      </c>
      <c r="K1212" s="73" t="str">
        <f t="shared" si="55"/>
        <v/>
      </c>
      <c r="L1212" s="73">
        <f t="shared" si="56"/>
        <v>23219</v>
      </c>
    </row>
    <row r="1213" spans="1:12" x14ac:dyDescent="0.25">
      <c r="A1213" s="67" t="s">
        <v>1034</v>
      </c>
      <c r="B1213" s="67" t="s">
        <v>779</v>
      </c>
      <c r="C1213" s="68" t="s">
        <v>3484</v>
      </c>
      <c r="D1213" s="67" t="s">
        <v>3485</v>
      </c>
      <c r="E1213" s="69">
        <v>193.79570000000001</v>
      </c>
      <c r="F1213" s="70">
        <v>5</v>
      </c>
      <c r="G1213" s="72">
        <v>44649</v>
      </c>
      <c r="H1213" s="69">
        <v>450</v>
      </c>
      <c r="I1213" s="69">
        <v>9</v>
      </c>
      <c r="J1213" s="59">
        <f t="shared" si="54"/>
        <v>96.897850000000005</v>
      </c>
      <c r="K1213" s="73" t="str">
        <f t="shared" si="55"/>
        <v>Списать</v>
      </c>
      <c r="L1213" s="73">
        <f t="shared" si="56"/>
        <v>484.48925000000003</v>
      </c>
    </row>
    <row r="1214" spans="1:12" x14ac:dyDescent="0.25">
      <c r="A1214" s="67" t="s">
        <v>2181</v>
      </c>
      <c r="B1214" s="67" t="s">
        <v>919</v>
      </c>
      <c r="C1214" s="68" t="s">
        <v>3486</v>
      </c>
      <c r="D1214" s="67" t="s">
        <v>3487</v>
      </c>
      <c r="E1214" s="69">
        <v>438.7011</v>
      </c>
      <c r="F1214" s="70">
        <v>40</v>
      </c>
      <c r="G1214" s="72">
        <v>45159</v>
      </c>
      <c r="H1214" s="69">
        <v>720</v>
      </c>
      <c r="I1214" s="69">
        <v>1</v>
      </c>
      <c r="J1214" s="59">
        <f t="shared" si="54"/>
        <v>438.7011</v>
      </c>
      <c r="K1214" s="73" t="str">
        <f t="shared" si="55"/>
        <v/>
      </c>
      <c r="L1214" s="73">
        <f t="shared" si="56"/>
        <v>17548.044000000002</v>
      </c>
    </row>
    <row r="1215" spans="1:12" x14ac:dyDescent="0.25">
      <c r="A1215" s="67" t="s">
        <v>782</v>
      </c>
      <c r="B1215" s="67" t="s">
        <v>2784</v>
      </c>
      <c r="C1215" s="68" t="s">
        <v>3488</v>
      </c>
      <c r="D1215" s="67" t="s">
        <v>3489</v>
      </c>
      <c r="E1215" s="69">
        <v>451.89019999999999</v>
      </c>
      <c r="F1215" s="70">
        <v>25</v>
      </c>
      <c r="G1215" s="72">
        <v>44679</v>
      </c>
      <c r="H1215" s="69">
        <v>540</v>
      </c>
      <c r="I1215" s="69">
        <v>11</v>
      </c>
      <c r="J1215" s="59">
        <f t="shared" si="54"/>
        <v>225.9451</v>
      </c>
      <c r="K1215" s="73" t="str">
        <f t="shared" si="55"/>
        <v/>
      </c>
      <c r="L1215" s="73">
        <f t="shared" si="56"/>
        <v>5648.6274999999996</v>
      </c>
    </row>
    <row r="1216" spans="1:12" x14ac:dyDescent="0.25">
      <c r="A1216" s="67" t="s">
        <v>809</v>
      </c>
      <c r="B1216" s="67" t="s">
        <v>1490</v>
      </c>
      <c r="C1216" s="68" t="s">
        <v>3490</v>
      </c>
      <c r="D1216" s="67" t="s">
        <v>3491</v>
      </c>
      <c r="E1216" s="69">
        <v>223.87370000000001</v>
      </c>
      <c r="F1216" s="70">
        <v>83</v>
      </c>
      <c r="G1216" s="72">
        <v>45234</v>
      </c>
      <c r="H1216" s="69">
        <v>1095</v>
      </c>
      <c r="I1216" s="69">
        <v>11</v>
      </c>
      <c r="J1216" s="59">
        <f t="shared" si="54"/>
        <v>111.93685000000001</v>
      </c>
      <c r="K1216" s="73" t="str">
        <f t="shared" si="55"/>
        <v/>
      </c>
      <c r="L1216" s="73">
        <f t="shared" si="56"/>
        <v>9290.7585500000005</v>
      </c>
    </row>
    <row r="1217" spans="1:12" x14ac:dyDescent="0.25">
      <c r="A1217" s="67" t="s">
        <v>820</v>
      </c>
      <c r="B1217" s="67" t="s">
        <v>810</v>
      </c>
      <c r="C1217" s="68" t="s">
        <v>3492</v>
      </c>
      <c r="D1217" s="67" t="s">
        <v>3493</v>
      </c>
      <c r="E1217" s="69">
        <v>214</v>
      </c>
      <c r="F1217" s="70">
        <v>441</v>
      </c>
      <c r="G1217" s="72">
        <v>47648</v>
      </c>
      <c r="H1217" s="69">
        <v>9999</v>
      </c>
      <c r="I1217" s="69">
        <v>1</v>
      </c>
      <c r="J1217" s="59">
        <f t="shared" si="54"/>
        <v>214</v>
      </c>
      <c r="K1217" s="73" t="str">
        <f t="shared" si="55"/>
        <v/>
      </c>
      <c r="L1217" s="73">
        <f t="shared" si="56"/>
        <v>94374</v>
      </c>
    </row>
    <row r="1218" spans="1:12" x14ac:dyDescent="0.25">
      <c r="A1218" s="67" t="s">
        <v>1034</v>
      </c>
      <c r="B1218" s="67" t="s">
        <v>1142</v>
      </c>
      <c r="C1218" s="68" t="s">
        <v>3494</v>
      </c>
      <c r="D1218" s="67" t="s">
        <v>3495</v>
      </c>
      <c r="E1218" s="69">
        <v>354.1062</v>
      </c>
      <c r="F1218" s="70">
        <v>11</v>
      </c>
      <c r="G1218" s="72">
        <v>45153</v>
      </c>
      <c r="H1218" s="69">
        <v>714</v>
      </c>
      <c r="I1218" s="69">
        <v>1</v>
      </c>
      <c r="J1218" s="59">
        <f t="shared" si="54"/>
        <v>354.1062</v>
      </c>
      <c r="K1218" s="73" t="str">
        <f t="shared" si="55"/>
        <v/>
      </c>
      <c r="L1218" s="73">
        <f t="shared" si="56"/>
        <v>3895.1682000000001</v>
      </c>
    </row>
    <row r="1219" spans="1:12" x14ac:dyDescent="0.25">
      <c r="A1219" s="67" t="s">
        <v>858</v>
      </c>
      <c r="B1219" s="67" t="s">
        <v>882</v>
      </c>
      <c r="C1219" s="68" t="s">
        <v>3496</v>
      </c>
      <c r="D1219" s="67" t="s">
        <v>3497</v>
      </c>
      <c r="E1219" s="69">
        <v>45.909500000000001</v>
      </c>
      <c r="F1219" s="70">
        <v>665</v>
      </c>
      <c r="G1219" s="72">
        <v>44593.5</v>
      </c>
      <c r="H1219" s="69">
        <v>364.5</v>
      </c>
      <c r="I1219" s="69">
        <v>8</v>
      </c>
      <c r="J1219" s="59">
        <f t="shared" ref="J1219:J1282" si="57">IF(I1219&gt;8,E1219/2,E1219)</f>
        <v>45.909500000000001</v>
      </c>
      <c r="K1219" s="73" t="str">
        <f t="shared" ref="K1219:K1282" si="58">IF(J1219&lt;100,"Списать","")</f>
        <v>Списать</v>
      </c>
      <c r="L1219" s="73">
        <f t="shared" ref="L1219:L1282" si="59">F1219*J1219</f>
        <v>30529.817500000001</v>
      </c>
    </row>
    <row r="1220" spans="1:12" x14ac:dyDescent="0.25">
      <c r="A1220" s="67" t="s">
        <v>794</v>
      </c>
      <c r="B1220" s="67" t="s">
        <v>907</v>
      </c>
      <c r="C1220" s="68" t="s">
        <v>3498</v>
      </c>
      <c r="D1220" s="67" t="s">
        <v>3499</v>
      </c>
      <c r="E1220" s="69">
        <v>312.35399999999998</v>
      </c>
      <c r="F1220" s="70">
        <v>13</v>
      </c>
      <c r="G1220" s="72">
        <v>44619</v>
      </c>
      <c r="H1220" s="69">
        <v>180</v>
      </c>
      <c r="I1220" s="69">
        <v>1</v>
      </c>
      <c r="J1220" s="59">
        <f t="shared" si="57"/>
        <v>312.35399999999998</v>
      </c>
      <c r="K1220" s="73" t="str">
        <f t="shared" si="58"/>
        <v/>
      </c>
      <c r="L1220" s="73">
        <f t="shared" si="59"/>
        <v>4060.6019999999999</v>
      </c>
    </row>
    <row r="1221" spans="1:12" x14ac:dyDescent="0.25">
      <c r="A1221" s="67" t="s">
        <v>2360</v>
      </c>
      <c r="B1221" s="67" t="s">
        <v>895</v>
      </c>
      <c r="C1221" s="68" t="s">
        <v>3500</v>
      </c>
      <c r="D1221" s="67" t="s">
        <v>3501</v>
      </c>
      <c r="E1221" s="69">
        <v>169.791</v>
      </c>
      <c r="F1221" s="70">
        <v>29</v>
      </c>
      <c r="G1221" s="72">
        <v>47648</v>
      </c>
      <c r="H1221" s="69">
        <v>9999</v>
      </c>
      <c r="I1221" s="69">
        <v>1</v>
      </c>
      <c r="J1221" s="59">
        <f t="shared" si="57"/>
        <v>169.791</v>
      </c>
      <c r="K1221" s="73" t="str">
        <f t="shared" si="58"/>
        <v/>
      </c>
      <c r="L1221" s="73">
        <f t="shared" si="59"/>
        <v>4923.9390000000003</v>
      </c>
    </row>
    <row r="1222" spans="1:12" x14ac:dyDescent="0.25">
      <c r="A1222" s="67" t="s">
        <v>864</v>
      </c>
      <c r="B1222" s="67" t="s">
        <v>1240</v>
      </c>
      <c r="C1222" s="68" t="s">
        <v>3502</v>
      </c>
      <c r="D1222" s="67" t="s">
        <v>3503</v>
      </c>
      <c r="E1222" s="69">
        <v>199</v>
      </c>
      <c r="F1222" s="70">
        <v>85</v>
      </c>
      <c r="G1222" s="72">
        <v>45169.5</v>
      </c>
      <c r="H1222" s="69">
        <v>730.5</v>
      </c>
      <c r="I1222" s="69">
        <v>1</v>
      </c>
      <c r="J1222" s="59">
        <f t="shared" si="57"/>
        <v>199</v>
      </c>
      <c r="K1222" s="73" t="str">
        <f t="shared" si="58"/>
        <v/>
      </c>
      <c r="L1222" s="73">
        <f t="shared" si="59"/>
        <v>16915</v>
      </c>
    </row>
    <row r="1223" spans="1:12" x14ac:dyDescent="0.25">
      <c r="A1223" s="67" t="s">
        <v>1299</v>
      </c>
      <c r="B1223" s="67" t="s">
        <v>810</v>
      </c>
      <c r="C1223" s="68" t="s">
        <v>3504</v>
      </c>
      <c r="D1223" s="67" t="s">
        <v>3505</v>
      </c>
      <c r="E1223" s="69">
        <v>214</v>
      </c>
      <c r="F1223" s="70">
        <v>159</v>
      </c>
      <c r="G1223" s="72">
        <v>47648</v>
      </c>
      <c r="H1223" s="69">
        <v>9999</v>
      </c>
      <c r="I1223" s="69">
        <v>1</v>
      </c>
      <c r="J1223" s="59">
        <f t="shared" si="57"/>
        <v>214</v>
      </c>
      <c r="K1223" s="73" t="str">
        <f t="shared" si="58"/>
        <v/>
      </c>
      <c r="L1223" s="73">
        <f t="shared" si="59"/>
        <v>34026</v>
      </c>
    </row>
    <row r="1224" spans="1:12" x14ac:dyDescent="0.25">
      <c r="A1224" s="67" t="s">
        <v>794</v>
      </c>
      <c r="B1224" s="67" t="s">
        <v>775</v>
      </c>
      <c r="C1224" s="68" t="s">
        <v>3506</v>
      </c>
      <c r="D1224" s="67" t="s">
        <v>3507</v>
      </c>
      <c r="E1224" s="69">
        <v>223</v>
      </c>
      <c r="F1224" s="70">
        <v>12</v>
      </c>
      <c r="G1224" s="72">
        <v>45229</v>
      </c>
      <c r="H1224" s="69">
        <v>1095</v>
      </c>
      <c r="I1224" s="69">
        <v>1</v>
      </c>
      <c r="J1224" s="59">
        <f t="shared" si="57"/>
        <v>223</v>
      </c>
      <c r="K1224" s="73" t="str">
        <f t="shared" si="58"/>
        <v/>
      </c>
      <c r="L1224" s="73">
        <f t="shared" si="59"/>
        <v>2676</v>
      </c>
    </row>
    <row r="1225" spans="1:12" x14ac:dyDescent="0.25">
      <c r="A1225" s="67" t="s">
        <v>858</v>
      </c>
      <c r="B1225" s="67" t="s">
        <v>844</v>
      </c>
      <c r="C1225" s="68" t="s">
        <v>3508</v>
      </c>
      <c r="D1225" s="67" t="s">
        <v>3509</v>
      </c>
      <c r="E1225" s="69">
        <v>28.38</v>
      </c>
      <c r="F1225" s="70">
        <v>90</v>
      </c>
      <c r="G1225" s="72">
        <v>44578.5</v>
      </c>
      <c r="H1225" s="69">
        <v>139.5</v>
      </c>
      <c r="I1225" s="69">
        <v>1</v>
      </c>
      <c r="J1225" s="59">
        <f t="shared" si="57"/>
        <v>28.38</v>
      </c>
      <c r="K1225" s="73" t="str">
        <f t="shared" si="58"/>
        <v>Списать</v>
      </c>
      <c r="L1225" s="73">
        <f t="shared" si="59"/>
        <v>2554.1999999999998</v>
      </c>
    </row>
    <row r="1226" spans="1:12" x14ac:dyDescent="0.25">
      <c r="A1226" s="67" t="s">
        <v>1320</v>
      </c>
      <c r="B1226" s="67" t="s">
        <v>844</v>
      </c>
      <c r="C1226" s="68" t="s">
        <v>3510</v>
      </c>
      <c r="D1226" s="67" t="s">
        <v>3511</v>
      </c>
      <c r="E1226" s="69">
        <v>49.86</v>
      </c>
      <c r="F1226" s="70">
        <v>27</v>
      </c>
      <c r="G1226" s="72">
        <v>44550</v>
      </c>
      <c r="H1226" s="69">
        <v>141</v>
      </c>
      <c r="I1226" s="69">
        <v>2</v>
      </c>
      <c r="J1226" s="59">
        <f t="shared" si="57"/>
        <v>49.86</v>
      </c>
      <c r="K1226" s="73" t="str">
        <f t="shared" si="58"/>
        <v>Списать</v>
      </c>
      <c r="L1226" s="73">
        <f t="shared" si="59"/>
        <v>1346.22</v>
      </c>
    </row>
    <row r="1227" spans="1:12" x14ac:dyDescent="0.25">
      <c r="A1227" s="67" t="s">
        <v>1299</v>
      </c>
      <c r="B1227" s="67" t="s">
        <v>779</v>
      </c>
      <c r="C1227" s="68" t="s">
        <v>3512</v>
      </c>
      <c r="D1227" s="67" t="s">
        <v>3513</v>
      </c>
      <c r="E1227" s="69">
        <v>214</v>
      </c>
      <c r="F1227" s="70">
        <v>113</v>
      </c>
      <c r="G1227" s="72">
        <v>45229</v>
      </c>
      <c r="H1227" s="69">
        <v>1095</v>
      </c>
      <c r="I1227" s="69">
        <v>1</v>
      </c>
      <c r="J1227" s="59">
        <f t="shared" si="57"/>
        <v>214</v>
      </c>
      <c r="K1227" s="73" t="str">
        <f t="shared" si="58"/>
        <v/>
      </c>
      <c r="L1227" s="73">
        <f t="shared" si="59"/>
        <v>24182</v>
      </c>
    </row>
    <row r="1228" spans="1:12" x14ac:dyDescent="0.25">
      <c r="A1228" s="67" t="s">
        <v>968</v>
      </c>
      <c r="B1228" s="67" t="s">
        <v>946</v>
      </c>
      <c r="C1228" s="68" t="s">
        <v>3514</v>
      </c>
      <c r="D1228" s="67" t="s">
        <v>3515</v>
      </c>
      <c r="E1228" s="69">
        <v>255.76</v>
      </c>
      <c r="F1228" s="70">
        <v>13</v>
      </c>
      <c r="G1228" s="72">
        <v>45169.5</v>
      </c>
      <c r="H1228" s="69">
        <v>730.5</v>
      </c>
      <c r="I1228" s="69">
        <v>1</v>
      </c>
      <c r="J1228" s="59">
        <f t="shared" si="57"/>
        <v>255.76</v>
      </c>
      <c r="K1228" s="73" t="str">
        <f t="shared" si="58"/>
        <v/>
      </c>
      <c r="L1228" s="73">
        <f t="shared" si="59"/>
        <v>3324.88</v>
      </c>
    </row>
    <row r="1229" spans="1:12" x14ac:dyDescent="0.25">
      <c r="A1229" s="67" t="s">
        <v>836</v>
      </c>
      <c r="B1229" s="67" t="s">
        <v>1484</v>
      </c>
      <c r="C1229" s="68" t="s">
        <v>3516</v>
      </c>
      <c r="D1229" s="67" t="s">
        <v>3517</v>
      </c>
      <c r="E1229" s="69">
        <v>214</v>
      </c>
      <c r="F1229" s="70">
        <v>37</v>
      </c>
      <c r="G1229" s="72">
        <v>44559</v>
      </c>
      <c r="H1229" s="69">
        <v>360</v>
      </c>
      <c r="I1229" s="69">
        <v>9</v>
      </c>
      <c r="J1229" s="59">
        <f t="shared" si="57"/>
        <v>107</v>
      </c>
      <c r="K1229" s="73" t="str">
        <f t="shared" si="58"/>
        <v/>
      </c>
      <c r="L1229" s="73">
        <f t="shared" si="59"/>
        <v>3959</v>
      </c>
    </row>
    <row r="1230" spans="1:12" x14ac:dyDescent="0.25">
      <c r="A1230" s="67" t="s">
        <v>828</v>
      </c>
      <c r="B1230" s="67" t="s">
        <v>2341</v>
      </c>
      <c r="C1230" s="68" t="s">
        <v>3518</v>
      </c>
      <c r="D1230" s="67" t="s">
        <v>3519</v>
      </c>
      <c r="E1230" s="69">
        <v>188.77160000000001</v>
      </c>
      <c r="F1230" s="70">
        <v>18</v>
      </c>
      <c r="G1230" s="72">
        <v>44869.5</v>
      </c>
      <c r="H1230" s="69">
        <v>730.5</v>
      </c>
      <c r="I1230" s="69">
        <v>11</v>
      </c>
      <c r="J1230" s="59">
        <f t="shared" si="57"/>
        <v>94.385800000000003</v>
      </c>
      <c r="K1230" s="73" t="str">
        <f t="shared" si="58"/>
        <v>Списать</v>
      </c>
      <c r="L1230" s="73">
        <f t="shared" si="59"/>
        <v>1698.9444000000001</v>
      </c>
    </row>
    <row r="1231" spans="1:12" x14ac:dyDescent="0.25">
      <c r="A1231" s="67" t="s">
        <v>1403</v>
      </c>
      <c r="B1231" s="67" t="s">
        <v>1276</v>
      </c>
      <c r="C1231" s="68" t="s">
        <v>3520</v>
      </c>
      <c r="D1231" s="67" t="s">
        <v>3521</v>
      </c>
      <c r="E1231" s="69">
        <v>129.20959999999999</v>
      </c>
      <c r="F1231" s="70">
        <v>82</v>
      </c>
      <c r="G1231" s="72">
        <v>45159</v>
      </c>
      <c r="H1231" s="69">
        <v>720</v>
      </c>
      <c r="I1231" s="69">
        <v>1</v>
      </c>
      <c r="J1231" s="59">
        <f t="shared" si="57"/>
        <v>129.20959999999999</v>
      </c>
      <c r="K1231" s="73" t="str">
        <f t="shared" si="58"/>
        <v/>
      </c>
      <c r="L1231" s="73">
        <f t="shared" si="59"/>
        <v>10595.1872</v>
      </c>
    </row>
    <row r="1232" spans="1:12" x14ac:dyDescent="0.25">
      <c r="A1232" s="67" t="s">
        <v>910</v>
      </c>
      <c r="B1232" s="67" t="s">
        <v>837</v>
      </c>
      <c r="C1232" s="68" t="s">
        <v>3522</v>
      </c>
      <c r="D1232" s="67" t="s">
        <v>3523</v>
      </c>
      <c r="E1232" s="69">
        <v>105.87990000000001</v>
      </c>
      <c r="F1232" s="70">
        <v>14</v>
      </c>
      <c r="G1232" s="72">
        <v>44899.5</v>
      </c>
      <c r="H1232" s="69">
        <v>730.5</v>
      </c>
      <c r="I1232" s="69">
        <v>10</v>
      </c>
      <c r="J1232" s="59">
        <f t="shared" si="57"/>
        <v>52.939950000000003</v>
      </c>
      <c r="K1232" s="73" t="str">
        <f t="shared" si="58"/>
        <v>Списать</v>
      </c>
      <c r="L1232" s="73">
        <f t="shared" si="59"/>
        <v>741.15930000000003</v>
      </c>
    </row>
    <row r="1233" spans="1:12" x14ac:dyDescent="0.25">
      <c r="A1233" s="67" t="s">
        <v>782</v>
      </c>
      <c r="B1233" s="67" t="s">
        <v>791</v>
      </c>
      <c r="C1233" s="68" t="s">
        <v>3524</v>
      </c>
      <c r="D1233" s="67" t="s">
        <v>3525</v>
      </c>
      <c r="E1233" s="69">
        <v>214</v>
      </c>
      <c r="F1233" s="70">
        <v>18</v>
      </c>
      <c r="G1233" s="72">
        <v>44986.5</v>
      </c>
      <c r="H1233" s="69">
        <v>547.5</v>
      </c>
      <c r="I1233" s="69">
        <v>1</v>
      </c>
      <c r="J1233" s="59">
        <f t="shared" si="57"/>
        <v>214</v>
      </c>
      <c r="K1233" s="73" t="str">
        <f t="shared" si="58"/>
        <v/>
      </c>
      <c r="L1233" s="73">
        <f t="shared" si="59"/>
        <v>3852</v>
      </c>
    </row>
    <row r="1234" spans="1:12" x14ac:dyDescent="0.25">
      <c r="A1234" s="67" t="s">
        <v>836</v>
      </c>
      <c r="B1234" s="67" t="s">
        <v>1340</v>
      </c>
      <c r="C1234" s="68" t="s">
        <v>3526</v>
      </c>
      <c r="D1234" s="67" t="s">
        <v>3527</v>
      </c>
      <c r="E1234" s="69">
        <v>214</v>
      </c>
      <c r="F1234" s="70">
        <v>414</v>
      </c>
      <c r="G1234" s="72">
        <v>45229</v>
      </c>
      <c r="H1234" s="69">
        <v>1095</v>
      </c>
      <c r="I1234" s="69">
        <v>1</v>
      </c>
      <c r="J1234" s="59">
        <f t="shared" si="57"/>
        <v>214</v>
      </c>
      <c r="K1234" s="73" t="str">
        <f t="shared" si="58"/>
        <v/>
      </c>
      <c r="L1234" s="73">
        <f t="shared" si="59"/>
        <v>88596</v>
      </c>
    </row>
    <row r="1235" spans="1:12" x14ac:dyDescent="0.25">
      <c r="A1235" s="67" t="s">
        <v>910</v>
      </c>
      <c r="B1235" s="67" t="s">
        <v>1029</v>
      </c>
      <c r="C1235" s="68" t="s">
        <v>3528</v>
      </c>
      <c r="D1235" s="67" t="s">
        <v>3529</v>
      </c>
      <c r="E1235" s="69">
        <v>264</v>
      </c>
      <c r="F1235" s="70">
        <v>153</v>
      </c>
      <c r="G1235" s="72">
        <v>44595</v>
      </c>
      <c r="H1235" s="69">
        <v>366</v>
      </c>
      <c r="I1235" s="69">
        <v>8</v>
      </c>
      <c r="J1235" s="59">
        <f t="shared" si="57"/>
        <v>264</v>
      </c>
      <c r="K1235" s="73" t="str">
        <f t="shared" si="58"/>
        <v/>
      </c>
      <c r="L1235" s="73">
        <f t="shared" si="59"/>
        <v>40392</v>
      </c>
    </row>
    <row r="1236" spans="1:12" x14ac:dyDescent="0.25">
      <c r="A1236" s="67" t="s">
        <v>782</v>
      </c>
      <c r="B1236" s="67" t="s">
        <v>3530</v>
      </c>
      <c r="C1236" s="68" t="s">
        <v>3531</v>
      </c>
      <c r="D1236" s="67" t="s">
        <v>3532</v>
      </c>
      <c r="E1236" s="69">
        <v>214</v>
      </c>
      <c r="F1236" s="70">
        <v>405</v>
      </c>
      <c r="G1236" s="72">
        <v>45227.5</v>
      </c>
      <c r="H1236" s="69">
        <v>1096.5</v>
      </c>
      <c r="I1236" s="69">
        <v>1</v>
      </c>
      <c r="J1236" s="59">
        <f t="shared" si="57"/>
        <v>214</v>
      </c>
      <c r="K1236" s="73" t="str">
        <f t="shared" si="58"/>
        <v/>
      </c>
      <c r="L1236" s="73">
        <f t="shared" si="59"/>
        <v>86670</v>
      </c>
    </row>
    <row r="1237" spans="1:12" x14ac:dyDescent="0.25">
      <c r="A1237" s="67" t="s">
        <v>836</v>
      </c>
      <c r="B1237" s="67" t="s">
        <v>946</v>
      </c>
      <c r="C1237" s="68" t="s">
        <v>3533</v>
      </c>
      <c r="D1237" s="67" t="s">
        <v>3534</v>
      </c>
      <c r="E1237" s="69">
        <v>42.93</v>
      </c>
      <c r="F1237" s="70">
        <v>48</v>
      </c>
      <c r="G1237" s="72">
        <v>45168</v>
      </c>
      <c r="H1237" s="69">
        <v>729</v>
      </c>
      <c r="I1237" s="69">
        <v>1</v>
      </c>
      <c r="J1237" s="59">
        <f t="shared" si="57"/>
        <v>42.93</v>
      </c>
      <c r="K1237" s="73" t="str">
        <f t="shared" si="58"/>
        <v>Списать</v>
      </c>
      <c r="L1237" s="73">
        <f t="shared" si="59"/>
        <v>2060.64</v>
      </c>
    </row>
    <row r="1238" spans="1:12" x14ac:dyDescent="0.25">
      <c r="A1238" s="67" t="s">
        <v>824</v>
      </c>
      <c r="B1238" s="67" t="s">
        <v>963</v>
      </c>
      <c r="C1238" s="68" t="s">
        <v>3535</v>
      </c>
      <c r="D1238" s="67" t="s">
        <v>3536</v>
      </c>
      <c r="E1238" s="69">
        <v>207.18799999999999</v>
      </c>
      <c r="F1238" s="70">
        <v>5</v>
      </c>
      <c r="G1238" s="72">
        <v>44563.5</v>
      </c>
      <c r="H1238" s="69">
        <v>364.5</v>
      </c>
      <c r="I1238" s="69">
        <v>9</v>
      </c>
      <c r="J1238" s="59">
        <f t="shared" si="57"/>
        <v>103.59399999999999</v>
      </c>
      <c r="K1238" s="73" t="str">
        <f t="shared" si="58"/>
        <v/>
      </c>
      <c r="L1238" s="73">
        <f t="shared" si="59"/>
        <v>517.97</v>
      </c>
    </row>
    <row r="1239" spans="1:12" x14ac:dyDescent="0.25">
      <c r="A1239" s="67" t="s">
        <v>864</v>
      </c>
      <c r="B1239" s="67" t="s">
        <v>779</v>
      </c>
      <c r="C1239" s="68" t="s">
        <v>3537</v>
      </c>
      <c r="D1239" s="67" t="s">
        <v>3538</v>
      </c>
      <c r="E1239" s="69">
        <v>323.029</v>
      </c>
      <c r="F1239" s="70">
        <v>302</v>
      </c>
      <c r="G1239" s="72">
        <v>45169.5</v>
      </c>
      <c r="H1239" s="69">
        <v>730.5</v>
      </c>
      <c r="I1239" s="69">
        <v>1</v>
      </c>
      <c r="J1239" s="59">
        <f t="shared" si="57"/>
        <v>323.029</v>
      </c>
      <c r="K1239" s="73" t="str">
        <f t="shared" si="58"/>
        <v/>
      </c>
      <c r="L1239" s="73">
        <f t="shared" si="59"/>
        <v>97554.758000000002</v>
      </c>
    </row>
    <row r="1240" spans="1:12" x14ac:dyDescent="0.25">
      <c r="A1240" s="67" t="s">
        <v>945</v>
      </c>
      <c r="B1240" s="67" t="s">
        <v>802</v>
      </c>
      <c r="C1240" s="68" t="s">
        <v>3539</v>
      </c>
      <c r="D1240" s="67" t="s">
        <v>3540</v>
      </c>
      <c r="E1240" s="69">
        <v>214</v>
      </c>
      <c r="F1240" s="70">
        <v>39</v>
      </c>
      <c r="G1240" s="72">
        <v>44863</v>
      </c>
      <c r="H1240" s="69">
        <v>1461</v>
      </c>
      <c r="I1240" s="69">
        <v>1</v>
      </c>
      <c r="J1240" s="59">
        <f t="shared" si="57"/>
        <v>214</v>
      </c>
      <c r="K1240" s="73" t="str">
        <f t="shared" si="58"/>
        <v/>
      </c>
      <c r="L1240" s="73">
        <f t="shared" si="59"/>
        <v>8346</v>
      </c>
    </row>
    <row r="1241" spans="1:12" x14ac:dyDescent="0.25">
      <c r="A1241" s="67" t="s">
        <v>782</v>
      </c>
      <c r="B1241" s="67" t="s">
        <v>904</v>
      </c>
      <c r="C1241" s="68" t="s">
        <v>3541</v>
      </c>
      <c r="D1241" s="67" t="s">
        <v>3542</v>
      </c>
      <c r="E1241" s="69">
        <v>80.080200000000005</v>
      </c>
      <c r="F1241" s="70">
        <v>141</v>
      </c>
      <c r="G1241" s="72">
        <v>44898</v>
      </c>
      <c r="H1241" s="69">
        <v>729</v>
      </c>
      <c r="I1241" s="69">
        <v>10</v>
      </c>
      <c r="J1241" s="59">
        <f t="shared" si="57"/>
        <v>40.040100000000002</v>
      </c>
      <c r="K1241" s="73" t="str">
        <f t="shared" si="58"/>
        <v>Списать</v>
      </c>
      <c r="L1241" s="73">
        <f t="shared" si="59"/>
        <v>5645.6541000000007</v>
      </c>
    </row>
    <row r="1242" spans="1:12" x14ac:dyDescent="0.25">
      <c r="A1242" s="67" t="s">
        <v>913</v>
      </c>
      <c r="B1242" s="67" t="s">
        <v>1217</v>
      </c>
      <c r="C1242" s="68" t="s">
        <v>3543</v>
      </c>
      <c r="D1242" s="67" t="s">
        <v>3544</v>
      </c>
      <c r="E1242" s="69">
        <v>91</v>
      </c>
      <c r="F1242" s="70">
        <v>22</v>
      </c>
      <c r="G1242" s="72">
        <v>44979</v>
      </c>
      <c r="H1242" s="69">
        <v>540</v>
      </c>
      <c r="I1242" s="69">
        <v>1</v>
      </c>
      <c r="J1242" s="59">
        <f t="shared" si="57"/>
        <v>91</v>
      </c>
      <c r="K1242" s="73" t="str">
        <f t="shared" si="58"/>
        <v>Списать</v>
      </c>
      <c r="L1242" s="73">
        <f t="shared" si="59"/>
        <v>2002</v>
      </c>
    </row>
    <row r="1243" spans="1:12" x14ac:dyDescent="0.25">
      <c r="A1243" s="67" t="s">
        <v>922</v>
      </c>
      <c r="B1243" s="67" t="s">
        <v>1308</v>
      </c>
      <c r="C1243" s="68" t="s">
        <v>3545</v>
      </c>
      <c r="D1243" s="67" t="s">
        <v>3546</v>
      </c>
      <c r="E1243" s="69">
        <v>214</v>
      </c>
      <c r="F1243" s="70">
        <v>154</v>
      </c>
      <c r="G1243" s="72">
        <v>47648</v>
      </c>
      <c r="H1243" s="69">
        <v>9999</v>
      </c>
      <c r="I1243" s="69">
        <v>10</v>
      </c>
      <c r="J1243" s="59">
        <f t="shared" si="57"/>
        <v>107</v>
      </c>
      <c r="K1243" s="73" t="str">
        <f t="shared" si="58"/>
        <v/>
      </c>
      <c r="L1243" s="73">
        <f t="shared" si="59"/>
        <v>16478</v>
      </c>
    </row>
    <row r="1244" spans="1:12" x14ac:dyDescent="0.25">
      <c r="A1244" s="67" t="s">
        <v>1121</v>
      </c>
      <c r="B1244" s="67" t="s">
        <v>869</v>
      </c>
      <c r="C1244" s="68" t="s">
        <v>3547</v>
      </c>
      <c r="D1244" s="67" t="s">
        <v>3548</v>
      </c>
      <c r="E1244" s="69">
        <v>214</v>
      </c>
      <c r="F1244" s="70">
        <v>69</v>
      </c>
      <c r="G1244" s="72">
        <v>44559</v>
      </c>
      <c r="H1244" s="69">
        <v>360</v>
      </c>
      <c r="I1244" s="69">
        <v>9</v>
      </c>
      <c r="J1244" s="59">
        <f t="shared" si="57"/>
        <v>107</v>
      </c>
      <c r="K1244" s="73" t="str">
        <f t="shared" si="58"/>
        <v/>
      </c>
      <c r="L1244" s="73">
        <f t="shared" si="59"/>
        <v>7383</v>
      </c>
    </row>
    <row r="1245" spans="1:12" x14ac:dyDescent="0.25">
      <c r="A1245" s="67" t="s">
        <v>922</v>
      </c>
      <c r="B1245" s="67" t="s">
        <v>829</v>
      </c>
      <c r="C1245" s="68" t="s">
        <v>3549</v>
      </c>
      <c r="D1245" s="67" t="s">
        <v>3550</v>
      </c>
      <c r="E1245" s="69">
        <v>23.84</v>
      </c>
      <c r="F1245" s="70">
        <v>99</v>
      </c>
      <c r="G1245" s="72">
        <v>44592</v>
      </c>
      <c r="H1245" s="69">
        <v>183</v>
      </c>
      <c r="I1245" s="69">
        <v>2</v>
      </c>
      <c r="J1245" s="59">
        <f t="shared" si="57"/>
        <v>23.84</v>
      </c>
      <c r="K1245" s="73" t="str">
        <f t="shared" si="58"/>
        <v>Списать</v>
      </c>
      <c r="L1245" s="73">
        <f t="shared" si="59"/>
        <v>2360.16</v>
      </c>
    </row>
    <row r="1246" spans="1:12" x14ac:dyDescent="0.25">
      <c r="A1246" s="67" t="s">
        <v>910</v>
      </c>
      <c r="B1246" s="67" t="s">
        <v>904</v>
      </c>
      <c r="C1246" s="68" t="s">
        <v>3551</v>
      </c>
      <c r="D1246" s="67" t="s">
        <v>3552</v>
      </c>
      <c r="E1246" s="69">
        <v>19.696200000000001</v>
      </c>
      <c r="F1246" s="70">
        <v>37</v>
      </c>
      <c r="G1246" s="72">
        <v>44574</v>
      </c>
      <c r="H1246" s="69">
        <v>375</v>
      </c>
      <c r="I1246" s="69">
        <v>9</v>
      </c>
      <c r="J1246" s="59">
        <f t="shared" si="57"/>
        <v>9.8481000000000005</v>
      </c>
      <c r="K1246" s="73" t="str">
        <f t="shared" si="58"/>
        <v>Списать</v>
      </c>
      <c r="L1246" s="73">
        <f t="shared" si="59"/>
        <v>364.37970000000001</v>
      </c>
    </row>
    <row r="1247" spans="1:12" x14ac:dyDescent="0.25">
      <c r="A1247" s="67" t="s">
        <v>1038</v>
      </c>
      <c r="B1247" s="67" t="s">
        <v>2771</v>
      </c>
      <c r="C1247" s="68" t="s">
        <v>3553</v>
      </c>
      <c r="D1247" s="67" t="s">
        <v>3554</v>
      </c>
      <c r="E1247" s="69">
        <v>982.02</v>
      </c>
      <c r="F1247" s="70">
        <v>0</v>
      </c>
      <c r="G1247" s="72">
        <v>44768.5</v>
      </c>
      <c r="H1247" s="69">
        <v>1825.5</v>
      </c>
      <c r="I1247" s="69">
        <v>10</v>
      </c>
      <c r="J1247" s="59">
        <f t="shared" si="57"/>
        <v>491.01</v>
      </c>
      <c r="K1247" s="73" t="str">
        <f t="shared" si="58"/>
        <v/>
      </c>
      <c r="L1247" s="73">
        <f t="shared" si="59"/>
        <v>0</v>
      </c>
    </row>
    <row r="1248" spans="1:12" x14ac:dyDescent="0.25">
      <c r="A1248" s="67" t="s">
        <v>913</v>
      </c>
      <c r="B1248" s="67" t="s">
        <v>817</v>
      </c>
      <c r="C1248" s="68" t="s">
        <v>3555</v>
      </c>
      <c r="D1248" s="67" t="s">
        <v>3556</v>
      </c>
      <c r="E1248" s="69">
        <v>285.63650000000001</v>
      </c>
      <c r="F1248" s="70">
        <v>124</v>
      </c>
      <c r="G1248" s="72">
        <v>44563.5</v>
      </c>
      <c r="H1248" s="69">
        <v>364.5</v>
      </c>
      <c r="I1248" s="69">
        <v>9</v>
      </c>
      <c r="J1248" s="59">
        <f t="shared" si="57"/>
        <v>142.81825000000001</v>
      </c>
      <c r="K1248" s="73" t="str">
        <f t="shared" si="58"/>
        <v/>
      </c>
      <c r="L1248" s="73">
        <f t="shared" si="59"/>
        <v>17709.463</v>
      </c>
    </row>
    <row r="1249" spans="1:12" x14ac:dyDescent="0.25">
      <c r="A1249" s="67" t="s">
        <v>820</v>
      </c>
      <c r="B1249" s="67" t="s">
        <v>955</v>
      </c>
      <c r="C1249" s="68" t="s">
        <v>3557</v>
      </c>
      <c r="D1249" s="67" t="s">
        <v>3558</v>
      </c>
      <c r="E1249" s="69">
        <v>106.13</v>
      </c>
      <c r="F1249" s="70">
        <v>38</v>
      </c>
      <c r="G1249" s="72">
        <v>45229</v>
      </c>
      <c r="H1249" s="69">
        <v>1095</v>
      </c>
      <c r="I1249" s="69">
        <v>1</v>
      </c>
      <c r="J1249" s="59">
        <f t="shared" si="57"/>
        <v>106.13</v>
      </c>
      <c r="K1249" s="73" t="str">
        <f t="shared" si="58"/>
        <v/>
      </c>
      <c r="L1249" s="73">
        <f t="shared" si="59"/>
        <v>4032.9399999999996</v>
      </c>
    </row>
    <row r="1250" spans="1:12" x14ac:dyDescent="0.25">
      <c r="A1250" s="67" t="s">
        <v>828</v>
      </c>
      <c r="B1250" s="67" t="s">
        <v>955</v>
      </c>
      <c r="C1250" s="68" t="s">
        <v>3559</v>
      </c>
      <c r="D1250" s="67" t="s">
        <v>3560</v>
      </c>
      <c r="E1250" s="69">
        <v>214</v>
      </c>
      <c r="F1250" s="70">
        <v>14</v>
      </c>
      <c r="G1250" s="72">
        <v>44563.5</v>
      </c>
      <c r="H1250" s="69">
        <v>364.5</v>
      </c>
      <c r="I1250" s="69">
        <v>9</v>
      </c>
      <c r="J1250" s="59">
        <f t="shared" si="57"/>
        <v>107</v>
      </c>
      <c r="K1250" s="73" t="str">
        <f t="shared" si="58"/>
        <v/>
      </c>
      <c r="L1250" s="73">
        <f t="shared" si="59"/>
        <v>1498</v>
      </c>
    </row>
    <row r="1251" spans="1:12" x14ac:dyDescent="0.25">
      <c r="A1251" s="67" t="s">
        <v>1908</v>
      </c>
      <c r="B1251" s="67" t="s">
        <v>1012</v>
      </c>
      <c r="C1251" s="68" t="s">
        <v>3561</v>
      </c>
      <c r="D1251" s="67" t="s">
        <v>3562</v>
      </c>
      <c r="E1251" s="69">
        <v>251.184</v>
      </c>
      <c r="F1251" s="70">
        <v>45</v>
      </c>
      <c r="G1251" s="72">
        <v>45040.5</v>
      </c>
      <c r="H1251" s="69">
        <v>901.5</v>
      </c>
      <c r="I1251" s="69">
        <v>11</v>
      </c>
      <c r="J1251" s="59">
        <f t="shared" si="57"/>
        <v>125.592</v>
      </c>
      <c r="K1251" s="73" t="str">
        <f t="shared" si="58"/>
        <v/>
      </c>
      <c r="L1251" s="73">
        <f t="shared" si="59"/>
        <v>5651.64</v>
      </c>
    </row>
    <row r="1252" spans="1:12" x14ac:dyDescent="0.25">
      <c r="A1252" s="67" t="s">
        <v>2099</v>
      </c>
      <c r="B1252" s="67" t="s">
        <v>1881</v>
      </c>
      <c r="C1252" s="68" t="s">
        <v>3563</v>
      </c>
      <c r="D1252" s="67" t="s">
        <v>3564</v>
      </c>
      <c r="E1252" s="69">
        <v>214</v>
      </c>
      <c r="F1252" s="70">
        <v>65</v>
      </c>
      <c r="G1252" s="72">
        <v>44559</v>
      </c>
      <c r="H1252" s="69">
        <v>360</v>
      </c>
      <c r="I1252" s="69">
        <v>9</v>
      </c>
      <c r="J1252" s="59">
        <f t="shared" si="57"/>
        <v>107</v>
      </c>
      <c r="K1252" s="73" t="str">
        <f t="shared" si="58"/>
        <v/>
      </c>
      <c r="L1252" s="73">
        <f t="shared" si="59"/>
        <v>6955</v>
      </c>
    </row>
    <row r="1253" spans="1:12" x14ac:dyDescent="0.25">
      <c r="A1253" s="67" t="s">
        <v>794</v>
      </c>
      <c r="B1253" s="67" t="s">
        <v>844</v>
      </c>
      <c r="C1253" s="68" t="s">
        <v>3565</v>
      </c>
      <c r="D1253" s="67" t="s">
        <v>3566</v>
      </c>
      <c r="E1253" s="69">
        <v>189.18</v>
      </c>
      <c r="F1253" s="70">
        <v>13</v>
      </c>
      <c r="G1253" s="72">
        <v>44563.5</v>
      </c>
      <c r="H1253" s="69">
        <v>364.5</v>
      </c>
      <c r="I1253" s="69">
        <v>9</v>
      </c>
      <c r="J1253" s="59">
        <f t="shared" si="57"/>
        <v>94.59</v>
      </c>
      <c r="K1253" s="73" t="str">
        <f t="shared" si="58"/>
        <v>Списать</v>
      </c>
      <c r="L1253" s="73">
        <f t="shared" si="59"/>
        <v>1229.67</v>
      </c>
    </row>
    <row r="1254" spans="1:12" x14ac:dyDescent="0.25">
      <c r="A1254" s="67" t="s">
        <v>820</v>
      </c>
      <c r="B1254" s="67" t="s">
        <v>895</v>
      </c>
      <c r="C1254" s="68" t="s">
        <v>3567</v>
      </c>
      <c r="D1254" s="67" t="s">
        <v>3568</v>
      </c>
      <c r="E1254" s="69">
        <v>214</v>
      </c>
      <c r="F1254" s="70">
        <v>22</v>
      </c>
      <c r="G1254" s="72">
        <v>47648</v>
      </c>
      <c r="H1254" s="69">
        <v>9999</v>
      </c>
      <c r="I1254" s="69">
        <v>1</v>
      </c>
      <c r="J1254" s="59">
        <f t="shared" si="57"/>
        <v>214</v>
      </c>
      <c r="K1254" s="73" t="str">
        <f t="shared" si="58"/>
        <v/>
      </c>
      <c r="L1254" s="73">
        <f t="shared" si="59"/>
        <v>4708</v>
      </c>
    </row>
    <row r="1255" spans="1:12" x14ac:dyDescent="0.25">
      <c r="A1255" s="67" t="s">
        <v>847</v>
      </c>
      <c r="B1255" s="67" t="s">
        <v>1276</v>
      </c>
      <c r="C1255" s="68" t="s">
        <v>3569</v>
      </c>
      <c r="D1255" s="67" t="s">
        <v>3570</v>
      </c>
      <c r="E1255" s="69">
        <v>212.94</v>
      </c>
      <c r="F1255" s="70">
        <v>18</v>
      </c>
      <c r="G1255" s="72">
        <v>45169.5</v>
      </c>
      <c r="H1255" s="69">
        <v>730.5</v>
      </c>
      <c r="I1255" s="69">
        <v>1</v>
      </c>
      <c r="J1255" s="59">
        <f t="shared" si="57"/>
        <v>212.94</v>
      </c>
      <c r="K1255" s="73" t="str">
        <f t="shared" si="58"/>
        <v/>
      </c>
      <c r="L1255" s="73">
        <f t="shared" si="59"/>
        <v>3832.92</v>
      </c>
    </row>
    <row r="1256" spans="1:12" x14ac:dyDescent="0.25">
      <c r="A1256" s="67" t="s">
        <v>828</v>
      </c>
      <c r="B1256" s="67" t="s">
        <v>1375</v>
      </c>
      <c r="C1256" s="68" t="s">
        <v>3571</v>
      </c>
      <c r="D1256" s="67" t="s">
        <v>3572</v>
      </c>
      <c r="E1256" s="69">
        <v>214</v>
      </c>
      <c r="F1256" s="70">
        <v>125</v>
      </c>
      <c r="G1256" s="72">
        <v>44565</v>
      </c>
      <c r="H1256" s="69">
        <v>366</v>
      </c>
      <c r="I1256" s="69">
        <v>9</v>
      </c>
      <c r="J1256" s="59">
        <f t="shared" si="57"/>
        <v>107</v>
      </c>
      <c r="K1256" s="73" t="str">
        <f t="shared" si="58"/>
        <v/>
      </c>
      <c r="L1256" s="73">
        <f t="shared" si="59"/>
        <v>13375</v>
      </c>
    </row>
    <row r="1257" spans="1:12" x14ac:dyDescent="0.25">
      <c r="A1257" s="67" t="s">
        <v>786</v>
      </c>
      <c r="B1257" s="67" t="s">
        <v>946</v>
      </c>
      <c r="C1257" s="68" t="s">
        <v>3573</v>
      </c>
      <c r="D1257" s="67" t="s">
        <v>3574</v>
      </c>
      <c r="E1257" s="69">
        <v>537.07000000000005</v>
      </c>
      <c r="F1257" s="70">
        <v>10</v>
      </c>
      <c r="G1257" s="72">
        <v>44899.5</v>
      </c>
      <c r="H1257" s="69">
        <v>730.5</v>
      </c>
      <c r="I1257" s="69">
        <v>10</v>
      </c>
      <c r="J1257" s="59">
        <f t="shared" si="57"/>
        <v>268.53500000000003</v>
      </c>
      <c r="K1257" s="73" t="str">
        <f t="shared" si="58"/>
        <v/>
      </c>
      <c r="L1257" s="73">
        <f t="shared" si="59"/>
        <v>2685.3500000000004</v>
      </c>
    </row>
    <row r="1258" spans="1:12" x14ac:dyDescent="0.25">
      <c r="A1258" s="67" t="s">
        <v>836</v>
      </c>
      <c r="B1258" s="67" t="s">
        <v>1214</v>
      </c>
      <c r="C1258" s="68" t="s">
        <v>3575</v>
      </c>
      <c r="D1258" s="67" t="s">
        <v>3576</v>
      </c>
      <c r="E1258" s="69">
        <v>214</v>
      </c>
      <c r="F1258" s="70">
        <v>36</v>
      </c>
      <c r="G1258" s="72">
        <v>44979</v>
      </c>
      <c r="H1258" s="69">
        <v>540</v>
      </c>
      <c r="I1258" s="69">
        <v>1</v>
      </c>
      <c r="J1258" s="59">
        <f t="shared" si="57"/>
        <v>214</v>
      </c>
      <c r="K1258" s="73" t="str">
        <f t="shared" si="58"/>
        <v/>
      </c>
      <c r="L1258" s="73">
        <f t="shared" si="59"/>
        <v>7704</v>
      </c>
    </row>
    <row r="1259" spans="1:12" x14ac:dyDescent="0.25">
      <c r="A1259" s="67" t="s">
        <v>977</v>
      </c>
      <c r="B1259" s="67" t="s">
        <v>3530</v>
      </c>
      <c r="C1259" s="68" t="s">
        <v>3577</v>
      </c>
      <c r="D1259" s="67" t="s">
        <v>3578</v>
      </c>
      <c r="E1259" s="69">
        <v>214</v>
      </c>
      <c r="F1259" s="70">
        <v>218</v>
      </c>
      <c r="G1259" s="72">
        <v>45169.5</v>
      </c>
      <c r="H1259" s="69">
        <v>730.5</v>
      </c>
      <c r="I1259" s="69">
        <v>1</v>
      </c>
      <c r="J1259" s="59">
        <f t="shared" si="57"/>
        <v>214</v>
      </c>
      <c r="K1259" s="73" t="str">
        <f t="shared" si="58"/>
        <v/>
      </c>
      <c r="L1259" s="73">
        <f t="shared" si="59"/>
        <v>46652</v>
      </c>
    </row>
    <row r="1260" spans="1:12" x14ac:dyDescent="0.25">
      <c r="A1260" s="67" t="s">
        <v>1194</v>
      </c>
      <c r="B1260" s="67" t="s">
        <v>810</v>
      </c>
      <c r="C1260" s="68" t="s">
        <v>3579</v>
      </c>
      <c r="D1260" s="67" t="s">
        <v>3580</v>
      </c>
      <c r="E1260" s="69">
        <v>192</v>
      </c>
      <c r="F1260" s="70">
        <v>10</v>
      </c>
      <c r="G1260" s="72">
        <v>47648</v>
      </c>
      <c r="H1260" s="69">
        <v>9999</v>
      </c>
      <c r="I1260" s="69">
        <v>1</v>
      </c>
      <c r="J1260" s="59">
        <f t="shared" si="57"/>
        <v>192</v>
      </c>
      <c r="K1260" s="73" t="str">
        <f t="shared" si="58"/>
        <v/>
      </c>
      <c r="L1260" s="73">
        <f t="shared" si="59"/>
        <v>1920</v>
      </c>
    </row>
    <row r="1261" spans="1:12" x14ac:dyDescent="0.25">
      <c r="A1261" s="67" t="s">
        <v>1524</v>
      </c>
      <c r="B1261" s="67" t="s">
        <v>1069</v>
      </c>
      <c r="C1261" s="68" t="s">
        <v>3581</v>
      </c>
      <c r="D1261" s="67" t="s">
        <v>3582</v>
      </c>
      <c r="E1261" s="69">
        <v>199.2568</v>
      </c>
      <c r="F1261" s="70">
        <v>55</v>
      </c>
      <c r="G1261" s="72">
        <v>45229</v>
      </c>
      <c r="H1261" s="69">
        <v>1095</v>
      </c>
      <c r="I1261" s="69">
        <v>1</v>
      </c>
      <c r="J1261" s="59">
        <f t="shared" si="57"/>
        <v>199.2568</v>
      </c>
      <c r="K1261" s="73" t="str">
        <f t="shared" si="58"/>
        <v/>
      </c>
      <c r="L1261" s="73">
        <f t="shared" si="59"/>
        <v>10959.124</v>
      </c>
    </row>
    <row r="1262" spans="1:12" x14ac:dyDescent="0.25">
      <c r="A1262" s="67" t="s">
        <v>790</v>
      </c>
      <c r="B1262" s="67" t="s">
        <v>3583</v>
      </c>
      <c r="C1262" s="68" t="s">
        <v>3584</v>
      </c>
      <c r="D1262" s="67" t="s">
        <v>3585</v>
      </c>
      <c r="E1262" s="69">
        <v>279.27</v>
      </c>
      <c r="F1262" s="70">
        <v>9</v>
      </c>
      <c r="G1262" s="72">
        <v>45259</v>
      </c>
      <c r="H1262" s="69">
        <v>1065</v>
      </c>
      <c r="I1262" s="69">
        <v>1</v>
      </c>
      <c r="J1262" s="59">
        <f t="shared" si="57"/>
        <v>279.27</v>
      </c>
      <c r="K1262" s="73" t="str">
        <f t="shared" si="58"/>
        <v/>
      </c>
      <c r="L1262" s="73">
        <f t="shared" si="59"/>
        <v>2513.4299999999998</v>
      </c>
    </row>
    <row r="1263" spans="1:12" x14ac:dyDescent="0.25">
      <c r="A1263" s="67" t="s">
        <v>900</v>
      </c>
      <c r="B1263" s="67" t="s">
        <v>929</v>
      </c>
      <c r="C1263" s="68" t="s">
        <v>3586</v>
      </c>
      <c r="D1263" s="67" t="s">
        <v>3587</v>
      </c>
      <c r="E1263" s="69">
        <v>300</v>
      </c>
      <c r="F1263" s="70">
        <v>111</v>
      </c>
      <c r="G1263" s="72">
        <v>47648</v>
      </c>
      <c r="H1263" s="69">
        <v>9999</v>
      </c>
      <c r="I1263" s="69">
        <v>1</v>
      </c>
      <c r="J1263" s="59">
        <f t="shared" si="57"/>
        <v>300</v>
      </c>
      <c r="K1263" s="73" t="str">
        <f t="shared" si="58"/>
        <v/>
      </c>
      <c r="L1263" s="73">
        <f t="shared" si="59"/>
        <v>33300</v>
      </c>
    </row>
    <row r="1264" spans="1:12" x14ac:dyDescent="0.25">
      <c r="A1264" s="67" t="s">
        <v>2713</v>
      </c>
      <c r="B1264" s="67" t="s">
        <v>895</v>
      </c>
      <c r="C1264" s="68" t="s">
        <v>3588</v>
      </c>
      <c r="D1264" s="67" t="s">
        <v>3589</v>
      </c>
      <c r="E1264" s="69">
        <v>181.99969999999999</v>
      </c>
      <c r="F1264" s="70">
        <v>67</v>
      </c>
      <c r="G1264" s="72">
        <v>47648</v>
      </c>
      <c r="H1264" s="69">
        <v>9999</v>
      </c>
      <c r="I1264" s="69">
        <v>1</v>
      </c>
      <c r="J1264" s="59">
        <f t="shared" si="57"/>
        <v>181.99969999999999</v>
      </c>
      <c r="K1264" s="73" t="str">
        <f t="shared" si="58"/>
        <v/>
      </c>
      <c r="L1264" s="73">
        <f t="shared" si="59"/>
        <v>12193.979899999998</v>
      </c>
    </row>
    <row r="1265" spans="1:12" x14ac:dyDescent="0.25">
      <c r="A1265" s="67" t="s">
        <v>794</v>
      </c>
      <c r="B1265" s="67" t="s">
        <v>802</v>
      </c>
      <c r="C1265" s="68" t="s">
        <v>3590</v>
      </c>
      <c r="D1265" s="67" t="s">
        <v>3591</v>
      </c>
      <c r="E1265" s="69">
        <v>214</v>
      </c>
      <c r="F1265" s="70">
        <v>46</v>
      </c>
      <c r="G1265" s="72">
        <v>45229</v>
      </c>
      <c r="H1265" s="69">
        <v>1095</v>
      </c>
      <c r="I1265" s="69">
        <v>1</v>
      </c>
      <c r="J1265" s="59">
        <f t="shared" si="57"/>
        <v>214</v>
      </c>
      <c r="K1265" s="73" t="str">
        <f t="shared" si="58"/>
        <v/>
      </c>
      <c r="L1265" s="73">
        <f t="shared" si="59"/>
        <v>9844</v>
      </c>
    </row>
    <row r="1266" spans="1:12" x14ac:dyDescent="0.25">
      <c r="A1266" s="67" t="s">
        <v>786</v>
      </c>
      <c r="B1266" s="67" t="s">
        <v>963</v>
      </c>
      <c r="C1266" s="68" t="s">
        <v>3592</v>
      </c>
      <c r="D1266" s="67" t="s">
        <v>3593</v>
      </c>
      <c r="E1266" s="69">
        <v>214</v>
      </c>
      <c r="F1266" s="70">
        <v>93</v>
      </c>
      <c r="G1266" s="72">
        <v>44563.5</v>
      </c>
      <c r="H1266" s="69">
        <v>364.5</v>
      </c>
      <c r="I1266" s="69">
        <v>9</v>
      </c>
      <c r="J1266" s="59">
        <f t="shared" si="57"/>
        <v>107</v>
      </c>
      <c r="K1266" s="73" t="str">
        <f t="shared" si="58"/>
        <v/>
      </c>
      <c r="L1266" s="73">
        <f t="shared" si="59"/>
        <v>9951</v>
      </c>
    </row>
    <row r="1267" spans="1:12" x14ac:dyDescent="0.25">
      <c r="A1267" s="67" t="s">
        <v>828</v>
      </c>
      <c r="B1267" s="67" t="s">
        <v>1703</v>
      </c>
      <c r="C1267" s="68" t="s">
        <v>3594</v>
      </c>
      <c r="D1267" s="67" t="s">
        <v>3595</v>
      </c>
      <c r="E1267" s="69">
        <v>214</v>
      </c>
      <c r="F1267" s="70">
        <v>20</v>
      </c>
      <c r="G1267" s="72">
        <v>45229</v>
      </c>
      <c r="H1267" s="69">
        <v>1095</v>
      </c>
      <c r="I1267" s="69">
        <v>1</v>
      </c>
      <c r="J1267" s="59">
        <f t="shared" si="57"/>
        <v>214</v>
      </c>
      <c r="K1267" s="73" t="str">
        <f t="shared" si="58"/>
        <v/>
      </c>
      <c r="L1267" s="73">
        <f t="shared" si="59"/>
        <v>4280</v>
      </c>
    </row>
    <row r="1268" spans="1:12" x14ac:dyDescent="0.25">
      <c r="A1268" s="67" t="s">
        <v>816</v>
      </c>
      <c r="B1268" s="67" t="s">
        <v>802</v>
      </c>
      <c r="C1268" s="68" t="s">
        <v>3596</v>
      </c>
      <c r="D1268" s="67" t="s">
        <v>3597</v>
      </c>
      <c r="E1268" s="69">
        <v>214</v>
      </c>
      <c r="F1268" s="70">
        <v>120</v>
      </c>
      <c r="G1268" s="72">
        <v>45229</v>
      </c>
      <c r="H1268" s="69">
        <v>1095</v>
      </c>
      <c r="I1268" s="69">
        <v>1</v>
      </c>
      <c r="J1268" s="59">
        <f t="shared" si="57"/>
        <v>214</v>
      </c>
      <c r="K1268" s="73" t="str">
        <f t="shared" si="58"/>
        <v/>
      </c>
      <c r="L1268" s="73">
        <f t="shared" si="59"/>
        <v>25680</v>
      </c>
    </row>
    <row r="1269" spans="1:12" x14ac:dyDescent="0.25">
      <c r="A1269" s="67" t="s">
        <v>794</v>
      </c>
      <c r="B1269" s="67" t="s">
        <v>3598</v>
      </c>
      <c r="C1269" s="68" t="s">
        <v>3599</v>
      </c>
      <c r="D1269" s="67" t="s">
        <v>3600</v>
      </c>
      <c r="E1269" s="69">
        <v>332.01</v>
      </c>
      <c r="F1269" s="70">
        <v>2</v>
      </c>
      <c r="G1269" s="72">
        <v>44409</v>
      </c>
      <c r="H1269" s="69">
        <v>180</v>
      </c>
      <c r="I1269" s="69">
        <v>8</v>
      </c>
      <c r="J1269" s="59">
        <f t="shared" si="57"/>
        <v>332.01</v>
      </c>
      <c r="K1269" s="73" t="str">
        <f t="shared" si="58"/>
        <v/>
      </c>
      <c r="L1269" s="73">
        <f t="shared" si="59"/>
        <v>664.02</v>
      </c>
    </row>
    <row r="1270" spans="1:12" x14ac:dyDescent="0.25">
      <c r="A1270" s="67" t="s">
        <v>1121</v>
      </c>
      <c r="B1270" s="67" t="s">
        <v>1677</v>
      </c>
      <c r="C1270" s="68" t="s">
        <v>3601</v>
      </c>
      <c r="D1270" s="67" t="s">
        <v>3602</v>
      </c>
      <c r="E1270" s="69">
        <v>214</v>
      </c>
      <c r="F1270" s="70">
        <v>0</v>
      </c>
      <c r="G1270" s="72">
        <v>44524</v>
      </c>
      <c r="H1270" s="69">
        <v>1800</v>
      </c>
      <c r="I1270" s="69">
        <v>1</v>
      </c>
      <c r="J1270" s="59">
        <f t="shared" si="57"/>
        <v>214</v>
      </c>
      <c r="K1270" s="73" t="str">
        <f t="shared" si="58"/>
        <v/>
      </c>
      <c r="L1270" s="73">
        <f t="shared" si="59"/>
        <v>0</v>
      </c>
    </row>
    <row r="1271" spans="1:12" x14ac:dyDescent="0.25">
      <c r="A1271" s="67" t="s">
        <v>913</v>
      </c>
      <c r="B1271" s="67" t="s">
        <v>837</v>
      </c>
      <c r="C1271" s="68" t="s">
        <v>3603</v>
      </c>
      <c r="D1271" s="67" t="s">
        <v>3604</v>
      </c>
      <c r="E1271" s="69">
        <v>105.87990000000001</v>
      </c>
      <c r="F1271" s="70">
        <v>68</v>
      </c>
      <c r="G1271" s="72">
        <v>44899.5</v>
      </c>
      <c r="H1271" s="69">
        <v>730.5</v>
      </c>
      <c r="I1271" s="69">
        <v>10</v>
      </c>
      <c r="J1271" s="59">
        <f t="shared" si="57"/>
        <v>52.939950000000003</v>
      </c>
      <c r="K1271" s="73" t="str">
        <f t="shared" si="58"/>
        <v>Списать</v>
      </c>
      <c r="L1271" s="73">
        <f t="shared" si="59"/>
        <v>3599.9166</v>
      </c>
    </row>
    <row r="1272" spans="1:12" x14ac:dyDescent="0.25">
      <c r="A1272" s="67" t="s">
        <v>786</v>
      </c>
      <c r="B1272" s="67" t="s">
        <v>844</v>
      </c>
      <c r="C1272" s="68" t="s">
        <v>3605</v>
      </c>
      <c r="D1272" s="67" t="s">
        <v>3606</v>
      </c>
      <c r="E1272" s="69">
        <v>28.38</v>
      </c>
      <c r="F1272" s="70">
        <v>50</v>
      </c>
      <c r="G1272" s="72">
        <v>44580</v>
      </c>
      <c r="H1272" s="69">
        <v>141</v>
      </c>
      <c r="I1272" s="69">
        <v>1</v>
      </c>
      <c r="J1272" s="59">
        <f t="shared" si="57"/>
        <v>28.38</v>
      </c>
      <c r="K1272" s="73" t="str">
        <f t="shared" si="58"/>
        <v>Списать</v>
      </c>
      <c r="L1272" s="73">
        <f t="shared" si="59"/>
        <v>1419</v>
      </c>
    </row>
    <row r="1273" spans="1:12" x14ac:dyDescent="0.25">
      <c r="A1273" s="67" t="s">
        <v>782</v>
      </c>
      <c r="B1273" s="67" t="s">
        <v>837</v>
      </c>
      <c r="C1273" s="68" t="s">
        <v>3607</v>
      </c>
      <c r="D1273" s="67" t="s">
        <v>3608</v>
      </c>
      <c r="E1273" s="69">
        <v>214</v>
      </c>
      <c r="F1273" s="70">
        <v>69</v>
      </c>
      <c r="G1273" s="72">
        <v>44859</v>
      </c>
      <c r="H1273" s="69">
        <v>720</v>
      </c>
      <c r="I1273" s="69">
        <v>11</v>
      </c>
      <c r="J1273" s="59">
        <f t="shared" si="57"/>
        <v>107</v>
      </c>
      <c r="K1273" s="73" t="str">
        <f t="shared" si="58"/>
        <v/>
      </c>
      <c r="L1273" s="73">
        <f t="shared" si="59"/>
        <v>7383</v>
      </c>
    </row>
    <row r="1274" spans="1:12" x14ac:dyDescent="0.25">
      <c r="A1274" s="67" t="s">
        <v>794</v>
      </c>
      <c r="B1274" s="67" t="s">
        <v>779</v>
      </c>
      <c r="C1274" s="68" t="s">
        <v>3609</v>
      </c>
      <c r="D1274" s="67" t="s">
        <v>3610</v>
      </c>
      <c r="E1274" s="69">
        <v>214</v>
      </c>
      <c r="F1274" s="70">
        <v>33</v>
      </c>
      <c r="G1274" s="72">
        <v>47648</v>
      </c>
      <c r="H1274" s="69">
        <v>9999</v>
      </c>
      <c r="I1274" s="69">
        <v>1</v>
      </c>
      <c r="J1274" s="59">
        <f t="shared" si="57"/>
        <v>214</v>
      </c>
      <c r="K1274" s="73" t="str">
        <f t="shared" si="58"/>
        <v/>
      </c>
      <c r="L1274" s="73">
        <f t="shared" si="59"/>
        <v>7062</v>
      </c>
    </row>
    <row r="1275" spans="1:12" x14ac:dyDescent="0.25">
      <c r="A1275" s="67" t="s">
        <v>782</v>
      </c>
      <c r="B1275" s="67" t="s">
        <v>3611</v>
      </c>
      <c r="C1275" s="68" t="s">
        <v>3612</v>
      </c>
      <c r="D1275" s="67" t="s">
        <v>3613</v>
      </c>
      <c r="E1275" s="69">
        <v>51.16</v>
      </c>
      <c r="F1275" s="70">
        <v>42</v>
      </c>
      <c r="G1275" s="72">
        <v>44604</v>
      </c>
      <c r="H1275" s="69">
        <v>405</v>
      </c>
      <c r="I1275" s="69">
        <v>9</v>
      </c>
      <c r="J1275" s="59">
        <f t="shared" si="57"/>
        <v>25.58</v>
      </c>
      <c r="K1275" s="73" t="str">
        <f t="shared" si="58"/>
        <v>Списать</v>
      </c>
      <c r="L1275" s="73">
        <f t="shared" si="59"/>
        <v>1074.3599999999999</v>
      </c>
    </row>
    <row r="1276" spans="1:12" x14ac:dyDescent="0.25">
      <c r="A1276" s="67" t="s">
        <v>828</v>
      </c>
      <c r="B1276" s="67" t="s">
        <v>1069</v>
      </c>
      <c r="C1276" s="68" t="s">
        <v>3614</v>
      </c>
      <c r="D1276" s="67" t="s">
        <v>3615</v>
      </c>
      <c r="E1276" s="69">
        <v>199.2568</v>
      </c>
      <c r="F1276" s="70">
        <v>196</v>
      </c>
      <c r="G1276" s="72">
        <v>45229</v>
      </c>
      <c r="H1276" s="69">
        <v>1095</v>
      </c>
      <c r="I1276" s="69">
        <v>1</v>
      </c>
      <c r="J1276" s="59">
        <f t="shared" si="57"/>
        <v>199.2568</v>
      </c>
      <c r="K1276" s="73" t="str">
        <f t="shared" si="58"/>
        <v/>
      </c>
      <c r="L1276" s="73">
        <f t="shared" si="59"/>
        <v>39054.332799999996</v>
      </c>
    </row>
    <row r="1277" spans="1:12" x14ac:dyDescent="0.25">
      <c r="A1277" s="67" t="s">
        <v>828</v>
      </c>
      <c r="B1277" s="67" t="s">
        <v>955</v>
      </c>
      <c r="C1277" s="68" t="s">
        <v>3616</v>
      </c>
      <c r="D1277" s="67" t="s">
        <v>2807</v>
      </c>
      <c r="E1277" s="69">
        <v>644.75480000000005</v>
      </c>
      <c r="F1277" s="70">
        <v>26</v>
      </c>
      <c r="G1277" s="72">
        <v>45264</v>
      </c>
      <c r="H1277" s="69">
        <v>1095</v>
      </c>
      <c r="I1277" s="69">
        <v>10</v>
      </c>
      <c r="J1277" s="59">
        <f t="shared" si="57"/>
        <v>322.37740000000002</v>
      </c>
      <c r="K1277" s="73" t="str">
        <f t="shared" si="58"/>
        <v/>
      </c>
      <c r="L1277" s="73">
        <f t="shared" si="59"/>
        <v>8381.8124000000007</v>
      </c>
    </row>
    <row r="1278" spans="1:12" x14ac:dyDescent="0.25">
      <c r="A1278" s="67" t="s">
        <v>820</v>
      </c>
      <c r="B1278" s="67" t="s">
        <v>1555</v>
      </c>
      <c r="C1278" s="68" t="s">
        <v>3617</v>
      </c>
      <c r="D1278" s="67" t="s">
        <v>3618</v>
      </c>
      <c r="E1278" s="69">
        <v>214</v>
      </c>
      <c r="F1278" s="70">
        <v>107</v>
      </c>
      <c r="G1278" s="72">
        <v>44529</v>
      </c>
      <c r="H1278" s="69">
        <v>270</v>
      </c>
      <c r="I1278" s="69">
        <v>7</v>
      </c>
      <c r="J1278" s="59">
        <f t="shared" si="57"/>
        <v>214</v>
      </c>
      <c r="K1278" s="73" t="str">
        <f t="shared" si="58"/>
        <v/>
      </c>
      <c r="L1278" s="73">
        <f t="shared" si="59"/>
        <v>22898</v>
      </c>
    </row>
    <row r="1279" spans="1:12" x14ac:dyDescent="0.25">
      <c r="A1279" s="67" t="s">
        <v>782</v>
      </c>
      <c r="B1279" s="67" t="s">
        <v>1102</v>
      </c>
      <c r="C1279" s="68" t="s">
        <v>3619</v>
      </c>
      <c r="D1279" s="67" t="s">
        <v>3620</v>
      </c>
      <c r="E1279" s="69">
        <v>116.64</v>
      </c>
      <c r="F1279" s="70">
        <v>45</v>
      </c>
      <c r="G1279" s="72">
        <v>44559</v>
      </c>
      <c r="H1279" s="69">
        <v>360</v>
      </c>
      <c r="I1279" s="69">
        <v>9</v>
      </c>
      <c r="J1279" s="59">
        <f t="shared" si="57"/>
        <v>58.32</v>
      </c>
      <c r="K1279" s="73" t="str">
        <f t="shared" si="58"/>
        <v>Списать</v>
      </c>
      <c r="L1279" s="73">
        <f t="shared" si="59"/>
        <v>2624.4</v>
      </c>
    </row>
    <row r="1280" spans="1:12" x14ac:dyDescent="0.25">
      <c r="A1280" s="67" t="s">
        <v>881</v>
      </c>
      <c r="B1280" s="67" t="s">
        <v>1069</v>
      </c>
      <c r="C1280" s="68" t="s">
        <v>3621</v>
      </c>
      <c r="D1280" s="67" t="s">
        <v>3622</v>
      </c>
      <c r="E1280" s="69">
        <v>199.2568</v>
      </c>
      <c r="F1280" s="70">
        <v>7</v>
      </c>
      <c r="G1280" s="72">
        <v>45229</v>
      </c>
      <c r="H1280" s="69">
        <v>1095</v>
      </c>
      <c r="I1280" s="69">
        <v>1</v>
      </c>
      <c r="J1280" s="59">
        <f t="shared" si="57"/>
        <v>199.2568</v>
      </c>
      <c r="K1280" s="73" t="str">
        <f t="shared" si="58"/>
        <v/>
      </c>
      <c r="L1280" s="73">
        <f t="shared" si="59"/>
        <v>1394.7975999999999</v>
      </c>
    </row>
    <row r="1281" spans="1:12" x14ac:dyDescent="0.25">
      <c r="A1281" s="67" t="s">
        <v>1038</v>
      </c>
      <c r="B1281" s="67" t="s">
        <v>1881</v>
      </c>
      <c r="C1281" s="68" t="s">
        <v>3623</v>
      </c>
      <c r="D1281" s="67" t="s">
        <v>3624</v>
      </c>
      <c r="E1281" s="69">
        <v>214</v>
      </c>
      <c r="F1281" s="70">
        <v>163</v>
      </c>
      <c r="G1281" s="72">
        <v>44559</v>
      </c>
      <c r="H1281" s="69">
        <v>360</v>
      </c>
      <c r="I1281" s="69">
        <v>9</v>
      </c>
      <c r="J1281" s="59">
        <f t="shared" si="57"/>
        <v>107</v>
      </c>
      <c r="K1281" s="73" t="str">
        <f t="shared" si="58"/>
        <v/>
      </c>
      <c r="L1281" s="73">
        <f t="shared" si="59"/>
        <v>17441</v>
      </c>
    </row>
    <row r="1282" spans="1:12" x14ac:dyDescent="0.25">
      <c r="A1282" s="67" t="s">
        <v>1017</v>
      </c>
      <c r="B1282" s="67" t="s">
        <v>869</v>
      </c>
      <c r="C1282" s="68" t="s">
        <v>3625</v>
      </c>
      <c r="D1282" s="67" t="s">
        <v>3626</v>
      </c>
      <c r="E1282" s="69">
        <v>214</v>
      </c>
      <c r="F1282" s="70">
        <v>48</v>
      </c>
      <c r="G1282" s="72">
        <v>44560.5</v>
      </c>
      <c r="H1282" s="69">
        <v>361.5</v>
      </c>
      <c r="I1282" s="69">
        <v>9</v>
      </c>
      <c r="J1282" s="59">
        <f t="shared" si="57"/>
        <v>107</v>
      </c>
      <c r="K1282" s="73" t="str">
        <f t="shared" si="58"/>
        <v/>
      </c>
      <c r="L1282" s="73">
        <f t="shared" si="59"/>
        <v>5136</v>
      </c>
    </row>
    <row r="1283" spans="1:12" x14ac:dyDescent="0.25">
      <c r="A1283" s="67" t="s">
        <v>900</v>
      </c>
      <c r="B1283" s="67" t="s">
        <v>851</v>
      </c>
      <c r="C1283" s="68" t="s">
        <v>3627</v>
      </c>
      <c r="D1283" s="67" t="s">
        <v>3628</v>
      </c>
      <c r="E1283" s="69">
        <v>245.13319999999999</v>
      </c>
      <c r="F1283" s="70">
        <v>5</v>
      </c>
      <c r="G1283" s="72">
        <v>44409</v>
      </c>
      <c r="H1283" s="69">
        <v>180</v>
      </c>
      <c r="I1283" s="69">
        <v>8</v>
      </c>
      <c r="J1283" s="59">
        <f t="shared" ref="J1283:J1346" si="60">IF(I1283&gt;8,E1283/2,E1283)</f>
        <v>245.13319999999999</v>
      </c>
      <c r="K1283" s="73" t="str">
        <f t="shared" ref="K1283:K1346" si="61">IF(J1283&lt;100,"Списать","")</f>
        <v/>
      </c>
      <c r="L1283" s="73">
        <f t="shared" ref="L1283:L1346" si="62">F1283*J1283</f>
        <v>1225.6659999999999</v>
      </c>
    </row>
    <row r="1284" spans="1:12" x14ac:dyDescent="0.25">
      <c r="A1284" s="67" t="s">
        <v>786</v>
      </c>
      <c r="B1284" s="67" t="s">
        <v>1276</v>
      </c>
      <c r="C1284" s="68" t="s">
        <v>3629</v>
      </c>
      <c r="D1284" s="67" t="s">
        <v>3630</v>
      </c>
      <c r="E1284" s="69">
        <v>223</v>
      </c>
      <c r="F1284" s="70">
        <v>0</v>
      </c>
      <c r="G1284" s="72">
        <v>44869.5</v>
      </c>
      <c r="H1284" s="69">
        <v>730.5</v>
      </c>
      <c r="I1284" s="69">
        <v>11</v>
      </c>
      <c r="J1284" s="59">
        <f t="shared" si="60"/>
        <v>111.5</v>
      </c>
      <c r="K1284" s="73" t="str">
        <f t="shared" si="61"/>
        <v/>
      </c>
      <c r="L1284" s="73">
        <f t="shared" si="62"/>
        <v>0</v>
      </c>
    </row>
    <row r="1285" spans="1:12" x14ac:dyDescent="0.25">
      <c r="A1285" s="67" t="s">
        <v>778</v>
      </c>
      <c r="B1285" s="67" t="s">
        <v>865</v>
      </c>
      <c r="C1285" s="68" t="s">
        <v>3631</v>
      </c>
      <c r="D1285" s="67" t="s">
        <v>3632</v>
      </c>
      <c r="E1285" s="69">
        <v>100.31</v>
      </c>
      <c r="F1285" s="70">
        <v>55</v>
      </c>
      <c r="G1285" s="72">
        <v>45169.5</v>
      </c>
      <c r="H1285" s="69">
        <v>730.5</v>
      </c>
      <c r="I1285" s="69">
        <v>1</v>
      </c>
      <c r="J1285" s="59">
        <f t="shared" si="60"/>
        <v>100.31</v>
      </c>
      <c r="K1285" s="73" t="str">
        <f t="shared" si="61"/>
        <v/>
      </c>
      <c r="L1285" s="73">
        <f t="shared" si="62"/>
        <v>5517.05</v>
      </c>
    </row>
    <row r="1286" spans="1:12" x14ac:dyDescent="0.25">
      <c r="A1286" s="67" t="s">
        <v>824</v>
      </c>
      <c r="B1286" s="67" t="s">
        <v>1237</v>
      </c>
      <c r="C1286" s="68" t="s">
        <v>3633</v>
      </c>
      <c r="D1286" s="67" t="s">
        <v>3634</v>
      </c>
      <c r="E1286" s="69">
        <v>292.11669999999998</v>
      </c>
      <c r="F1286" s="70">
        <v>4</v>
      </c>
      <c r="G1286" s="72">
        <v>45229</v>
      </c>
      <c r="H1286" s="69">
        <v>1095</v>
      </c>
      <c r="I1286" s="69">
        <v>1</v>
      </c>
      <c r="J1286" s="59">
        <f t="shared" si="60"/>
        <v>292.11669999999998</v>
      </c>
      <c r="K1286" s="73" t="str">
        <f t="shared" si="61"/>
        <v/>
      </c>
      <c r="L1286" s="73">
        <f t="shared" si="62"/>
        <v>1168.4667999999999</v>
      </c>
    </row>
    <row r="1287" spans="1:12" x14ac:dyDescent="0.25">
      <c r="A1287" s="67" t="s">
        <v>1038</v>
      </c>
      <c r="B1287" s="67" t="s">
        <v>806</v>
      </c>
      <c r="C1287" s="68" t="s">
        <v>3635</v>
      </c>
      <c r="D1287" s="67" t="s">
        <v>3636</v>
      </c>
      <c r="E1287" s="69">
        <v>214</v>
      </c>
      <c r="F1287" s="70">
        <v>144</v>
      </c>
      <c r="G1287" s="72">
        <v>44563.5</v>
      </c>
      <c r="H1287" s="69">
        <v>364.5</v>
      </c>
      <c r="I1287" s="69">
        <v>9</v>
      </c>
      <c r="J1287" s="59">
        <f t="shared" si="60"/>
        <v>107</v>
      </c>
      <c r="K1287" s="73" t="str">
        <f t="shared" si="61"/>
        <v/>
      </c>
      <c r="L1287" s="73">
        <f t="shared" si="62"/>
        <v>15408</v>
      </c>
    </row>
    <row r="1288" spans="1:12" x14ac:dyDescent="0.25">
      <c r="A1288" s="67" t="s">
        <v>968</v>
      </c>
      <c r="B1288" s="67" t="s">
        <v>3318</v>
      </c>
      <c r="C1288" s="68" t="s">
        <v>3637</v>
      </c>
      <c r="D1288" s="67" t="s">
        <v>3638</v>
      </c>
      <c r="E1288" s="69">
        <v>108.54</v>
      </c>
      <c r="F1288" s="70">
        <v>208</v>
      </c>
      <c r="G1288" s="72">
        <v>44409</v>
      </c>
      <c r="H1288" s="69">
        <v>120</v>
      </c>
      <c r="I1288" s="69">
        <v>6</v>
      </c>
      <c r="J1288" s="59">
        <f t="shared" si="60"/>
        <v>108.54</v>
      </c>
      <c r="K1288" s="73" t="str">
        <f t="shared" si="61"/>
        <v/>
      </c>
      <c r="L1288" s="73">
        <f t="shared" si="62"/>
        <v>22576.32</v>
      </c>
    </row>
    <row r="1289" spans="1:12" x14ac:dyDescent="0.25">
      <c r="A1289" s="67" t="s">
        <v>794</v>
      </c>
      <c r="B1289" s="67" t="s">
        <v>775</v>
      </c>
      <c r="C1289" s="68" t="s">
        <v>3639</v>
      </c>
      <c r="D1289" s="67" t="s">
        <v>3640</v>
      </c>
      <c r="E1289" s="69">
        <v>214</v>
      </c>
      <c r="F1289" s="70">
        <v>80</v>
      </c>
      <c r="G1289" s="72">
        <v>45229</v>
      </c>
      <c r="H1289" s="69">
        <v>1095</v>
      </c>
      <c r="I1289" s="69">
        <v>1</v>
      </c>
      <c r="J1289" s="59">
        <f t="shared" si="60"/>
        <v>214</v>
      </c>
      <c r="K1289" s="73" t="str">
        <f t="shared" si="61"/>
        <v/>
      </c>
      <c r="L1289" s="73">
        <f t="shared" si="62"/>
        <v>17120</v>
      </c>
    </row>
    <row r="1290" spans="1:12" x14ac:dyDescent="0.25">
      <c r="A1290" s="67" t="s">
        <v>809</v>
      </c>
      <c r="B1290" s="67" t="s">
        <v>1859</v>
      </c>
      <c r="C1290" s="68" t="s">
        <v>3641</v>
      </c>
      <c r="D1290" s="67" t="s">
        <v>3642</v>
      </c>
      <c r="E1290" s="69">
        <v>214</v>
      </c>
      <c r="F1290" s="70">
        <v>24</v>
      </c>
      <c r="G1290" s="72">
        <v>44563.5</v>
      </c>
      <c r="H1290" s="69">
        <v>364.5</v>
      </c>
      <c r="I1290" s="69">
        <v>9</v>
      </c>
      <c r="J1290" s="59">
        <f t="shared" si="60"/>
        <v>107</v>
      </c>
      <c r="K1290" s="73" t="str">
        <f t="shared" si="61"/>
        <v/>
      </c>
      <c r="L1290" s="73">
        <f t="shared" si="62"/>
        <v>2568</v>
      </c>
    </row>
    <row r="1291" spans="1:12" x14ac:dyDescent="0.25">
      <c r="A1291" s="67" t="s">
        <v>1147</v>
      </c>
      <c r="B1291" s="67" t="s">
        <v>779</v>
      </c>
      <c r="C1291" s="68" t="s">
        <v>3643</v>
      </c>
      <c r="D1291" s="67" t="s">
        <v>3644</v>
      </c>
      <c r="E1291" s="69">
        <v>153.45509999999999</v>
      </c>
      <c r="F1291" s="70">
        <v>38</v>
      </c>
      <c r="G1291" s="72">
        <v>44679</v>
      </c>
      <c r="H1291" s="69">
        <v>480</v>
      </c>
      <c r="I1291" s="69">
        <v>9</v>
      </c>
      <c r="J1291" s="59">
        <f t="shared" si="60"/>
        <v>76.727549999999994</v>
      </c>
      <c r="K1291" s="73" t="str">
        <f t="shared" si="61"/>
        <v>Списать</v>
      </c>
      <c r="L1291" s="73">
        <f t="shared" si="62"/>
        <v>2915.6468999999997</v>
      </c>
    </row>
    <row r="1292" spans="1:12" x14ac:dyDescent="0.25">
      <c r="A1292" s="67" t="s">
        <v>794</v>
      </c>
      <c r="B1292" s="67" t="s">
        <v>795</v>
      </c>
      <c r="C1292" s="68" t="s">
        <v>3645</v>
      </c>
      <c r="D1292" s="67" t="s">
        <v>3646</v>
      </c>
      <c r="E1292" s="69">
        <v>289.6207</v>
      </c>
      <c r="F1292" s="70">
        <v>19</v>
      </c>
      <c r="G1292" s="72">
        <v>45235.5</v>
      </c>
      <c r="H1292" s="69">
        <v>1096.5</v>
      </c>
      <c r="I1292" s="69">
        <v>11</v>
      </c>
      <c r="J1292" s="59">
        <f t="shared" si="60"/>
        <v>144.81035</v>
      </c>
      <c r="K1292" s="73" t="str">
        <f t="shared" si="61"/>
        <v/>
      </c>
      <c r="L1292" s="73">
        <f t="shared" si="62"/>
        <v>2751.3966500000001</v>
      </c>
    </row>
    <row r="1293" spans="1:12" x14ac:dyDescent="0.25">
      <c r="A1293" s="67" t="s">
        <v>794</v>
      </c>
      <c r="B1293" s="67" t="s">
        <v>1612</v>
      </c>
      <c r="C1293" s="68" t="s">
        <v>3647</v>
      </c>
      <c r="D1293" s="67" t="s">
        <v>3648</v>
      </c>
      <c r="E1293" s="69">
        <v>264</v>
      </c>
      <c r="F1293" s="70">
        <v>4842</v>
      </c>
      <c r="G1293" s="72">
        <v>45133</v>
      </c>
      <c r="H1293" s="69">
        <v>1461</v>
      </c>
      <c r="I1293" s="69">
        <v>10</v>
      </c>
      <c r="J1293" s="59">
        <f t="shared" si="60"/>
        <v>132</v>
      </c>
      <c r="K1293" s="73" t="str">
        <f t="shared" si="61"/>
        <v/>
      </c>
      <c r="L1293" s="73">
        <f t="shared" si="62"/>
        <v>639144</v>
      </c>
    </row>
    <row r="1294" spans="1:12" x14ac:dyDescent="0.25">
      <c r="A1294" s="67" t="s">
        <v>2102</v>
      </c>
      <c r="B1294" s="67" t="s">
        <v>907</v>
      </c>
      <c r="C1294" s="68" t="s">
        <v>3649</v>
      </c>
      <c r="D1294" s="67" t="s">
        <v>3650</v>
      </c>
      <c r="E1294" s="69">
        <v>214</v>
      </c>
      <c r="F1294" s="70">
        <v>63</v>
      </c>
      <c r="G1294" s="72">
        <v>44563.5</v>
      </c>
      <c r="H1294" s="69">
        <v>364.5</v>
      </c>
      <c r="I1294" s="69">
        <v>9</v>
      </c>
      <c r="J1294" s="59">
        <f t="shared" si="60"/>
        <v>107</v>
      </c>
      <c r="K1294" s="73" t="str">
        <f t="shared" si="61"/>
        <v/>
      </c>
      <c r="L1294" s="73">
        <f t="shared" si="62"/>
        <v>6741</v>
      </c>
    </row>
    <row r="1295" spans="1:12" x14ac:dyDescent="0.25">
      <c r="A1295" s="67" t="s">
        <v>794</v>
      </c>
      <c r="B1295" s="67" t="s">
        <v>829</v>
      </c>
      <c r="C1295" s="68" t="s">
        <v>3651</v>
      </c>
      <c r="D1295" s="67" t="s">
        <v>1952</v>
      </c>
      <c r="E1295" s="69">
        <v>30.86</v>
      </c>
      <c r="F1295" s="70">
        <v>84</v>
      </c>
      <c r="G1295" s="72">
        <v>44565</v>
      </c>
      <c r="H1295" s="69">
        <v>276</v>
      </c>
      <c r="I1295" s="69">
        <v>6</v>
      </c>
      <c r="J1295" s="59">
        <f t="shared" si="60"/>
        <v>30.86</v>
      </c>
      <c r="K1295" s="73" t="str">
        <f t="shared" si="61"/>
        <v>Списать</v>
      </c>
      <c r="L1295" s="73">
        <f t="shared" si="62"/>
        <v>2592.2399999999998</v>
      </c>
    </row>
    <row r="1296" spans="1:12" x14ac:dyDescent="0.25">
      <c r="A1296" s="67" t="s">
        <v>832</v>
      </c>
      <c r="B1296" s="67" t="s">
        <v>1716</v>
      </c>
      <c r="C1296" s="68" t="s">
        <v>3652</v>
      </c>
      <c r="D1296" s="67" t="s">
        <v>3653</v>
      </c>
      <c r="E1296" s="69">
        <v>214</v>
      </c>
      <c r="F1296" s="70">
        <v>5</v>
      </c>
      <c r="G1296" s="72">
        <v>44595</v>
      </c>
      <c r="H1296" s="69">
        <v>366</v>
      </c>
      <c r="I1296" s="69">
        <v>8</v>
      </c>
      <c r="J1296" s="59">
        <f t="shared" si="60"/>
        <v>214</v>
      </c>
      <c r="K1296" s="73" t="str">
        <f t="shared" si="61"/>
        <v/>
      </c>
      <c r="L1296" s="73">
        <f t="shared" si="62"/>
        <v>1070</v>
      </c>
    </row>
    <row r="1297" spans="1:12" x14ac:dyDescent="0.25">
      <c r="A1297" s="67" t="s">
        <v>968</v>
      </c>
      <c r="B1297" s="67" t="s">
        <v>851</v>
      </c>
      <c r="C1297" s="68" t="s">
        <v>3654</v>
      </c>
      <c r="D1297" s="67" t="s">
        <v>3655</v>
      </c>
      <c r="E1297" s="69">
        <v>232.1559</v>
      </c>
      <c r="F1297" s="70">
        <v>30</v>
      </c>
      <c r="G1297" s="72">
        <v>44559</v>
      </c>
      <c r="H1297" s="69">
        <v>120</v>
      </c>
      <c r="I1297" s="69">
        <v>1</v>
      </c>
      <c r="J1297" s="59">
        <f t="shared" si="60"/>
        <v>232.1559</v>
      </c>
      <c r="K1297" s="73" t="str">
        <f t="shared" si="61"/>
        <v/>
      </c>
      <c r="L1297" s="73">
        <f t="shared" si="62"/>
        <v>6964.6769999999997</v>
      </c>
    </row>
    <row r="1298" spans="1:12" x14ac:dyDescent="0.25">
      <c r="A1298" s="67" t="s">
        <v>977</v>
      </c>
      <c r="B1298" s="67" t="s">
        <v>999</v>
      </c>
      <c r="C1298" s="68" t="s">
        <v>3656</v>
      </c>
      <c r="D1298" s="67" t="s">
        <v>3657</v>
      </c>
      <c r="E1298" s="69">
        <v>214</v>
      </c>
      <c r="F1298" s="70">
        <v>286</v>
      </c>
      <c r="G1298" s="72">
        <v>44559</v>
      </c>
      <c r="H1298" s="69">
        <v>360</v>
      </c>
      <c r="I1298" s="69">
        <v>9</v>
      </c>
      <c r="J1298" s="59">
        <f t="shared" si="60"/>
        <v>107</v>
      </c>
      <c r="K1298" s="73" t="str">
        <f t="shared" si="61"/>
        <v/>
      </c>
      <c r="L1298" s="73">
        <f t="shared" si="62"/>
        <v>30602</v>
      </c>
    </row>
    <row r="1299" spans="1:12" x14ac:dyDescent="0.25">
      <c r="A1299" s="67" t="s">
        <v>820</v>
      </c>
      <c r="B1299" s="67" t="s">
        <v>935</v>
      </c>
      <c r="C1299" s="68" t="s">
        <v>3658</v>
      </c>
      <c r="D1299" s="67" t="s">
        <v>1008</v>
      </c>
      <c r="E1299" s="69">
        <v>223</v>
      </c>
      <c r="F1299" s="70">
        <v>36</v>
      </c>
      <c r="G1299" s="72">
        <v>47761.5</v>
      </c>
      <c r="H1299" s="69">
        <v>9999</v>
      </c>
      <c r="I1299" s="69">
        <v>1</v>
      </c>
      <c r="J1299" s="59">
        <f t="shared" si="60"/>
        <v>223</v>
      </c>
      <c r="K1299" s="73" t="str">
        <f t="shared" si="61"/>
        <v/>
      </c>
      <c r="L1299" s="73">
        <f t="shared" si="62"/>
        <v>8028</v>
      </c>
    </row>
    <row r="1300" spans="1:12" x14ac:dyDescent="0.25">
      <c r="A1300" s="67" t="s">
        <v>1354</v>
      </c>
      <c r="B1300" s="67" t="s">
        <v>1217</v>
      </c>
      <c r="C1300" s="68" t="s">
        <v>3659</v>
      </c>
      <c r="D1300" s="67" t="s">
        <v>3660</v>
      </c>
      <c r="E1300" s="69">
        <v>93</v>
      </c>
      <c r="F1300" s="70">
        <v>39</v>
      </c>
      <c r="G1300" s="72">
        <v>44688</v>
      </c>
      <c r="H1300" s="69">
        <v>549</v>
      </c>
      <c r="I1300" s="69">
        <v>11</v>
      </c>
      <c r="J1300" s="59">
        <f t="shared" si="60"/>
        <v>46.5</v>
      </c>
      <c r="K1300" s="73" t="str">
        <f t="shared" si="61"/>
        <v>Списать</v>
      </c>
      <c r="L1300" s="73">
        <f t="shared" si="62"/>
        <v>1813.5</v>
      </c>
    </row>
    <row r="1301" spans="1:12" x14ac:dyDescent="0.25">
      <c r="A1301" s="67" t="s">
        <v>816</v>
      </c>
      <c r="B1301" s="67" t="s">
        <v>851</v>
      </c>
      <c r="C1301" s="68" t="s">
        <v>3661</v>
      </c>
      <c r="D1301" s="67" t="s">
        <v>3662</v>
      </c>
      <c r="E1301" s="69">
        <v>38.921999999999997</v>
      </c>
      <c r="F1301" s="70">
        <v>105</v>
      </c>
      <c r="G1301" s="72">
        <v>44439</v>
      </c>
      <c r="H1301" s="69">
        <v>180</v>
      </c>
      <c r="I1301" s="69">
        <v>7</v>
      </c>
      <c r="J1301" s="59">
        <f t="shared" si="60"/>
        <v>38.921999999999997</v>
      </c>
      <c r="K1301" s="73" t="str">
        <f t="shared" si="61"/>
        <v>Списать</v>
      </c>
      <c r="L1301" s="73">
        <f t="shared" si="62"/>
        <v>4086.8099999999995</v>
      </c>
    </row>
    <row r="1302" spans="1:12" x14ac:dyDescent="0.25">
      <c r="A1302" s="67" t="s">
        <v>836</v>
      </c>
      <c r="B1302" s="67" t="s">
        <v>1340</v>
      </c>
      <c r="C1302" s="68" t="s">
        <v>3663</v>
      </c>
      <c r="D1302" s="67" t="s">
        <v>3664</v>
      </c>
      <c r="E1302" s="69">
        <v>214</v>
      </c>
      <c r="F1302" s="70">
        <v>98</v>
      </c>
      <c r="G1302" s="72">
        <v>45229</v>
      </c>
      <c r="H1302" s="69">
        <v>1095</v>
      </c>
      <c r="I1302" s="69">
        <v>1</v>
      </c>
      <c r="J1302" s="59">
        <f t="shared" si="60"/>
        <v>214</v>
      </c>
      <c r="K1302" s="73" t="str">
        <f t="shared" si="61"/>
        <v/>
      </c>
      <c r="L1302" s="73">
        <f t="shared" si="62"/>
        <v>20972</v>
      </c>
    </row>
    <row r="1303" spans="1:12" x14ac:dyDescent="0.25">
      <c r="A1303" s="67" t="s">
        <v>786</v>
      </c>
      <c r="B1303" s="67" t="s">
        <v>833</v>
      </c>
      <c r="C1303" s="68" t="s">
        <v>3665</v>
      </c>
      <c r="D1303" s="67" t="s">
        <v>3666</v>
      </c>
      <c r="E1303" s="69">
        <v>465.84</v>
      </c>
      <c r="F1303" s="70">
        <v>11</v>
      </c>
      <c r="G1303" s="72">
        <v>44563.5</v>
      </c>
      <c r="H1303" s="69">
        <v>364.5</v>
      </c>
      <c r="I1303" s="69">
        <v>9</v>
      </c>
      <c r="J1303" s="59">
        <f t="shared" si="60"/>
        <v>232.92</v>
      </c>
      <c r="K1303" s="73" t="str">
        <f t="shared" si="61"/>
        <v/>
      </c>
      <c r="L1303" s="73">
        <f t="shared" si="62"/>
        <v>2562.12</v>
      </c>
    </row>
    <row r="1304" spans="1:12" x14ac:dyDescent="0.25">
      <c r="A1304" s="67" t="s">
        <v>1034</v>
      </c>
      <c r="B1304" s="67" t="s">
        <v>3667</v>
      </c>
      <c r="C1304" s="68" t="s">
        <v>3668</v>
      </c>
      <c r="D1304" s="67" t="s">
        <v>3669</v>
      </c>
      <c r="E1304" s="69">
        <v>93.061099999999996</v>
      </c>
      <c r="F1304" s="70">
        <v>35</v>
      </c>
      <c r="G1304" s="72">
        <v>44565</v>
      </c>
      <c r="H1304" s="69">
        <v>366</v>
      </c>
      <c r="I1304" s="69">
        <v>9</v>
      </c>
      <c r="J1304" s="59">
        <f t="shared" si="60"/>
        <v>46.530549999999998</v>
      </c>
      <c r="K1304" s="73" t="str">
        <f t="shared" si="61"/>
        <v>Списать</v>
      </c>
      <c r="L1304" s="73">
        <f t="shared" si="62"/>
        <v>1628.56925</v>
      </c>
    </row>
    <row r="1305" spans="1:12" x14ac:dyDescent="0.25">
      <c r="A1305" s="67" t="s">
        <v>1220</v>
      </c>
      <c r="B1305" s="67" t="s">
        <v>955</v>
      </c>
      <c r="C1305" s="68" t="s">
        <v>3670</v>
      </c>
      <c r="D1305" s="67" t="s">
        <v>3671</v>
      </c>
      <c r="E1305" s="69">
        <v>141.0127</v>
      </c>
      <c r="F1305" s="70">
        <v>46</v>
      </c>
      <c r="G1305" s="72">
        <v>44898</v>
      </c>
      <c r="H1305" s="69">
        <v>729</v>
      </c>
      <c r="I1305" s="69">
        <v>10</v>
      </c>
      <c r="J1305" s="59">
        <f t="shared" si="60"/>
        <v>70.506349999999998</v>
      </c>
      <c r="K1305" s="73" t="str">
        <f t="shared" si="61"/>
        <v>Списать</v>
      </c>
      <c r="L1305" s="73">
        <f t="shared" si="62"/>
        <v>3243.2920999999997</v>
      </c>
    </row>
    <row r="1306" spans="1:12" x14ac:dyDescent="0.25">
      <c r="A1306" s="67" t="s">
        <v>2891</v>
      </c>
      <c r="B1306" s="67" t="s">
        <v>1435</v>
      </c>
      <c r="C1306" s="68" t="s">
        <v>3672</v>
      </c>
      <c r="D1306" s="67" t="s">
        <v>3673</v>
      </c>
      <c r="E1306" s="69">
        <v>340.23759999999999</v>
      </c>
      <c r="F1306" s="70">
        <v>16</v>
      </c>
      <c r="G1306" s="72">
        <v>45169.5</v>
      </c>
      <c r="H1306" s="69">
        <v>730.5</v>
      </c>
      <c r="I1306" s="69">
        <v>1</v>
      </c>
      <c r="J1306" s="59">
        <f t="shared" si="60"/>
        <v>340.23759999999999</v>
      </c>
      <c r="K1306" s="73" t="str">
        <f t="shared" si="61"/>
        <v/>
      </c>
      <c r="L1306" s="73">
        <f t="shared" si="62"/>
        <v>5443.8015999999998</v>
      </c>
    </row>
    <row r="1307" spans="1:12" x14ac:dyDescent="0.25">
      <c r="A1307" s="67" t="s">
        <v>820</v>
      </c>
      <c r="B1307" s="67" t="s">
        <v>992</v>
      </c>
      <c r="C1307" s="68" t="s">
        <v>3674</v>
      </c>
      <c r="D1307" s="67" t="s">
        <v>3675</v>
      </c>
      <c r="E1307" s="69">
        <v>20.031600000000001</v>
      </c>
      <c r="F1307" s="70">
        <v>48</v>
      </c>
      <c r="G1307" s="72">
        <v>44619</v>
      </c>
      <c r="H1307" s="69">
        <v>180</v>
      </c>
      <c r="I1307" s="69">
        <v>1</v>
      </c>
      <c r="J1307" s="59">
        <f t="shared" si="60"/>
        <v>20.031600000000001</v>
      </c>
      <c r="K1307" s="73" t="str">
        <f t="shared" si="61"/>
        <v>Списать</v>
      </c>
      <c r="L1307" s="73">
        <f t="shared" si="62"/>
        <v>961.5168000000001</v>
      </c>
    </row>
    <row r="1308" spans="1:12" x14ac:dyDescent="0.25">
      <c r="A1308" s="67" t="s">
        <v>828</v>
      </c>
      <c r="B1308" s="67" t="s">
        <v>837</v>
      </c>
      <c r="C1308" s="68" t="s">
        <v>3676</v>
      </c>
      <c r="D1308" s="67" t="s">
        <v>3677</v>
      </c>
      <c r="E1308" s="69">
        <v>105.87990000000001</v>
      </c>
      <c r="F1308" s="70">
        <v>84</v>
      </c>
      <c r="G1308" s="72">
        <v>45169.5</v>
      </c>
      <c r="H1308" s="69">
        <v>730.5</v>
      </c>
      <c r="I1308" s="69">
        <v>1</v>
      </c>
      <c r="J1308" s="59">
        <f t="shared" si="60"/>
        <v>105.87990000000001</v>
      </c>
      <c r="K1308" s="73" t="str">
        <f t="shared" si="61"/>
        <v/>
      </c>
      <c r="L1308" s="73">
        <f t="shared" si="62"/>
        <v>8893.9116000000013</v>
      </c>
    </row>
    <row r="1309" spans="1:12" x14ac:dyDescent="0.25">
      <c r="A1309" s="67" t="s">
        <v>1180</v>
      </c>
      <c r="B1309" s="67" t="s">
        <v>1137</v>
      </c>
      <c r="C1309" s="68" t="s">
        <v>3678</v>
      </c>
      <c r="D1309" s="67" t="s">
        <v>3679</v>
      </c>
      <c r="E1309" s="69">
        <v>179.35</v>
      </c>
      <c r="F1309" s="70">
        <v>81</v>
      </c>
      <c r="G1309" s="72">
        <v>47761.5</v>
      </c>
      <c r="H1309" s="69">
        <v>9999</v>
      </c>
      <c r="I1309" s="69">
        <v>1</v>
      </c>
      <c r="J1309" s="59">
        <f t="shared" si="60"/>
        <v>179.35</v>
      </c>
      <c r="K1309" s="73" t="str">
        <f t="shared" si="61"/>
        <v/>
      </c>
      <c r="L1309" s="73">
        <f t="shared" si="62"/>
        <v>14527.35</v>
      </c>
    </row>
    <row r="1310" spans="1:12" x14ac:dyDescent="0.25">
      <c r="A1310" s="67" t="s">
        <v>1828</v>
      </c>
      <c r="B1310" s="67" t="s">
        <v>795</v>
      </c>
      <c r="C1310" s="68" t="s">
        <v>3680</v>
      </c>
      <c r="D1310" s="67" t="s">
        <v>3681</v>
      </c>
      <c r="E1310" s="69">
        <v>223</v>
      </c>
      <c r="F1310" s="70">
        <v>284</v>
      </c>
      <c r="G1310" s="72">
        <v>44565</v>
      </c>
      <c r="H1310" s="69">
        <v>366</v>
      </c>
      <c r="I1310" s="69">
        <v>9</v>
      </c>
      <c r="J1310" s="59">
        <f t="shared" si="60"/>
        <v>111.5</v>
      </c>
      <c r="K1310" s="73" t="str">
        <f t="shared" si="61"/>
        <v/>
      </c>
      <c r="L1310" s="73">
        <f t="shared" si="62"/>
        <v>31666</v>
      </c>
    </row>
    <row r="1311" spans="1:12" x14ac:dyDescent="0.25">
      <c r="A1311" s="67" t="s">
        <v>872</v>
      </c>
      <c r="B1311" s="67" t="s">
        <v>904</v>
      </c>
      <c r="C1311" s="68" t="s">
        <v>3682</v>
      </c>
      <c r="D1311" s="67" t="s">
        <v>3683</v>
      </c>
      <c r="E1311" s="69">
        <v>42.666600000000003</v>
      </c>
      <c r="F1311" s="70">
        <v>46</v>
      </c>
      <c r="G1311" s="72">
        <v>45169.5</v>
      </c>
      <c r="H1311" s="69">
        <v>730.5</v>
      </c>
      <c r="I1311" s="69">
        <v>1</v>
      </c>
      <c r="J1311" s="59">
        <f t="shared" si="60"/>
        <v>42.666600000000003</v>
      </c>
      <c r="K1311" s="73" t="str">
        <f t="shared" si="61"/>
        <v>Списать</v>
      </c>
      <c r="L1311" s="73">
        <f t="shared" si="62"/>
        <v>1962.6636000000001</v>
      </c>
    </row>
    <row r="1312" spans="1:12" x14ac:dyDescent="0.25">
      <c r="A1312" s="67" t="s">
        <v>949</v>
      </c>
      <c r="B1312" s="67" t="s">
        <v>795</v>
      </c>
      <c r="C1312" s="68" t="s">
        <v>3684</v>
      </c>
      <c r="D1312" s="67" t="s">
        <v>3685</v>
      </c>
      <c r="E1312" s="69">
        <v>214</v>
      </c>
      <c r="F1312" s="70">
        <v>24</v>
      </c>
      <c r="G1312" s="72">
        <v>44563.5</v>
      </c>
      <c r="H1312" s="69">
        <v>364.5</v>
      </c>
      <c r="I1312" s="69">
        <v>9</v>
      </c>
      <c r="J1312" s="59">
        <f t="shared" si="60"/>
        <v>107</v>
      </c>
      <c r="K1312" s="73" t="str">
        <f t="shared" si="61"/>
        <v/>
      </c>
      <c r="L1312" s="73">
        <f t="shared" si="62"/>
        <v>2568</v>
      </c>
    </row>
    <row r="1313" spans="1:12" x14ac:dyDescent="0.25">
      <c r="A1313" s="67" t="s">
        <v>786</v>
      </c>
      <c r="B1313" s="67" t="s">
        <v>955</v>
      </c>
      <c r="C1313" s="68" t="s">
        <v>3686</v>
      </c>
      <c r="D1313" s="67" t="s">
        <v>3687</v>
      </c>
      <c r="E1313" s="69">
        <v>214</v>
      </c>
      <c r="F1313" s="70">
        <v>83</v>
      </c>
      <c r="G1313" s="72">
        <v>44589</v>
      </c>
      <c r="H1313" s="69">
        <v>210</v>
      </c>
      <c r="I1313" s="69">
        <v>3</v>
      </c>
      <c r="J1313" s="59">
        <f t="shared" si="60"/>
        <v>214</v>
      </c>
      <c r="K1313" s="73" t="str">
        <f t="shared" si="61"/>
        <v/>
      </c>
      <c r="L1313" s="73">
        <f t="shared" si="62"/>
        <v>17762</v>
      </c>
    </row>
    <row r="1314" spans="1:12" x14ac:dyDescent="0.25">
      <c r="A1314" s="67" t="s">
        <v>968</v>
      </c>
      <c r="B1314" s="67" t="s">
        <v>963</v>
      </c>
      <c r="C1314" s="68" t="s">
        <v>3688</v>
      </c>
      <c r="D1314" s="67" t="s">
        <v>3689</v>
      </c>
      <c r="E1314" s="69">
        <v>214</v>
      </c>
      <c r="F1314" s="70">
        <v>166</v>
      </c>
      <c r="G1314" s="72">
        <v>44563.5</v>
      </c>
      <c r="H1314" s="69">
        <v>364.5</v>
      </c>
      <c r="I1314" s="69">
        <v>9</v>
      </c>
      <c r="J1314" s="59">
        <f t="shared" si="60"/>
        <v>107</v>
      </c>
      <c r="K1314" s="73" t="str">
        <f t="shared" si="61"/>
        <v/>
      </c>
      <c r="L1314" s="73">
        <f t="shared" si="62"/>
        <v>17762</v>
      </c>
    </row>
    <row r="1315" spans="1:12" x14ac:dyDescent="0.25">
      <c r="A1315" s="67" t="s">
        <v>910</v>
      </c>
      <c r="B1315" s="67" t="s">
        <v>2008</v>
      </c>
      <c r="C1315" s="68" t="s">
        <v>3690</v>
      </c>
      <c r="D1315" s="67" t="s">
        <v>3691</v>
      </c>
      <c r="E1315" s="69">
        <v>223</v>
      </c>
      <c r="F1315" s="70">
        <v>0</v>
      </c>
      <c r="G1315" s="72">
        <v>47648</v>
      </c>
      <c r="H1315" s="69">
        <v>9999</v>
      </c>
      <c r="I1315" s="69">
        <v>1</v>
      </c>
      <c r="J1315" s="59">
        <f t="shared" si="60"/>
        <v>223</v>
      </c>
      <c r="K1315" s="73" t="str">
        <f t="shared" si="61"/>
        <v/>
      </c>
      <c r="L1315" s="73">
        <f t="shared" si="62"/>
        <v>0</v>
      </c>
    </row>
    <row r="1316" spans="1:12" x14ac:dyDescent="0.25">
      <c r="A1316" s="67" t="s">
        <v>1121</v>
      </c>
      <c r="B1316" s="67" t="s">
        <v>1404</v>
      </c>
      <c r="C1316" s="68" t="s">
        <v>3692</v>
      </c>
      <c r="D1316" s="67" t="s">
        <v>3693</v>
      </c>
      <c r="E1316" s="69">
        <v>223.7424</v>
      </c>
      <c r="F1316" s="70">
        <v>0</v>
      </c>
      <c r="G1316" s="72">
        <v>44565</v>
      </c>
      <c r="H1316" s="69">
        <v>366</v>
      </c>
      <c r="I1316" s="69">
        <v>9</v>
      </c>
      <c r="J1316" s="59">
        <f t="shared" si="60"/>
        <v>111.8712</v>
      </c>
      <c r="K1316" s="73" t="str">
        <f t="shared" si="61"/>
        <v/>
      </c>
      <c r="L1316" s="73">
        <f t="shared" si="62"/>
        <v>0</v>
      </c>
    </row>
    <row r="1317" spans="1:12" x14ac:dyDescent="0.25">
      <c r="A1317" s="67" t="s">
        <v>794</v>
      </c>
      <c r="B1317" s="67" t="s">
        <v>806</v>
      </c>
      <c r="C1317" s="68" t="s">
        <v>3694</v>
      </c>
      <c r="D1317" s="67" t="s">
        <v>3695</v>
      </c>
      <c r="E1317" s="69">
        <v>214</v>
      </c>
      <c r="F1317" s="70">
        <v>43</v>
      </c>
      <c r="G1317" s="72">
        <v>44565</v>
      </c>
      <c r="H1317" s="69">
        <v>366</v>
      </c>
      <c r="I1317" s="69">
        <v>9</v>
      </c>
      <c r="J1317" s="59">
        <f t="shared" si="60"/>
        <v>107</v>
      </c>
      <c r="K1317" s="73" t="str">
        <f t="shared" si="61"/>
        <v/>
      </c>
      <c r="L1317" s="73">
        <f t="shared" si="62"/>
        <v>4601</v>
      </c>
    </row>
    <row r="1318" spans="1:12" x14ac:dyDescent="0.25">
      <c r="A1318" s="67" t="s">
        <v>782</v>
      </c>
      <c r="B1318" s="67" t="s">
        <v>3696</v>
      </c>
      <c r="C1318" s="68" t="s">
        <v>3697</v>
      </c>
      <c r="D1318" s="67" t="s">
        <v>3698</v>
      </c>
      <c r="E1318" s="69">
        <v>214</v>
      </c>
      <c r="F1318" s="70">
        <v>6</v>
      </c>
      <c r="G1318" s="72">
        <v>45264</v>
      </c>
      <c r="H1318" s="69">
        <v>1095</v>
      </c>
      <c r="I1318" s="69">
        <v>10</v>
      </c>
      <c r="J1318" s="59">
        <f t="shared" si="60"/>
        <v>107</v>
      </c>
      <c r="K1318" s="73" t="str">
        <f t="shared" si="61"/>
        <v/>
      </c>
      <c r="L1318" s="73">
        <f t="shared" si="62"/>
        <v>642</v>
      </c>
    </row>
    <row r="1319" spans="1:12" x14ac:dyDescent="0.25">
      <c r="A1319" s="67" t="s">
        <v>836</v>
      </c>
      <c r="B1319" s="67" t="s">
        <v>2784</v>
      </c>
      <c r="C1319" s="68" t="s">
        <v>3699</v>
      </c>
      <c r="D1319" s="67" t="s">
        <v>3700</v>
      </c>
      <c r="E1319" s="69">
        <v>122.0277</v>
      </c>
      <c r="F1319" s="70">
        <v>10</v>
      </c>
      <c r="G1319" s="72">
        <v>45244</v>
      </c>
      <c r="H1319" s="69">
        <v>1080</v>
      </c>
      <c r="I1319" s="69">
        <v>1</v>
      </c>
      <c r="J1319" s="59">
        <f t="shared" si="60"/>
        <v>122.0277</v>
      </c>
      <c r="K1319" s="73" t="str">
        <f t="shared" si="61"/>
        <v/>
      </c>
      <c r="L1319" s="73">
        <f t="shared" si="62"/>
        <v>1220.277</v>
      </c>
    </row>
    <row r="1320" spans="1:12" x14ac:dyDescent="0.25">
      <c r="A1320" s="67" t="s">
        <v>864</v>
      </c>
      <c r="B1320" s="67" t="s">
        <v>3701</v>
      </c>
      <c r="C1320" s="68" t="s">
        <v>3702</v>
      </c>
      <c r="D1320" s="67" t="s">
        <v>3703</v>
      </c>
      <c r="E1320" s="69">
        <v>71.142099999999999</v>
      </c>
      <c r="F1320" s="70">
        <v>38</v>
      </c>
      <c r="G1320" s="72">
        <v>44565</v>
      </c>
      <c r="H1320" s="69">
        <v>366</v>
      </c>
      <c r="I1320" s="69">
        <v>9</v>
      </c>
      <c r="J1320" s="59">
        <f t="shared" si="60"/>
        <v>35.57105</v>
      </c>
      <c r="K1320" s="73" t="str">
        <f t="shared" si="61"/>
        <v>Списать</v>
      </c>
      <c r="L1320" s="73">
        <f t="shared" si="62"/>
        <v>1351.6999000000001</v>
      </c>
    </row>
    <row r="1321" spans="1:12" x14ac:dyDescent="0.25">
      <c r="A1321" s="67" t="s">
        <v>820</v>
      </c>
      <c r="B1321" s="67" t="s">
        <v>1082</v>
      </c>
      <c r="C1321" s="68" t="s">
        <v>3704</v>
      </c>
      <c r="D1321" s="67" t="s">
        <v>3705</v>
      </c>
      <c r="E1321" s="69">
        <v>199</v>
      </c>
      <c r="F1321" s="70">
        <v>18</v>
      </c>
      <c r="G1321" s="72">
        <v>44565</v>
      </c>
      <c r="H1321" s="69">
        <v>366</v>
      </c>
      <c r="I1321" s="69">
        <v>9</v>
      </c>
      <c r="J1321" s="59">
        <f t="shared" si="60"/>
        <v>99.5</v>
      </c>
      <c r="K1321" s="73" t="str">
        <f t="shared" si="61"/>
        <v>Списать</v>
      </c>
      <c r="L1321" s="73">
        <f t="shared" si="62"/>
        <v>1791</v>
      </c>
    </row>
    <row r="1322" spans="1:12" x14ac:dyDescent="0.25">
      <c r="A1322" s="67" t="s">
        <v>794</v>
      </c>
      <c r="B1322" s="67" t="s">
        <v>829</v>
      </c>
      <c r="C1322" s="68" t="s">
        <v>3706</v>
      </c>
      <c r="D1322" s="67" t="s">
        <v>3707</v>
      </c>
      <c r="E1322" s="69">
        <v>56.37</v>
      </c>
      <c r="F1322" s="70">
        <v>62</v>
      </c>
      <c r="G1322" s="72">
        <v>44595</v>
      </c>
      <c r="H1322" s="69">
        <v>276</v>
      </c>
      <c r="I1322" s="69">
        <v>5</v>
      </c>
      <c r="J1322" s="59">
        <f t="shared" si="60"/>
        <v>56.37</v>
      </c>
      <c r="K1322" s="73" t="str">
        <f t="shared" si="61"/>
        <v>Списать</v>
      </c>
      <c r="L1322" s="73">
        <f t="shared" si="62"/>
        <v>3494.94</v>
      </c>
    </row>
    <row r="1323" spans="1:12" x14ac:dyDescent="0.25">
      <c r="A1323" s="67" t="s">
        <v>1094</v>
      </c>
      <c r="B1323" s="67" t="s">
        <v>810</v>
      </c>
      <c r="C1323" s="68" t="s">
        <v>3708</v>
      </c>
      <c r="D1323" s="67" t="s">
        <v>3709</v>
      </c>
      <c r="E1323" s="69">
        <v>214</v>
      </c>
      <c r="F1323" s="70">
        <v>0</v>
      </c>
      <c r="G1323" s="72">
        <v>47648</v>
      </c>
      <c r="H1323" s="69">
        <v>9999</v>
      </c>
      <c r="I1323" s="69">
        <v>1</v>
      </c>
      <c r="J1323" s="59">
        <f t="shared" si="60"/>
        <v>214</v>
      </c>
      <c r="K1323" s="73" t="str">
        <f t="shared" si="61"/>
        <v/>
      </c>
      <c r="L1323" s="73">
        <f t="shared" si="62"/>
        <v>0</v>
      </c>
    </row>
    <row r="1324" spans="1:12" x14ac:dyDescent="0.25">
      <c r="A1324" s="67" t="s">
        <v>1320</v>
      </c>
      <c r="B1324" s="67" t="s">
        <v>3710</v>
      </c>
      <c r="C1324" s="68" t="s">
        <v>3711</v>
      </c>
      <c r="D1324" s="67" t="s">
        <v>3712</v>
      </c>
      <c r="E1324" s="69">
        <v>132.5556</v>
      </c>
      <c r="F1324" s="70">
        <v>9</v>
      </c>
      <c r="G1324" s="72">
        <v>44898</v>
      </c>
      <c r="H1324" s="69">
        <v>729</v>
      </c>
      <c r="I1324" s="69">
        <v>10</v>
      </c>
      <c r="J1324" s="59">
        <f t="shared" si="60"/>
        <v>66.277799999999999</v>
      </c>
      <c r="K1324" s="73" t="str">
        <f t="shared" si="61"/>
        <v>Списать</v>
      </c>
      <c r="L1324" s="73">
        <f t="shared" si="62"/>
        <v>596.50019999999995</v>
      </c>
    </row>
    <row r="1325" spans="1:12" x14ac:dyDescent="0.25">
      <c r="A1325" s="67" t="s">
        <v>1038</v>
      </c>
      <c r="B1325" s="67" t="s">
        <v>1214</v>
      </c>
      <c r="C1325" s="68" t="s">
        <v>3713</v>
      </c>
      <c r="D1325" s="67" t="s">
        <v>3714</v>
      </c>
      <c r="E1325" s="69">
        <v>214</v>
      </c>
      <c r="F1325" s="70">
        <v>54</v>
      </c>
      <c r="G1325" s="72">
        <v>44979</v>
      </c>
      <c r="H1325" s="69">
        <v>540</v>
      </c>
      <c r="I1325" s="69">
        <v>1</v>
      </c>
      <c r="J1325" s="59">
        <f t="shared" si="60"/>
        <v>214</v>
      </c>
      <c r="K1325" s="73" t="str">
        <f t="shared" si="61"/>
        <v/>
      </c>
      <c r="L1325" s="73">
        <f t="shared" si="62"/>
        <v>11556</v>
      </c>
    </row>
    <row r="1326" spans="1:12" x14ac:dyDescent="0.25">
      <c r="A1326" s="67" t="s">
        <v>900</v>
      </c>
      <c r="B1326" s="67" t="s">
        <v>999</v>
      </c>
      <c r="C1326" s="68" t="s">
        <v>3715</v>
      </c>
      <c r="D1326" s="67" t="s">
        <v>3716</v>
      </c>
      <c r="E1326" s="69">
        <v>96.059799999999996</v>
      </c>
      <c r="F1326" s="70">
        <v>0</v>
      </c>
      <c r="G1326" s="72">
        <v>44529</v>
      </c>
      <c r="H1326" s="69">
        <v>270</v>
      </c>
      <c r="I1326" s="69">
        <v>7</v>
      </c>
      <c r="J1326" s="59">
        <f t="shared" si="60"/>
        <v>96.059799999999996</v>
      </c>
      <c r="K1326" s="73" t="str">
        <f t="shared" si="61"/>
        <v>Списать</v>
      </c>
      <c r="L1326" s="73">
        <f t="shared" si="62"/>
        <v>0</v>
      </c>
    </row>
    <row r="1327" spans="1:12" x14ac:dyDescent="0.25">
      <c r="A1327" s="67" t="s">
        <v>794</v>
      </c>
      <c r="B1327" s="67" t="s">
        <v>806</v>
      </c>
      <c r="C1327" s="68" t="s">
        <v>3717</v>
      </c>
      <c r="D1327" s="67" t="s">
        <v>3718</v>
      </c>
      <c r="E1327" s="69">
        <v>214</v>
      </c>
      <c r="F1327" s="70">
        <v>262</v>
      </c>
      <c r="G1327" s="72">
        <v>44595</v>
      </c>
      <c r="H1327" s="69">
        <v>366</v>
      </c>
      <c r="I1327" s="69">
        <v>8</v>
      </c>
      <c r="J1327" s="59">
        <f t="shared" si="60"/>
        <v>214</v>
      </c>
      <c r="K1327" s="73" t="str">
        <f t="shared" si="61"/>
        <v/>
      </c>
      <c r="L1327" s="73">
        <f t="shared" si="62"/>
        <v>56068</v>
      </c>
    </row>
    <row r="1328" spans="1:12" x14ac:dyDescent="0.25">
      <c r="A1328" s="67" t="s">
        <v>1670</v>
      </c>
      <c r="B1328" s="67" t="s">
        <v>844</v>
      </c>
      <c r="C1328" s="68" t="s">
        <v>3719</v>
      </c>
      <c r="D1328" s="67" t="s">
        <v>3720</v>
      </c>
      <c r="E1328" s="69">
        <v>214</v>
      </c>
      <c r="F1328" s="70">
        <v>0</v>
      </c>
      <c r="G1328" s="72">
        <v>44529</v>
      </c>
      <c r="H1328" s="69">
        <v>180</v>
      </c>
      <c r="I1328" s="69">
        <v>4</v>
      </c>
      <c r="J1328" s="59">
        <f t="shared" si="60"/>
        <v>214</v>
      </c>
      <c r="K1328" s="73" t="str">
        <f t="shared" si="61"/>
        <v/>
      </c>
      <c r="L1328" s="73">
        <f t="shared" si="62"/>
        <v>0</v>
      </c>
    </row>
    <row r="1329" spans="1:12" x14ac:dyDescent="0.25">
      <c r="A1329" s="67" t="s">
        <v>782</v>
      </c>
      <c r="B1329" s="67" t="s">
        <v>3060</v>
      </c>
      <c r="C1329" s="68" t="s">
        <v>3721</v>
      </c>
      <c r="D1329" s="67" t="s">
        <v>3722</v>
      </c>
      <c r="E1329" s="69">
        <v>214</v>
      </c>
      <c r="F1329" s="70">
        <v>11</v>
      </c>
      <c r="G1329" s="72">
        <v>44899.5</v>
      </c>
      <c r="H1329" s="69">
        <v>730.5</v>
      </c>
      <c r="I1329" s="69">
        <v>10</v>
      </c>
      <c r="J1329" s="59">
        <f t="shared" si="60"/>
        <v>107</v>
      </c>
      <c r="K1329" s="73" t="str">
        <f t="shared" si="61"/>
        <v/>
      </c>
      <c r="L1329" s="73">
        <f t="shared" si="62"/>
        <v>1177</v>
      </c>
    </row>
    <row r="1330" spans="1:12" x14ac:dyDescent="0.25">
      <c r="A1330" s="67" t="s">
        <v>928</v>
      </c>
      <c r="B1330" s="67" t="s">
        <v>907</v>
      </c>
      <c r="C1330" s="68" t="s">
        <v>3723</v>
      </c>
      <c r="D1330" s="67" t="s">
        <v>3724</v>
      </c>
      <c r="E1330" s="69">
        <v>214</v>
      </c>
      <c r="F1330" s="70">
        <v>587</v>
      </c>
      <c r="G1330" s="72">
        <v>44592</v>
      </c>
      <c r="H1330" s="69">
        <v>243</v>
      </c>
      <c r="I1330" s="69">
        <v>4</v>
      </c>
      <c r="J1330" s="59">
        <f t="shared" si="60"/>
        <v>214</v>
      </c>
      <c r="K1330" s="73" t="str">
        <f t="shared" si="61"/>
        <v/>
      </c>
      <c r="L1330" s="73">
        <f t="shared" si="62"/>
        <v>125618</v>
      </c>
    </row>
    <row r="1331" spans="1:12" x14ac:dyDescent="0.25">
      <c r="A1331" s="67" t="s">
        <v>1429</v>
      </c>
      <c r="B1331" s="67" t="s">
        <v>795</v>
      </c>
      <c r="C1331" s="68" t="s">
        <v>3725</v>
      </c>
      <c r="D1331" s="67" t="s">
        <v>3726</v>
      </c>
      <c r="E1331" s="69">
        <v>61.852200000000003</v>
      </c>
      <c r="F1331" s="70">
        <v>20</v>
      </c>
      <c r="G1331" s="72">
        <v>44593.5</v>
      </c>
      <c r="H1331" s="69">
        <v>364.5</v>
      </c>
      <c r="I1331" s="69">
        <v>8</v>
      </c>
      <c r="J1331" s="59">
        <f t="shared" si="60"/>
        <v>61.852200000000003</v>
      </c>
      <c r="K1331" s="73" t="str">
        <f t="shared" si="61"/>
        <v>Списать</v>
      </c>
      <c r="L1331" s="73">
        <f t="shared" si="62"/>
        <v>1237.0440000000001</v>
      </c>
    </row>
    <row r="1332" spans="1:12" x14ac:dyDescent="0.25">
      <c r="A1332" s="67" t="s">
        <v>858</v>
      </c>
      <c r="B1332" s="67" t="s">
        <v>810</v>
      </c>
      <c r="C1332" s="68" t="s">
        <v>3727</v>
      </c>
      <c r="D1332" s="67" t="s">
        <v>3728</v>
      </c>
      <c r="E1332" s="69">
        <v>157.80000000000001</v>
      </c>
      <c r="F1332" s="70">
        <v>117</v>
      </c>
      <c r="G1332" s="72">
        <v>47648</v>
      </c>
      <c r="H1332" s="69">
        <v>9999</v>
      </c>
      <c r="I1332" s="69">
        <v>1</v>
      </c>
      <c r="J1332" s="59">
        <f t="shared" si="60"/>
        <v>157.80000000000001</v>
      </c>
      <c r="K1332" s="73" t="str">
        <f t="shared" si="61"/>
        <v/>
      </c>
      <c r="L1332" s="73">
        <f t="shared" si="62"/>
        <v>18462.600000000002</v>
      </c>
    </row>
    <row r="1333" spans="1:12" x14ac:dyDescent="0.25">
      <c r="A1333" s="67" t="s">
        <v>977</v>
      </c>
      <c r="B1333" s="67" t="s">
        <v>955</v>
      </c>
      <c r="C1333" s="68" t="s">
        <v>3729</v>
      </c>
      <c r="D1333" s="67" t="s">
        <v>3730</v>
      </c>
      <c r="E1333" s="69">
        <v>83.470399999999998</v>
      </c>
      <c r="F1333" s="70">
        <v>20</v>
      </c>
      <c r="G1333" s="72">
        <v>45168</v>
      </c>
      <c r="H1333" s="69">
        <v>729</v>
      </c>
      <c r="I1333" s="69">
        <v>1</v>
      </c>
      <c r="J1333" s="59">
        <f t="shared" si="60"/>
        <v>83.470399999999998</v>
      </c>
      <c r="K1333" s="73" t="str">
        <f t="shared" si="61"/>
        <v>Списать</v>
      </c>
      <c r="L1333" s="73">
        <f t="shared" si="62"/>
        <v>1669.4079999999999</v>
      </c>
    </row>
    <row r="1334" spans="1:12" x14ac:dyDescent="0.25">
      <c r="A1334" s="67" t="s">
        <v>828</v>
      </c>
      <c r="B1334" s="67" t="s">
        <v>3731</v>
      </c>
      <c r="C1334" s="68" t="s">
        <v>3732</v>
      </c>
      <c r="D1334" s="67" t="s">
        <v>3733</v>
      </c>
      <c r="E1334" s="69">
        <v>291</v>
      </c>
      <c r="F1334" s="70">
        <v>56</v>
      </c>
      <c r="G1334" s="72">
        <v>45264</v>
      </c>
      <c r="H1334" s="69">
        <v>1095</v>
      </c>
      <c r="I1334" s="69">
        <v>10</v>
      </c>
      <c r="J1334" s="59">
        <f t="shared" si="60"/>
        <v>145.5</v>
      </c>
      <c r="K1334" s="73" t="str">
        <f t="shared" si="61"/>
        <v/>
      </c>
      <c r="L1334" s="73">
        <f t="shared" si="62"/>
        <v>8148</v>
      </c>
    </row>
    <row r="1335" spans="1:12" x14ac:dyDescent="0.25">
      <c r="A1335" s="67" t="s">
        <v>847</v>
      </c>
      <c r="B1335" s="67" t="s">
        <v>935</v>
      </c>
      <c r="C1335" s="68" t="s">
        <v>3734</v>
      </c>
      <c r="D1335" s="67" t="s">
        <v>3735</v>
      </c>
      <c r="E1335" s="69">
        <v>199</v>
      </c>
      <c r="F1335" s="70">
        <v>4</v>
      </c>
      <c r="G1335" s="72">
        <v>44960</v>
      </c>
      <c r="H1335" s="69">
        <v>2730</v>
      </c>
      <c r="I1335" s="69">
        <v>10</v>
      </c>
      <c r="J1335" s="59">
        <f t="shared" si="60"/>
        <v>99.5</v>
      </c>
      <c r="K1335" s="73" t="str">
        <f t="shared" si="61"/>
        <v>Списать</v>
      </c>
      <c r="L1335" s="73">
        <f t="shared" si="62"/>
        <v>398</v>
      </c>
    </row>
    <row r="1336" spans="1:12" x14ac:dyDescent="0.25">
      <c r="A1336" s="67" t="s">
        <v>782</v>
      </c>
      <c r="B1336" s="67" t="s">
        <v>1404</v>
      </c>
      <c r="C1336" s="68" t="s">
        <v>3736</v>
      </c>
      <c r="D1336" s="67" t="s">
        <v>3737</v>
      </c>
      <c r="E1336" s="69">
        <v>185.82480000000001</v>
      </c>
      <c r="F1336" s="70">
        <v>40</v>
      </c>
      <c r="G1336" s="72">
        <v>44565</v>
      </c>
      <c r="H1336" s="69">
        <v>366</v>
      </c>
      <c r="I1336" s="69">
        <v>9</v>
      </c>
      <c r="J1336" s="59">
        <f t="shared" si="60"/>
        <v>92.912400000000005</v>
      </c>
      <c r="K1336" s="73" t="str">
        <f t="shared" si="61"/>
        <v>Списать</v>
      </c>
      <c r="L1336" s="73">
        <f t="shared" si="62"/>
        <v>3716.4960000000001</v>
      </c>
    </row>
    <row r="1337" spans="1:12" x14ac:dyDescent="0.25">
      <c r="A1337" s="67" t="s">
        <v>1828</v>
      </c>
      <c r="B1337" s="67" t="s">
        <v>2373</v>
      </c>
      <c r="C1337" s="68" t="s">
        <v>3738</v>
      </c>
      <c r="D1337" s="67" t="s">
        <v>3739</v>
      </c>
      <c r="E1337" s="69">
        <v>264</v>
      </c>
      <c r="F1337" s="70">
        <v>32</v>
      </c>
      <c r="G1337" s="72">
        <v>44532</v>
      </c>
      <c r="H1337" s="69">
        <v>273</v>
      </c>
      <c r="I1337" s="69">
        <v>7</v>
      </c>
      <c r="J1337" s="59">
        <f t="shared" si="60"/>
        <v>264</v>
      </c>
      <c r="K1337" s="73" t="str">
        <f t="shared" si="61"/>
        <v/>
      </c>
      <c r="L1337" s="73">
        <f t="shared" si="62"/>
        <v>8448</v>
      </c>
    </row>
    <row r="1338" spans="1:12" x14ac:dyDescent="0.25">
      <c r="A1338" s="67" t="s">
        <v>828</v>
      </c>
      <c r="B1338" s="67" t="s">
        <v>779</v>
      </c>
      <c r="C1338" s="68" t="s">
        <v>3740</v>
      </c>
      <c r="D1338" s="67" t="s">
        <v>3741</v>
      </c>
      <c r="E1338" s="69">
        <v>415.2294</v>
      </c>
      <c r="F1338" s="70">
        <v>8</v>
      </c>
      <c r="G1338" s="72">
        <v>44905.5</v>
      </c>
      <c r="H1338" s="69">
        <v>736.5</v>
      </c>
      <c r="I1338" s="69">
        <v>10</v>
      </c>
      <c r="J1338" s="59">
        <f t="shared" si="60"/>
        <v>207.6147</v>
      </c>
      <c r="K1338" s="73" t="str">
        <f t="shared" si="61"/>
        <v/>
      </c>
      <c r="L1338" s="73">
        <f t="shared" si="62"/>
        <v>1660.9176</v>
      </c>
    </row>
    <row r="1339" spans="1:12" x14ac:dyDescent="0.25">
      <c r="A1339" s="67" t="s">
        <v>794</v>
      </c>
      <c r="B1339" s="67" t="s">
        <v>1029</v>
      </c>
      <c r="C1339" s="68" t="s">
        <v>3742</v>
      </c>
      <c r="D1339" s="67" t="s">
        <v>3743</v>
      </c>
      <c r="E1339" s="69">
        <v>214</v>
      </c>
      <c r="F1339" s="70">
        <v>59</v>
      </c>
      <c r="G1339" s="72">
        <v>44559</v>
      </c>
      <c r="H1339" s="69">
        <v>360</v>
      </c>
      <c r="I1339" s="69">
        <v>9</v>
      </c>
      <c r="J1339" s="59">
        <f t="shared" si="60"/>
        <v>107</v>
      </c>
      <c r="K1339" s="73" t="str">
        <f t="shared" si="61"/>
        <v/>
      </c>
      <c r="L1339" s="73">
        <f t="shared" si="62"/>
        <v>6313</v>
      </c>
    </row>
    <row r="1340" spans="1:12" x14ac:dyDescent="0.25">
      <c r="A1340" s="67" t="s">
        <v>1206</v>
      </c>
      <c r="B1340" s="67" t="s">
        <v>1102</v>
      </c>
      <c r="C1340" s="68" t="s">
        <v>3744</v>
      </c>
      <c r="D1340" s="67" t="s">
        <v>3745</v>
      </c>
      <c r="E1340" s="69">
        <v>121.5</v>
      </c>
      <c r="F1340" s="70">
        <v>46</v>
      </c>
      <c r="G1340" s="72">
        <v>44559</v>
      </c>
      <c r="H1340" s="69">
        <v>360</v>
      </c>
      <c r="I1340" s="69">
        <v>9</v>
      </c>
      <c r="J1340" s="59">
        <f t="shared" si="60"/>
        <v>60.75</v>
      </c>
      <c r="K1340" s="73" t="str">
        <f t="shared" si="61"/>
        <v>Списать</v>
      </c>
      <c r="L1340" s="73">
        <f t="shared" si="62"/>
        <v>2794.5</v>
      </c>
    </row>
    <row r="1341" spans="1:12" x14ac:dyDescent="0.25">
      <c r="A1341" s="67" t="s">
        <v>858</v>
      </c>
      <c r="B1341" s="67" t="s">
        <v>1382</v>
      </c>
      <c r="C1341" s="68" t="s">
        <v>3746</v>
      </c>
      <c r="D1341" s="67" t="s">
        <v>3747</v>
      </c>
      <c r="E1341" s="69">
        <v>214</v>
      </c>
      <c r="F1341" s="70">
        <v>18</v>
      </c>
      <c r="G1341" s="72">
        <v>45160.5</v>
      </c>
      <c r="H1341" s="69">
        <v>721.5</v>
      </c>
      <c r="I1341" s="69">
        <v>1</v>
      </c>
      <c r="J1341" s="59">
        <f t="shared" si="60"/>
        <v>214</v>
      </c>
      <c r="K1341" s="73" t="str">
        <f t="shared" si="61"/>
        <v/>
      </c>
      <c r="L1341" s="73">
        <f t="shared" si="62"/>
        <v>3852</v>
      </c>
    </row>
    <row r="1342" spans="1:12" x14ac:dyDescent="0.25">
      <c r="A1342" s="67" t="s">
        <v>1220</v>
      </c>
      <c r="B1342" s="67" t="s">
        <v>935</v>
      </c>
      <c r="C1342" s="68" t="s">
        <v>3748</v>
      </c>
      <c r="D1342" s="67" t="s">
        <v>3749</v>
      </c>
      <c r="E1342" s="69">
        <v>214</v>
      </c>
      <c r="F1342" s="70">
        <v>88</v>
      </c>
      <c r="G1342" s="72">
        <v>47648</v>
      </c>
      <c r="H1342" s="69">
        <v>9999</v>
      </c>
      <c r="I1342" s="69">
        <v>1</v>
      </c>
      <c r="J1342" s="59">
        <f t="shared" si="60"/>
        <v>214</v>
      </c>
      <c r="K1342" s="73" t="str">
        <f t="shared" si="61"/>
        <v/>
      </c>
      <c r="L1342" s="73">
        <f t="shared" si="62"/>
        <v>18832</v>
      </c>
    </row>
    <row r="1343" spans="1:12" x14ac:dyDescent="0.25">
      <c r="A1343" s="67" t="s">
        <v>836</v>
      </c>
      <c r="B1343" s="67" t="s">
        <v>844</v>
      </c>
      <c r="C1343" s="68" t="s">
        <v>3750</v>
      </c>
      <c r="D1343" s="67" t="s">
        <v>3751</v>
      </c>
      <c r="E1343" s="69">
        <v>158.82</v>
      </c>
      <c r="F1343" s="70">
        <v>9</v>
      </c>
      <c r="G1343" s="72">
        <v>44563.5</v>
      </c>
      <c r="H1343" s="69">
        <v>364.5</v>
      </c>
      <c r="I1343" s="69">
        <v>9</v>
      </c>
      <c r="J1343" s="59">
        <f t="shared" si="60"/>
        <v>79.41</v>
      </c>
      <c r="K1343" s="73" t="str">
        <f t="shared" si="61"/>
        <v>Списать</v>
      </c>
      <c r="L1343" s="73">
        <f t="shared" si="62"/>
        <v>714.68999999999994</v>
      </c>
    </row>
    <row r="1344" spans="1:12" x14ac:dyDescent="0.25">
      <c r="A1344" s="67" t="s">
        <v>868</v>
      </c>
      <c r="B1344" s="67" t="s">
        <v>1763</v>
      </c>
      <c r="C1344" s="68" t="s">
        <v>3752</v>
      </c>
      <c r="D1344" s="67" t="s">
        <v>3753</v>
      </c>
      <c r="E1344" s="69">
        <v>214</v>
      </c>
      <c r="F1344" s="70">
        <v>30</v>
      </c>
      <c r="G1344" s="72">
        <v>45169.5</v>
      </c>
      <c r="H1344" s="69">
        <v>730.5</v>
      </c>
      <c r="I1344" s="69">
        <v>1</v>
      </c>
      <c r="J1344" s="59">
        <f t="shared" si="60"/>
        <v>214</v>
      </c>
      <c r="K1344" s="73" t="str">
        <f t="shared" si="61"/>
        <v/>
      </c>
      <c r="L1344" s="73">
        <f t="shared" si="62"/>
        <v>6420</v>
      </c>
    </row>
    <row r="1345" spans="1:12" x14ac:dyDescent="0.25">
      <c r="A1345" s="67" t="s">
        <v>1130</v>
      </c>
      <c r="B1345" s="67" t="s">
        <v>3754</v>
      </c>
      <c r="C1345" s="68" t="s">
        <v>3755</v>
      </c>
      <c r="D1345" s="67" t="s">
        <v>3756</v>
      </c>
      <c r="E1345" s="69">
        <v>214</v>
      </c>
      <c r="F1345" s="70">
        <v>20</v>
      </c>
      <c r="G1345" s="72">
        <v>47648</v>
      </c>
      <c r="H1345" s="69">
        <v>9999</v>
      </c>
      <c r="I1345" s="69">
        <v>1</v>
      </c>
      <c r="J1345" s="59">
        <f t="shared" si="60"/>
        <v>214</v>
      </c>
      <c r="K1345" s="73" t="str">
        <f t="shared" si="61"/>
        <v/>
      </c>
      <c r="L1345" s="73">
        <f t="shared" si="62"/>
        <v>4280</v>
      </c>
    </row>
    <row r="1346" spans="1:12" x14ac:dyDescent="0.25">
      <c r="A1346" s="67" t="s">
        <v>1197</v>
      </c>
      <c r="B1346" s="67" t="s">
        <v>806</v>
      </c>
      <c r="C1346" s="68" t="s">
        <v>3757</v>
      </c>
      <c r="D1346" s="67" t="s">
        <v>3758</v>
      </c>
      <c r="E1346" s="69">
        <v>214</v>
      </c>
      <c r="F1346" s="70">
        <v>117</v>
      </c>
      <c r="G1346" s="72">
        <v>44563.5</v>
      </c>
      <c r="H1346" s="69">
        <v>364.5</v>
      </c>
      <c r="I1346" s="69">
        <v>9</v>
      </c>
      <c r="J1346" s="59">
        <f t="shared" si="60"/>
        <v>107</v>
      </c>
      <c r="K1346" s="73" t="str">
        <f t="shared" si="61"/>
        <v/>
      </c>
      <c r="L1346" s="73">
        <f t="shared" si="62"/>
        <v>12519</v>
      </c>
    </row>
    <row r="1347" spans="1:12" x14ac:dyDescent="0.25">
      <c r="A1347" s="67" t="s">
        <v>828</v>
      </c>
      <c r="B1347" s="67" t="s">
        <v>795</v>
      </c>
      <c r="C1347" s="68" t="s">
        <v>3759</v>
      </c>
      <c r="D1347" s="67" t="s">
        <v>3760</v>
      </c>
      <c r="E1347" s="69">
        <v>214</v>
      </c>
      <c r="F1347" s="70">
        <v>178</v>
      </c>
      <c r="G1347" s="72">
        <v>47648</v>
      </c>
      <c r="H1347" s="69">
        <v>9999</v>
      </c>
      <c r="I1347" s="69">
        <v>1</v>
      </c>
      <c r="J1347" s="59">
        <f t="shared" ref="J1347:J1410" si="63">IF(I1347&gt;8,E1347/2,E1347)</f>
        <v>214</v>
      </c>
      <c r="K1347" s="73" t="str">
        <f t="shared" ref="K1347:K1410" si="64">IF(J1347&lt;100,"Списать","")</f>
        <v/>
      </c>
      <c r="L1347" s="73">
        <f t="shared" ref="L1347:L1410" si="65">F1347*J1347</f>
        <v>38092</v>
      </c>
    </row>
    <row r="1348" spans="1:12" x14ac:dyDescent="0.25">
      <c r="A1348" s="67" t="s">
        <v>798</v>
      </c>
      <c r="B1348" s="67" t="s">
        <v>869</v>
      </c>
      <c r="C1348" s="68" t="s">
        <v>3761</v>
      </c>
      <c r="D1348" s="67" t="s">
        <v>3762</v>
      </c>
      <c r="E1348" s="69">
        <v>214</v>
      </c>
      <c r="F1348" s="70">
        <v>16</v>
      </c>
      <c r="G1348" s="72">
        <v>44619</v>
      </c>
      <c r="H1348" s="69">
        <v>360</v>
      </c>
      <c r="I1348" s="69">
        <v>7</v>
      </c>
      <c r="J1348" s="59">
        <f t="shared" si="63"/>
        <v>214</v>
      </c>
      <c r="K1348" s="73" t="str">
        <f t="shared" si="64"/>
        <v/>
      </c>
      <c r="L1348" s="73">
        <f t="shared" si="65"/>
        <v>3424</v>
      </c>
    </row>
    <row r="1349" spans="1:12" x14ac:dyDescent="0.25">
      <c r="A1349" s="67" t="s">
        <v>1038</v>
      </c>
      <c r="B1349" s="67" t="s">
        <v>3763</v>
      </c>
      <c r="C1349" s="68" t="s">
        <v>3764</v>
      </c>
      <c r="D1349" s="67" t="s">
        <v>3765</v>
      </c>
      <c r="E1349" s="69">
        <v>214</v>
      </c>
      <c r="F1349" s="70">
        <v>7</v>
      </c>
      <c r="G1349" s="72">
        <v>47648</v>
      </c>
      <c r="H1349" s="69">
        <v>9999</v>
      </c>
      <c r="I1349" s="69">
        <v>1</v>
      </c>
      <c r="J1349" s="59">
        <f t="shared" si="63"/>
        <v>214</v>
      </c>
      <c r="K1349" s="73" t="str">
        <f t="shared" si="64"/>
        <v/>
      </c>
      <c r="L1349" s="73">
        <f t="shared" si="65"/>
        <v>1498</v>
      </c>
    </row>
    <row r="1350" spans="1:12" x14ac:dyDescent="0.25">
      <c r="A1350" s="67" t="s">
        <v>1094</v>
      </c>
      <c r="B1350" s="67" t="s">
        <v>3766</v>
      </c>
      <c r="C1350" s="68" t="s">
        <v>3767</v>
      </c>
      <c r="D1350" s="67" t="s">
        <v>3768</v>
      </c>
      <c r="E1350" s="69">
        <v>214</v>
      </c>
      <c r="F1350" s="70">
        <v>84</v>
      </c>
      <c r="G1350" s="72">
        <v>44530.5</v>
      </c>
      <c r="H1350" s="69">
        <v>271.5</v>
      </c>
      <c r="I1350" s="69">
        <v>7</v>
      </c>
      <c r="J1350" s="59">
        <f t="shared" si="63"/>
        <v>214</v>
      </c>
      <c r="K1350" s="73" t="str">
        <f t="shared" si="64"/>
        <v/>
      </c>
      <c r="L1350" s="73">
        <f t="shared" si="65"/>
        <v>17976</v>
      </c>
    </row>
    <row r="1351" spans="1:12" x14ac:dyDescent="0.25">
      <c r="A1351" s="67" t="s">
        <v>782</v>
      </c>
      <c r="B1351" s="67" t="s">
        <v>1142</v>
      </c>
      <c r="C1351" s="68" t="s">
        <v>3769</v>
      </c>
      <c r="D1351" s="67" t="s">
        <v>3770</v>
      </c>
      <c r="E1351" s="69">
        <v>121.7</v>
      </c>
      <c r="F1351" s="70">
        <v>23</v>
      </c>
      <c r="G1351" s="72">
        <v>44709</v>
      </c>
      <c r="H1351" s="69">
        <v>540</v>
      </c>
      <c r="I1351" s="69">
        <v>10</v>
      </c>
      <c r="J1351" s="59">
        <f t="shared" si="63"/>
        <v>60.85</v>
      </c>
      <c r="K1351" s="73" t="str">
        <f t="shared" si="64"/>
        <v>Списать</v>
      </c>
      <c r="L1351" s="73">
        <f t="shared" si="65"/>
        <v>1399.55</v>
      </c>
    </row>
    <row r="1352" spans="1:12" x14ac:dyDescent="0.25">
      <c r="A1352" s="67" t="s">
        <v>881</v>
      </c>
      <c r="B1352" s="67" t="s">
        <v>907</v>
      </c>
      <c r="C1352" s="68" t="s">
        <v>3771</v>
      </c>
      <c r="D1352" s="67" t="s">
        <v>3772</v>
      </c>
      <c r="E1352" s="69">
        <v>214</v>
      </c>
      <c r="F1352" s="70">
        <v>483</v>
      </c>
      <c r="G1352" s="72">
        <v>44682</v>
      </c>
      <c r="H1352" s="69">
        <v>243</v>
      </c>
      <c r="I1352" s="69">
        <v>1</v>
      </c>
      <c r="J1352" s="59">
        <f t="shared" si="63"/>
        <v>214</v>
      </c>
      <c r="K1352" s="73" t="str">
        <f t="shared" si="64"/>
        <v/>
      </c>
      <c r="L1352" s="73">
        <f t="shared" si="65"/>
        <v>103362</v>
      </c>
    </row>
    <row r="1353" spans="1:12" x14ac:dyDescent="0.25">
      <c r="A1353" s="67" t="s">
        <v>864</v>
      </c>
      <c r="B1353" s="67" t="s">
        <v>992</v>
      </c>
      <c r="C1353" s="68" t="s">
        <v>3773</v>
      </c>
      <c r="D1353" s="67" t="s">
        <v>3774</v>
      </c>
      <c r="E1353" s="69">
        <v>53.838700000000003</v>
      </c>
      <c r="F1353" s="70">
        <v>80</v>
      </c>
      <c r="G1353" s="72">
        <v>44563.5</v>
      </c>
      <c r="H1353" s="69">
        <v>364.5</v>
      </c>
      <c r="I1353" s="69">
        <v>9</v>
      </c>
      <c r="J1353" s="59">
        <f t="shared" si="63"/>
        <v>26.919350000000001</v>
      </c>
      <c r="K1353" s="73" t="str">
        <f t="shared" si="64"/>
        <v>Списать</v>
      </c>
      <c r="L1353" s="73">
        <f t="shared" si="65"/>
        <v>2153.5480000000002</v>
      </c>
    </row>
    <row r="1354" spans="1:12" x14ac:dyDescent="0.25">
      <c r="A1354" s="67" t="s">
        <v>945</v>
      </c>
      <c r="B1354" s="67" t="s">
        <v>837</v>
      </c>
      <c r="C1354" s="68" t="s">
        <v>3775</v>
      </c>
      <c r="D1354" s="67" t="s">
        <v>3776</v>
      </c>
      <c r="E1354" s="69">
        <v>105.87990000000001</v>
      </c>
      <c r="F1354" s="70">
        <v>69</v>
      </c>
      <c r="G1354" s="72">
        <v>45169.5</v>
      </c>
      <c r="H1354" s="69">
        <v>730.5</v>
      </c>
      <c r="I1354" s="69">
        <v>1</v>
      </c>
      <c r="J1354" s="59">
        <f t="shared" si="63"/>
        <v>105.87990000000001</v>
      </c>
      <c r="K1354" s="73" t="str">
        <f t="shared" si="64"/>
        <v/>
      </c>
      <c r="L1354" s="73">
        <f t="shared" si="65"/>
        <v>7305.7131000000008</v>
      </c>
    </row>
    <row r="1355" spans="1:12" x14ac:dyDescent="0.25">
      <c r="A1355" s="67" t="s">
        <v>794</v>
      </c>
      <c r="B1355" s="67" t="s">
        <v>821</v>
      </c>
      <c r="C1355" s="68" t="s">
        <v>3777</v>
      </c>
      <c r="D1355" s="67" t="s">
        <v>3778</v>
      </c>
      <c r="E1355" s="69">
        <v>75.77</v>
      </c>
      <c r="F1355" s="70">
        <v>18</v>
      </c>
      <c r="G1355" s="72">
        <v>44529</v>
      </c>
      <c r="H1355" s="69">
        <v>120</v>
      </c>
      <c r="I1355" s="69">
        <v>2</v>
      </c>
      <c r="J1355" s="59">
        <f t="shared" si="63"/>
        <v>75.77</v>
      </c>
      <c r="K1355" s="73" t="str">
        <f t="shared" si="64"/>
        <v>Списать</v>
      </c>
      <c r="L1355" s="73">
        <f t="shared" si="65"/>
        <v>1363.86</v>
      </c>
    </row>
    <row r="1356" spans="1:12" x14ac:dyDescent="0.25">
      <c r="A1356" s="67" t="s">
        <v>816</v>
      </c>
      <c r="B1356" s="67" t="s">
        <v>844</v>
      </c>
      <c r="C1356" s="68" t="s">
        <v>3779</v>
      </c>
      <c r="D1356" s="67" t="s">
        <v>3780</v>
      </c>
      <c r="E1356" s="69">
        <v>214</v>
      </c>
      <c r="F1356" s="70">
        <v>0</v>
      </c>
      <c r="G1356" s="72">
        <v>44529</v>
      </c>
      <c r="H1356" s="69">
        <v>270</v>
      </c>
      <c r="I1356" s="69">
        <v>7</v>
      </c>
      <c r="J1356" s="59">
        <f t="shared" si="63"/>
        <v>214</v>
      </c>
      <c r="K1356" s="73" t="str">
        <f t="shared" si="64"/>
        <v/>
      </c>
      <c r="L1356" s="73">
        <f t="shared" si="65"/>
        <v>0</v>
      </c>
    </row>
    <row r="1357" spans="1:12" x14ac:dyDescent="0.25">
      <c r="A1357" s="67" t="s">
        <v>2259</v>
      </c>
      <c r="B1357" s="67" t="s">
        <v>1045</v>
      </c>
      <c r="C1357" s="68" t="s">
        <v>3781</v>
      </c>
      <c r="D1357" s="67" t="s">
        <v>3782</v>
      </c>
      <c r="E1357" s="69">
        <v>214</v>
      </c>
      <c r="F1357" s="70">
        <v>26</v>
      </c>
      <c r="G1357" s="72">
        <v>44619</v>
      </c>
      <c r="H1357" s="69">
        <v>180</v>
      </c>
      <c r="I1357" s="69">
        <v>1</v>
      </c>
      <c r="J1357" s="59">
        <f t="shared" si="63"/>
        <v>214</v>
      </c>
      <c r="K1357" s="73" t="str">
        <f t="shared" si="64"/>
        <v/>
      </c>
      <c r="L1357" s="73">
        <f t="shared" si="65"/>
        <v>5564</v>
      </c>
    </row>
    <row r="1358" spans="1:12" x14ac:dyDescent="0.25">
      <c r="A1358" s="67" t="s">
        <v>1034</v>
      </c>
      <c r="B1358" s="67" t="s">
        <v>1035</v>
      </c>
      <c r="C1358" s="68" t="s">
        <v>3783</v>
      </c>
      <c r="D1358" s="67" t="s">
        <v>3784</v>
      </c>
      <c r="E1358" s="69">
        <v>1401.85</v>
      </c>
      <c r="F1358" s="70">
        <v>0</v>
      </c>
      <c r="G1358" s="72">
        <v>44991</v>
      </c>
      <c r="H1358" s="69">
        <v>822</v>
      </c>
      <c r="I1358" s="69">
        <v>10</v>
      </c>
      <c r="J1358" s="59">
        <f t="shared" si="63"/>
        <v>700.92499999999995</v>
      </c>
      <c r="K1358" s="73" t="str">
        <f t="shared" si="64"/>
        <v/>
      </c>
      <c r="L1358" s="73">
        <f t="shared" si="65"/>
        <v>0</v>
      </c>
    </row>
    <row r="1359" spans="1:12" x14ac:dyDescent="0.25">
      <c r="A1359" s="67" t="s">
        <v>1180</v>
      </c>
      <c r="B1359" s="67" t="s">
        <v>799</v>
      </c>
      <c r="C1359" s="68" t="s">
        <v>3785</v>
      </c>
      <c r="D1359" s="67" t="s">
        <v>3786</v>
      </c>
      <c r="E1359" s="69">
        <v>214</v>
      </c>
      <c r="F1359" s="70">
        <v>92</v>
      </c>
      <c r="G1359" s="72">
        <v>44980.5</v>
      </c>
      <c r="H1359" s="69">
        <v>541.5</v>
      </c>
      <c r="I1359" s="69">
        <v>1</v>
      </c>
      <c r="J1359" s="59">
        <f t="shared" si="63"/>
        <v>214</v>
      </c>
      <c r="K1359" s="73" t="str">
        <f t="shared" si="64"/>
        <v/>
      </c>
      <c r="L1359" s="73">
        <f t="shared" si="65"/>
        <v>19688</v>
      </c>
    </row>
    <row r="1360" spans="1:12" x14ac:dyDescent="0.25">
      <c r="A1360" s="67" t="s">
        <v>794</v>
      </c>
      <c r="B1360" s="67" t="s">
        <v>1677</v>
      </c>
      <c r="C1360" s="68" t="s">
        <v>3787</v>
      </c>
      <c r="D1360" s="67" t="s">
        <v>3788</v>
      </c>
      <c r="E1360" s="69">
        <v>214</v>
      </c>
      <c r="F1360" s="70">
        <v>350</v>
      </c>
      <c r="G1360" s="72">
        <v>44629.5</v>
      </c>
      <c r="H1360" s="69">
        <v>430.5</v>
      </c>
      <c r="I1360" s="69">
        <v>9</v>
      </c>
      <c r="J1360" s="59">
        <f t="shared" si="63"/>
        <v>107</v>
      </c>
      <c r="K1360" s="73" t="str">
        <f t="shared" si="64"/>
        <v/>
      </c>
      <c r="L1360" s="73">
        <f t="shared" si="65"/>
        <v>37450</v>
      </c>
    </row>
    <row r="1361" spans="1:12" x14ac:dyDescent="0.25">
      <c r="A1361" s="67" t="s">
        <v>3789</v>
      </c>
      <c r="B1361" s="67" t="s">
        <v>1565</v>
      </c>
      <c r="C1361" s="68" t="s">
        <v>3790</v>
      </c>
      <c r="D1361" s="67" t="s">
        <v>3791</v>
      </c>
      <c r="E1361" s="69">
        <v>214</v>
      </c>
      <c r="F1361" s="70">
        <v>195</v>
      </c>
      <c r="G1361" s="72">
        <v>44593.5</v>
      </c>
      <c r="H1361" s="69">
        <v>364.5</v>
      </c>
      <c r="I1361" s="69">
        <v>8</v>
      </c>
      <c r="J1361" s="59">
        <f t="shared" si="63"/>
        <v>214</v>
      </c>
      <c r="K1361" s="73" t="str">
        <f t="shared" si="64"/>
        <v/>
      </c>
      <c r="L1361" s="73">
        <f t="shared" si="65"/>
        <v>41730</v>
      </c>
    </row>
    <row r="1362" spans="1:12" x14ac:dyDescent="0.25">
      <c r="A1362" s="67" t="s">
        <v>794</v>
      </c>
      <c r="B1362" s="67" t="s">
        <v>829</v>
      </c>
      <c r="C1362" s="68" t="s">
        <v>3792</v>
      </c>
      <c r="D1362" s="67" t="s">
        <v>3793</v>
      </c>
      <c r="E1362" s="69">
        <v>50.38</v>
      </c>
      <c r="F1362" s="70">
        <v>230</v>
      </c>
      <c r="G1362" s="72">
        <v>44595</v>
      </c>
      <c r="H1362" s="69">
        <v>276</v>
      </c>
      <c r="I1362" s="69">
        <v>5</v>
      </c>
      <c r="J1362" s="59">
        <f t="shared" si="63"/>
        <v>50.38</v>
      </c>
      <c r="K1362" s="73" t="str">
        <f t="shared" si="64"/>
        <v>Списать</v>
      </c>
      <c r="L1362" s="73">
        <f t="shared" si="65"/>
        <v>11587.400000000001</v>
      </c>
    </row>
    <row r="1363" spans="1:12" x14ac:dyDescent="0.25">
      <c r="A1363" s="67" t="s">
        <v>820</v>
      </c>
      <c r="B1363" s="67" t="s">
        <v>2222</v>
      </c>
      <c r="C1363" s="68" t="s">
        <v>3794</v>
      </c>
      <c r="D1363" s="67" t="s">
        <v>3795</v>
      </c>
      <c r="E1363" s="69">
        <v>124.38930000000001</v>
      </c>
      <c r="F1363" s="70">
        <v>28</v>
      </c>
      <c r="G1363" s="72">
        <v>44899.5</v>
      </c>
      <c r="H1363" s="69">
        <v>730.5</v>
      </c>
      <c r="I1363" s="69">
        <v>10</v>
      </c>
      <c r="J1363" s="59">
        <f t="shared" si="63"/>
        <v>62.194650000000003</v>
      </c>
      <c r="K1363" s="73" t="str">
        <f t="shared" si="64"/>
        <v>Списать</v>
      </c>
      <c r="L1363" s="73">
        <f t="shared" si="65"/>
        <v>1741.4502</v>
      </c>
    </row>
    <row r="1364" spans="1:12" x14ac:dyDescent="0.25">
      <c r="A1364" s="67" t="s">
        <v>1034</v>
      </c>
      <c r="B1364" s="67" t="s">
        <v>1375</v>
      </c>
      <c r="C1364" s="68" t="s">
        <v>3796</v>
      </c>
      <c r="D1364" s="67" t="s">
        <v>3797</v>
      </c>
      <c r="E1364" s="69">
        <v>71.575999999999993</v>
      </c>
      <c r="F1364" s="70">
        <v>54</v>
      </c>
      <c r="G1364" s="72">
        <v>44656.5</v>
      </c>
      <c r="H1364" s="69">
        <v>457.5</v>
      </c>
      <c r="I1364" s="69">
        <v>9</v>
      </c>
      <c r="J1364" s="59">
        <f t="shared" si="63"/>
        <v>35.787999999999997</v>
      </c>
      <c r="K1364" s="73" t="str">
        <f t="shared" si="64"/>
        <v>Списать</v>
      </c>
      <c r="L1364" s="73">
        <f t="shared" si="65"/>
        <v>1932.5519999999999</v>
      </c>
    </row>
    <row r="1365" spans="1:12" x14ac:dyDescent="0.25">
      <c r="A1365" s="67" t="s">
        <v>782</v>
      </c>
      <c r="B1365" s="67" t="s">
        <v>1560</v>
      </c>
      <c r="C1365" s="68" t="s">
        <v>3798</v>
      </c>
      <c r="D1365" s="67" t="s">
        <v>3799</v>
      </c>
      <c r="E1365" s="69">
        <v>199</v>
      </c>
      <c r="F1365" s="70">
        <v>7</v>
      </c>
      <c r="G1365" s="72">
        <v>47648</v>
      </c>
      <c r="H1365" s="69">
        <v>9999</v>
      </c>
      <c r="I1365" s="69">
        <v>10</v>
      </c>
      <c r="J1365" s="59">
        <f t="shared" si="63"/>
        <v>99.5</v>
      </c>
      <c r="K1365" s="73" t="str">
        <f t="shared" si="64"/>
        <v>Списать</v>
      </c>
      <c r="L1365" s="73">
        <f t="shared" si="65"/>
        <v>696.5</v>
      </c>
    </row>
    <row r="1366" spans="1:12" x14ac:dyDescent="0.25">
      <c r="A1366" s="67" t="s">
        <v>2069</v>
      </c>
      <c r="B1366" s="67" t="s">
        <v>1292</v>
      </c>
      <c r="C1366" s="68" t="s">
        <v>3800</v>
      </c>
      <c r="D1366" s="67" t="s">
        <v>3801</v>
      </c>
      <c r="E1366" s="69">
        <v>313.995</v>
      </c>
      <c r="F1366" s="70">
        <v>104</v>
      </c>
      <c r="G1366" s="72">
        <v>44986.5</v>
      </c>
      <c r="H1366" s="69">
        <v>547.5</v>
      </c>
      <c r="I1366" s="69">
        <v>1</v>
      </c>
      <c r="J1366" s="59">
        <f t="shared" si="63"/>
        <v>313.995</v>
      </c>
      <c r="K1366" s="73" t="str">
        <f t="shared" si="64"/>
        <v/>
      </c>
      <c r="L1366" s="73">
        <f t="shared" si="65"/>
        <v>32655.48</v>
      </c>
    </row>
    <row r="1367" spans="1:12" x14ac:dyDescent="0.25">
      <c r="A1367" s="67" t="s">
        <v>872</v>
      </c>
      <c r="B1367" s="67" t="s">
        <v>935</v>
      </c>
      <c r="C1367" s="68" t="s">
        <v>3802</v>
      </c>
      <c r="D1367" s="67" t="s">
        <v>3803</v>
      </c>
      <c r="E1367" s="69">
        <v>214</v>
      </c>
      <c r="F1367" s="70">
        <v>168</v>
      </c>
      <c r="G1367" s="72">
        <v>47648</v>
      </c>
      <c r="H1367" s="69">
        <v>9999</v>
      </c>
      <c r="I1367" s="69">
        <v>1</v>
      </c>
      <c r="J1367" s="59">
        <f t="shared" si="63"/>
        <v>214</v>
      </c>
      <c r="K1367" s="73" t="str">
        <f t="shared" si="64"/>
        <v/>
      </c>
      <c r="L1367" s="73">
        <f t="shared" si="65"/>
        <v>35952</v>
      </c>
    </row>
    <row r="1368" spans="1:12" x14ac:dyDescent="0.25">
      <c r="A1368" s="67" t="s">
        <v>1034</v>
      </c>
      <c r="B1368" s="67" t="s">
        <v>851</v>
      </c>
      <c r="C1368" s="68" t="s">
        <v>3804</v>
      </c>
      <c r="D1368" s="67" t="s">
        <v>3805</v>
      </c>
      <c r="E1368" s="69">
        <v>34.255000000000003</v>
      </c>
      <c r="F1368" s="70">
        <v>0</v>
      </c>
      <c r="G1368" s="72">
        <v>44979</v>
      </c>
      <c r="H1368" s="69">
        <v>540</v>
      </c>
      <c r="I1368" s="69">
        <v>1</v>
      </c>
      <c r="J1368" s="59">
        <f t="shared" si="63"/>
        <v>34.255000000000003</v>
      </c>
      <c r="K1368" s="73" t="str">
        <f t="shared" si="64"/>
        <v>Списать</v>
      </c>
      <c r="L1368" s="73">
        <f t="shared" si="65"/>
        <v>0</v>
      </c>
    </row>
    <row r="1369" spans="1:12" x14ac:dyDescent="0.25">
      <c r="A1369" s="67" t="s">
        <v>1034</v>
      </c>
      <c r="B1369" s="67" t="s">
        <v>806</v>
      </c>
      <c r="C1369" s="68" t="s">
        <v>3806</v>
      </c>
      <c r="D1369" s="67" t="s">
        <v>3807</v>
      </c>
      <c r="E1369" s="69">
        <v>214</v>
      </c>
      <c r="F1369" s="70">
        <v>94</v>
      </c>
      <c r="G1369" s="72">
        <v>44565</v>
      </c>
      <c r="H1369" s="69">
        <v>366</v>
      </c>
      <c r="I1369" s="69">
        <v>9</v>
      </c>
      <c r="J1369" s="59">
        <f t="shared" si="63"/>
        <v>107</v>
      </c>
      <c r="K1369" s="73" t="str">
        <f t="shared" si="64"/>
        <v/>
      </c>
      <c r="L1369" s="73">
        <f t="shared" si="65"/>
        <v>10058</v>
      </c>
    </row>
    <row r="1370" spans="1:12" x14ac:dyDescent="0.25">
      <c r="A1370" s="67" t="s">
        <v>952</v>
      </c>
      <c r="B1370" s="67" t="s">
        <v>1638</v>
      </c>
      <c r="C1370" s="68" t="s">
        <v>3808</v>
      </c>
      <c r="D1370" s="67" t="s">
        <v>3809</v>
      </c>
      <c r="E1370" s="69">
        <v>145.87289999999999</v>
      </c>
      <c r="F1370" s="70">
        <v>17</v>
      </c>
      <c r="G1370" s="72">
        <v>45325</v>
      </c>
      <c r="H1370" s="69">
        <v>999</v>
      </c>
      <c r="I1370" s="69">
        <v>1</v>
      </c>
      <c r="J1370" s="59">
        <f t="shared" si="63"/>
        <v>145.87289999999999</v>
      </c>
      <c r="K1370" s="73" t="str">
        <f t="shared" si="64"/>
        <v/>
      </c>
      <c r="L1370" s="73">
        <f t="shared" si="65"/>
        <v>2479.8392999999996</v>
      </c>
    </row>
    <row r="1371" spans="1:12" x14ac:dyDescent="0.25">
      <c r="A1371" s="67" t="s">
        <v>1593</v>
      </c>
      <c r="B1371" s="67" t="s">
        <v>919</v>
      </c>
      <c r="C1371" s="68" t="s">
        <v>3810</v>
      </c>
      <c r="D1371" s="67" t="s">
        <v>3811</v>
      </c>
      <c r="E1371" s="69">
        <v>153.7748</v>
      </c>
      <c r="F1371" s="70">
        <v>0</v>
      </c>
      <c r="G1371" s="72">
        <v>44565</v>
      </c>
      <c r="H1371" s="69">
        <v>366</v>
      </c>
      <c r="I1371" s="69">
        <v>9</v>
      </c>
      <c r="J1371" s="59">
        <f t="shared" si="63"/>
        <v>76.8874</v>
      </c>
      <c r="K1371" s="73" t="str">
        <f t="shared" si="64"/>
        <v>Списать</v>
      </c>
      <c r="L1371" s="73">
        <f t="shared" si="65"/>
        <v>0</v>
      </c>
    </row>
    <row r="1372" spans="1:12" x14ac:dyDescent="0.25">
      <c r="A1372" s="67" t="s">
        <v>782</v>
      </c>
      <c r="B1372" s="67" t="s">
        <v>810</v>
      </c>
      <c r="C1372" s="68" t="s">
        <v>3812</v>
      </c>
      <c r="D1372" s="67" t="s">
        <v>3813</v>
      </c>
      <c r="E1372" s="69">
        <v>188.5</v>
      </c>
      <c r="F1372" s="70">
        <v>12</v>
      </c>
      <c r="G1372" s="72">
        <v>44565</v>
      </c>
      <c r="H1372" s="69">
        <v>366</v>
      </c>
      <c r="I1372" s="69">
        <v>9</v>
      </c>
      <c r="J1372" s="59">
        <f t="shared" si="63"/>
        <v>94.25</v>
      </c>
      <c r="K1372" s="73" t="str">
        <f t="shared" si="64"/>
        <v>Списать</v>
      </c>
      <c r="L1372" s="73">
        <f t="shared" si="65"/>
        <v>1131</v>
      </c>
    </row>
    <row r="1373" spans="1:12" x14ac:dyDescent="0.25">
      <c r="A1373" s="67" t="s">
        <v>820</v>
      </c>
      <c r="B1373" s="67" t="s">
        <v>1445</v>
      </c>
      <c r="C1373" s="68" t="s">
        <v>3814</v>
      </c>
      <c r="D1373" s="67" t="s">
        <v>3815</v>
      </c>
      <c r="E1373" s="69">
        <v>23.142600000000002</v>
      </c>
      <c r="F1373" s="70">
        <v>325</v>
      </c>
      <c r="G1373" s="72">
        <v>44563.5</v>
      </c>
      <c r="H1373" s="69">
        <v>364.5</v>
      </c>
      <c r="I1373" s="69">
        <v>9</v>
      </c>
      <c r="J1373" s="59">
        <f t="shared" si="63"/>
        <v>11.571300000000001</v>
      </c>
      <c r="K1373" s="73" t="str">
        <f t="shared" si="64"/>
        <v>Списать</v>
      </c>
      <c r="L1373" s="73">
        <f t="shared" si="65"/>
        <v>3760.6725000000001</v>
      </c>
    </row>
    <row r="1374" spans="1:12" x14ac:dyDescent="0.25">
      <c r="A1374" s="67" t="s">
        <v>945</v>
      </c>
      <c r="B1374" s="67" t="s">
        <v>935</v>
      </c>
      <c r="C1374" s="68" t="s">
        <v>3816</v>
      </c>
      <c r="D1374" s="67" t="s">
        <v>3817</v>
      </c>
      <c r="E1374" s="69">
        <v>118.8</v>
      </c>
      <c r="F1374" s="70">
        <v>10</v>
      </c>
      <c r="G1374" s="72">
        <v>47648</v>
      </c>
      <c r="H1374" s="69">
        <v>9999</v>
      </c>
      <c r="I1374" s="69">
        <v>1</v>
      </c>
      <c r="J1374" s="59">
        <f t="shared" si="63"/>
        <v>118.8</v>
      </c>
      <c r="K1374" s="73" t="str">
        <f t="shared" si="64"/>
        <v/>
      </c>
      <c r="L1374" s="73">
        <f t="shared" si="65"/>
        <v>1188</v>
      </c>
    </row>
    <row r="1375" spans="1:12" x14ac:dyDescent="0.25">
      <c r="A1375" s="67" t="s">
        <v>786</v>
      </c>
      <c r="B1375" s="67" t="s">
        <v>882</v>
      </c>
      <c r="C1375" s="68" t="s">
        <v>3818</v>
      </c>
      <c r="D1375" s="67" t="s">
        <v>3819</v>
      </c>
      <c r="E1375" s="69">
        <v>45.909500000000001</v>
      </c>
      <c r="F1375" s="70">
        <v>101</v>
      </c>
      <c r="G1375" s="72">
        <v>44563.5</v>
      </c>
      <c r="H1375" s="69">
        <v>364.5</v>
      </c>
      <c r="I1375" s="69">
        <v>9</v>
      </c>
      <c r="J1375" s="59">
        <f t="shared" si="63"/>
        <v>22.954750000000001</v>
      </c>
      <c r="K1375" s="73" t="str">
        <f t="shared" si="64"/>
        <v>Списать</v>
      </c>
      <c r="L1375" s="73">
        <f t="shared" si="65"/>
        <v>2318.4297500000002</v>
      </c>
    </row>
    <row r="1376" spans="1:12" x14ac:dyDescent="0.25">
      <c r="A1376" s="67" t="s">
        <v>1740</v>
      </c>
      <c r="B1376" s="67" t="s">
        <v>1763</v>
      </c>
      <c r="C1376" s="68" t="s">
        <v>3820</v>
      </c>
      <c r="D1376" s="67" t="s">
        <v>3821</v>
      </c>
      <c r="E1376" s="69">
        <v>214</v>
      </c>
      <c r="F1376" s="70">
        <v>20</v>
      </c>
      <c r="G1376" s="72">
        <v>44498.5</v>
      </c>
      <c r="H1376" s="69">
        <v>1825.5</v>
      </c>
      <c r="I1376" s="69">
        <v>1</v>
      </c>
      <c r="J1376" s="59">
        <f t="shared" si="63"/>
        <v>214</v>
      </c>
      <c r="K1376" s="73" t="str">
        <f t="shared" si="64"/>
        <v/>
      </c>
      <c r="L1376" s="73">
        <f t="shared" si="65"/>
        <v>4280</v>
      </c>
    </row>
    <row r="1377" spans="1:12" x14ac:dyDescent="0.25">
      <c r="A1377" s="67" t="s">
        <v>786</v>
      </c>
      <c r="B1377" s="67" t="s">
        <v>1211</v>
      </c>
      <c r="C1377" s="68" t="s">
        <v>3822</v>
      </c>
      <c r="D1377" s="67" t="s">
        <v>3823</v>
      </c>
      <c r="E1377" s="69">
        <v>223</v>
      </c>
      <c r="F1377" s="70">
        <v>0</v>
      </c>
      <c r="G1377" s="72">
        <v>44619</v>
      </c>
      <c r="H1377" s="69">
        <v>300</v>
      </c>
      <c r="I1377" s="69">
        <v>5</v>
      </c>
      <c r="J1377" s="59">
        <f t="shared" si="63"/>
        <v>223</v>
      </c>
      <c r="K1377" s="73" t="str">
        <f t="shared" si="64"/>
        <v/>
      </c>
      <c r="L1377" s="73">
        <f t="shared" si="65"/>
        <v>0</v>
      </c>
    </row>
    <row r="1378" spans="1:12" x14ac:dyDescent="0.25">
      <c r="A1378" s="67" t="s">
        <v>977</v>
      </c>
      <c r="B1378" s="67" t="s">
        <v>1029</v>
      </c>
      <c r="C1378" s="68" t="s">
        <v>3824</v>
      </c>
      <c r="D1378" s="67" t="s">
        <v>3825</v>
      </c>
      <c r="E1378" s="69">
        <v>214</v>
      </c>
      <c r="F1378" s="70">
        <v>96</v>
      </c>
      <c r="G1378" s="72">
        <v>44565</v>
      </c>
      <c r="H1378" s="69">
        <v>366</v>
      </c>
      <c r="I1378" s="69">
        <v>9</v>
      </c>
      <c r="J1378" s="59">
        <f t="shared" si="63"/>
        <v>107</v>
      </c>
      <c r="K1378" s="73" t="str">
        <f t="shared" si="64"/>
        <v/>
      </c>
      <c r="L1378" s="73">
        <f t="shared" si="65"/>
        <v>10272</v>
      </c>
    </row>
    <row r="1379" spans="1:12" x14ac:dyDescent="0.25">
      <c r="A1379" s="67" t="s">
        <v>820</v>
      </c>
      <c r="B1379" s="67" t="s">
        <v>1814</v>
      </c>
      <c r="C1379" s="68" t="s">
        <v>3826</v>
      </c>
      <c r="D1379" s="67" t="s">
        <v>3827</v>
      </c>
      <c r="E1379" s="69">
        <v>119.6345</v>
      </c>
      <c r="F1379" s="70">
        <v>20</v>
      </c>
      <c r="G1379" s="72">
        <v>44562</v>
      </c>
      <c r="H1379" s="69">
        <v>183</v>
      </c>
      <c r="I1379" s="69">
        <v>3</v>
      </c>
      <c r="J1379" s="59">
        <f t="shared" si="63"/>
        <v>119.6345</v>
      </c>
      <c r="K1379" s="73" t="str">
        <f t="shared" si="64"/>
        <v/>
      </c>
      <c r="L1379" s="73">
        <f t="shared" si="65"/>
        <v>2392.69</v>
      </c>
    </row>
    <row r="1380" spans="1:12" x14ac:dyDescent="0.25">
      <c r="A1380" s="67" t="s">
        <v>1354</v>
      </c>
      <c r="B1380" s="67" t="s">
        <v>1372</v>
      </c>
      <c r="C1380" s="68" t="s">
        <v>3828</v>
      </c>
      <c r="D1380" s="67" t="s">
        <v>3829</v>
      </c>
      <c r="E1380" s="69">
        <v>111.89</v>
      </c>
      <c r="F1380" s="70">
        <v>81</v>
      </c>
      <c r="G1380" s="72">
        <v>47648</v>
      </c>
      <c r="H1380" s="69">
        <v>9999</v>
      </c>
      <c r="I1380" s="69">
        <v>10</v>
      </c>
      <c r="J1380" s="59">
        <f t="shared" si="63"/>
        <v>55.945</v>
      </c>
      <c r="K1380" s="73" t="str">
        <f t="shared" si="64"/>
        <v>Списать</v>
      </c>
      <c r="L1380" s="73">
        <f t="shared" si="65"/>
        <v>4531.5450000000001</v>
      </c>
    </row>
    <row r="1381" spans="1:12" x14ac:dyDescent="0.25">
      <c r="A1381" s="67" t="s">
        <v>820</v>
      </c>
      <c r="B1381" s="67" t="s">
        <v>1958</v>
      </c>
      <c r="C1381" s="68" t="s">
        <v>3830</v>
      </c>
      <c r="D1381" s="67" t="s">
        <v>3831</v>
      </c>
      <c r="E1381" s="69">
        <v>300</v>
      </c>
      <c r="F1381" s="70">
        <v>134</v>
      </c>
      <c r="G1381" s="72">
        <v>44379</v>
      </c>
      <c r="H1381" s="69">
        <v>150</v>
      </c>
      <c r="I1381" s="69">
        <v>8</v>
      </c>
      <c r="J1381" s="59">
        <f t="shared" si="63"/>
        <v>300</v>
      </c>
      <c r="K1381" s="73" t="str">
        <f t="shared" si="64"/>
        <v/>
      </c>
      <c r="L1381" s="73">
        <f t="shared" si="65"/>
        <v>40200</v>
      </c>
    </row>
    <row r="1382" spans="1:12" x14ac:dyDescent="0.25">
      <c r="A1382" s="67" t="s">
        <v>1038</v>
      </c>
      <c r="B1382" s="67" t="s">
        <v>829</v>
      </c>
      <c r="C1382" s="68" t="s">
        <v>3832</v>
      </c>
      <c r="D1382" s="67" t="s">
        <v>3833</v>
      </c>
      <c r="E1382" s="69">
        <v>30.86</v>
      </c>
      <c r="F1382" s="70">
        <v>103</v>
      </c>
      <c r="G1382" s="72">
        <v>44979</v>
      </c>
      <c r="H1382" s="69">
        <v>540</v>
      </c>
      <c r="I1382" s="69">
        <v>1</v>
      </c>
      <c r="J1382" s="59">
        <f t="shared" si="63"/>
        <v>30.86</v>
      </c>
      <c r="K1382" s="73" t="str">
        <f t="shared" si="64"/>
        <v>Списать</v>
      </c>
      <c r="L1382" s="73">
        <f t="shared" si="65"/>
        <v>3178.58</v>
      </c>
    </row>
    <row r="1383" spans="1:12" x14ac:dyDescent="0.25">
      <c r="A1383" s="67" t="s">
        <v>836</v>
      </c>
      <c r="B1383" s="67" t="s">
        <v>3834</v>
      </c>
      <c r="C1383" s="68" t="s">
        <v>3835</v>
      </c>
      <c r="D1383" s="67" t="s">
        <v>3836</v>
      </c>
      <c r="E1383" s="69">
        <v>22.802700000000002</v>
      </c>
      <c r="F1383" s="70">
        <v>51</v>
      </c>
      <c r="G1383" s="72">
        <v>44619</v>
      </c>
      <c r="H1383" s="69">
        <v>180</v>
      </c>
      <c r="I1383" s="69">
        <v>1</v>
      </c>
      <c r="J1383" s="59">
        <f t="shared" si="63"/>
        <v>22.802700000000002</v>
      </c>
      <c r="K1383" s="73" t="str">
        <f t="shared" si="64"/>
        <v>Списать</v>
      </c>
      <c r="L1383" s="73">
        <f t="shared" si="65"/>
        <v>1162.9377000000002</v>
      </c>
    </row>
    <row r="1384" spans="1:12" x14ac:dyDescent="0.25">
      <c r="A1384" s="67" t="s">
        <v>836</v>
      </c>
      <c r="B1384" s="67" t="s">
        <v>2657</v>
      </c>
      <c r="C1384" s="68" t="s">
        <v>3837</v>
      </c>
      <c r="D1384" s="67" t="s">
        <v>3838</v>
      </c>
      <c r="E1384" s="69">
        <v>218.22380000000001</v>
      </c>
      <c r="F1384" s="70">
        <v>149</v>
      </c>
      <c r="G1384" s="72">
        <v>44869.5</v>
      </c>
      <c r="H1384" s="69">
        <v>730.5</v>
      </c>
      <c r="I1384" s="69">
        <v>11</v>
      </c>
      <c r="J1384" s="59">
        <f t="shared" si="63"/>
        <v>109.11190000000001</v>
      </c>
      <c r="K1384" s="73" t="str">
        <f t="shared" si="64"/>
        <v/>
      </c>
      <c r="L1384" s="73">
        <f t="shared" si="65"/>
        <v>16257.6731</v>
      </c>
    </row>
    <row r="1385" spans="1:12" x14ac:dyDescent="0.25">
      <c r="A1385" s="67" t="s">
        <v>1121</v>
      </c>
      <c r="B1385" s="67" t="s">
        <v>779</v>
      </c>
      <c r="C1385" s="68" t="s">
        <v>3839</v>
      </c>
      <c r="D1385" s="67" t="s">
        <v>3840</v>
      </c>
      <c r="E1385" s="69">
        <v>142.33779999999999</v>
      </c>
      <c r="F1385" s="70">
        <v>49</v>
      </c>
      <c r="G1385" s="72">
        <v>44623.5</v>
      </c>
      <c r="H1385" s="69">
        <v>364.5</v>
      </c>
      <c r="I1385" s="69">
        <v>7</v>
      </c>
      <c r="J1385" s="59">
        <f t="shared" si="63"/>
        <v>142.33779999999999</v>
      </c>
      <c r="K1385" s="73" t="str">
        <f t="shared" si="64"/>
        <v/>
      </c>
      <c r="L1385" s="73">
        <f t="shared" si="65"/>
        <v>6974.5521999999992</v>
      </c>
    </row>
    <row r="1386" spans="1:12" x14ac:dyDescent="0.25">
      <c r="A1386" s="67" t="s">
        <v>782</v>
      </c>
      <c r="B1386" s="67" t="s">
        <v>795</v>
      </c>
      <c r="C1386" s="68" t="s">
        <v>3841</v>
      </c>
      <c r="D1386" s="67" t="s">
        <v>3842</v>
      </c>
      <c r="E1386" s="69">
        <v>67.446200000000005</v>
      </c>
      <c r="F1386" s="70">
        <v>36</v>
      </c>
      <c r="G1386" s="72">
        <v>44563.5</v>
      </c>
      <c r="H1386" s="69">
        <v>364.5</v>
      </c>
      <c r="I1386" s="69">
        <v>9</v>
      </c>
      <c r="J1386" s="59">
        <f t="shared" si="63"/>
        <v>33.723100000000002</v>
      </c>
      <c r="K1386" s="73" t="str">
        <f t="shared" si="64"/>
        <v>Списать</v>
      </c>
      <c r="L1386" s="73">
        <f t="shared" si="65"/>
        <v>1214.0316</v>
      </c>
    </row>
    <row r="1387" spans="1:12" x14ac:dyDescent="0.25">
      <c r="A1387" s="67" t="s">
        <v>836</v>
      </c>
      <c r="B1387" s="67" t="s">
        <v>3340</v>
      </c>
      <c r="C1387" s="68" t="s">
        <v>3843</v>
      </c>
      <c r="D1387" s="67" t="s">
        <v>3844</v>
      </c>
      <c r="E1387" s="69">
        <v>205.14</v>
      </c>
      <c r="F1387" s="70">
        <v>16</v>
      </c>
      <c r="G1387" s="72">
        <v>47761.5</v>
      </c>
      <c r="H1387" s="69">
        <v>9999</v>
      </c>
      <c r="I1387" s="69">
        <v>1</v>
      </c>
      <c r="J1387" s="59">
        <f t="shared" si="63"/>
        <v>205.14</v>
      </c>
      <c r="K1387" s="73" t="str">
        <f t="shared" si="64"/>
        <v/>
      </c>
      <c r="L1387" s="73">
        <f t="shared" si="65"/>
        <v>3282.24</v>
      </c>
    </row>
    <row r="1388" spans="1:12" x14ac:dyDescent="0.25">
      <c r="A1388" s="67" t="s">
        <v>1034</v>
      </c>
      <c r="B1388" s="67" t="s">
        <v>1026</v>
      </c>
      <c r="C1388" s="68" t="s">
        <v>3845</v>
      </c>
      <c r="D1388" s="67" t="s">
        <v>3846</v>
      </c>
      <c r="E1388" s="69">
        <v>214</v>
      </c>
      <c r="F1388" s="70">
        <v>73</v>
      </c>
      <c r="G1388" s="72">
        <v>44649</v>
      </c>
      <c r="H1388" s="69">
        <v>450</v>
      </c>
      <c r="I1388" s="69">
        <v>9</v>
      </c>
      <c r="J1388" s="59">
        <f t="shared" si="63"/>
        <v>107</v>
      </c>
      <c r="K1388" s="73" t="str">
        <f t="shared" si="64"/>
        <v/>
      </c>
      <c r="L1388" s="73">
        <f t="shared" si="65"/>
        <v>7811</v>
      </c>
    </row>
    <row r="1389" spans="1:12" x14ac:dyDescent="0.25">
      <c r="A1389" s="67" t="s">
        <v>782</v>
      </c>
      <c r="B1389" s="67" t="s">
        <v>779</v>
      </c>
      <c r="C1389" s="68" t="s">
        <v>3847</v>
      </c>
      <c r="D1389" s="67" t="s">
        <v>3848</v>
      </c>
      <c r="E1389" s="69">
        <v>254.9795</v>
      </c>
      <c r="F1389" s="70">
        <v>28</v>
      </c>
      <c r="G1389" s="72">
        <v>45229</v>
      </c>
      <c r="H1389" s="69">
        <v>1095</v>
      </c>
      <c r="I1389" s="69">
        <v>1</v>
      </c>
      <c r="J1389" s="59">
        <f t="shared" si="63"/>
        <v>254.9795</v>
      </c>
      <c r="K1389" s="73" t="str">
        <f t="shared" si="64"/>
        <v/>
      </c>
      <c r="L1389" s="73">
        <f t="shared" si="65"/>
        <v>7139.4260000000004</v>
      </c>
    </row>
    <row r="1390" spans="1:12" x14ac:dyDescent="0.25">
      <c r="A1390" s="67" t="s">
        <v>2923</v>
      </c>
      <c r="B1390" s="67" t="s">
        <v>779</v>
      </c>
      <c r="C1390" s="68" t="s">
        <v>3849</v>
      </c>
      <c r="D1390" s="67" t="s">
        <v>3850</v>
      </c>
      <c r="E1390" s="69">
        <v>153.45509999999999</v>
      </c>
      <c r="F1390" s="70">
        <v>156</v>
      </c>
      <c r="G1390" s="72">
        <v>44679</v>
      </c>
      <c r="H1390" s="69">
        <v>480</v>
      </c>
      <c r="I1390" s="69">
        <v>9</v>
      </c>
      <c r="J1390" s="59">
        <f t="shared" si="63"/>
        <v>76.727549999999994</v>
      </c>
      <c r="K1390" s="73" t="str">
        <f t="shared" si="64"/>
        <v>Списать</v>
      </c>
      <c r="L1390" s="73">
        <f t="shared" si="65"/>
        <v>11969.497799999999</v>
      </c>
    </row>
    <row r="1391" spans="1:12" x14ac:dyDescent="0.25">
      <c r="A1391" s="67" t="s">
        <v>820</v>
      </c>
      <c r="B1391" s="67" t="s">
        <v>1082</v>
      </c>
      <c r="C1391" s="68" t="s">
        <v>3851</v>
      </c>
      <c r="D1391" s="67" t="s">
        <v>3852</v>
      </c>
      <c r="E1391" s="69">
        <v>39.840499999999999</v>
      </c>
      <c r="F1391" s="70">
        <v>31</v>
      </c>
      <c r="G1391" s="72">
        <v>44529</v>
      </c>
      <c r="H1391" s="69">
        <v>90</v>
      </c>
      <c r="I1391" s="69">
        <v>1</v>
      </c>
      <c r="J1391" s="59">
        <f t="shared" si="63"/>
        <v>39.840499999999999</v>
      </c>
      <c r="K1391" s="73" t="str">
        <f t="shared" si="64"/>
        <v>Списать</v>
      </c>
      <c r="L1391" s="73">
        <f t="shared" si="65"/>
        <v>1235.0554999999999</v>
      </c>
    </row>
    <row r="1392" spans="1:12" x14ac:dyDescent="0.25">
      <c r="A1392" s="67" t="s">
        <v>858</v>
      </c>
      <c r="B1392" s="67" t="s">
        <v>1881</v>
      </c>
      <c r="C1392" s="68" t="s">
        <v>3853</v>
      </c>
      <c r="D1392" s="67" t="s">
        <v>3854</v>
      </c>
      <c r="E1392" s="69">
        <v>214</v>
      </c>
      <c r="F1392" s="70">
        <v>22</v>
      </c>
      <c r="G1392" s="72">
        <v>44559</v>
      </c>
      <c r="H1392" s="69">
        <v>360</v>
      </c>
      <c r="I1392" s="69">
        <v>9</v>
      </c>
      <c r="J1392" s="59">
        <f t="shared" si="63"/>
        <v>107</v>
      </c>
      <c r="K1392" s="73" t="str">
        <f t="shared" si="64"/>
        <v/>
      </c>
      <c r="L1392" s="73">
        <f t="shared" si="65"/>
        <v>2354</v>
      </c>
    </row>
    <row r="1393" spans="1:12" x14ac:dyDescent="0.25">
      <c r="A1393" s="67" t="s">
        <v>1946</v>
      </c>
      <c r="B1393" s="67" t="s">
        <v>876</v>
      </c>
      <c r="C1393" s="68" t="s">
        <v>3855</v>
      </c>
      <c r="D1393" s="67" t="s">
        <v>3856</v>
      </c>
      <c r="E1393" s="69">
        <v>221.94749999999999</v>
      </c>
      <c r="F1393" s="70">
        <v>0</v>
      </c>
      <c r="G1393" s="72">
        <v>45169.5</v>
      </c>
      <c r="H1393" s="69">
        <v>730.5</v>
      </c>
      <c r="I1393" s="69">
        <v>1</v>
      </c>
      <c r="J1393" s="59">
        <f t="shared" si="63"/>
        <v>221.94749999999999</v>
      </c>
      <c r="K1393" s="73" t="str">
        <f t="shared" si="64"/>
        <v/>
      </c>
      <c r="L1393" s="73">
        <f t="shared" si="65"/>
        <v>0</v>
      </c>
    </row>
    <row r="1394" spans="1:12" x14ac:dyDescent="0.25">
      <c r="A1394" s="67" t="s">
        <v>820</v>
      </c>
      <c r="B1394" s="67" t="s">
        <v>829</v>
      </c>
      <c r="C1394" s="68" t="s">
        <v>3857</v>
      </c>
      <c r="D1394" s="67" t="s">
        <v>3858</v>
      </c>
      <c r="E1394" s="69">
        <v>36.020000000000003</v>
      </c>
      <c r="F1394" s="70">
        <v>12</v>
      </c>
      <c r="G1394" s="72">
        <v>44535</v>
      </c>
      <c r="H1394" s="69">
        <v>276</v>
      </c>
      <c r="I1394" s="69">
        <v>7</v>
      </c>
      <c r="J1394" s="59">
        <f t="shared" si="63"/>
        <v>36.020000000000003</v>
      </c>
      <c r="K1394" s="73" t="str">
        <f t="shared" si="64"/>
        <v>Списать</v>
      </c>
      <c r="L1394" s="73">
        <f t="shared" si="65"/>
        <v>432.24</v>
      </c>
    </row>
    <row r="1395" spans="1:12" x14ac:dyDescent="0.25">
      <c r="A1395" s="67" t="s">
        <v>774</v>
      </c>
      <c r="B1395" s="67" t="s">
        <v>963</v>
      </c>
      <c r="C1395" s="68" t="s">
        <v>3859</v>
      </c>
      <c r="D1395" s="67" t="s">
        <v>3860</v>
      </c>
      <c r="E1395" s="69">
        <v>229.54640000000001</v>
      </c>
      <c r="F1395" s="70">
        <v>5</v>
      </c>
      <c r="G1395" s="72">
        <v>44979</v>
      </c>
      <c r="H1395" s="69">
        <v>540</v>
      </c>
      <c r="I1395" s="69">
        <v>1</v>
      </c>
      <c r="J1395" s="59">
        <f t="shared" si="63"/>
        <v>229.54640000000001</v>
      </c>
      <c r="K1395" s="73" t="str">
        <f t="shared" si="64"/>
        <v/>
      </c>
      <c r="L1395" s="73">
        <f t="shared" si="65"/>
        <v>1147.732</v>
      </c>
    </row>
    <row r="1396" spans="1:12" x14ac:dyDescent="0.25">
      <c r="A1396" s="67" t="s">
        <v>1180</v>
      </c>
      <c r="B1396" s="67" t="s">
        <v>1445</v>
      </c>
      <c r="C1396" s="68" t="s">
        <v>3861</v>
      </c>
      <c r="D1396" s="67" t="s">
        <v>3862</v>
      </c>
      <c r="E1396" s="69">
        <v>204.76439999999999</v>
      </c>
      <c r="F1396" s="70">
        <v>9</v>
      </c>
      <c r="G1396" s="72">
        <v>45229</v>
      </c>
      <c r="H1396" s="69">
        <v>1095</v>
      </c>
      <c r="I1396" s="69">
        <v>1</v>
      </c>
      <c r="J1396" s="59">
        <f t="shared" si="63"/>
        <v>204.76439999999999</v>
      </c>
      <c r="K1396" s="73" t="str">
        <f t="shared" si="64"/>
        <v/>
      </c>
      <c r="L1396" s="73">
        <f t="shared" si="65"/>
        <v>1842.8796</v>
      </c>
    </row>
    <row r="1397" spans="1:12" x14ac:dyDescent="0.25">
      <c r="A1397" s="67" t="s">
        <v>794</v>
      </c>
      <c r="B1397" s="67" t="s">
        <v>3197</v>
      </c>
      <c r="C1397" s="68" t="s">
        <v>3863</v>
      </c>
      <c r="D1397" s="67" t="s">
        <v>1330</v>
      </c>
      <c r="E1397" s="69">
        <v>111.97029999999999</v>
      </c>
      <c r="F1397" s="70">
        <v>47</v>
      </c>
      <c r="G1397" s="72">
        <v>44619</v>
      </c>
      <c r="H1397" s="69">
        <v>300</v>
      </c>
      <c r="I1397" s="69">
        <v>5</v>
      </c>
      <c r="J1397" s="59">
        <f t="shared" si="63"/>
        <v>111.97029999999999</v>
      </c>
      <c r="K1397" s="73" t="str">
        <f t="shared" si="64"/>
        <v/>
      </c>
      <c r="L1397" s="73">
        <f t="shared" si="65"/>
        <v>5262.6040999999996</v>
      </c>
    </row>
    <row r="1398" spans="1:12" x14ac:dyDescent="0.25">
      <c r="A1398" s="67" t="s">
        <v>1194</v>
      </c>
      <c r="B1398" s="67" t="s">
        <v>2867</v>
      </c>
      <c r="C1398" s="68" t="s">
        <v>3864</v>
      </c>
      <c r="D1398" s="67" t="s">
        <v>3865</v>
      </c>
      <c r="E1398" s="69">
        <v>214</v>
      </c>
      <c r="F1398" s="70">
        <v>10</v>
      </c>
      <c r="G1398" s="72">
        <v>47761.5</v>
      </c>
      <c r="H1398" s="69">
        <v>9999</v>
      </c>
      <c r="I1398" s="69">
        <v>1</v>
      </c>
      <c r="J1398" s="59">
        <f t="shared" si="63"/>
        <v>214</v>
      </c>
      <c r="K1398" s="73" t="str">
        <f t="shared" si="64"/>
        <v/>
      </c>
      <c r="L1398" s="73">
        <f t="shared" si="65"/>
        <v>2140</v>
      </c>
    </row>
    <row r="1399" spans="1:12" x14ac:dyDescent="0.25">
      <c r="A1399" s="67" t="s">
        <v>1038</v>
      </c>
      <c r="B1399" s="67" t="s">
        <v>1490</v>
      </c>
      <c r="C1399" s="68" t="s">
        <v>3866</v>
      </c>
      <c r="D1399" s="67" t="s">
        <v>3867</v>
      </c>
      <c r="E1399" s="69">
        <v>214</v>
      </c>
      <c r="F1399" s="70">
        <v>26</v>
      </c>
      <c r="G1399" s="72">
        <v>45229</v>
      </c>
      <c r="H1399" s="69">
        <v>1095</v>
      </c>
      <c r="I1399" s="69">
        <v>1</v>
      </c>
      <c r="J1399" s="59">
        <f t="shared" si="63"/>
        <v>214</v>
      </c>
      <c r="K1399" s="73" t="str">
        <f t="shared" si="64"/>
        <v/>
      </c>
      <c r="L1399" s="73">
        <f t="shared" si="65"/>
        <v>5564</v>
      </c>
    </row>
    <row r="1400" spans="1:12" x14ac:dyDescent="0.25">
      <c r="A1400" s="67" t="s">
        <v>1354</v>
      </c>
      <c r="B1400" s="67" t="s">
        <v>1340</v>
      </c>
      <c r="C1400" s="68" t="s">
        <v>3868</v>
      </c>
      <c r="D1400" s="67" t="s">
        <v>3869</v>
      </c>
      <c r="E1400" s="69">
        <v>139.58959999999999</v>
      </c>
      <c r="F1400" s="70">
        <v>32</v>
      </c>
      <c r="G1400" s="72">
        <v>45229</v>
      </c>
      <c r="H1400" s="69">
        <v>1095</v>
      </c>
      <c r="I1400" s="69">
        <v>1</v>
      </c>
      <c r="J1400" s="59">
        <f t="shared" si="63"/>
        <v>139.58959999999999</v>
      </c>
      <c r="K1400" s="73" t="str">
        <f t="shared" si="64"/>
        <v/>
      </c>
      <c r="L1400" s="73">
        <f t="shared" si="65"/>
        <v>4466.8671999999997</v>
      </c>
    </row>
    <row r="1401" spans="1:12" x14ac:dyDescent="0.25">
      <c r="A1401" s="67" t="s">
        <v>945</v>
      </c>
      <c r="B1401" s="67" t="s">
        <v>955</v>
      </c>
      <c r="C1401" s="68" t="s">
        <v>3870</v>
      </c>
      <c r="D1401" s="67" t="s">
        <v>3871</v>
      </c>
      <c r="E1401" s="69">
        <v>214</v>
      </c>
      <c r="F1401" s="70">
        <v>88</v>
      </c>
      <c r="G1401" s="72">
        <v>44439</v>
      </c>
      <c r="H1401" s="69">
        <v>210</v>
      </c>
      <c r="I1401" s="69">
        <v>8</v>
      </c>
      <c r="J1401" s="59">
        <f t="shared" si="63"/>
        <v>214</v>
      </c>
      <c r="K1401" s="73" t="str">
        <f t="shared" si="64"/>
        <v/>
      </c>
      <c r="L1401" s="73">
        <f t="shared" si="65"/>
        <v>18832</v>
      </c>
    </row>
    <row r="1402" spans="1:12" x14ac:dyDescent="0.25">
      <c r="A1402" s="67" t="s">
        <v>794</v>
      </c>
      <c r="B1402" s="67" t="s">
        <v>1069</v>
      </c>
      <c r="C1402" s="68" t="s">
        <v>3872</v>
      </c>
      <c r="D1402" s="67" t="s">
        <v>3873</v>
      </c>
      <c r="E1402" s="69">
        <v>199.2568</v>
      </c>
      <c r="F1402" s="70">
        <v>273</v>
      </c>
      <c r="G1402" s="72">
        <v>45169.5</v>
      </c>
      <c r="H1402" s="69">
        <v>730.5</v>
      </c>
      <c r="I1402" s="69">
        <v>1</v>
      </c>
      <c r="J1402" s="59">
        <f t="shared" si="63"/>
        <v>199.2568</v>
      </c>
      <c r="K1402" s="73" t="str">
        <f t="shared" si="64"/>
        <v/>
      </c>
      <c r="L1402" s="73">
        <f t="shared" si="65"/>
        <v>54397.106399999997</v>
      </c>
    </row>
    <row r="1403" spans="1:12" x14ac:dyDescent="0.25">
      <c r="A1403" s="67" t="s">
        <v>828</v>
      </c>
      <c r="B1403" s="67" t="s">
        <v>955</v>
      </c>
      <c r="C1403" s="68" t="s">
        <v>3874</v>
      </c>
      <c r="D1403" s="67" t="s">
        <v>2807</v>
      </c>
      <c r="E1403" s="69">
        <v>430.35500000000002</v>
      </c>
      <c r="F1403" s="70">
        <v>8</v>
      </c>
      <c r="G1403" s="72">
        <v>44563.5</v>
      </c>
      <c r="H1403" s="69">
        <v>364.5</v>
      </c>
      <c r="I1403" s="69">
        <v>9</v>
      </c>
      <c r="J1403" s="59">
        <f t="shared" si="63"/>
        <v>215.17750000000001</v>
      </c>
      <c r="K1403" s="73" t="str">
        <f t="shared" si="64"/>
        <v/>
      </c>
      <c r="L1403" s="73">
        <f t="shared" si="65"/>
        <v>1721.42</v>
      </c>
    </row>
    <row r="1404" spans="1:12" x14ac:dyDescent="0.25">
      <c r="A1404" s="67" t="s">
        <v>900</v>
      </c>
      <c r="B1404" s="67" t="s">
        <v>1308</v>
      </c>
      <c r="C1404" s="68" t="s">
        <v>3875</v>
      </c>
      <c r="D1404" s="67" t="s">
        <v>3876</v>
      </c>
      <c r="E1404" s="69">
        <v>255.2655</v>
      </c>
      <c r="F1404" s="70">
        <v>22</v>
      </c>
      <c r="G1404" s="72">
        <v>45264</v>
      </c>
      <c r="H1404" s="69">
        <v>1095</v>
      </c>
      <c r="I1404" s="69">
        <v>10</v>
      </c>
      <c r="J1404" s="59">
        <f t="shared" si="63"/>
        <v>127.63275</v>
      </c>
      <c r="K1404" s="73" t="str">
        <f t="shared" si="64"/>
        <v/>
      </c>
      <c r="L1404" s="73">
        <f t="shared" si="65"/>
        <v>2807.9205000000002</v>
      </c>
    </row>
    <row r="1405" spans="1:12" x14ac:dyDescent="0.25">
      <c r="A1405" s="67" t="s">
        <v>1537</v>
      </c>
      <c r="B1405" s="67" t="s">
        <v>935</v>
      </c>
      <c r="C1405" s="68" t="s">
        <v>3877</v>
      </c>
      <c r="D1405" s="67" t="s">
        <v>3878</v>
      </c>
      <c r="E1405" s="69">
        <v>214</v>
      </c>
      <c r="F1405" s="70">
        <v>327</v>
      </c>
      <c r="G1405" s="72">
        <v>47648</v>
      </c>
      <c r="H1405" s="69">
        <v>9999</v>
      </c>
      <c r="I1405" s="69">
        <v>1</v>
      </c>
      <c r="J1405" s="59">
        <f t="shared" si="63"/>
        <v>214</v>
      </c>
      <c r="K1405" s="73" t="str">
        <f t="shared" si="64"/>
        <v/>
      </c>
      <c r="L1405" s="73">
        <f t="shared" si="65"/>
        <v>69978</v>
      </c>
    </row>
    <row r="1406" spans="1:12" x14ac:dyDescent="0.25">
      <c r="A1406" s="67" t="s">
        <v>1220</v>
      </c>
      <c r="B1406" s="67" t="s">
        <v>837</v>
      </c>
      <c r="C1406" s="68" t="s">
        <v>3879</v>
      </c>
      <c r="D1406" s="67" t="s">
        <v>3880</v>
      </c>
      <c r="E1406" s="69">
        <v>131.6671</v>
      </c>
      <c r="F1406" s="70">
        <v>14</v>
      </c>
      <c r="G1406" s="72">
        <v>44884</v>
      </c>
      <c r="H1406" s="69">
        <v>1440</v>
      </c>
      <c r="I1406" s="69">
        <v>1</v>
      </c>
      <c r="J1406" s="59">
        <f t="shared" si="63"/>
        <v>131.6671</v>
      </c>
      <c r="K1406" s="73" t="str">
        <f t="shared" si="64"/>
        <v/>
      </c>
      <c r="L1406" s="73">
        <f t="shared" si="65"/>
        <v>1843.3394000000001</v>
      </c>
    </row>
    <row r="1407" spans="1:12" x14ac:dyDescent="0.25">
      <c r="A1407" s="67" t="s">
        <v>847</v>
      </c>
      <c r="B1407" s="67" t="s">
        <v>1308</v>
      </c>
      <c r="C1407" s="68" t="s">
        <v>3881</v>
      </c>
      <c r="D1407" s="67" t="s">
        <v>3882</v>
      </c>
      <c r="E1407" s="69">
        <v>555.78599999999994</v>
      </c>
      <c r="F1407" s="70">
        <v>66</v>
      </c>
      <c r="G1407" s="72">
        <v>45229</v>
      </c>
      <c r="H1407" s="69">
        <v>1095</v>
      </c>
      <c r="I1407" s="69">
        <v>1</v>
      </c>
      <c r="J1407" s="59">
        <f t="shared" si="63"/>
        <v>555.78599999999994</v>
      </c>
      <c r="K1407" s="73" t="str">
        <f t="shared" si="64"/>
        <v/>
      </c>
      <c r="L1407" s="73">
        <f t="shared" si="65"/>
        <v>36681.875999999997</v>
      </c>
    </row>
    <row r="1408" spans="1:12" x14ac:dyDescent="0.25">
      <c r="A1408" s="67" t="s">
        <v>836</v>
      </c>
      <c r="B1408" s="67" t="s">
        <v>999</v>
      </c>
      <c r="C1408" s="68" t="s">
        <v>3883</v>
      </c>
      <c r="D1408" s="67" t="s">
        <v>3884</v>
      </c>
      <c r="E1408" s="69">
        <v>178.4126</v>
      </c>
      <c r="F1408" s="70">
        <v>255</v>
      </c>
      <c r="G1408" s="72">
        <v>44593.5</v>
      </c>
      <c r="H1408" s="69">
        <v>274.5</v>
      </c>
      <c r="I1408" s="69">
        <v>5</v>
      </c>
      <c r="J1408" s="59">
        <f t="shared" si="63"/>
        <v>178.4126</v>
      </c>
      <c r="K1408" s="73" t="str">
        <f t="shared" si="64"/>
        <v/>
      </c>
      <c r="L1408" s="73">
        <f t="shared" si="65"/>
        <v>45495.212999999996</v>
      </c>
    </row>
    <row r="1409" spans="1:12" x14ac:dyDescent="0.25">
      <c r="A1409" s="67" t="s">
        <v>1038</v>
      </c>
      <c r="B1409" s="67" t="s">
        <v>844</v>
      </c>
      <c r="C1409" s="68" t="s">
        <v>3885</v>
      </c>
      <c r="D1409" s="67" t="s">
        <v>3886</v>
      </c>
      <c r="E1409" s="69">
        <v>214</v>
      </c>
      <c r="F1409" s="70">
        <v>71</v>
      </c>
      <c r="G1409" s="72">
        <v>44565</v>
      </c>
      <c r="H1409" s="69">
        <v>366</v>
      </c>
      <c r="I1409" s="69">
        <v>9</v>
      </c>
      <c r="J1409" s="59">
        <f t="shared" si="63"/>
        <v>107</v>
      </c>
      <c r="K1409" s="73" t="str">
        <f t="shared" si="64"/>
        <v/>
      </c>
      <c r="L1409" s="73">
        <f t="shared" si="65"/>
        <v>7597</v>
      </c>
    </row>
    <row r="1410" spans="1:12" x14ac:dyDescent="0.25">
      <c r="A1410" s="67" t="s">
        <v>858</v>
      </c>
      <c r="B1410" s="67" t="s">
        <v>1629</v>
      </c>
      <c r="C1410" s="68" t="s">
        <v>3887</v>
      </c>
      <c r="D1410" s="67" t="s">
        <v>3888</v>
      </c>
      <c r="E1410" s="69">
        <v>191.2603</v>
      </c>
      <c r="F1410" s="70">
        <v>52</v>
      </c>
      <c r="G1410" s="72">
        <v>45169.5</v>
      </c>
      <c r="H1410" s="69">
        <v>730.5</v>
      </c>
      <c r="I1410" s="69">
        <v>1</v>
      </c>
      <c r="J1410" s="59">
        <f t="shared" si="63"/>
        <v>191.2603</v>
      </c>
      <c r="K1410" s="73" t="str">
        <f t="shared" si="64"/>
        <v/>
      </c>
      <c r="L1410" s="73">
        <f t="shared" si="65"/>
        <v>9945.5355999999992</v>
      </c>
    </row>
    <row r="1411" spans="1:12" x14ac:dyDescent="0.25">
      <c r="A1411" s="67" t="s">
        <v>794</v>
      </c>
      <c r="B1411" s="67" t="s">
        <v>1462</v>
      </c>
      <c r="C1411" s="68" t="s">
        <v>3889</v>
      </c>
      <c r="D1411" s="67" t="s">
        <v>3890</v>
      </c>
      <c r="E1411" s="69">
        <v>111.6788</v>
      </c>
      <c r="F1411" s="70">
        <v>0</v>
      </c>
      <c r="G1411" s="72">
        <v>44562</v>
      </c>
      <c r="H1411" s="69">
        <v>183</v>
      </c>
      <c r="I1411" s="69">
        <v>3</v>
      </c>
      <c r="J1411" s="59">
        <f t="shared" ref="J1411:J1474" si="66">IF(I1411&gt;8,E1411/2,E1411)</f>
        <v>111.6788</v>
      </c>
      <c r="K1411" s="73" t="str">
        <f t="shared" ref="K1411:K1474" si="67">IF(J1411&lt;100,"Списать","")</f>
        <v/>
      </c>
      <c r="L1411" s="73">
        <f t="shared" ref="L1411:L1474" si="68">F1411*J1411</f>
        <v>0</v>
      </c>
    </row>
    <row r="1412" spans="1:12" x14ac:dyDescent="0.25">
      <c r="A1412" s="67" t="s">
        <v>828</v>
      </c>
      <c r="B1412" s="67" t="s">
        <v>844</v>
      </c>
      <c r="C1412" s="68" t="s">
        <v>3891</v>
      </c>
      <c r="D1412" s="67" t="s">
        <v>3892</v>
      </c>
      <c r="E1412" s="69">
        <v>353.16</v>
      </c>
      <c r="F1412" s="70">
        <v>1</v>
      </c>
      <c r="G1412" s="72">
        <v>44439</v>
      </c>
      <c r="H1412" s="69">
        <v>180</v>
      </c>
      <c r="I1412" s="69">
        <v>7</v>
      </c>
      <c r="J1412" s="59">
        <f t="shared" si="66"/>
        <v>353.16</v>
      </c>
      <c r="K1412" s="73" t="str">
        <f t="shared" si="67"/>
        <v/>
      </c>
      <c r="L1412" s="73">
        <f t="shared" si="68"/>
        <v>353.16</v>
      </c>
    </row>
    <row r="1413" spans="1:12" x14ac:dyDescent="0.25">
      <c r="A1413" s="67" t="s">
        <v>794</v>
      </c>
      <c r="B1413" s="67" t="s">
        <v>1881</v>
      </c>
      <c r="C1413" s="68" t="s">
        <v>3893</v>
      </c>
      <c r="D1413" s="67" t="s">
        <v>3894</v>
      </c>
      <c r="E1413" s="69">
        <v>214</v>
      </c>
      <c r="F1413" s="70">
        <v>14</v>
      </c>
      <c r="G1413" s="72">
        <v>44559</v>
      </c>
      <c r="H1413" s="69">
        <v>360</v>
      </c>
      <c r="I1413" s="69">
        <v>9</v>
      </c>
      <c r="J1413" s="59">
        <f t="shared" si="66"/>
        <v>107</v>
      </c>
      <c r="K1413" s="73" t="str">
        <f t="shared" si="67"/>
        <v/>
      </c>
      <c r="L1413" s="73">
        <f t="shared" si="68"/>
        <v>1498</v>
      </c>
    </row>
    <row r="1414" spans="1:12" x14ac:dyDescent="0.25">
      <c r="A1414" s="67" t="s">
        <v>790</v>
      </c>
      <c r="B1414" s="67" t="s">
        <v>1445</v>
      </c>
      <c r="C1414" s="68" t="s">
        <v>3895</v>
      </c>
      <c r="D1414" s="67" t="s">
        <v>3896</v>
      </c>
      <c r="E1414" s="69">
        <v>214</v>
      </c>
      <c r="F1414" s="70">
        <v>20</v>
      </c>
      <c r="G1414" s="72">
        <v>45169.5</v>
      </c>
      <c r="H1414" s="69">
        <v>730.5</v>
      </c>
      <c r="I1414" s="69">
        <v>1</v>
      </c>
      <c r="J1414" s="59">
        <f t="shared" si="66"/>
        <v>214</v>
      </c>
      <c r="K1414" s="73" t="str">
        <f t="shared" si="67"/>
        <v/>
      </c>
      <c r="L1414" s="73">
        <f t="shared" si="68"/>
        <v>4280</v>
      </c>
    </row>
    <row r="1415" spans="1:12" x14ac:dyDescent="0.25">
      <c r="A1415" s="67" t="s">
        <v>858</v>
      </c>
      <c r="B1415" s="67" t="s">
        <v>1276</v>
      </c>
      <c r="C1415" s="68" t="s">
        <v>3897</v>
      </c>
      <c r="D1415" s="67" t="s">
        <v>3898</v>
      </c>
      <c r="E1415" s="69">
        <v>214</v>
      </c>
      <c r="F1415" s="70">
        <v>25</v>
      </c>
      <c r="G1415" s="72">
        <v>44869.5</v>
      </c>
      <c r="H1415" s="69">
        <v>730.5</v>
      </c>
      <c r="I1415" s="69">
        <v>11</v>
      </c>
      <c r="J1415" s="59">
        <f t="shared" si="66"/>
        <v>107</v>
      </c>
      <c r="K1415" s="73" t="str">
        <f t="shared" si="67"/>
        <v/>
      </c>
      <c r="L1415" s="73">
        <f t="shared" si="68"/>
        <v>2675</v>
      </c>
    </row>
    <row r="1416" spans="1:12" x14ac:dyDescent="0.25">
      <c r="A1416" s="67" t="s">
        <v>828</v>
      </c>
      <c r="B1416" s="67" t="s">
        <v>1375</v>
      </c>
      <c r="C1416" s="68" t="s">
        <v>3899</v>
      </c>
      <c r="D1416" s="67" t="s">
        <v>3900</v>
      </c>
      <c r="E1416" s="69">
        <v>214</v>
      </c>
      <c r="F1416" s="70">
        <v>60</v>
      </c>
      <c r="G1416" s="72">
        <v>44565</v>
      </c>
      <c r="H1416" s="69">
        <v>366</v>
      </c>
      <c r="I1416" s="69">
        <v>9</v>
      </c>
      <c r="J1416" s="59">
        <f t="shared" si="66"/>
        <v>107</v>
      </c>
      <c r="K1416" s="73" t="str">
        <f t="shared" si="67"/>
        <v/>
      </c>
      <c r="L1416" s="73">
        <f t="shared" si="68"/>
        <v>6420</v>
      </c>
    </row>
    <row r="1417" spans="1:12" x14ac:dyDescent="0.25">
      <c r="A1417" s="67" t="s">
        <v>1194</v>
      </c>
      <c r="B1417" s="67" t="s">
        <v>1022</v>
      </c>
      <c r="C1417" s="68" t="s">
        <v>3901</v>
      </c>
      <c r="D1417" s="67" t="s">
        <v>3902</v>
      </c>
      <c r="E1417" s="69">
        <v>513.48</v>
      </c>
      <c r="F1417" s="70">
        <v>49</v>
      </c>
      <c r="G1417" s="72">
        <v>45171</v>
      </c>
      <c r="H1417" s="69">
        <v>732</v>
      </c>
      <c r="I1417" s="69">
        <v>1</v>
      </c>
      <c r="J1417" s="59">
        <f t="shared" si="66"/>
        <v>513.48</v>
      </c>
      <c r="K1417" s="73" t="str">
        <f t="shared" si="67"/>
        <v/>
      </c>
      <c r="L1417" s="73">
        <f t="shared" si="68"/>
        <v>25160.52</v>
      </c>
    </row>
    <row r="1418" spans="1:12" x14ac:dyDescent="0.25">
      <c r="A1418" s="67" t="s">
        <v>836</v>
      </c>
      <c r="B1418" s="67" t="s">
        <v>2540</v>
      </c>
      <c r="C1418" s="68" t="s">
        <v>3903</v>
      </c>
      <c r="D1418" s="67" t="s">
        <v>3904</v>
      </c>
      <c r="E1418" s="69">
        <v>344.16460000000001</v>
      </c>
      <c r="F1418" s="70">
        <v>98</v>
      </c>
      <c r="G1418" s="72">
        <v>44986.5</v>
      </c>
      <c r="H1418" s="69">
        <v>547.5</v>
      </c>
      <c r="I1418" s="69">
        <v>1</v>
      </c>
      <c r="J1418" s="59">
        <f t="shared" si="66"/>
        <v>344.16460000000001</v>
      </c>
      <c r="K1418" s="73" t="str">
        <f t="shared" si="67"/>
        <v/>
      </c>
      <c r="L1418" s="73">
        <f t="shared" si="68"/>
        <v>33728.130799999999</v>
      </c>
    </row>
    <row r="1419" spans="1:12" x14ac:dyDescent="0.25">
      <c r="A1419" s="67" t="s">
        <v>836</v>
      </c>
      <c r="B1419" s="67" t="s">
        <v>3905</v>
      </c>
      <c r="C1419" s="68" t="s">
        <v>3906</v>
      </c>
      <c r="D1419" s="67" t="s">
        <v>3907</v>
      </c>
      <c r="E1419" s="69">
        <v>199</v>
      </c>
      <c r="F1419" s="70">
        <v>129</v>
      </c>
      <c r="G1419" s="72">
        <v>44593.5</v>
      </c>
      <c r="H1419" s="69">
        <v>364.5</v>
      </c>
      <c r="I1419" s="69">
        <v>8</v>
      </c>
      <c r="J1419" s="59">
        <f t="shared" si="66"/>
        <v>199</v>
      </c>
      <c r="K1419" s="73" t="str">
        <f t="shared" si="67"/>
        <v/>
      </c>
      <c r="L1419" s="73">
        <f t="shared" si="68"/>
        <v>25671</v>
      </c>
    </row>
    <row r="1420" spans="1:12" x14ac:dyDescent="0.25">
      <c r="A1420" s="67" t="s">
        <v>868</v>
      </c>
      <c r="B1420" s="67" t="s">
        <v>1237</v>
      </c>
      <c r="C1420" s="68" t="s">
        <v>3908</v>
      </c>
      <c r="D1420" s="67" t="s">
        <v>3909</v>
      </c>
      <c r="E1420" s="69">
        <v>75.259299999999996</v>
      </c>
      <c r="F1420" s="70">
        <v>75</v>
      </c>
      <c r="G1420" s="72">
        <v>44649</v>
      </c>
      <c r="H1420" s="69">
        <v>240</v>
      </c>
      <c r="I1420" s="69">
        <v>2</v>
      </c>
      <c r="J1420" s="59">
        <f t="shared" si="66"/>
        <v>75.259299999999996</v>
      </c>
      <c r="K1420" s="73" t="str">
        <f t="shared" si="67"/>
        <v>Списать</v>
      </c>
      <c r="L1420" s="73">
        <f t="shared" si="68"/>
        <v>5644.4474999999993</v>
      </c>
    </row>
    <row r="1421" spans="1:12" x14ac:dyDescent="0.25">
      <c r="A1421" s="67" t="s">
        <v>900</v>
      </c>
      <c r="B1421" s="67" t="s">
        <v>779</v>
      </c>
      <c r="C1421" s="68" t="s">
        <v>3910</v>
      </c>
      <c r="D1421" s="67" t="s">
        <v>3911</v>
      </c>
      <c r="E1421" s="69">
        <v>144.89510000000001</v>
      </c>
      <c r="F1421" s="70">
        <v>47</v>
      </c>
      <c r="G1421" s="72">
        <v>44649</v>
      </c>
      <c r="H1421" s="69">
        <v>390</v>
      </c>
      <c r="I1421" s="69">
        <v>7</v>
      </c>
      <c r="J1421" s="59">
        <f t="shared" si="66"/>
        <v>144.89510000000001</v>
      </c>
      <c r="K1421" s="73" t="str">
        <f t="shared" si="67"/>
        <v/>
      </c>
      <c r="L1421" s="73">
        <f t="shared" si="68"/>
        <v>6810.0697000000009</v>
      </c>
    </row>
    <row r="1422" spans="1:12" x14ac:dyDescent="0.25">
      <c r="A1422" s="67" t="s">
        <v>782</v>
      </c>
      <c r="B1422" s="67" t="s">
        <v>779</v>
      </c>
      <c r="C1422" s="68" t="s">
        <v>3912</v>
      </c>
      <c r="D1422" s="67" t="s">
        <v>3913</v>
      </c>
      <c r="E1422" s="69">
        <v>822.20169999999996</v>
      </c>
      <c r="F1422" s="70">
        <v>14</v>
      </c>
      <c r="G1422" s="72">
        <v>47648</v>
      </c>
      <c r="H1422" s="69">
        <v>9999</v>
      </c>
      <c r="I1422" s="69">
        <v>10</v>
      </c>
      <c r="J1422" s="59">
        <f t="shared" si="66"/>
        <v>411.10084999999998</v>
      </c>
      <c r="K1422" s="73" t="str">
        <f t="shared" si="67"/>
        <v/>
      </c>
      <c r="L1422" s="73">
        <f t="shared" si="68"/>
        <v>5755.4119000000001</v>
      </c>
    </row>
    <row r="1423" spans="1:12" x14ac:dyDescent="0.25">
      <c r="A1423" s="67" t="s">
        <v>1034</v>
      </c>
      <c r="B1423" s="67" t="s">
        <v>1122</v>
      </c>
      <c r="C1423" s="68" t="s">
        <v>3914</v>
      </c>
      <c r="D1423" s="67" t="s">
        <v>3915</v>
      </c>
      <c r="E1423" s="69">
        <v>42.425699999999999</v>
      </c>
      <c r="F1423" s="70">
        <v>65</v>
      </c>
      <c r="G1423" s="72">
        <v>44649</v>
      </c>
      <c r="H1423" s="69">
        <v>450</v>
      </c>
      <c r="I1423" s="69">
        <v>9</v>
      </c>
      <c r="J1423" s="59">
        <f t="shared" si="66"/>
        <v>21.21285</v>
      </c>
      <c r="K1423" s="73" t="str">
        <f t="shared" si="67"/>
        <v>Списать</v>
      </c>
      <c r="L1423" s="73">
        <f t="shared" si="68"/>
        <v>1378.8352499999999</v>
      </c>
    </row>
    <row r="1424" spans="1:12" x14ac:dyDescent="0.25">
      <c r="A1424" s="67" t="s">
        <v>3789</v>
      </c>
      <c r="B1424" s="67" t="s">
        <v>3916</v>
      </c>
      <c r="C1424" s="68" t="s">
        <v>3917</v>
      </c>
      <c r="D1424" s="67" t="s">
        <v>3918</v>
      </c>
      <c r="E1424" s="69">
        <v>129.828</v>
      </c>
      <c r="F1424" s="70">
        <v>9</v>
      </c>
      <c r="G1424" s="72">
        <v>44595</v>
      </c>
      <c r="H1424" s="69">
        <v>366</v>
      </c>
      <c r="I1424" s="69">
        <v>8</v>
      </c>
      <c r="J1424" s="59">
        <f t="shared" si="66"/>
        <v>129.828</v>
      </c>
      <c r="K1424" s="73" t="str">
        <f t="shared" si="67"/>
        <v/>
      </c>
      <c r="L1424" s="73">
        <f t="shared" si="68"/>
        <v>1168.452</v>
      </c>
    </row>
    <row r="1425" spans="1:12" x14ac:dyDescent="0.25">
      <c r="A1425" s="67" t="s">
        <v>832</v>
      </c>
      <c r="B1425" s="67" t="s">
        <v>895</v>
      </c>
      <c r="C1425" s="68" t="s">
        <v>3919</v>
      </c>
      <c r="D1425" s="67" t="s">
        <v>3920</v>
      </c>
      <c r="E1425" s="69">
        <v>136.73759999999999</v>
      </c>
      <c r="F1425" s="70">
        <v>563</v>
      </c>
      <c r="G1425" s="72">
        <v>47648</v>
      </c>
      <c r="H1425" s="69">
        <v>9999</v>
      </c>
      <c r="I1425" s="69">
        <v>1</v>
      </c>
      <c r="J1425" s="59">
        <f t="shared" si="66"/>
        <v>136.73759999999999</v>
      </c>
      <c r="K1425" s="73" t="str">
        <f t="shared" si="67"/>
        <v/>
      </c>
      <c r="L1425" s="73">
        <f t="shared" si="68"/>
        <v>76983.268799999991</v>
      </c>
    </row>
    <row r="1426" spans="1:12" x14ac:dyDescent="0.25">
      <c r="A1426" s="67" t="s">
        <v>794</v>
      </c>
      <c r="B1426" s="67" t="s">
        <v>3530</v>
      </c>
      <c r="C1426" s="68" t="s">
        <v>3921</v>
      </c>
      <c r="D1426" s="67" t="s">
        <v>3922</v>
      </c>
      <c r="E1426" s="69">
        <v>214</v>
      </c>
      <c r="F1426" s="70">
        <v>31</v>
      </c>
      <c r="G1426" s="72">
        <v>44563.5</v>
      </c>
      <c r="H1426" s="69">
        <v>364.5</v>
      </c>
      <c r="I1426" s="69">
        <v>9</v>
      </c>
      <c r="J1426" s="59">
        <f t="shared" si="66"/>
        <v>107</v>
      </c>
      <c r="K1426" s="73" t="str">
        <f t="shared" si="67"/>
        <v/>
      </c>
      <c r="L1426" s="73">
        <f t="shared" si="68"/>
        <v>3317</v>
      </c>
    </row>
    <row r="1427" spans="1:12" x14ac:dyDescent="0.25">
      <c r="A1427" s="67" t="s">
        <v>794</v>
      </c>
      <c r="B1427" s="67" t="s">
        <v>1881</v>
      </c>
      <c r="C1427" s="68" t="s">
        <v>3923</v>
      </c>
      <c r="D1427" s="67" t="s">
        <v>3924</v>
      </c>
      <c r="E1427" s="69">
        <v>214</v>
      </c>
      <c r="F1427" s="70">
        <v>17</v>
      </c>
      <c r="G1427" s="72">
        <v>44559</v>
      </c>
      <c r="H1427" s="69">
        <v>360</v>
      </c>
      <c r="I1427" s="69">
        <v>9</v>
      </c>
      <c r="J1427" s="59">
        <f t="shared" si="66"/>
        <v>107</v>
      </c>
      <c r="K1427" s="73" t="str">
        <f t="shared" si="67"/>
        <v/>
      </c>
      <c r="L1427" s="73">
        <f t="shared" si="68"/>
        <v>1819</v>
      </c>
    </row>
    <row r="1428" spans="1:12" x14ac:dyDescent="0.25">
      <c r="A1428" s="67" t="s">
        <v>832</v>
      </c>
      <c r="B1428" s="67" t="s">
        <v>779</v>
      </c>
      <c r="C1428" s="68" t="s">
        <v>3925</v>
      </c>
      <c r="D1428" s="67" t="s">
        <v>3926</v>
      </c>
      <c r="E1428" s="69">
        <v>367.00819999999999</v>
      </c>
      <c r="F1428" s="70">
        <v>15</v>
      </c>
      <c r="G1428" s="72">
        <v>44893.5</v>
      </c>
      <c r="H1428" s="69">
        <v>724.5</v>
      </c>
      <c r="I1428" s="69">
        <v>10</v>
      </c>
      <c r="J1428" s="59">
        <f t="shared" si="66"/>
        <v>183.50409999999999</v>
      </c>
      <c r="K1428" s="73" t="str">
        <f t="shared" si="67"/>
        <v/>
      </c>
      <c r="L1428" s="73">
        <f t="shared" si="68"/>
        <v>2752.5614999999998</v>
      </c>
    </row>
    <row r="1429" spans="1:12" x14ac:dyDescent="0.25">
      <c r="A1429" s="67" t="s">
        <v>794</v>
      </c>
      <c r="B1429" s="67" t="s">
        <v>1372</v>
      </c>
      <c r="C1429" s="68" t="s">
        <v>3927</v>
      </c>
      <c r="D1429" s="67" t="s">
        <v>3928</v>
      </c>
      <c r="E1429" s="69">
        <v>192.12</v>
      </c>
      <c r="F1429" s="70">
        <v>11</v>
      </c>
      <c r="G1429" s="72">
        <v>47648</v>
      </c>
      <c r="H1429" s="69">
        <v>9999</v>
      </c>
      <c r="I1429" s="69">
        <v>1</v>
      </c>
      <c r="J1429" s="59">
        <f t="shared" si="66"/>
        <v>192.12</v>
      </c>
      <c r="K1429" s="73" t="str">
        <f t="shared" si="67"/>
        <v/>
      </c>
      <c r="L1429" s="73">
        <f t="shared" si="68"/>
        <v>2113.3200000000002</v>
      </c>
    </row>
    <row r="1430" spans="1:12" x14ac:dyDescent="0.25">
      <c r="A1430" s="67" t="s">
        <v>850</v>
      </c>
      <c r="B1430" s="67" t="s">
        <v>851</v>
      </c>
      <c r="C1430" s="68" t="s">
        <v>3929</v>
      </c>
      <c r="D1430" s="67" t="s">
        <v>3930</v>
      </c>
      <c r="E1430" s="69">
        <v>33.972099999999998</v>
      </c>
      <c r="F1430" s="70">
        <v>9</v>
      </c>
      <c r="G1430" s="72">
        <v>44559</v>
      </c>
      <c r="H1430" s="69">
        <v>120</v>
      </c>
      <c r="I1430" s="69">
        <v>1</v>
      </c>
      <c r="J1430" s="59">
        <f t="shared" si="66"/>
        <v>33.972099999999998</v>
      </c>
      <c r="K1430" s="73" t="str">
        <f t="shared" si="67"/>
        <v>Списать</v>
      </c>
      <c r="L1430" s="73">
        <f t="shared" si="68"/>
        <v>305.74889999999999</v>
      </c>
    </row>
    <row r="1431" spans="1:12" x14ac:dyDescent="0.25">
      <c r="A1431" s="67" t="s">
        <v>794</v>
      </c>
      <c r="B1431" s="67" t="s">
        <v>2803</v>
      </c>
      <c r="C1431" s="68" t="s">
        <v>3931</v>
      </c>
      <c r="D1431" s="67" t="s">
        <v>3932</v>
      </c>
      <c r="E1431" s="69">
        <v>214</v>
      </c>
      <c r="F1431" s="70">
        <v>111</v>
      </c>
      <c r="G1431" s="72">
        <v>44563.5</v>
      </c>
      <c r="H1431" s="69">
        <v>364.5</v>
      </c>
      <c r="I1431" s="69">
        <v>9</v>
      </c>
      <c r="J1431" s="59">
        <f t="shared" si="66"/>
        <v>107</v>
      </c>
      <c r="K1431" s="73" t="str">
        <f t="shared" si="67"/>
        <v/>
      </c>
      <c r="L1431" s="73">
        <f t="shared" si="68"/>
        <v>11877</v>
      </c>
    </row>
    <row r="1432" spans="1:12" x14ac:dyDescent="0.25">
      <c r="A1432" s="67" t="s">
        <v>1593</v>
      </c>
      <c r="B1432" s="67" t="s">
        <v>1958</v>
      </c>
      <c r="C1432" s="68" t="s">
        <v>3933</v>
      </c>
      <c r="D1432" s="67" t="s">
        <v>3934</v>
      </c>
      <c r="E1432" s="69">
        <v>48.55</v>
      </c>
      <c r="F1432" s="70">
        <v>32</v>
      </c>
      <c r="G1432" s="72">
        <v>44589</v>
      </c>
      <c r="H1432" s="69">
        <v>150</v>
      </c>
      <c r="I1432" s="69">
        <v>1</v>
      </c>
      <c r="J1432" s="59">
        <f t="shared" si="66"/>
        <v>48.55</v>
      </c>
      <c r="K1432" s="73" t="str">
        <f t="shared" si="67"/>
        <v>Списать</v>
      </c>
      <c r="L1432" s="73">
        <f t="shared" si="68"/>
        <v>1553.6</v>
      </c>
    </row>
    <row r="1433" spans="1:12" x14ac:dyDescent="0.25">
      <c r="A1433" s="67" t="s">
        <v>794</v>
      </c>
      <c r="B1433" s="67" t="s">
        <v>907</v>
      </c>
      <c r="C1433" s="68" t="s">
        <v>3935</v>
      </c>
      <c r="D1433" s="67" t="s">
        <v>3003</v>
      </c>
      <c r="E1433" s="69">
        <v>214</v>
      </c>
      <c r="F1433" s="70">
        <v>12</v>
      </c>
      <c r="G1433" s="72">
        <v>44559</v>
      </c>
      <c r="H1433" s="69">
        <v>360</v>
      </c>
      <c r="I1433" s="69">
        <v>9</v>
      </c>
      <c r="J1433" s="59">
        <f t="shared" si="66"/>
        <v>107</v>
      </c>
      <c r="K1433" s="73" t="str">
        <f t="shared" si="67"/>
        <v/>
      </c>
      <c r="L1433" s="73">
        <f t="shared" si="68"/>
        <v>1284</v>
      </c>
    </row>
    <row r="1434" spans="1:12" x14ac:dyDescent="0.25">
      <c r="A1434" s="67" t="s">
        <v>1034</v>
      </c>
      <c r="B1434" s="67" t="s">
        <v>2008</v>
      </c>
      <c r="C1434" s="68" t="s">
        <v>3936</v>
      </c>
      <c r="D1434" s="67" t="s">
        <v>3937</v>
      </c>
      <c r="E1434" s="69">
        <v>238.0864</v>
      </c>
      <c r="F1434" s="70">
        <v>19</v>
      </c>
      <c r="G1434" s="72">
        <v>44681.5</v>
      </c>
      <c r="H1434" s="69">
        <v>1642.5</v>
      </c>
      <c r="I1434" s="69">
        <v>1</v>
      </c>
      <c r="J1434" s="59">
        <f t="shared" si="66"/>
        <v>238.0864</v>
      </c>
      <c r="K1434" s="73" t="str">
        <f t="shared" si="67"/>
        <v/>
      </c>
      <c r="L1434" s="73">
        <f t="shared" si="68"/>
        <v>4523.6415999999999</v>
      </c>
    </row>
    <row r="1435" spans="1:12" x14ac:dyDescent="0.25">
      <c r="A1435" s="67" t="s">
        <v>836</v>
      </c>
      <c r="B1435" s="67" t="s">
        <v>851</v>
      </c>
      <c r="C1435" s="68" t="s">
        <v>3938</v>
      </c>
      <c r="D1435" s="67" t="s">
        <v>3939</v>
      </c>
      <c r="E1435" s="69">
        <v>1716.9335000000001</v>
      </c>
      <c r="F1435" s="70">
        <v>10</v>
      </c>
      <c r="G1435" s="72">
        <v>44979</v>
      </c>
      <c r="H1435" s="69">
        <v>540</v>
      </c>
      <c r="I1435" s="69">
        <v>1</v>
      </c>
      <c r="J1435" s="59">
        <f t="shared" si="66"/>
        <v>1716.9335000000001</v>
      </c>
      <c r="K1435" s="73" t="str">
        <f t="shared" si="67"/>
        <v/>
      </c>
      <c r="L1435" s="73">
        <f t="shared" si="68"/>
        <v>17169.334999999999</v>
      </c>
    </row>
    <row r="1436" spans="1:12" x14ac:dyDescent="0.25">
      <c r="A1436" s="67" t="s">
        <v>949</v>
      </c>
      <c r="B1436" s="67" t="s">
        <v>795</v>
      </c>
      <c r="C1436" s="68" t="s">
        <v>3940</v>
      </c>
      <c r="D1436" s="67" t="s">
        <v>3941</v>
      </c>
      <c r="E1436" s="69">
        <v>214</v>
      </c>
      <c r="F1436" s="70">
        <v>220</v>
      </c>
      <c r="G1436" s="72">
        <v>45229</v>
      </c>
      <c r="H1436" s="69">
        <v>1095</v>
      </c>
      <c r="I1436" s="69">
        <v>1</v>
      </c>
      <c r="J1436" s="59">
        <f t="shared" si="66"/>
        <v>214</v>
      </c>
      <c r="K1436" s="73" t="str">
        <f t="shared" si="67"/>
        <v/>
      </c>
      <c r="L1436" s="73">
        <f t="shared" si="68"/>
        <v>47080</v>
      </c>
    </row>
    <row r="1437" spans="1:12" x14ac:dyDescent="0.25">
      <c r="A1437" s="67" t="s">
        <v>1197</v>
      </c>
      <c r="B1437" s="67" t="s">
        <v>2657</v>
      </c>
      <c r="C1437" s="68" t="s">
        <v>3942</v>
      </c>
      <c r="D1437" s="67" t="s">
        <v>3943</v>
      </c>
      <c r="E1437" s="69">
        <v>217.30889999999999</v>
      </c>
      <c r="F1437" s="70">
        <v>80</v>
      </c>
      <c r="G1437" s="72">
        <v>45244</v>
      </c>
      <c r="H1437" s="69">
        <v>1080</v>
      </c>
      <c r="I1437" s="69">
        <v>1</v>
      </c>
      <c r="J1437" s="59">
        <f t="shared" si="66"/>
        <v>217.30889999999999</v>
      </c>
      <c r="K1437" s="73" t="str">
        <f t="shared" si="67"/>
        <v/>
      </c>
      <c r="L1437" s="73">
        <f t="shared" si="68"/>
        <v>17384.712</v>
      </c>
    </row>
    <row r="1438" spans="1:12" x14ac:dyDescent="0.25">
      <c r="A1438" s="67" t="s">
        <v>2920</v>
      </c>
      <c r="B1438" s="67" t="s">
        <v>1082</v>
      </c>
      <c r="C1438" s="68" t="s">
        <v>3944</v>
      </c>
      <c r="D1438" s="67" t="s">
        <v>3945</v>
      </c>
      <c r="E1438" s="69">
        <v>214</v>
      </c>
      <c r="F1438" s="70">
        <v>74</v>
      </c>
      <c r="G1438" s="72">
        <v>44864.5</v>
      </c>
      <c r="H1438" s="69">
        <v>1459.5</v>
      </c>
      <c r="I1438" s="69">
        <v>1</v>
      </c>
      <c r="J1438" s="59">
        <f t="shared" si="66"/>
        <v>214</v>
      </c>
      <c r="K1438" s="73" t="str">
        <f t="shared" si="67"/>
        <v/>
      </c>
      <c r="L1438" s="73">
        <f t="shared" si="68"/>
        <v>15836</v>
      </c>
    </row>
    <row r="1439" spans="1:12" x14ac:dyDescent="0.25">
      <c r="A1439" s="67" t="s">
        <v>1422</v>
      </c>
      <c r="B1439" s="67" t="s">
        <v>989</v>
      </c>
      <c r="C1439" s="68" t="s">
        <v>3946</v>
      </c>
      <c r="D1439" s="67" t="s">
        <v>3947</v>
      </c>
      <c r="E1439" s="69">
        <v>214</v>
      </c>
      <c r="F1439" s="70">
        <v>754</v>
      </c>
      <c r="G1439" s="72">
        <v>45169.5</v>
      </c>
      <c r="H1439" s="69">
        <v>730.5</v>
      </c>
      <c r="I1439" s="69">
        <v>1</v>
      </c>
      <c r="J1439" s="59">
        <f t="shared" si="66"/>
        <v>214</v>
      </c>
      <c r="K1439" s="73" t="str">
        <f t="shared" si="67"/>
        <v/>
      </c>
      <c r="L1439" s="73">
        <f t="shared" si="68"/>
        <v>161356</v>
      </c>
    </row>
    <row r="1440" spans="1:12" x14ac:dyDescent="0.25">
      <c r="A1440" s="67" t="s">
        <v>850</v>
      </c>
      <c r="B1440" s="67" t="s">
        <v>779</v>
      </c>
      <c r="C1440" s="68" t="s">
        <v>3948</v>
      </c>
      <c r="D1440" s="67" t="s">
        <v>3949</v>
      </c>
      <c r="E1440" s="69">
        <v>170.8657</v>
      </c>
      <c r="F1440" s="70">
        <v>16</v>
      </c>
      <c r="G1440" s="72">
        <v>44869.5</v>
      </c>
      <c r="H1440" s="69">
        <v>730.5</v>
      </c>
      <c r="I1440" s="69">
        <v>11</v>
      </c>
      <c r="J1440" s="59">
        <f t="shared" si="66"/>
        <v>85.432850000000002</v>
      </c>
      <c r="K1440" s="73" t="str">
        <f t="shared" si="67"/>
        <v>Списать</v>
      </c>
      <c r="L1440" s="73">
        <f t="shared" si="68"/>
        <v>1366.9256</v>
      </c>
    </row>
    <row r="1441" spans="1:12" x14ac:dyDescent="0.25">
      <c r="A1441" s="67" t="s">
        <v>945</v>
      </c>
      <c r="B1441" s="67" t="s">
        <v>1276</v>
      </c>
      <c r="C1441" s="68" t="s">
        <v>3950</v>
      </c>
      <c r="D1441" s="67" t="s">
        <v>3951</v>
      </c>
      <c r="E1441" s="69">
        <v>544</v>
      </c>
      <c r="F1441" s="70">
        <v>0</v>
      </c>
      <c r="G1441" s="72">
        <v>44869.5</v>
      </c>
      <c r="H1441" s="69">
        <v>730.5</v>
      </c>
      <c r="I1441" s="69">
        <v>11</v>
      </c>
      <c r="J1441" s="59">
        <f t="shared" si="66"/>
        <v>272</v>
      </c>
      <c r="K1441" s="73" t="str">
        <f t="shared" si="67"/>
        <v/>
      </c>
      <c r="L1441" s="73">
        <f t="shared" si="68"/>
        <v>0</v>
      </c>
    </row>
    <row r="1442" spans="1:12" x14ac:dyDescent="0.25">
      <c r="A1442" s="67" t="s">
        <v>2102</v>
      </c>
      <c r="B1442" s="67" t="s">
        <v>837</v>
      </c>
      <c r="C1442" s="68" t="s">
        <v>3952</v>
      </c>
      <c r="D1442" s="67" t="s">
        <v>3953</v>
      </c>
      <c r="E1442" s="69">
        <v>172.4718</v>
      </c>
      <c r="F1442" s="70">
        <v>34</v>
      </c>
      <c r="G1442" s="72">
        <v>44649</v>
      </c>
      <c r="H1442" s="69">
        <v>450</v>
      </c>
      <c r="I1442" s="69">
        <v>9</v>
      </c>
      <c r="J1442" s="59">
        <f t="shared" si="66"/>
        <v>86.235900000000001</v>
      </c>
      <c r="K1442" s="73" t="str">
        <f t="shared" si="67"/>
        <v>Списать</v>
      </c>
      <c r="L1442" s="73">
        <f t="shared" si="68"/>
        <v>2932.0205999999998</v>
      </c>
    </row>
    <row r="1443" spans="1:12" x14ac:dyDescent="0.25">
      <c r="A1443" s="67" t="s">
        <v>1025</v>
      </c>
      <c r="B1443" s="67" t="s">
        <v>806</v>
      </c>
      <c r="C1443" s="68" t="s">
        <v>3954</v>
      </c>
      <c r="D1443" s="67" t="s">
        <v>3955</v>
      </c>
      <c r="E1443" s="69">
        <v>214</v>
      </c>
      <c r="F1443" s="70">
        <v>48</v>
      </c>
      <c r="G1443" s="72">
        <v>44563.5</v>
      </c>
      <c r="H1443" s="69">
        <v>364.5</v>
      </c>
      <c r="I1443" s="69">
        <v>9</v>
      </c>
      <c r="J1443" s="59">
        <f t="shared" si="66"/>
        <v>107</v>
      </c>
      <c r="K1443" s="73" t="str">
        <f t="shared" si="67"/>
        <v/>
      </c>
      <c r="L1443" s="73">
        <f t="shared" si="68"/>
        <v>5136</v>
      </c>
    </row>
    <row r="1444" spans="1:12" x14ac:dyDescent="0.25">
      <c r="A1444" s="67" t="s">
        <v>786</v>
      </c>
      <c r="B1444" s="67" t="s">
        <v>844</v>
      </c>
      <c r="C1444" s="68" t="s">
        <v>3956</v>
      </c>
      <c r="D1444" s="67" t="s">
        <v>3957</v>
      </c>
      <c r="E1444" s="69">
        <v>49.86</v>
      </c>
      <c r="F1444" s="70">
        <v>68</v>
      </c>
      <c r="G1444" s="72">
        <v>44580</v>
      </c>
      <c r="H1444" s="69">
        <v>141</v>
      </c>
      <c r="I1444" s="69">
        <v>1</v>
      </c>
      <c r="J1444" s="59">
        <f t="shared" si="66"/>
        <v>49.86</v>
      </c>
      <c r="K1444" s="73" t="str">
        <f t="shared" si="67"/>
        <v>Списать</v>
      </c>
      <c r="L1444" s="73">
        <f t="shared" si="68"/>
        <v>3390.48</v>
      </c>
    </row>
    <row r="1445" spans="1:12" x14ac:dyDescent="0.25">
      <c r="A1445" s="67" t="s">
        <v>1670</v>
      </c>
      <c r="B1445" s="67" t="s">
        <v>1285</v>
      </c>
      <c r="C1445" s="68" t="s">
        <v>3958</v>
      </c>
      <c r="D1445" s="67" t="s">
        <v>3959</v>
      </c>
      <c r="E1445" s="69">
        <v>214</v>
      </c>
      <c r="F1445" s="70">
        <v>102</v>
      </c>
      <c r="G1445" s="72">
        <v>45169.5</v>
      </c>
      <c r="H1445" s="69">
        <v>730.5</v>
      </c>
      <c r="I1445" s="69">
        <v>1</v>
      </c>
      <c r="J1445" s="59">
        <f t="shared" si="66"/>
        <v>214</v>
      </c>
      <c r="K1445" s="73" t="str">
        <f t="shared" si="67"/>
        <v/>
      </c>
      <c r="L1445" s="73">
        <f t="shared" si="68"/>
        <v>21828</v>
      </c>
    </row>
    <row r="1446" spans="1:12" x14ac:dyDescent="0.25">
      <c r="A1446" s="67" t="s">
        <v>1034</v>
      </c>
      <c r="B1446" s="67" t="s">
        <v>3960</v>
      </c>
      <c r="C1446" s="68" t="s">
        <v>3961</v>
      </c>
      <c r="D1446" s="67" t="s">
        <v>3962</v>
      </c>
      <c r="E1446" s="69">
        <v>214</v>
      </c>
      <c r="F1446" s="70">
        <v>145</v>
      </c>
      <c r="G1446" s="72">
        <v>47648</v>
      </c>
      <c r="H1446" s="69">
        <v>9999</v>
      </c>
      <c r="I1446" s="69">
        <v>1</v>
      </c>
      <c r="J1446" s="59">
        <f t="shared" si="66"/>
        <v>214</v>
      </c>
      <c r="K1446" s="73" t="str">
        <f t="shared" si="67"/>
        <v/>
      </c>
      <c r="L1446" s="73">
        <f t="shared" si="68"/>
        <v>31030</v>
      </c>
    </row>
    <row r="1447" spans="1:12" x14ac:dyDescent="0.25">
      <c r="A1447" s="67" t="s">
        <v>1147</v>
      </c>
      <c r="B1447" s="67" t="s">
        <v>955</v>
      </c>
      <c r="C1447" s="68" t="s">
        <v>3963</v>
      </c>
      <c r="D1447" s="67" t="s">
        <v>3964</v>
      </c>
      <c r="E1447" s="69">
        <v>555.26679999999999</v>
      </c>
      <c r="F1447" s="70">
        <v>12</v>
      </c>
      <c r="G1447" s="72">
        <v>44656.5</v>
      </c>
      <c r="H1447" s="69">
        <v>457.5</v>
      </c>
      <c r="I1447" s="69">
        <v>9</v>
      </c>
      <c r="J1447" s="59">
        <f t="shared" si="66"/>
        <v>277.63339999999999</v>
      </c>
      <c r="K1447" s="73" t="str">
        <f t="shared" si="67"/>
        <v/>
      </c>
      <c r="L1447" s="73">
        <f t="shared" si="68"/>
        <v>3331.6008000000002</v>
      </c>
    </row>
    <row r="1448" spans="1:12" x14ac:dyDescent="0.25">
      <c r="A1448" s="67" t="s">
        <v>828</v>
      </c>
      <c r="B1448" s="67" t="s">
        <v>2604</v>
      </c>
      <c r="C1448" s="68" t="s">
        <v>3965</v>
      </c>
      <c r="D1448" s="67" t="s">
        <v>3966</v>
      </c>
      <c r="E1448" s="69">
        <v>223</v>
      </c>
      <c r="F1448" s="70">
        <v>60</v>
      </c>
      <c r="G1448" s="72">
        <v>45229</v>
      </c>
      <c r="H1448" s="69">
        <v>1095</v>
      </c>
      <c r="I1448" s="69">
        <v>1</v>
      </c>
      <c r="J1448" s="59">
        <f t="shared" si="66"/>
        <v>223</v>
      </c>
      <c r="K1448" s="73" t="str">
        <f t="shared" si="67"/>
        <v/>
      </c>
      <c r="L1448" s="73">
        <f t="shared" si="68"/>
        <v>13380</v>
      </c>
    </row>
    <row r="1449" spans="1:12" x14ac:dyDescent="0.25">
      <c r="A1449" s="67" t="s">
        <v>1147</v>
      </c>
      <c r="B1449" s="67" t="s">
        <v>2086</v>
      </c>
      <c r="C1449" s="68" t="s">
        <v>3967</v>
      </c>
      <c r="D1449" s="67" t="s">
        <v>3968</v>
      </c>
      <c r="E1449" s="69">
        <v>129.02780000000001</v>
      </c>
      <c r="F1449" s="70">
        <v>28</v>
      </c>
      <c r="G1449" s="72">
        <v>44563.5</v>
      </c>
      <c r="H1449" s="69">
        <v>364.5</v>
      </c>
      <c r="I1449" s="69">
        <v>9</v>
      </c>
      <c r="J1449" s="59">
        <f t="shared" si="66"/>
        <v>64.513900000000007</v>
      </c>
      <c r="K1449" s="73" t="str">
        <f t="shared" si="67"/>
        <v>Списать</v>
      </c>
      <c r="L1449" s="73">
        <f t="shared" si="68"/>
        <v>1806.3892000000001</v>
      </c>
    </row>
    <row r="1450" spans="1:12" x14ac:dyDescent="0.25">
      <c r="A1450" s="67" t="s">
        <v>782</v>
      </c>
      <c r="B1450" s="67" t="s">
        <v>1245</v>
      </c>
      <c r="C1450" s="68" t="s">
        <v>3969</v>
      </c>
      <c r="D1450" s="67" t="s">
        <v>3970</v>
      </c>
      <c r="E1450" s="69">
        <v>109.3156</v>
      </c>
      <c r="F1450" s="70">
        <v>114</v>
      </c>
      <c r="G1450" s="72">
        <v>44869.5</v>
      </c>
      <c r="H1450" s="69">
        <v>730.5</v>
      </c>
      <c r="I1450" s="69">
        <v>11</v>
      </c>
      <c r="J1450" s="59">
        <f t="shared" si="66"/>
        <v>54.657800000000002</v>
      </c>
      <c r="K1450" s="73" t="str">
        <f t="shared" si="67"/>
        <v>Списать</v>
      </c>
      <c r="L1450" s="73">
        <f t="shared" si="68"/>
        <v>6230.9892</v>
      </c>
    </row>
    <row r="1451" spans="1:12" x14ac:dyDescent="0.25">
      <c r="A1451" s="67" t="s">
        <v>900</v>
      </c>
      <c r="B1451" s="67" t="s">
        <v>907</v>
      </c>
      <c r="C1451" s="68" t="s">
        <v>3971</v>
      </c>
      <c r="D1451" s="67" t="s">
        <v>3972</v>
      </c>
      <c r="E1451" s="69">
        <v>214</v>
      </c>
      <c r="F1451" s="70">
        <v>222</v>
      </c>
      <c r="G1451" s="72">
        <v>44592</v>
      </c>
      <c r="H1451" s="69">
        <v>243</v>
      </c>
      <c r="I1451" s="69">
        <v>4</v>
      </c>
      <c r="J1451" s="59">
        <f t="shared" si="66"/>
        <v>214</v>
      </c>
      <c r="K1451" s="73" t="str">
        <f t="shared" si="67"/>
        <v/>
      </c>
      <c r="L1451" s="73">
        <f t="shared" si="68"/>
        <v>47508</v>
      </c>
    </row>
    <row r="1452" spans="1:12" x14ac:dyDescent="0.25">
      <c r="A1452" s="67" t="s">
        <v>2044</v>
      </c>
      <c r="B1452" s="67" t="s">
        <v>3973</v>
      </c>
      <c r="C1452" s="68" t="s">
        <v>3974</v>
      </c>
      <c r="D1452" s="67" t="s">
        <v>3975</v>
      </c>
      <c r="E1452" s="69">
        <v>45.622599999999998</v>
      </c>
      <c r="F1452" s="70">
        <v>147</v>
      </c>
      <c r="G1452" s="72">
        <v>44565</v>
      </c>
      <c r="H1452" s="69">
        <v>366</v>
      </c>
      <c r="I1452" s="69">
        <v>9</v>
      </c>
      <c r="J1452" s="59">
        <f t="shared" si="66"/>
        <v>22.811299999999999</v>
      </c>
      <c r="K1452" s="73" t="str">
        <f t="shared" si="67"/>
        <v>Списать</v>
      </c>
      <c r="L1452" s="73">
        <f t="shared" si="68"/>
        <v>3353.2610999999997</v>
      </c>
    </row>
    <row r="1453" spans="1:12" x14ac:dyDescent="0.25">
      <c r="A1453" s="67" t="s">
        <v>786</v>
      </c>
      <c r="B1453" s="67" t="s">
        <v>3976</v>
      </c>
      <c r="C1453" s="68" t="s">
        <v>3977</v>
      </c>
      <c r="D1453" s="67" t="s">
        <v>3978</v>
      </c>
      <c r="E1453" s="69">
        <v>111.66</v>
      </c>
      <c r="F1453" s="70">
        <v>18</v>
      </c>
      <c r="G1453" s="72">
        <v>44563.5</v>
      </c>
      <c r="H1453" s="69">
        <v>364.5</v>
      </c>
      <c r="I1453" s="69">
        <v>9</v>
      </c>
      <c r="J1453" s="59">
        <f t="shared" si="66"/>
        <v>55.83</v>
      </c>
      <c r="K1453" s="73" t="str">
        <f t="shared" si="67"/>
        <v>Списать</v>
      </c>
      <c r="L1453" s="73">
        <f t="shared" si="68"/>
        <v>1004.9399999999999</v>
      </c>
    </row>
    <row r="1454" spans="1:12" x14ac:dyDescent="0.25">
      <c r="A1454" s="67" t="s">
        <v>2069</v>
      </c>
      <c r="B1454" s="67" t="s">
        <v>955</v>
      </c>
      <c r="C1454" s="68" t="s">
        <v>3979</v>
      </c>
      <c r="D1454" s="67" t="s">
        <v>3980</v>
      </c>
      <c r="E1454" s="69">
        <v>429.28379999999999</v>
      </c>
      <c r="F1454" s="70">
        <v>25</v>
      </c>
      <c r="G1454" s="72">
        <v>44563.5</v>
      </c>
      <c r="H1454" s="69">
        <v>364.5</v>
      </c>
      <c r="I1454" s="69">
        <v>9</v>
      </c>
      <c r="J1454" s="59">
        <f t="shared" si="66"/>
        <v>214.64189999999999</v>
      </c>
      <c r="K1454" s="73" t="str">
        <f t="shared" si="67"/>
        <v/>
      </c>
      <c r="L1454" s="73">
        <f t="shared" si="68"/>
        <v>5366.0474999999997</v>
      </c>
    </row>
    <row r="1455" spans="1:12" x14ac:dyDescent="0.25">
      <c r="A1455" s="67" t="s">
        <v>782</v>
      </c>
      <c r="B1455" s="67" t="s">
        <v>1022</v>
      </c>
      <c r="C1455" s="68" t="s">
        <v>3981</v>
      </c>
      <c r="D1455" s="67" t="s">
        <v>3982</v>
      </c>
      <c r="E1455" s="69">
        <v>140.52000000000001</v>
      </c>
      <c r="F1455" s="70">
        <v>94</v>
      </c>
      <c r="G1455" s="72">
        <v>44593.5</v>
      </c>
      <c r="H1455" s="69">
        <v>364.5</v>
      </c>
      <c r="I1455" s="69">
        <v>8</v>
      </c>
      <c r="J1455" s="59">
        <f t="shared" si="66"/>
        <v>140.52000000000001</v>
      </c>
      <c r="K1455" s="73" t="str">
        <f t="shared" si="67"/>
        <v/>
      </c>
      <c r="L1455" s="73">
        <f t="shared" si="68"/>
        <v>13208.880000000001</v>
      </c>
    </row>
    <row r="1456" spans="1:12" x14ac:dyDescent="0.25">
      <c r="A1456" s="67" t="s">
        <v>945</v>
      </c>
      <c r="B1456" s="67" t="s">
        <v>825</v>
      </c>
      <c r="C1456" s="68" t="s">
        <v>3983</v>
      </c>
      <c r="D1456" s="67" t="s">
        <v>3984</v>
      </c>
      <c r="E1456" s="69">
        <v>122.6964</v>
      </c>
      <c r="F1456" s="70">
        <v>85</v>
      </c>
      <c r="G1456" s="72">
        <v>44563.5</v>
      </c>
      <c r="H1456" s="69">
        <v>364.5</v>
      </c>
      <c r="I1456" s="69">
        <v>9</v>
      </c>
      <c r="J1456" s="59">
        <f t="shared" si="66"/>
        <v>61.348199999999999</v>
      </c>
      <c r="K1456" s="73" t="str">
        <f t="shared" si="67"/>
        <v>Списать</v>
      </c>
      <c r="L1456" s="73">
        <f t="shared" si="68"/>
        <v>5214.5969999999998</v>
      </c>
    </row>
    <row r="1457" spans="1:12" x14ac:dyDescent="0.25">
      <c r="A1457" s="67" t="s">
        <v>786</v>
      </c>
      <c r="B1457" s="67" t="s">
        <v>779</v>
      </c>
      <c r="C1457" s="68" t="s">
        <v>3985</v>
      </c>
      <c r="D1457" s="67" t="s">
        <v>3986</v>
      </c>
      <c r="E1457" s="69">
        <v>135.35130000000001</v>
      </c>
      <c r="F1457" s="70">
        <v>15</v>
      </c>
      <c r="G1457" s="72">
        <v>44869.5</v>
      </c>
      <c r="H1457" s="69">
        <v>730.5</v>
      </c>
      <c r="I1457" s="69">
        <v>11</v>
      </c>
      <c r="J1457" s="59">
        <f t="shared" si="66"/>
        <v>67.675650000000005</v>
      </c>
      <c r="K1457" s="73" t="str">
        <f t="shared" si="67"/>
        <v>Списать</v>
      </c>
      <c r="L1457" s="73">
        <f t="shared" si="68"/>
        <v>1015.1347500000001</v>
      </c>
    </row>
    <row r="1458" spans="1:12" x14ac:dyDescent="0.25">
      <c r="A1458" s="67" t="s">
        <v>794</v>
      </c>
      <c r="B1458" s="67" t="s">
        <v>783</v>
      </c>
      <c r="C1458" s="68" t="s">
        <v>3987</v>
      </c>
      <c r="D1458" s="67" t="s">
        <v>3988</v>
      </c>
      <c r="E1458" s="69">
        <v>323.58999999999997</v>
      </c>
      <c r="F1458" s="70">
        <v>9</v>
      </c>
      <c r="G1458" s="72">
        <v>47648</v>
      </c>
      <c r="H1458" s="69">
        <v>9999</v>
      </c>
      <c r="I1458" s="69">
        <v>10</v>
      </c>
      <c r="J1458" s="59">
        <f t="shared" si="66"/>
        <v>161.79499999999999</v>
      </c>
      <c r="K1458" s="73" t="str">
        <f t="shared" si="67"/>
        <v/>
      </c>
      <c r="L1458" s="73">
        <f t="shared" si="68"/>
        <v>1456.155</v>
      </c>
    </row>
    <row r="1459" spans="1:12" x14ac:dyDescent="0.25">
      <c r="A1459" s="67" t="s">
        <v>1197</v>
      </c>
      <c r="B1459" s="67" t="s">
        <v>955</v>
      </c>
      <c r="C1459" s="68" t="s">
        <v>3989</v>
      </c>
      <c r="D1459" s="67" t="s">
        <v>3990</v>
      </c>
      <c r="E1459" s="69">
        <v>241.88030000000001</v>
      </c>
      <c r="F1459" s="70">
        <v>28</v>
      </c>
      <c r="G1459" s="72">
        <v>44565</v>
      </c>
      <c r="H1459" s="69">
        <v>366</v>
      </c>
      <c r="I1459" s="69">
        <v>9</v>
      </c>
      <c r="J1459" s="59">
        <f t="shared" si="66"/>
        <v>120.94015</v>
      </c>
      <c r="K1459" s="73" t="str">
        <f t="shared" si="67"/>
        <v/>
      </c>
      <c r="L1459" s="73">
        <f t="shared" si="68"/>
        <v>3386.3242</v>
      </c>
    </row>
    <row r="1460" spans="1:12" x14ac:dyDescent="0.25">
      <c r="A1460" s="67" t="s">
        <v>820</v>
      </c>
      <c r="B1460" s="67" t="s">
        <v>1365</v>
      </c>
      <c r="C1460" s="68" t="s">
        <v>3991</v>
      </c>
      <c r="D1460" s="67" t="s">
        <v>3992</v>
      </c>
      <c r="E1460" s="69">
        <v>214</v>
      </c>
      <c r="F1460" s="70">
        <v>66</v>
      </c>
      <c r="G1460" s="72">
        <v>45229</v>
      </c>
      <c r="H1460" s="69">
        <v>1095</v>
      </c>
      <c r="I1460" s="69">
        <v>1</v>
      </c>
      <c r="J1460" s="59">
        <f t="shared" si="66"/>
        <v>214</v>
      </c>
      <c r="K1460" s="73" t="str">
        <f t="shared" si="67"/>
        <v/>
      </c>
      <c r="L1460" s="73">
        <f t="shared" si="68"/>
        <v>14124</v>
      </c>
    </row>
    <row r="1461" spans="1:12" x14ac:dyDescent="0.25">
      <c r="A1461" s="67" t="s">
        <v>1220</v>
      </c>
      <c r="B1461" s="67" t="s">
        <v>844</v>
      </c>
      <c r="C1461" s="68" t="s">
        <v>3993</v>
      </c>
      <c r="D1461" s="67" t="s">
        <v>3994</v>
      </c>
      <c r="E1461" s="69">
        <v>28.38</v>
      </c>
      <c r="F1461" s="70">
        <v>60</v>
      </c>
      <c r="G1461" s="72">
        <v>44548.5</v>
      </c>
      <c r="H1461" s="69">
        <v>139.5</v>
      </c>
      <c r="I1461" s="69">
        <v>2</v>
      </c>
      <c r="J1461" s="59">
        <f t="shared" si="66"/>
        <v>28.38</v>
      </c>
      <c r="K1461" s="73" t="str">
        <f t="shared" si="67"/>
        <v>Списать</v>
      </c>
      <c r="L1461" s="73">
        <f t="shared" si="68"/>
        <v>1702.8</v>
      </c>
    </row>
    <row r="1462" spans="1:12" x14ac:dyDescent="0.25">
      <c r="A1462" s="67" t="s">
        <v>945</v>
      </c>
      <c r="B1462" s="67" t="s">
        <v>1187</v>
      </c>
      <c r="C1462" s="68" t="s">
        <v>3995</v>
      </c>
      <c r="D1462" s="67" t="s">
        <v>3996</v>
      </c>
      <c r="E1462" s="69">
        <v>214</v>
      </c>
      <c r="F1462" s="70">
        <v>71</v>
      </c>
      <c r="G1462" s="72">
        <v>45159</v>
      </c>
      <c r="H1462" s="69">
        <v>720</v>
      </c>
      <c r="I1462" s="69">
        <v>1</v>
      </c>
      <c r="J1462" s="59">
        <f t="shared" si="66"/>
        <v>214</v>
      </c>
      <c r="K1462" s="73" t="str">
        <f t="shared" si="67"/>
        <v/>
      </c>
      <c r="L1462" s="73">
        <f t="shared" si="68"/>
        <v>15194</v>
      </c>
    </row>
    <row r="1463" spans="1:12" x14ac:dyDescent="0.25">
      <c r="A1463" s="67" t="s">
        <v>809</v>
      </c>
      <c r="B1463" s="67" t="s">
        <v>992</v>
      </c>
      <c r="C1463" s="68" t="s">
        <v>3997</v>
      </c>
      <c r="D1463" s="67" t="s">
        <v>3998</v>
      </c>
      <c r="E1463" s="69">
        <v>171.95830000000001</v>
      </c>
      <c r="F1463" s="70">
        <v>65</v>
      </c>
      <c r="G1463" s="72">
        <v>44619</v>
      </c>
      <c r="H1463" s="69">
        <v>210</v>
      </c>
      <c r="I1463" s="69">
        <v>2</v>
      </c>
      <c r="J1463" s="59">
        <f t="shared" si="66"/>
        <v>171.95830000000001</v>
      </c>
      <c r="K1463" s="73" t="str">
        <f t="shared" si="67"/>
        <v/>
      </c>
      <c r="L1463" s="73">
        <f t="shared" si="68"/>
        <v>11177.289500000001</v>
      </c>
    </row>
    <row r="1464" spans="1:12" x14ac:dyDescent="0.25">
      <c r="A1464" s="67" t="s">
        <v>782</v>
      </c>
      <c r="B1464" s="67" t="s">
        <v>1151</v>
      </c>
      <c r="C1464" s="68" t="s">
        <v>3999</v>
      </c>
      <c r="D1464" s="67" t="s">
        <v>4000</v>
      </c>
      <c r="E1464" s="69">
        <v>220.65</v>
      </c>
      <c r="F1464" s="70">
        <v>15</v>
      </c>
      <c r="G1464" s="72">
        <v>44979</v>
      </c>
      <c r="H1464" s="69">
        <v>540</v>
      </c>
      <c r="I1464" s="69">
        <v>1</v>
      </c>
      <c r="J1464" s="59">
        <f t="shared" si="66"/>
        <v>220.65</v>
      </c>
      <c r="K1464" s="73" t="str">
        <f t="shared" si="67"/>
        <v/>
      </c>
      <c r="L1464" s="73">
        <f t="shared" si="68"/>
        <v>3309.75</v>
      </c>
    </row>
    <row r="1465" spans="1:12" x14ac:dyDescent="0.25">
      <c r="A1465" s="67" t="s">
        <v>850</v>
      </c>
      <c r="B1465" s="67" t="s">
        <v>935</v>
      </c>
      <c r="C1465" s="68" t="s">
        <v>4001</v>
      </c>
      <c r="D1465" s="67" t="s">
        <v>4002</v>
      </c>
      <c r="E1465" s="69">
        <v>320</v>
      </c>
      <c r="F1465" s="70">
        <v>2</v>
      </c>
      <c r="G1465" s="72">
        <v>45159</v>
      </c>
      <c r="H1465" s="69">
        <v>720</v>
      </c>
      <c r="I1465" s="69">
        <v>1</v>
      </c>
      <c r="J1465" s="59">
        <f t="shared" si="66"/>
        <v>320</v>
      </c>
      <c r="K1465" s="73" t="str">
        <f t="shared" si="67"/>
        <v/>
      </c>
      <c r="L1465" s="73">
        <f t="shared" si="68"/>
        <v>640</v>
      </c>
    </row>
    <row r="1466" spans="1:12" x14ac:dyDescent="0.25">
      <c r="A1466" s="67" t="s">
        <v>782</v>
      </c>
      <c r="B1466" s="67" t="s">
        <v>1638</v>
      </c>
      <c r="C1466" s="68" t="s">
        <v>4003</v>
      </c>
      <c r="D1466" s="67" t="s">
        <v>4004</v>
      </c>
      <c r="E1466" s="69">
        <v>100.24</v>
      </c>
      <c r="F1466" s="70">
        <v>56</v>
      </c>
      <c r="G1466" s="72">
        <v>45325</v>
      </c>
      <c r="H1466" s="69">
        <v>999</v>
      </c>
      <c r="I1466" s="69">
        <v>1</v>
      </c>
      <c r="J1466" s="59">
        <f t="shared" si="66"/>
        <v>100.24</v>
      </c>
      <c r="K1466" s="73" t="str">
        <f t="shared" si="67"/>
        <v/>
      </c>
      <c r="L1466" s="73">
        <f t="shared" si="68"/>
        <v>5613.44</v>
      </c>
    </row>
    <row r="1467" spans="1:12" x14ac:dyDescent="0.25">
      <c r="A1467" s="67" t="s">
        <v>858</v>
      </c>
      <c r="B1467" s="67" t="s">
        <v>810</v>
      </c>
      <c r="C1467" s="68" t="s">
        <v>4005</v>
      </c>
      <c r="D1467" s="67" t="s">
        <v>2805</v>
      </c>
      <c r="E1467" s="69">
        <v>214</v>
      </c>
      <c r="F1467" s="70">
        <v>36</v>
      </c>
      <c r="G1467" s="72">
        <v>47648</v>
      </c>
      <c r="H1467" s="69">
        <v>9999</v>
      </c>
      <c r="I1467" s="69">
        <v>1</v>
      </c>
      <c r="J1467" s="59">
        <f t="shared" si="66"/>
        <v>214</v>
      </c>
      <c r="K1467" s="73" t="str">
        <f t="shared" si="67"/>
        <v/>
      </c>
      <c r="L1467" s="73">
        <f t="shared" si="68"/>
        <v>7704</v>
      </c>
    </row>
    <row r="1468" spans="1:12" x14ac:dyDescent="0.25">
      <c r="A1468" s="67" t="s">
        <v>864</v>
      </c>
      <c r="B1468" s="67" t="s">
        <v>1565</v>
      </c>
      <c r="C1468" s="68" t="s">
        <v>4006</v>
      </c>
      <c r="D1468" s="67" t="s">
        <v>4007</v>
      </c>
      <c r="E1468" s="69">
        <v>192.61609999999999</v>
      </c>
      <c r="F1468" s="70">
        <v>58</v>
      </c>
      <c r="G1468" s="72">
        <v>44563.5</v>
      </c>
      <c r="H1468" s="69">
        <v>364.5</v>
      </c>
      <c r="I1468" s="69">
        <v>9</v>
      </c>
      <c r="J1468" s="59">
        <f t="shared" si="66"/>
        <v>96.308049999999994</v>
      </c>
      <c r="K1468" s="73" t="str">
        <f t="shared" si="67"/>
        <v>Списать</v>
      </c>
      <c r="L1468" s="73">
        <f t="shared" si="68"/>
        <v>5585.8669</v>
      </c>
    </row>
    <row r="1469" spans="1:12" x14ac:dyDescent="0.25">
      <c r="A1469" s="67" t="s">
        <v>824</v>
      </c>
      <c r="B1469" s="67" t="s">
        <v>2086</v>
      </c>
      <c r="C1469" s="68" t="s">
        <v>4008</v>
      </c>
      <c r="D1469" s="67" t="s">
        <v>4009</v>
      </c>
      <c r="E1469" s="69">
        <v>121.88509999999999</v>
      </c>
      <c r="F1469" s="70">
        <v>58</v>
      </c>
      <c r="G1469" s="72">
        <v>44679</v>
      </c>
      <c r="H1469" s="69">
        <v>420</v>
      </c>
      <c r="I1469" s="69">
        <v>7</v>
      </c>
      <c r="J1469" s="59">
        <f t="shared" si="66"/>
        <v>121.88509999999999</v>
      </c>
      <c r="K1469" s="73" t="str">
        <f t="shared" si="67"/>
        <v/>
      </c>
      <c r="L1469" s="73">
        <f t="shared" si="68"/>
        <v>7069.3357999999998</v>
      </c>
    </row>
    <row r="1470" spans="1:12" x14ac:dyDescent="0.25">
      <c r="A1470" s="67" t="s">
        <v>820</v>
      </c>
      <c r="B1470" s="67" t="s">
        <v>999</v>
      </c>
      <c r="C1470" s="68" t="s">
        <v>4010</v>
      </c>
      <c r="D1470" s="67" t="s">
        <v>4011</v>
      </c>
      <c r="E1470" s="69">
        <v>214</v>
      </c>
      <c r="F1470" s="70">
        <v>53</v>
      </c>
      <c r="G1470" s="72">
        <v>44559</v>
      </c>
      <c r="H1470" s="69">
        <v>360</v>
      </c>
      <c r="I1470" s="69">
        <v>9</v>
      </c>
      <c r="J1470" s="59">
        <f t="shared" si="66"/>
        <v>107</v>
      </c>
      <c r="K1470" s="73" t="str">
        <f t="shared" si="67"/>
        <v/>
      </c>
      <c r="L1470" s="73">
        <f t="shared" si="68"/>
        <v>5671</v>
      </c>
    </row>
    <row r="1471" spans="1:12" x14ac:dyDescent="0.25">
      <c r="A1471" s="67" t="s">
        <v>1002</v>
      </c>
      <c r="B1471" s="67" t="s">
        <v>1069</v>
      </c>
      <c r="C1471" s="68" t="s">
        <v>4012</v>
      </c>
      <c r="D1471" s="67" t="s">
        <v>4013</v>
      </c>
      <c r="E1471" s="69">
        <v>103.2604</v>
      </c>
      <c r="F1471" s="70">
        <v>92</v>
      </c>
      <c r="G1471" s="72">
        <v>45229</v>
      </c>
      <c r="H1471" s="69">
        <v>1095</v>
      </c>
      <c r="I1471" s="69">
        <v>1</v>
      </c>
      <c r="J1471" s="59">
        <f t="shared" si="66"/>
        <v>103.2604</v>
      </c>
      <c r="K1471" s="73" t="str">
        <f t="shared" si="67"/>
        <v/>
      </c>
      <c r="L1471" s="73">
        <f t="shared" si="68"/>
        <v>9499.9567999999999</v>
      </c>
    </row>
    <row r="1472" spans="1:12" x14ac:dyDescent="0.25">
      <c r="A1472" s="67" t="s">
        <v>832</v>
      </c>
      <c r="B1472" s="67" t="s">
        <v>1417</v>
      </c>
      <c r="C1472" s="68" t="s">
        <v>4014</v>
      </c>
      <c r="D1472" s="67" t="s">
        <v>4015</v>
      </c>
      <c r="E1472" s="69">
        <v>214</v>
      </c>
      <c r="F1472" s="70">
        <v>395</v>
      </c>
      <c r="G1472" s="72">
        <v>46595</v>
      </c>
      <c r="H1472" s="69">
        <v>3651</v>
      </c>
      <c r="I1472" s="69">
        <v>10</v>
      </c>
      <c r="J1472" s="59">
        <f t="shared" si="66"/>
        <v>107</v>
      </c>
      <c r="K1472" s="73" t="str">
        <f t="shared" si="67"/>
        <v/>
      </c>
      <c r="L1472" s="73">
        <f t="shared" si="68"/>
        <v>42265</v>
      </c>
    </row>
    <row r="1473" spans="1:12" x14ac:dyDescent="0.25">
      <c r="A1473" s="67" t="s">
        <v>794</v>
      </c>
      <c r="B1473" s="67" t="s">
        <v>795</v>
      </c>
      <c r="C1473" s="68" t="s">
        <v>4016</v>
      </c>
      <c r="D1473" s="67" t="s">
        <v>4017</v>
      </c>
      <c r="E1473" s="69">
        <v>214</v>
      </c>
      <c r="F1473" s="70">
        <v>44</v>
      </c>
      <c r="G1473" s="72">
        <v>47648</v>
      </c>
      <c r="H1473" s="69">
        <v>9999</v>
      </c>
      <c r="I1473" s="69">
        <v>1</v>
      </c>
      <c r="J1473" s="59">
        <f t="shared" si="66"/>
        <v>214</v>
      </c>
      <c r="K1473" s="73" t="str">
        <f t="shared" si="67"/>
        <v/>
      </c>
      <c r="L1473" s="73">
        <f t="shared" si="68"/>
        <v>9416</v>
      </c>
    </row>
    <row r="1474" spans="1:12" x14ac:dyDescent="0.25">
      <c r="A1474" s="67" t="s">
        <v>1034</v>
      </c>
      <c r="B1474" s="67" t="s">
        <v>1217</v>
      </c>
      <c r="C1474" s="68" t="s">
        <v>4018</v>
      </c>
      <c r="D1474" s="67" t="s">
        <v>4019</v>
      </c>
      <c r="E1474" s="69">
        <v>117</v>
      </c>
      <c r="F1474" s="70">
        <v>43</v>
      </c>
      <c r="G1474" s="72">
        <v>44979</v>
      </c>
      <c r="H1474" s="69">
        <v>540</v>
      </c>
      <c r="I1474" s="69">
        <v>1</v>
      </c>
      <c r="J1474" s="59">
        <f t="shared" si="66"/>
        <v>117</v>
      </c>
      <c r="K1474" s="73" t="str">
        <f t="shared" si="67"/>
        <v/>
      </c>
      <c r="L1474" s="73">
        <f t="shared" si="68"/>
        <v>5031</v>
      </c>
    </row>
    <row r="1475" spans="1:12" x14ac:dyDescent="0.25">
      <c r="A1475" s="67" t="s">
        <v>945</v>
      </c>
      <c r="B1475" s="67" t="s">
        <v>817</v>
      </c>
      <c r="C1475" s="68" t="s">
        <v>4020</v>
      </c>
      <c r="D1475" s="67" t="s">
        <v>4021</v>
      </c>
      <c r="E1475" s="69">
        <v>143.64750000000001</v>
      </c>
      <c r="F1475" s="70">
        <v>443</v>
      </c>
      <c r="G1475" s="72">
        <v>44563.5</v>
      </c>
      <c r="H1475" s="69">
        <v>364.5</v>
      </c>
      <c r="I1475" s="69">
        <v>9</v>
      </c>
      <c r="J1475" s="59">
        <f t="shared" ref="J1475:J1538" si="69">IF(I1475&gt;8,E1475/2,E1475)</f>
        <v>71.823750000000004</v>
      </c>
      <c r="K1475" s="73" t="str">
        <f t="shared" ref="K1475:K1538" si="70">IF(J1475&lt;100,"Списать","")</f>
        <v>Списать</v>
      </c>
      <c r="L1475" s="73">
        <f t="shared" ref="L1475:L1538" si="71">F1475*J1475</f>
        <v>31817.921250000003</v>
      </c>
    </row>
    <row r="1476" spans="1:12" x14ac:dyDescent="0.25">
      <c r="A1476" s="67" t="s">
        <v>1034</v>
      </c>
      <c r="B1476" s="67" t="s">
        <v>865</v>
      </c>
      <c r="C1476" s="68" t="s">
        <v>4022</v>
      </c>
      <c r="D1476" s="67" t="s">
        <v>4023</v>
      </c>
      <c r="E1476" s="69">
        <v>214.45</v>
      </c>
      <c r="F1476" s="70">
        <v>15</v>
      </c>
      <c r="G1476" s="72">
        <v>44869.5</v>
      </c>
      <c r="H1476" s="69">
        <v>730.5</v>
      </c>
      <c r="I1476" s="69">
        <v>11</v>
      </c>
      <c r="J1476" s="59">
        <f t="shared" si="69"/>
        <v>107.22499999999999</v>
      </c>
      <c r="K1476" s="73" t="str">
        <f t="shared" si="70"/>
        <v/>
      </c>
      <c r="L1476" s="73">
        <f t="shared" si="71"/>
        <v>1608.375</v>
      </c>
    </row>
    <row r="1477" spans="1:12" x14ac:dyDescent="0.25">
      <c r="A1477" s="67" t="s">
        <v>782</v>
      </c>
      <c r="B1477" s="67" t="s">
        <v>1375</v>
      </c>
      <c r="C1477" s="68" t="s">
        <v>4024</v>
      </c>
      <c r="D1477" s="67" t="s">
        <v>4025</v>
      </c>
      <c r="E1477" s="69">
        <v>18.877500000000001</v>
      </c>
      <c r="F1477" s="70">
        <v>72</v>
      </c>
      <c r="G1477" s="72">
        <v>44529</v>
      </c>
      <c r="H1477" s="69">
        <v>120</v>
      </c>
      <c r="I1477" s="69">
        <v>2</v>
      </c>
      <c r="J1477" s="59">
        <f t="shared" si="69"/>
        <v>18.877500000000001</v>
      </c>
      <c r="K1477" s="73" t="str">
        <f t="shared" si="70"/>
        <v>Списать</v>
      </c>
      <c r="L1477" s="73">
        <f t="shared" si="71"/>
        <v>1359.18</v>
      </c>
    </row>
    <row r="1478" spans="1:12" x14ac:dyDescent="0.25">
      <c r="A1478" s="67" t="s">
        <v>952</v>
      </c>
      <c r="B1478" s="67" t="s">
        <v>779</v>
      </c>
      <c r="C1478" s="68" t="s">
        <v>4026</v>
      </c>
      <c r="D1478" s="67" t="s">
        <v>4027</v>
      </c>
      <c r="E1478" s="69">
        <v>438.5258</v>
      </c>
      <c r="F1478" s="70">
        <v>17</v>
      </c>
      <c r="G1478" s="72">
        <v>45169.5</v>
      </c>
      <c r="H1478" s="69">
        <v>730.5</v>
      </c>
      <c r="I1478" s="69">
        <v>1</v>
      </c>
      <c r="J1478" s="59">
        <f t="shared" si="69"/>
        <v>438.5258</v>
      </c>
      <c r="K1478" s="73" t="str">
        <f t="shared" si="70"/>
        <v/>
      </c>
      <c r="L1478" s="73">
        <f t="shared" si="71"/>
        <v>7454.9386000000004</v>
      </c>
    </row>
    <row r="1479" spans="1:12" x14ac:dyDescent="0.25">
      <c r="A1479" s="67" t="s">
        <v>794</v>
      </c>
      <c r="B1479" s="67" t="s">
        <v>829</v>
      </c>
      <c r="C1479" s="68" t="s">
        <v>4028</v>
      </c>
      <c r="D1479" s="67" t="s">
        <v>4029</v>
      </c>
      <c r="E1479" s="69">
        <v>49.13</v>
      </c>
      <c r="F1479" s="70">
        <v>405</v>
      </c>
      <c r="G1479" s="72">
        <v>44595</v>
      </c>
      <c r="H1479" s="69">
        <v>366</v>
      </c>
      <c r="I1479" s="69">
        <v>8</v>
      </c>
      <c r="J1479" s="59">
        <f t="shared" si="69"/>
        <v>49.13</v>
      </c>
      <c r="K1479" s="73" t="str">
        <f t="shared" si="70"/>
        <v>Списать</v>
      </c>
      <c r="L1479" s="73">
        <f t="shared" si="71"/>
        <v>19897.650000000001</v>
      </c>
    </row>
    <row r="1480" spans="1:12" x14ac:dyDescent="0.25">
      <c r="A1480" s="67" t="s">
        <v>1094</v>
      </c>
      <c r="B1480" s="67" t="s">
        <v>958</v>
      </c>
      <c r="C1480" s="68" t="s">
        <v>4030</v>
      </c>
      <c r="D1480" s="67" t="s">
        <v>4031</v>
      </c>
      <c r="E1480" s="69">
        <v>214</v>
      </c>
      <c r="F1480" s="70">
        <v>39</v>
      </c>
      <c r="G1480" s="72">
        <v>44985</v>
      </c>
      <c r="H1480" s="69">
        <v>546</v>
      </c>
      <c r="I1480" s="69">
        <v>1</v>
      </c>
      <c r="J1480" s="59">
        <f t="shared" si="69"/>
        <v>214</v>
      </c>
      <c r="K1480" s="73" t="str">
        <f t="shared" si="70"/>
        <v/>
      </c>
      <c r="L1480" s="73">
        <f t="shared" si="71"/>
        <v>8346</v>
      </c>
    </row>
    <row r="1481" spans="1:12" x14ac:dyDescent="0.25">
      <c r="A1481" s="67" t="s">
        <v>794</v>
      </c>
      <c r="B1481" s="67" t="s">
        <v>795</v>
      </c>
      <c r="C1481" s="68" t="s">
        <v>4032</v>
      </c>
      <c r="D1481" s="67" t="s">
        <v>2443</v>
      </c>
      <c r="E1481" s="69">
        <v>214</v>
      </c>
      <c r="F1481" s="70">
        <v>14</v>
      </c>
      <c r="G1481" s="72">
        <v>44716.5</v>
      </c>
      <c r="H1481" s="69">
        <v>457.5</v>
      </c>
      <c r="I1481" s="69">
        <v>7</v>
      </c>
      <c r="J1481" s="59">
        <f t="shared" si="69"/>
        <v>214</v>
      </c>
      <c r="K1481" s="73" t="str">
        <f t="shared" si="70"/>
        <v/>
      </c>
      <c r="L1481" s="73">
        <f t="shared" si="71"/>
        <v>2996</v>
      </c>
    </row>
    <row r="1482" spans="1:12" x14ac:dyDescent="0.25">
      <c r="A1482" s="67" t="s">
        <v>794</v>
      </c>
      <c r="B1482" s="67" t="s">
        <v>844</v>
      </c>
      <c r="C1482" s="68" t="s">
        <v>4033</v>
      </c>
      <c r="D1482" s="67" t="s">
        <v>2158</v>
      </c>
      <c r="E1482" s="69">
        <v>154.63919999999999</v>
      </c>
      <c r="F1482" s="70">
        <v>43</v>
      </c>
      <c r="G1482" s="72">
        <v>44563.5</v>
      </c>
      <c r="H1482" s="69">
        <v>364.5</v>
      </c>
      <c r="I1482" s="69">
        <v>9</v>
      </c>
      <c r="J1482" s="59">
        <f t="shared" si="69"/>
        <v>77.319599999999994</v>
      </c>
      <c r="K1482" s="73" t="str">
        <f t="shared" si="70"/>
        <v>Списать</v>
      </c>
      <c r="L1482" s="73">
        <f t="shared" si="71"/>
        <v>3324.7427999999995</v>
      </c>
    </row>
    <row r="1483" spans="1:12" x14ac:dyDescent="0.25">
      <c r="A1483" s="67" t="s">
        <v>809</v>
      </c>
      <c r="B1483" s="67" t="s">
        <v>889</v>
      </c>
      <c r="C1483" s="68" t="s">
        <v>4034</v>
      </c>
      <c r="D1483" s="67" t="s">
        <v>4035</v>
      </c>
      <c r="E1483" s="69">
        <v>214</v>
      </c>
      <c r="F1483" s="70">
        <v>9</v>
      </c>
      <c r="G1483" s="72">
        <v>44563.5</v>
      </c>
      <c r="H1483" s="69">
        <v>364.5</v>
      </c>
      <c r="I1483" s="69">
        <v>9</v>
      </c>
      <c r="J1483" s="59">
        <f t="shared" si="69"/>
        <v>107</v>
      </c>
      <c r="K1483" s="73" t="str">
        <f t="shared" si="70"/>
        <v/>
      </c>
      <c r="L1483" s="73">
        <f t="shared" si="71"/>
        <v>963</v>
      </c>
    </row>
    <row r="1484" spans="1:12" x14ac:dyDescent="0.25">
      <c r="A1484" s="67" t="s">
        <v>1197</v>
      </c>
      <c r="B1484" s="67" t="s">
        <v>3340</v>
      </c>
      <c r="C1484" s="68" t="s">
        <v>4036</v>
      </c>
      <c r="D1484" s="67" t="s">
        <v>4037</v>
      </c>
      <c r="E1484" s="69">
        <v>214</v>
      </c>
      <c r="F1484" s="70">
        <v>74</v>
      </c>
      <c r="G1484" s="72">
        <v>47648</v>
      </c>
      <c r="H1484" s="69">
        <v>9999</v>
      </c>
      <c r="I1484" s="69">
        <v>1</v>
      </c>
      <c r="J1484" s="59">
        <f t="shared" si="69"/>
        <v>214</v>
      </c>
      <c r="K1484" s="73" t="str">
        <f t="shared" si="70"/>
        <v/>
      </c>
      <c r="L1484" s="73">
        <f t="shared" si="71"/>
        <v>15836</v>
      </c>
    </row>
    <row r="1485" spans="1:12" x14ac:dyDescent="0.25">
      <c r="A1485" s="67" t="s">
        <v>824</v>
      </c>
      <c r="B1485" s="67" t="s">
        <v>851</v>
      </c>
      <c r="C1485" s="68" t="s">
        <v>4038</v>
      </c>
      <c r="D1485" s="67" t="s">
        <v>4039</v>
      </c>
      <c r="E1485" s="69">
        <v>183.17150000000001</v>
      </c>
      <c r="F1485" s="70">
        <v>13</v>
      </c>
      <c r="G1485" s="72">
        <v>44979</v>
      </c>
      <c r="H1485" s="69">
        <v>540</v>
      </c>
      <c r="I1485" s="69">
        <v>1</v>
      </c>
      <c r="J1485" s="59">
        <f t="shared" si="69"/>
        <v>183.17150000000001</v>
      </c>
      <c r="K1485" s="73" t="str">
        <f t="shared" si="70"/>
        <v/>
      </c>
      <c r="L1485" s="73">
        <f t="shared" si="71"/>
        <v>2381.2294999999999</v>
      </c>
    </row>
    <row r="1486" spans="1:12" x14ac:dyDescent="0.25">
      <c r="A1486" s="67" t="s">
        <v>828</v>
      </c>
      <c r="B1486" s="67" t="s">
        <v>799</v>
      </c>
      <c r="C1486" s="68" t="s">
        <v>4040</v>
      </c>
      <c r="D1486" s="67" t="s">
        <v>4041</v>
      </c>
      <c r="E1486" s="69">
        <v>214</v>
      </c>
      <c r="F1486" s="70">
        <v>64</v>
      </c>
      <c r="G1486" s="72">
        <v>44565</v>
      </c>
      <c r="H1486" s="69">
        <v>366</v>
      </c>
      <c r="I1486" s="69">
        <v>9</v>
      </c>
      <c r="J1486" s="59">
        <f t="shared" si="69"/>
        <v>107</v>
      </c>
      <c r="K1486" s="73" t="str">
        <f t="shared" si="70"/>
        <v/>
      </c>
      <c r="L1486" s="73">
        <f t="shared" si="71"/>
        <v>6848</v>
      </c>
    </row>
    <row r="1487" spans="1:12" x14ac:dyDescent="0.25">
      <c r="A1487" s="67" t="s">
        <v>794</v>
      </c>
      <c r="B1487" s="67" t="s">
        <v>1703</v>
      </c>
      <c r="C1487" s="68" t="s">
        <v>4042</v>
      </c>
      <c r="D1487" s="67" t="s">
        <v>4043</v>
      </c>
      <c r="E1487" s="69">
        <v>137.05000000000001</v>
      </c>
      <c r="F1487" s="70">
        <v>80</v>
      </c>
      <c r="G1487" s="72">
        <v>45229</v>
      </c>
      <c r="H1487" s="69">
        <v>1095</v>
      </c>
      <c r="I1487" s="69">
        <v>1</v>
      </c>
      <c r="J1487" s="59">
        <f t="shared" si="69"/>
        <v>137.05000000000001</v>
      </c>
      <c r="K1487" s="73" t="str">
        <f t="shared" si="70"/>
        <v/>
      </c>
      <c r="L1487" s="73">
        <f t="shared" si="71"/>
        <v>10964</v>
      </c>
    </row>
    <row r="1488" spans="1:12" x14ac:dyDescent="0.25">
      <c r="A1488" s="67" t="s">
        <v>847</v>
      </c>
      <c r="B1488" s="67" t="s">
        <v>1221</v>
      </c>
      <c r="C1488" s="68" t="s">
        <v>4044</v>
      </c>
      <c r="D1488" s="67" t="s">
        <v>4045</v>
      </c>
      <c r="E1488" s="69">
        <v>133.0051</v>
      </c>
      <c r="F1488" s="70">
        <v>23</v>
      </c>
      <c r="G1488" s="72">
        <v>45168</v>
      </c>
      <c r="H1488" s="69">
        <v>729</v>
      </c>
      <c r="I1488" s="69">
        <v>1</v>
      </c>
      <c r="J1488" s="59">
        <f t="shared" si="69"/>
        <v>133.0051</v>
      </c>
      <c r="K1488" s="73" t="str">
        <f t="shared" si="70"/>
        <v/>
      </c>
      <c r="L1488" s="73">
        <f t="shared" si="71"/>
        <v>3059.1172999999999</v>
      </c>
    </row>
    <row r="1489" spans="1:12" x14ac:dyDescent="0.25">
      <c r="A1489" s="67" t="s">
        <v>864</v>
      </c>
      <c r="B1489" s="67" t="s">
        <v>1009</v>
      </c>
      <c r="C1489" s="68" t="s">
        <v>4046</v>
      </c>
      <c r="D1489" s="67" t="s">
        <v>4047</v>
      </c>
      <c r="E1489" s="69">
        <v>214</v>
      </c>
      <c r="F1489" s="70">
        <v>11</v>
      </c>
      <c r="G1489" s="72">
        <v>45325</v>
      </c>
      <c r="H1489" s="69">
        <v>999</v>
      </c>
      <c r="I1489" s="69">
        <v>1</v>
      </c>
      <c r="J1489" s="59">
        <f t="shared" si="69"/>
        <v>214</v>
      </c>
      <c r="K1489" s="73" t="str">
        <f t="shared" si="70"/>
        <v/>
      </c>
      <c r="L1489" s="73">
        <f t="shared" si="71"/>
        <v>2354</v>
      </c>
    </row>
    <row r="1490" spans="1:12" x14ac:dyDescent="0.25">
      <c r="A1490" s="67" t="s">
        <v>820</v>
      </c>
      <c r="B1490" s="67" t="s">
        <v>779</v>
      </c>
      <c r="C1490" s="68" t="s">
        <v>4048</v>
      </c>
      <c r="D1490" s="67" t="s">
        <v>4049</v>
      </c>
      <c r="E1490" s="69">
        <v>134.19059999999999</v>
      </c>
      <c r="F1490" s="70">
        <v>64</v>
      </c>
      <c r="G1490" s="72">
        <v>44709</v>
      </c>
      <c r="H1490" s="69">
        <v>540</v>
      </c>
      <c r="I1490" s="69">
        <v>10</v>
      </c>
      <c r="J1490" s="59">
        <f t="shared" si="69"/>
        <v>67.095299999999995</v>
      </c>
      <c r="K1490" s="73" t="str">
        <f t="shared" si="70"/>
        <v>Списать</v>
      </c>
      <c r="L1490" s="73">
        <f t="shared" si="71"/>
        <v>4294.0991999999997</v>
      </c>
    </row>
    <row r="1491" spans="1:12" x14ac:dyDescent="0.25">
      <c r="A1491" s="67" t="s">
        <v>782</v>
      </c>
      <c r="B1491" s="67" t="s">
        <v>1308</v>
      </c>
      <c r="C1491" s="68" t="s">
        <v>4050</v>
      </c>
      <c r="D1491" s="67" t="s">
        <v>4051</v>
      </c>
      <c r="E1491" s="69">
        <v>214</v>
      </c>
      <c r="F1491" s="70">
        <v>2418</v>
      </c>
      <c r="G1491" s="72">
        <v>47648</v>
      </c>
      <c r="H1491" s="69">
        <v>9999</v>
      </c>
      <c r="I1491" s="69">
        <v>10</v>
      </c>
      <c r="J1491" s="59">
        <f t="shared" si="69"/>
        <v>107</v>
      </c>
      <c r="K1491" s="73" t="str">
        <f t="shared" si="70"/>
        <v/>
      </c>
      <c r="L1491" s="73">
        <f t="shared" si="71"/>
        <v>258726</v>
      </c>
    </row>
    <row r="1492" spans="1:12" x14ac:dyDescent="0.25">
      <c r="A1492" s="67" t="s">
        <v>790</v>
      </c>
      <c r="B1492" s="67" t="s">
        <v>1811</v>
      </c>
      <c r="C1492" s="68" t="s">
        <v>4052</v>
      </c>
      <c r="D1492" s="67" t="s">
        <v>4053</v>
      </c>
      <c r="E1492" s="69">
        <v>214</v>
      </c>
      <c r="F1492" s="70">
        <v>576</v>
      </c>
      <c r="G1492" s="72">
        <v>44652</v>
      </c>
      <c r="H1492" s="69">
        <v>243</v>
      </c>
      <c r="I1492" s="69">
        <v>2</v>
      </c>
      <c r="J1492" s="59">
        <f t="shared" si="69"/>
        <v>214</v>
      </c>
      <c r="K1492" s="73" t="str">
        <f t="shared" si="70"/>
        <v/>
      </c>
      <c r="L1492" s="73">
        <f t="shared" si="71"/>
        <v>123264</v>
      </c>
    </row>
    <row r="1493" spans="1:12" x14ac:dyDescent="0.25">
      <c r="A1493" s="67" t="s">
        <v>794</v>
      </c>
      <c r="B1493" s="67" t="s">
        <v>2305</v>
      </c>
      <c r="C1493" s="68" t="s">
        <v>4054</v>
      </c>
      <c r="D1493" s="67" t="s">
        <v>4055</v>
      </c>
      <c r="E1493" s="69">
        <v>133.5958</v>
      </c>
      <c r="F1493" s="70">
        <v>8</v>
      </c>
      <c r="G1493" s="72">
        <v>45160.5</v>
      </c>
      <c r="H1493" s="69">
        <v>721.5</v>
      </c>
      <c r="I1493" s="69">
        <v>1</v>
      </c>
      <c r="J1493" s="59">
        <f t="shared" si="69"/>
        <v>133.5958</v>
      </c>
      <c r="K1493" s="73" t="str">
        <f t="shared" si="70"/>
        <v/>
      </c>
      <c r="L1493" s="73">
        <f t="shared" si="71"/>
        <v>1068.7664</v>
      </c>
    </row>
    <row r="1494" spans="1:12" x14ac:dyDescent="0.25">
      <c r="A1494" s="67" t="s">
        <v>1828</v>
      </c>
      <c r="B1494" s="67" t="s">
        <v>2305</v>
      </c>
      <c r="C1494" s="68" t="s">
        <v>4056</v>
      </c>
      <c r="D1494" s="67" t="s">
        <v>4057</v>
      </c>
      <c r="E1494" s="69">
        <v>198.4315</v>
      </c>
      <c r="F1494" s="70">
        <v>7</v>
      </c>
      <c r="G1494" s="72">
        <v>45160.5</v>
      </c>
      <c r="H1494" s="69">
        <v>721.5</v>
      </c>
      <c r="I1494" s="69">
        <v>1</v>
      </c>
      <c r="J1494" s="59">
        <f t="shared" si="69"/>
        <v>198.4315</v>
      </c>
      <c r="K1494" s="73" t="str">
        <f t="shared" si="70"/>
        <v/>
      </c>
      <c r="L1494" s="73">
        <f t="shared" si="71"/>
        <v>1389.0205000000001</v>
      </c>
    </row>
    <row r="1495" spans="1:12" x14ac:dyDescent="0.25">
      <c r="A1495" s="67" t="s">
        <v>828</v>
      </c>
      <c r="B1495" s="67" t="s">
        <v>958</v>
      </c>
      <c r="C1495" s="68" t="s">
        <v>4058</v>
      </c>
      <c r="D1495" s="67" t="s">
        <v>4059</v>
      </c>
      <c r="E1495" s="69">
        <v>613.30560000000003</v>
      </c>
      <c r="F1495" s="70">
        <v>23</v>
      </c>
      <c r="G1495" s="72">
        <v>44421</v>
      </c>
      <c r="H1495" s="69">
        <v>162</v>
      </c>
      <c r="I1495" s="69">
        <v>7</v>
      </c>
      <c r="J1495" s="59">
        <f t="shared" si="69"/>
        <v>613.30560000000003</v>
      </c>
      <c r="K1495" s="73" t="str">
        <f t="shared" si="70"/>
        <v/>
      </c>
      <c r="L1495" s="73">
        <f t="shared" si="71"/>
        <v>14106.0288</v>
      </c>
    </row>
    <row r="1496" spans="1:12" x14ac:dyDescent="0.25">
      <c r="A1496" s="67" t="s">
        <v>824</v>
      </c>
      <c r="B1496" s="67" t="s">
        <v>1340</v>
      </c>
      <c r="C1496" s="68" t="s">
        <v>4060</v>
      </c>
      <c r="D1496" s="67" t="s">
        <v>4061</v>
      </c>
      <c r="E1496" s="69">
        <v>214</v>
      </c>
      <c r="F1496" s="70">
        <v>102</v>
      </c>
      <c r="G1496" s="72">
        <v>45229</v>
      </c>
      <c r="H1496" s="69">
        <v>1095</v>
      </c>
      <c r="I1496" s="69">
        <v>1</v>
      </c>
      <c r="J1496" s="59">
        <f t="shared" si="69"/>
        <v>214</v>
      </c>
      <c r="K1496" s="73" t="str">
        <f t="shared" si="70"/>
        <v/>
      </c>
      <c r="L1496" s="73">
        <f t="shared" si="71"/>
        <v>21828</v>
      </c>
    </row>
    <row r="1497" spans="1:12" x14ac:dyDescent="0.25">
      <c r="A1497" s="67" t="s">
        <v>1121</v>
      </c>
      <c r="B1497" s="67" t="s">
        <v>799</v>
      </c>
      <c r="C1497" s="68" t="s">
        <v>4062</v>
      </c>
      <c r="D1497" s="67" t="s">
        <v>4063</v>
      </c>
      <c r="E1497" s="69">
        <v>109.16849999999999</v>
      </c>
      <c r="F1497" s="70">
        <v>97</v>
      </c>
      <c r="G1497" s="72">
        <v>44980.5</v>
      </c>
      <c r="H1497" s="69">
        <v>541.5</v>
      </c>
      <c r="I1497" s="69">
        <v>1</v>
      </c>
      <c r="J1497" s="59">
        <f t="shared" si="69"/>
        <v>109.16849999999999</v>
      </c>
      <c r="K1497" s="73" t="str">
        <f t="shared" si="70"/>
        <v/>
      </c>
      <c r="L1497" s="73">
        <f t="shared" si="71"/>
        <v>10589.344499999999</v>
      </c>
    </row>
    <row r="1498" spans="1:12" x14ac:dyDescent="0.25">
      <c r="A1498" s="67" t="s">
        <v>828</v>
      </c>
      <c r="B1498" s="67" t="s">
        <v>869</v>
      </c>
      <c r="C1498" s="68" t="s">
        <v>4064</v>
      </c>
      <c r="D1498" s="67" t="s">
        <v>4065</v>
      </c>
      <c r="E1498" s="69">
        <v>214</v>
      </c>
      <c r="F1498" s="70">
        <v>20</v>
      </c>
      <c r="G1498" s="72">
        <v>44559</v>
      </c>
      <c r="H1498" s="69">
        <v>360</v>
      </c>
      <c r="I1498" s="69">
        <v>9</v>
      </c>
      <c r="J1498" s="59">
        <f t="shared" si="69"/>
        <v>107</v>
      </c>
      <c r="K1498" s="73" t="str">
        <f t="shared" si="70"/>
        <v/>
      </c>
      <c r="L1498" s="73">
        <f t="shared" si="71"/>
        <v>2140</v>
      </c>
    </row>
    <row r="1499" spans="1:12" x14ac:dyDescent="0.25">
      <c r="A1499" s="67" t="s">
        <v>1038</v>
      </c>
      <c r="B1499" s="67" t="s">
        <v>1783</v>
      </c>
      <c r="C1499" s="68" t="s">
        <v>4066</v>
      </c>
      <c r="D1499" s="67" t="s">
        <v>4067</v>
      </c>
      <c r="E1499" s="69">
        <v>214</v>
      </c>
      <c r="F1499" s="70">
        <v>202</v>
      </c>
      <c r="G1499" s="72">
        <v>44565</v>
      </c>
      <c r="H1499" s="69">
        <v>366</v>
      </c>
      <c r="I1499" s="69">
        <v>9</v>
      </c>
      <c r="J1499" s="59">
        <f t="shared" si="69"/>
        <v>107</v>
      </c>
      <c r="K1499" s="73" t="str">
        <f t="shared" si="70"/>
        <v/>
      </c>
      <c r="L1499" s="73">
        <f t="shared" si="71"/>
        <v>21614</v>
      </c>
    </row>
    <row r="1500" spans="1:12" x14ac:dyDescent="0.25">
      <c r="A1500" s="67" t="s">
        <v>786</v>
      </c>
      <c r="B1500" s="67" t="s">
        <v>1276</v>
      </c>
      <c r="C1500" s="68" t="s">
        <v>4068</v>
      </c>
      <c r="D1500" s="67" t="s">
        <v>4069</v>
      </c>
      <c r="E1500" s="69">
        <v>154.3672</v>
      </c>
      <c r="F1500" s="70">
        <v>6</v>
      </c>
      <c r="G1500" s="72">
        <v>44899.5</v>
      </c>
      <c r="H1500" s="69">
        <v>730.5</v>
      </c>
      <c r="I1500" s="69">
        <v>10</v>
      </c>
      <c r="J1500" s="59">
        <f t="shared" si="69"/>
        <v>77.183599999999998</v>
      </c>
      <c r="K1500" s="73" t="str">
        <f t="shared" si="70"/>
        <v>Списать</v>
      </c>
      <c r="L1500" s="73">
        <f t="shared" si="71"/>
        <v>463.10159999999996</v>
      </c>
    </row>
    <row r="1501" spans="1:12" x14ac:dyDescent="0.25">
      <c r="A1501" s="67" t="s">
        <v>782</v>
      </c>
      <c r="B1501" s="67" t="s">
        <v>844</v>
      </c>
      <c r="C1501" s="68" t="s">
        <v>4070</v>
      </c>
      <c r="D1501" s="67" t="s">
        <v>1381</v>
      </c>
      <c r="E1501" s="69">
        <v>214</v>
      </c>
      <c r="F1501" s="70">
        <v>72</v>
      </c>
      <c r="G1501" s="72">
        <v>44563.5</v>
      </c>
      <c r="H1501" s="69">
        <v>364.5</v>
      </c>
      <c r="I1501" s="69">
        <v>9</v>
      </c>
      <c r="J1501" s="59">
        <f t="shared" si="69"/>
        <v>107</v>
      </c>
      <c r="K1501" s="73" t="str">
        <f t="shared" si="70"/>
        <v/>
      </c>
      <c r="L1501" s="73">
        <f t="shared" si="71"/>
        <v>7704</v>
      </c>
    </row>
    <row r="1502" spans="1:12" x14ac:dyDescent="0.25">
      <c r="A1502" s="67" t="s">
        <v>1002</v>
      </c>
      <c r="B1502" s="67" t="s">
        <v>1165</v>
      </c>
      <c r="C1502" s="68" t="s">
        <v>4071</v>
      </c>
      <c r="D1502" s="67" t="s">
        <v>4072</v>
      </c>
      <c r="E1502" s="69">
        <v>350.05070000000001</v>
      </c>
      <c r="F1502" s="70">
        <v>410</v>
      </c>
      <c r="G1502" s="72">
        <v>44563.5</v>
      </c>
      <c r="H1502" s="69">
        <v>364.5</v>
      </c>
      <c r="I1502" s="69">
        <v>9</v>
      </c>
      <c r="J1502" s="59">
        <f t="shared" si="69"/>
        <v>175.02535</v>
      </c>
      <c r="K1502" s="73" t="str">
        <f t="shared" si="70"/>
        <v/>
      </c>
      <c r="L1502" s="73">
        <f t="shared" si="71"/>
        <v>71760.393500000006</v>
      </c>
    </row>
    <row r="1503" spans="1:12" x14ac:dyDescent="0.25">
      <c r="A1503" s="67" t="s">
        <v>794</v>
      </c>
      <c r="B1503" s="67" t="s">
        <v>963</v>
      </c>
      <c r="C1503" s="68" t="s">
        <v>4073</v>
      </c>
      <c r="D1503" s="67" t="s">
        <v>4074</v>
      </c>
      <c r="E1503" s="69">
        <v>207.18799999999999</v>
      </c>
      <c r="F1503" s="70">
        <v>81</v>
      </c>
      <c r="G1503" s="72">
        <v>44563.5</v>
      </c>
      <c r="H1503" s="69">
        <v>364.5</v>
      </c>
      <c r="I1503" s="69">
        <v>9</v>
      </c>
      <c r="J1503" s="59">
        <f t="shared" si="69"/>
        <v>103.59399999999999</v>
      </c>
      <c r="K1503" s="73" t="str">
        <f t="shared" si="70"/>
        <v/>
      </c>
      <c r="L1503" s="73">
        <f t="shared" si="71"/>
        <v>8391.1139999999996</v>
      </c>
    </row>
    <row r="1504" spans="1:12" x14ac:dyDescent="0.25">
      <c r="A1504" s="67" t="s">
        <v>1828</v>
      </c>
      <c r="B1504" s="67" t="s">
        <v>775</v>
      </c>
      <c r="C1504" s="68" t="s">
        <v>4075</v>
      </c>
      <c r="D1504" s="67" t="s">
        <v>4076</v>
      </c>
      <c r="E1504" s="69">
        <v>287.32010000000002</v>
      </c>
      <c r="F1504" s="70">
        <v>23</v>
      </c>
      <c r="G1504" s="72">
        <v>45169.5</v>
      </c>
      <c r="H1504" s="69">
        <v>730.5</v>
      </c>
      <c r="I1504" s="69">
        <v>1</v>
      </c>
      <c r="J1504" s="59">
        <f t="shared" si="69"/>
        <v>287.32010000000002</v>
      </c>
      <c r="K1504" s="73" t="str">
        <f t="shared" si="70"/>
        <v/>
      </c>
      <c r="L1504" s="73">
        <f t="shared" si="71"/>
        <v>6608.3623000000007</v>
      </c>
    </row>
    <row r="1505" spans="1:12" x14ac:dyDescent="0.25">
      <c r="A1505" s="67" t="s">
        <v>4077</v>
      </c>
      <c r="B1505" s="67" t="s">
        <v>1012</v>
      </c>
      <c r="C1505" s="68" t="s">
        <v>4078</v>
      </c>
      <c r="D1505" s="67" t="s">
        <v>4079</v>
      </c>
      <c r="E1505" s="69">
        <v>214</v>
      </c>
      <c r="F1505" s="70">
        <v>265</v>
      </c>
      <c r="G1505" s="72">
        <v>45340.5</v>
      </c>
      <c r="H1505" s="69">
        <v>901.5</v>
      </c>
      <c r="I1505" s="69">
        <v>1</v>
      </c>
      <c r="J1505" s="59">
        <f t="shared" si="69"/>
        <v>214</v>
      </c>
      <c r="K1505" s="73" t="str">
        <f t="shared" si="70"/>
        <v/>
      </c>
      <c r="L1505" s="73">
        <f t="shared" si="71"/>
        <v>56710</v>
      </c>
    </row>
    <row r="1506" spans="1:12" x14ac:dyDescent="0.25">
      <c r="A1506" s="67" t="s">
        <v>820</v>
      </c>
      <c r="B1506" s="67" t="s">
        <v>992</v>
      </c>
      <c r="C1506" s="68" t="s">
        <v>4080</v>
      </c>
      <c r="D1506" s="67" t="s">
        <v>4081</v>
      </c>
      <c r="E1506" s="69">
        <v>49.009099999999997</v>
      </c>
      <c r="F1506" s="70">
        <v>220</v>
      </c>
      <c r="G1506" s="72">
        <v>44649</v>
      </c>
      <c r="H1506" s="69">
        <v>210</v>
      </c>
      <c r="I1506" s="69">
        <v>1</v>
      </c>
      <c r="J1506" s="59">
        <f t="shared" si="69"/>
        <v>49.009099999999997</v>
      </c>
      <c r="K1506" s="73" t="str">
        <f t="shared" si="70"/>
        <v>Списать</v>
      </c>
      <c r="L1506" s="73">
        <f t="shared" si="71"/>
        <v>10782.001999999999</v>
      </c>
    </row>
    <row r="1507" spans="1:12" x14ac:dyDescent="0.25">
      <c r="A1507" s="67" t="s">
        <v>1908</v>
      </c>
      <c r="B1507" s="67" t="s">
        <v>1677</v>
      </c>
      <c r="C1507" s="68" t="s">
        <v>4082</v>
      </c>
      <c r="D1507" s="67" t="s">
        <v>4083</v>
      </c>
      <c r="E1507" s="69">
        <v>214</v>
      </c>
      <c r="F1507" s="70">
        <v>0</v>
      </c>
      <c r="G1507" s="72">
        <v>44899.5</v>
      </c>
      <c r="H1507" s="69">
        <v>730.5</v>
      </c>
      <c r="I1507" s="69">
        <v>10</v>
      </c>
      <c r="J1507" s="59">
        <f t="shared" si="69"/>
        <v>107</v>
      </c>
      <c r="K1507" s="73" t="str">
        <f t="shared" si="70"/>
        <v/>
      </c>
      <c r="L1507" s="73">
        <f t="shared" si="71"/>
        <v>0</v>
      </c>
    </row>
    <row r="1508" spans="1:12" x14ac:dyDescent="0.25">
      <c r="A1508" s="67" t="s">
        <v>945</v>
      </c>
      <c r="B1508" s="67" t="s">
        <v>1214</v>
      </c>
      <c r="C1508" s="68" t="s">
        <v>4084</v>
      </c>
      <c r="D1508" s="67" t="s">
        <v>4085</v>
      </c>
      <c r="E1508" s="69">
        <v>214</v>
      </c>
      <c r="F1508" s="70">
        <v>1918</v>
      </c>
      <c r="G1508" s="72">
        <v>44709</v>
      </c>
      <c r="H1508" s="69">
        <v>540</v>
      </c>
      <c r="I1508" s="69">
        <v>10</v>
      </c>
      <c r="J1508" s="59">
        <f t="shared" si="69"/>
        <v>107</v>
      </c>
      <c r="K1508" s="73" t="str">
        <f t="shared" si="70"/>
        <v/>
      </c>
      <c r="L1508" s="73">
        <f t="shared" si="71"/>
        <v>205226</v>
      </c>
    </row>
    <row r="1509" spans="1:12" x14ac:dyDescent="0.25">
      <c r="A1509" s="67" t="s">
        <v>836</v>
      </c>
      <c r="B1509" s="67" t="s">
        <v>2909</v>
      </c>
      <c r="C1509" s="68" t="s">
        <v>4086</v>
      </c>
      <c r="D1509" s="67" t="s">
        <v>4087</v>
      </c>
      <c r="E1509" s="69">
        <v>214</v>
      </c>
      <c r="F1509" s="70">
        <v>160</v>
      </c>
      <c r="G1509" s="72">
        <v>45229</v>
      </c>
      <c r="H1509" s="69">
        <v>1095</v>
      </c>
      <c r="I1509" s="69">
        <v>1</v>
      </c>
      <c r="J1509" s="59">
        <f t="shared" si="69"/>
        <v>214</v>
      </c>
      <c r="K1509" s="73" t="str">
        <f t="shared" si="70"/>
        <v/>
      </c>
      <c r="L1509" s="73">
        <f t="shared" si="71"/>
        <v>34240</v>
      </c>
    </row>
    <row r="1510" spans="1:12" x14ac:dyDescent="0.25">
      <c r="A1510" s="67" t="s">
        <v>794</v>
      </c>
      <c r="B1510" s="67" t="s">
        <v>1375</v>
      </c>
      <c r="C1510" s="68" t="s">
        <v>4088</v>
      </c>
      <c r="D1510" s="67" t="s">
        <v>4089</v>
      </c>
      <c r="E1510" s="69">
        <v>71.575999999999993</v>
      </c>
      <c r="F1510" s="70">
        <v>18</v>
      </c>
      <c r="G1510" s="72">
        <v>44656.5</v>
      </c>
      <c r="H1510" s="69">
        <v>457.5</v>
      </c>
      <c r="I1510" s="69">
        <v>9</v>
      </c>
      <c r="J1510" s="59">
        <f t="shared" si="69"/>
        <v>35.787999999999997</v>
      </c>
      <c r="K1510" s="73" t="str">
        <f t="shared" si="70"/>
        <v>Списать</v>
      </c>
      <c r="L1510" s="73">
        <f t="shared" si="71"/>
        <v>644.18399999999997</v>
      </c>
    </row>
    <row r="1511" spans="1:12" x14ac:dyDescent="0.25">
      <c r="A1511" s="67" t="s">
        <v>2069</v>
      </c>
      <c r="B1511" s="67" t="s">
        <v>869</v>
      </c>
      <c r="C1511" s="68" t="s">
        <v>4090</v>
      </c>
      <c r="D1511" s="67" t="s">
        <v>4091</v>
      </c>
      <c r="E1511" s="69">
        <v>214</v>
      </c>
      <c r="F1511" s="70">
        <v>80</v>
      </c>
      <c r="G1511" s="72">
        <v>44560.5</v>
      </c>
      <c r="H1511" s="69">
        <v>361.5</v>
      </c>
      <c r="I1511" s="69">
        <v>9</v>
      </c>
      <c r="J1511" s="59">
        <f t="shared" si="69"/>
        <v>107</v>
      </c>
      <c r="K1511" s="73" t="str">
        <f t="shared" si="70"/>
        <v/>
      </c>
      <c r="L1511" s="73">
        <f t="shared" si="71"/>
        <v>8560</v>
      </c>
    </row>
    <row r="1512" spans="1:12" x14ac:dyDescent="0.25">
      <c r="A1512" s="67" t="s">
        <v>809</v>
      </c>
      <c r="B1512" s="67" t="s">
        <v>907</v>
      </c>
      <c r="C1512" s="68" t="s">
        <v>4092</v>
      </c>
      <c r="D1512" s="67" t="s">
        <v>4093</v>
      </c>
      <c r="E1512" s="69">
        <v>214</v>
      </c>
      <c r="F1512" s="70">
        <v>40</v>
      </c>
      <c r="G1512" s="72">
        <v>44593.5</v>
      </c>
      <c r="H1512" s="69">
        <v>364.5</v>
      </c>
      <c r="I1512" s="69">
        <v>8</v>
      </c>
      <c r="J1512" s="59">
        <f t="shared" si="69"/>
        <v>214</v>
      </c>
      <c r="K1512" s="73" t="str">
        <f t="shared" si="70"/>
        <v/>
      </c>
      <c r="L1512" s="73">
        <f t="shared" si="71"/>
        <v>8560</v>
      </c>
    </row>
    <row r="1513" spans="1:12" x14ac:dyDescent="0.25">
      <c r="A1513" s="67" t="s">
        <v>945</v>
      </c>
      <c r="B1513" s="67" t="s">
        <v>3123</v>
      </c>
      <c r="C1513" s="68" t="s">
        <v>4094</v>
      </c>
      <c r="D1513" s="67" t="s">
        <v>4095</v>
      </c>
      <c r="E1513" s="69">
        <v>223</v>
      </c>
      <c r="F1513" s="70">
        <v>59</v>
      </c>
      <c r="G1513" s="72">
        <v>47648</v>
      </c>
      <c r="H1513" s="69">
        <v>9999</v>
      </c>
      <c r="I1513" s="69">
        <v>1</v>
      </c>
      <c r="J1513" s="59">
        <f t="shared" si="69"/>
        <v>223</v>
      </c>
      <c r="K1513" s="73" t="str">
        <f t="shared" si="70"/>
        <v/>
      </c>
      <c r="L1513" s="73">
        <f t="shared" si="71"/>
        <v>13157</v>
      </c>
    </row>
    <row r="1514" spans="1:12" x14ac:dyDescent="0.25">
      <c r="A1514" s="67" t="s">
        <v>968</v>
      </c>
      <c r="B1514" s="67" t="s">
        <v>779</v>
      </c>
      <c r="C1514" s="68" t="s">
        <v>4096</v>
      </c>
      <c r="D1514" s="67" t="s">
        <v>4097</v>
      </c>
      <c r="E1514" s="69">
        <v>214</v>
      </c>
      <c r="F1514" s="70">
        <v>671</v>
      </c>
      <c r="G1514" s="72">
        <v>45169.5</v>
      </c>
      <c r="H1514" s="69">
        <v>730.5</v>
      </c>
      <c r="I1514" s="69">
        <v>1</v>
      </c>
      <c r="J1514" s="59">
        <f t="shared" si="69"/>
        <v>214</v>
      </c>
      <c r="K1514" s="73" t="str">
        <f t="shared" si="70"/>
        <v/>
      </c>
      <c r="L1514" s="73">
        <f t="shared" si="71"/>
        <v>143594</v>
      </c>
    </row>
    <row r="1515" spans="1:12" x14ac:dyDescent="0.25">
      <c r="A1515" s="67" t="s">
        <v>4098</v>
      </c>
      <c r="B1515" s="67" t="s">
        <v>958</v>
      </c>
      <c r="C1515" s="68" t="s">
        <v>4099</v>
      </c>
      <c r="D1515" s="67" t="s">
        <v>4100</v>
      </c>
      <c r="E1515" s="69">
        <v>214</v>
      </c>
      <c r="F1515" s="70">
        <v>48</v>
      </c>
      <c r="G1515" s="72">
        <v>45174</v>
      </c>
      <c r="H1515" s="69">
        <v>735</v>
      </c>
      <c r="I1515" s="69">
        <v>1</v>
      </c>
      <c r="J1515" s="59">
        <f t="shared" si="69"/>
        <v>214</v>
      </c>
      <c r="K1515" s="73" t="str">
        <f t="shared" si="70"/>
        <v/>
      </c>
      <c r="L1515" s="73">
        <f t="shared" si="71"/>
        <v>10272</v>
      </c>
    </row>
    <row r="1516" spans="1:12" x14ac:dyDescent="0.25">
      <c r="A1516" s="67" t="s">
        <v>977</v>
      </c>
      <c r="B1516" s="67" t="s">
        <v>901</v>
      </c>
      <c r="C1516" s="68" t="s">
        <v>4101</v>
      </c>
      <c r="D1516" s="67" t="s">
        <v>4102</v>
      </c>
      <c r="E1516" s="69">
        <v>214</v>
      </c>
      <c r="F1516" s="70">
        <v>0</v>
      </c>
      <c r="G1516" s="72">
        <v>44649</v>
      </c>
      <c r="H1516" s="69">
        <v>240</v>
      </c>
      <c r="I1516" s="69">
        <v>2</v>
      </c>
      <c r="J1516" s="59">
        <f t="shared" si="69"/>
        <v>214</v>
      </c>
      <c r="K1516" s="73" t="str">
        <f t="shared" si="70"/>
        <v/>
      </c>
      <c r="L1516" s="73">
        <f t="shared" si="71"/>
        <v>0</v>
      </c>
    </row>
    <row r="1517" spans="1:12" x14ac:dyDescent="0.25">
      <c r="A1517" s="67" t="s">
        <v>828</v>
      </c>
      <c r="B1517" s="67" t="s">
        <v>1490</v>
      </c>
      <c r="C1517" s="68" t="s">
        <v>4103</v>
      </c>
      <c r="D1517" s="67" t="s">
        <v>4104</v>
      </c>
      <c r="E1517" s="69">
        <v>214</v>
      </c>
      <c r="F1517" s="70">
        <v>104</v>
      </c>
      <c r="G1517" s="72">
        <v>45229</v>
      </c>
      <c r="H1517" s="69">
        <v>1095</v>
      </c>
      <c r="I1517" s="69">
        <v>1</v>
      </c>
      <c r="J1517" s="59">
        <f t="shared" si="69"/>
        <v>214</v>
      </c>
      <c r="K1517" s="73" t="str">
        <f t="shared" si="70"/>
        <v/>
      </c>
      <c r="L1517" s="73">
        <f t="shared" si="71"/>
        <v>22256</v>
      </c>
    </row>
    <row r="1518" spans="1:12" x14ac:dyDescent="0.25">
      <c r="A1518" s="67" t="s">
        <v>782</v>
      </c>
      <c r="B1518" s="67" t="s">
        <v>833</v>
      </c>
      <c r="C1518" s="68" t="s">
        <v>4105</v>
      </c>
      <c r="D1518" s="67" t="s">
        <v>4106</v>
      </c>
      <c r="E1518" s="69">
        <v>378.3</v>
      </c>
      <c r="F1518" s="70">
        <v>51</v>
      </c>
      <c r="G1518" s="72">
        <v>44623.5</v>
      </c>
      <c r="H1518" s="69">
        <v>364.5</v>
      </c>
      <c r="I1518" s="69">
        <v>7</v>
      </c>
      <c r="J1518" s="59">
        <f t="shared" si="69"/>
        <v>378.3</v>
      </c>
      <c r="K1518" s="73" t="str">
        <f t="shared" si="70"/>
        <v/>
      </c>
      <c r="L1518" s="73">
        <f t="shared" si="71"/>
        <v>19293.3</v>
      </c>
    </row>
    <row r="1519" spans="1:12" x14ac:dyDescent="0.25">
      <c r="A1519" s="67" t="s">
        <v>900</v>
      </c>
      <c r="B1519" s="67" t="s">
        <v>2305</v>
      </c>
      <c r="C1519" s="68" t="s">
        <v>4107</v>
      </c>
      <c r="D1519" s="67" t="s">
        <v>4108</v>
      </c>
      <c r="E1519" s="69">
        <v>271.07530000000003</v>
      </c>
      <c r="F1519" s="70">
        <v>11</v>
      </c>
      <c r="G1519" s="72">
        <v>44890.5</v>
      </c>
      <c r="H1519" s="69">
        <v>721.5</v>
      </c>
      <c r="I1519" s="69">
        <v>10</v>
      </c>
      <c r="J1519" s="59">
        <f t="shared" si="69"/>
        <v>135.53765000000001</v>
      </c>
      <c r="K1519" s="73" t="str">
        <f t="shared" si="70"/>
        <v/>
      </c>
      <c r="L1519" s="73">
        <f t="shared" si="71"/>
        <v>1490.9141500000001</v>
      </c>
    </row>
    <row r="1520" spans="1:12" x14ac:dyDescent="0.25">
      <c r="A1520" s="67" t="s">
        <v>836</v>
      </c>
      <c r="B1520" s="67" t="s">
        <v>1811</v>
      </c>
      <c r="C1520" s="68" t="s">
        <v>4109</v>
      </c>
      <c r="D1520" s="67" t="s">
        <v>4110</v>
      </c>
      <c r="E1520" s="69">
        <v>105.44</v>
      </c>
      <c r="F1520" s="70">
        <v>11</v>
      </c>
      <c r="G1520" s="72">
        <v>44592</v>
      </c>
      <c r="H1520" s="69">
        <v>243</v>
      </c>
      <c r="I1520" s="69">
        <v>4</v>
      </c>
      <c r="J1520" s="59">
        <f t="shared" si="69"/>
        <v>105.44</v>
      </c>
      <c r="K1520" s="73" t="str">
        <f t="shared" si="70"/>
        <v/>
      </c>
      <c r="L1520" s="73">
        <f t="shared" si="71"/>
        <v>1159.8399999999999</v>
      </c>
    </row>
    <row r="1521" spans="1:12" x14ac:dyDescent="0.25">
      <c r="A1521" s="67" t="s">
        <v>858</v>
      </c>
      <c r="B1521" s="67" t="s">
        <v>1082</v>
      </c>
      <c r="C1521" s="68" t="s">
        <v>4111</v>
      </c>
      <c r="D1521" s="67" t="s">
        <v>4112</v>
      </c>
      <c r="E1521" s="69">
        <v>214</v>
      </c>
      <c r="F1521" s="70">
        <v>277</v>
      </c>
      <c r="G1521" s="72">
        <v>44829</v>
      </c>
      <c r="H1521" s="69">
        <v>660</v>
      </c>
      <c r="I1521" s="69">
        <v>10</v>
      </c>
      <c r="J1521" s="59">
        <f t="shared" si="69"/>
        <v>107</v>
      </c>
      <c r="K1521" s="73" t="str">
        <f t="shared" si="70"/>
        <v/>
      </c>
      <c r="L1521" s="73">
        <f t="shared" si="71"/>
        <v>29639</v>
      </c>
    </row>
    <row r="1522" spans="1:12" x14ac:dyDescent="0.25">
      <c r="A1522" s="67" t="s">
        <v>881</v>
      </c>
      <c r="B1522" s="67" t="s">
        <v>935</v>
      </c>
      <c r="C1522" s="68" t="s">
        <v>4113</v>
      </c>
      <c r="D1522" s="67" t="s">
        <v>4114</v>
      </c>
      <c r="E1522" s="69">
        <v>252.92</v>
      </c>
      <c r="F1522" s="70">
        <v>44</v>
      </c>
      <c r="G1522" s="72">
        <v>44498.5</v>
      </c>
      <c r="H1522" s="69">
        <v>1825.5</v>
      </c>
      <c r="I1522" s="69">
        <v>1</v>
      </c>
      <c r="J1522" s="59">
        <f t="shared" si="69"/>
        <v>252.92</v>
      </c>
      <c r="K1522" s="73" t="str">
        <f t="shared" si="70"/>
        <v/>
      </c>
      <c r="L1522" s="73">
        <f t="shared" si="71"/>
        <v>11128.48</v>
      </c>
    </row>
    <row r="1523" spans="1:12" x14ac:dyDescent="0.25">
      <c r="A1523" s="67" t="s">
        <v>900</v>
      </c>
      <c r="B1523" s="67" t="s">
        <v>1159</v>
      </c>
      <c r="C1523" s="68" t="s">
        <v>4115</v>
      </c>
      <c r="D1523" s="67" t="s">
        <v>4116</v>
      </c>
      <c r="E1523" s="69">
        <v>214</v>
      </c>
      <c r="F1523" s="70">
        <v>50</v>
      </c>
      <c r="G1523" s="72">
        <v>47648</v>
      </c>
      <c r="H1523" s="69">
        <v>9999</v>
      </c>
      <c r="I1523" s="69">
        <v>10</v>
      </c>
      <c r="J1523" s="59">
        <f t="shared" si="69"/>
        <v>107</v>
      </c>
      <c r="K1523" s="73" t="str">
        <f t="shared" si="70"/>
        <v/>
      </c>
      <c r="L1523" s="73">
        <f t="shared" si="71"/>
        <v>5350</v>
      </c>
    </row>
    <row r="1524" spans="1:12" x14ac:dyDescent="0.25">
      <c r="A1524" s="67" t="s">
        <v>1130</v>
      </c>
      <c r="B1524" s="67" t="s">
        <v>829</v>
      </c>
      <c r="C1524" s="68" t="s">
        <v>4117</v>
      </c>
      <c r="D1524" s="67" t="s">
        <v>4118</v>
      </c>
      <c r="E1524" s="69">
        <v>26.13</v>
      </c>
      <c r="F1524" s="70">
        <v>193</v>
      </c>
      <c r="G1524" s="72">
        <v>44565</v>
      </c>
      <c r="H1524" s="69">
        <v>276</v>
      </c>
      <c r="I1524" s="69">
        <v>6</v>
      </c>
      <c r="J1524" s="59">
        <f t="shared" si="69"/>
        <v>26.13</v>
      </c>
      <c r="K1524" s="73" t="str">
        <f t="shared" si="70"/>
        <v>Списать</v>
      </c>
      <c r="L1524" s="73">
        <f t="shared" si="71"/>
        <v>5043.09</v>
      </c>
    </row>
    <row r="1525" spans="1:12" x14ac:dyDescent="0.25">
      <c r="A1525" s="67" t="s">
        <v>3789</v>
      </c>
      <c r="B1525" s="67" t="s">
        <v>1279</v>
      </c>
      <c r="C1525" s="68" t="s">
        <v>4119</v>
      </c>
      <c r="D1525" s="67" t="s">
        <v>4120</v>
      </c>
      <c r="E1525" s="69">
        <v>214</v>
      </c>
      <c r="F1525" s="70">
        <v>54</v>
      </c>
      <c r="G1525" s="72">
        <v>44769</v>
      </c>
      <c r="H1525" s="69">
        <v>600</v>
      </c>
      <c r="I1525" s="69">
        <v>10</v>
      </c>
      <c r="J1525" s="59">
        <f t="shared" si="69"/>
        <v>107</v>
      </c>
      <c r="K1525" s="73" t="str">
        <f t="shared" si="70"/>
        <v/>
      </c>
      <c r="L1525" s="73">
        <f t="shared" si="71"/>
        <v>5778</v>
      </c>
    </row>
    <row r="1526" spans="1:12" x14ac:dyDescent="0.25">
      <c r="A1526" s="67" t="s">
        <v>1038</v>
      </c>
      <c r="B1526" s="67" t="s">
        <v>865</v>
      </c>
      <c r="C1526" s="68" t="s">
        <v>4121</v>
      </c>
      <c r="D1526" s="67" t="s">
        <v>4122</v>
      </c>
      <c r="E1526" s="69">
        <v>187.05520000000001</v>
      </c>
      <c r="F1526" s="70">
        <v>0</v>
      </c>
      <c r="G1526" s="72">
        <v>45168</v>
      </c>
      <c r="H1526" s="69">
        <v>729</v>
      </c>
      <c r="I1526" s="69">
        <v>1</v>
      </c>
      <c r="J1526" s="59">
        <f t="shared" si="69"/>
        <v>187.05520000000001</v>
      </c>
      <c r="K1526" s="73" t="str">
        <f t="shared" si="70"/>
        <v/>
      </c>
      <c r="L1526" s="73">
        <f t="shared" si="71"/>
        <v>0</v>
      </c>
    </row>
    <row r="1527" spans="1:12" x14ac:dyDescent="0.25">
      <c r="A1527" s="67" t="s">
        <v>892</v>
      </c>
      <c r="B1527" s="67" t="s">
        <v>2341</v>
      </c>
      <c r="C1527" s="68" t="s">
        <v>4123</v>
      </c>
      <c r="D1527" s="67" t="s">
        <v>4124</v>
      </c>
      <c r="E1527" s="69">
        <v>107.5391</v>
      </c>
      <c r="F1527" s="70">
        <v>19</v>
      </c>
      <c r="G1527" s="72">
        <v>44869.5</v>
      </c>
      <c r="H1527" s="69">
        <v>730.5</v>
      </c>
      <c r="I1527" s="69">
        <v>11</v>
      </c>
      <c r="J1527" s="59">
        <f t="shared" si="69"/>
        <v>53.769550000000002</v>
      </c>
      <c r="K1527" s="73" t="str">
        <f t="shared" si="70"/>
        <v>Списать</v>
      </c>
      <c r="L1527" s="73">
        <f t="shared" si="71"/>
        <v>1021.6214500000001</v>
      </c>
    </row>
    <row r="1528" spans="1:12" x14ac:dyDescent="0.25">
      <c r="A1528" s="67" t="s">
        <v>1002</v>
      </c>
      <c r="B1528" s="67" t="s">
        <v>4125</v>
      </c>
      <c r="C1528" s="68" t="s">
        <v>4126</v>
      </c>
      <c r="D1528" s="67" t="s">
        <v>4127</v>
      </c>
      <c r="E1528" s="69">
        <v>214</v>
      </c>
      <c r="F1528" s="70">
        <v>94</v>
      </c>
      <c r="G1528" s="72">
        <v>44988</v>
      </c>
      <c r="H1528" s="69">
        <v>549</v>
      </c>
      <c r="I1528" s="69">
        <v>1</v>
      </c>
      <c r="J1528" s="59">
        <f t="shared" si="69"/>
        <v>214</v>
      </c>
      <c r="K1528" s="73" t="str">
        <f t="shared" si="70"/>
        <v/>
      </c>
      <c r="L1528" s="73">
        <f t="shared" si="71"/>
        <v>20116</v>
      </c>
    </row>
    <row r="1529" spans="1:12" x14ac:dyDescent="0.25">
      <c r="A1529" s="67" t="s">
        <v>782</v>
      </c>
      <c r="B1529" s="67" t="s">
        <v>1783</v>
      </c>
      <c r="C1529" s="68" t="s">
        <v>4128</v>
      </c>
      <c r="D1529" s="67" t="s">
        <v>1381</v>
      </c>
      <c r="E1529" s="69">
        <v>214</v>
      </c>
      <c r="F1529" s="70">
        <v>323</v>
      </c>
      <c r="G1529" s="72">
        <v>45264</v>
      </c>
      <c r="H1529" s="69">
        <v>1095</v>
      </c>
      <c r="I1529" s="69">
        <v>10</v>
      </c>
      <c r="J1529" s="59">
        <f t="shared" si="69"/>
        <v>107</v>
      </c>
      <c r="K1529" s="73" t="str">
        <f t="shared" si="70"/>
        <v/>
      </c>
      <c r="L1529" s="73">
        <f t="shared" si="71"/>
        <v>34561</v>
      </c>
    </row>
    <row r="1530" spans="1:12" x14ac:dyDescent="0.25">
      <c r="A1530" s="67" t="s">
        <v>828</v>
      </c>
      <c r="B1530" s="67" t="s">
        <v>955</v>
      </c>
      <c r="C1530" s="68" t="s">
        <v>4129</v>
      </c>
      <c r="D1530" s="67" t="s">
        <v>4130</v>
      </c>
      <c r="E1530" s="69">
        <v>265.06760000000003</v>
      </c>
      <c r="F1530" s="70">
        <v>22</v>
      </c>
      <c r="G1530" s="72">
        <v>44563.5</v>
      </c>
      <c r="H1530" s="69">
        <v>364.5</v>
      </c>
      <c r="I1530" s="69">
        <v>9</v>
      </c>
      <c r="J1530" s="59">
        <f t="shared" si="69"/>
        <v>132.53380000000001</v>
      </c>
      <c r="K1530" s="73" t="str">
        <f t="shared" si="70"/>
        <v/>
      </c>
      <c r="L1530" s="73">
        <f t="shared" si="71"/>
        <v>2915.7436000000002</v>
      </c>
    </row>
    <row r="1531" spans="1:12" x14ac:dyDescent="0.25">
      <c r="A1531" s="67" t="s">
        <v>968</v>
      </c>
      <c r="B1531" s="67" t="s">
        <v>1214</v>
      </c>
      <c r="C1531" s="68" t="s">
        <v>4131</v>
      </c>
      <c r="D1531" s="67" t="s">
        <v>4132</v>
      </c>
      <c r="E1531" s="69">
        <v>214</v>
      </c>
      <c r="F1531" s="70">
        <v>34</v>
      </c>
      <c r="G1531" s="72">
        <v>44979</v>
      </c>
      <c r="H1531" s="69">
        <v>540</v>
      </c>
      <c r="I1531" s="69">
        <v>1</v>
      </c>
      <c r="J1531" s="59">
        <f t="shared" si="69"/>
        <v>214</v>
      </c>
      <c r="K1531" s="73" t="str">
        <f t="shared" si="70"/>
        <v/>
      </c>
      <c r="L1531" s="73">
        <f t="shared" si="71"/>
        <v>7276</v>
      </c>
    </row>
    <row r="1532" spans="1:12" x14ac:dyDescent="0.25">
      <c r="A1532" s="67" t="s">
        <v>836</v>
      </c>
      <c r="B1532" s="67" t="s">
        <v>844</v>
      </c>
      <c r="C1532" s="68" t="s">
        <v>4133</v>
      </c>
      <c r="D1532" s="67" t="s">
        <v>4134</v>
      </c>
      <c r="E1532" s="69">
        <v>214</v>
      </c>
      <c r="F1532" s="70">
        <v>18</v>
      </c>
      <c r="G1532" s="72">
        <v>45169.5</v>
      </c>
      <c r="H1532" s="69">
        <v>730.5</v>
      </c>
      <c r="I1532" s="69">
        <v>1</v>
      </c>
      <c r="J1532" s="59">
        <f t="shared" si="69"/>
        <v>214</v>
      </c>
      <c r="K1532" s="73" t="str">
        <f t="shared" si="70"/>
        <v/>
      </c>
      <c r="L1532" s="73">
        <f t="shared" si="71"/>
        <v>3852</v>
      </c>
    </row>
    <row r="1533" spans="1:12" x14ac:dyDescent="0.25">
      <c r="A1533" s="67" t="s">
        <v>782</v>
      </c>
      <c r="B1533" s="67" t="s">
        <v>1487</v>
      </c>
      <c r="C1533" s="68" t="s">
        <v>4135</v>
      </c>
      <c r="D1533" s="67" t="s">
        <v>4136</v>
      </c>
      <c r="E1533" s="69">
        <v>214</v>
      </c>
      <c r="F1533" s="70">
        <v>0</v>
      </c>
      <c r="G1533" s="72">
        <v>44565</v>
      </c>
      <c r="H1533" s="69">
        <v>366</v>
      </c>
      <c r="I1533" s="69">
        <v>9</v>
      </c>
      <c r="J1533" s="59">
        <f t="shared" si="69"/>
        <v>107</v>
      </c>
      <c r="K1533" s="73" t="str">
        <f t="shared" si="70"/>
        <v/>
      </c>
      <c r="L1533" s="73">
        <f t="shared" si="71"/>
        <v>0</v>
      </c>
    </row>
    <row r="1534" spans="1:12" x14ac:dyDescent="0.25">
      <c r="A1534" s="67" t="s">
        <v>836</v>
      </c>
      <c r="B1534" s="67" t="s">
        <v>2736</v>
      </c>
      <c r="C1534" s="68" t="s">
        <v>4137</v>
      </c>
      <c r="D1534" s="67" t="s">
        <v>4138</v>
      </c>
      <c r="E1534" s="69">
        <v>178.26</v>
      </c>
      <c r="F1534" s="70">
        <v>199</v>
      </c>
      <c r="G1534" s="72">
        <v>44593.5</v>
      </c>
      <c r="H1534" s="69">
        <v>364.5</v>
      </c>
      <c r="I1534" s="69">
        <v>8</v>
      </c>
      <c r="J1534" s="59">
        <f t="shared" si="69"/>
        <v>178.26</v>
      </c>
      <c r="K1534" s="73" t="str">
        <f t="shared" si="70"/>
        <v/>
      </c>
      <c r="L1534" s="73">
        <f t="shared" si="71"/>
        <v>35473.74</v>
      </c>
    </row>
    <row r="1535" spans="1:12" x14ac:dyDescent="0.25">
      <c r="A1535" s="67" t="s">
        <v>1002</v>
      </c>
      <c r="B1535" s="67" t="s">
        <v>829</v>
      </c>
      <c r="C1535" s="68" t="s">
        <v>4139</v>
      </c>
      <c r="D1535" s="67" t="s">
        <v>4140</v>
      </c>
      <c r="E1535" s="69">
        <v>49.25</v>
      </c>
      <c r="F1535" s="70">
        <v>20</v>
      </c>
      <c r="G1535" s="72">
        <v>44532</v>
      </c>
      <c r="H1535" s="69">
        <v>183</v>
      </c>
      <c r="I1535" s="69">
        <v>4</v>
      </c>
      <c r="J1535" s="59">
        <f t="shared" si="69"/>
        <v>49.25</v>
      </c>
      <c r="K1535" s="73" t="str">
        <f t="shared" si="70"/>
        <v>Списать</v>
      </c>
      <c r="L1535" s="73">
        <f t="shared" si="71"/>
        <v>985</v>
      </c>
    </row>
    <row r="1536" spans="1:12" x14ac:dyDescent="0.25">
      <c r="A1536" s="67" t="s">
        <v>1034</v>
      </c>
      <c r="B1536" s="67" t="s">
        <v>1069</v>
      </c>
      <c r="C1536" s="68" t="s">
        <v>4141</v>
      </c>
      <c r="D1536" s="67" t="s">
        <v>4142</v>
      </c>
      <c r="E1536" s="69">
        <v>57.793300000000002</v>
      </c>
      <c r="F1536" s="70">
        <v>51</v>
      </c>
      <c r="G1536" s="72">
        <v>45227.5</v>
      </c>
      <c r="H1536" s="69">
        <v>1096.5</v>
      </c>
      <c r="I1536" s="69">
        <v>1</v>
      </c>
      <c r="J1536" s="59">
        <f t="shared" si="69"/>
        <v>57.793300000000002</v>
      </c>
      <c r="K1536" s="73" t="str">
        <f t="shared" si="70"/>
        <v>Списать</v>
      </c>
      <c r="L1536" s="73">
        <f t="shared" si="71"/>
        <v>2947.4583000000002</v>
      </c>
    </row>
    <row r="1537" spans="1:12" x14ac:dyDescent="0.25">
      <c r="A1537" s="67" t="s">
        <v>952</v>
      </c>
      <c r="B1537" s="67" t="s">
        <v>1375</v>
      </c>
      <c r="C1537" s="68" t="s">
        <v>4143</v>
      </c>
      <c r="D1537" s="67" t="s">
        <v>4144</v>
      </c>
      <c r="E1537" s="69">
        <v>71.575999999999993</v>
      </c>
      <c r="F1537" s="70">
        <v>15</v>
      </c>
      <c r="G1537" s="72">
        <v>44656.5</v>
      </c>
      <c r="H1537" s="69">
        <v>457.5</v>
      </c>
      <c r="I1537" s="69">
        <v>9</v>
      </c>
      <c r="J1537" s="59">
        <f t="shared" si="69"/>
        <v>35.787999999999997</v>
      </c>
      <c r="K1537" s="73" t="str">
        <f t="shared" si="70"/>
        <v>Списать</v>
      </c>
      <c r="L1537" s="73">
        <f t="shared" si="71"/>
        <v>536.81999999999994</v>
      </c>
    </row>
    <row r="1538" spans="1:12" x14ac:dyDescent="0.25">
      <c r="A1538" s="67" t="s">
        <v>3789</v>
      </c>
      <c r="B1538" s="67" t="s">
        <v>1435</v>
      </c>
      <c r="C1538" s="68" t="s">
        <v>3790</v>
      </c>
      <c r="D1538" s="67" t="s">
        <v>4145</v>
      </c>
      <c r="E1538" s="69">
        <v>142.7002</v>
      </c>
      <c r="F1538" s="70">
        <v>31</v>
      </c>
      <c r="G1538" s="72">
        <v>45169.5</v>
      </c>
      <c r="H1538" s="69">
        <v>730.5</v>
      </c>
      <c r="I1538" s="69">
        <v>1</v>
      </c>
      <c r="J1538" s="59">
        <f t="shared" si="69"/>
        <v>142.7002</v>
      </c>
      <c r="K1538" s="73" t="str">
        <f t="shared" si="70"/>
        <v/>
      </c>
      <c r="L1538" s="73">
        <f t="shared" si="71"/>
        <v>4423.7061999999996</v>
      </c>
    </row>
    <row r="1539" spans="1:12" x14ac:dyDescent="0.25">
      <c r="A1539" s="67" t="s">
        <v>828</v>
      </c>
      <c r="B1539" s="67" t="s">
        <v>791</v>
      </c>
      <c r="C1539" s="68" t="s">
        <v>2806</v>
      </c>
      <c r="D1539" s="67" t="s">
        <v>2807</v>
      </c>
      <c r="E1539" s="69">
        <v>409.77499999999998</v>
      </c>
      <c r="F1539" s="70">
        <v>25</v>
      </c>
      <c r="G1539" s="72">
        <v>45159</v>
      </c>
      <c r="H1539" s="69">
        <v>720</v>
      </c>
      <c r="I1539" s="69">
        <v>1</v>
      </c>
      <c r="J1539" s="59">
        <f t="shared" ref="J1539:J1602" si="72">IF(I1539&gt;8,E1539/2,E1539)</f>
        <v>409.77499999999998</v>
      </c>
      <c r="K1539" s="73" t="str">
        <f t="shared" ref="K1539:K1602" si="73">IF(J1539&lt;100,"Списать","")</f>
        <v/>
      </c>
      <c r="L1539" s="73">
        <f t="shared" ref="L1539:L1602" si="74">F1539*J1539</f>
        <v>10244.375</v>
      </c>
    </row>
    <row r="1540" spans="1:12" x14ac:dyDescent="0.25">
      <c r="A1540" s="67" t="s">
        <v>1064</v>
      </c>
      <c r="B1540" s="67" t="s">
        <v>1382</v>
      </c>
      <c r="C1540" s="68" t="s">
        <v>4146</v>
      </c>
      <c r="D1540" s="67" t="s">
        <v>4147</v>
      </c>
      <c r="E1540" s="69">
        <v>214</v>
      </c>
      <c r="F1540" s="70">
        <v>971</v>
      </c>
      <c r="G1540" s="72">
        <v>44563.5</v>
      </c>
      <c r="H1540" s="69">
        <v>364.5</v>
      </c>
      <c r="I1540" s="69">
        <v>9</v>
      </c>
      <c r="J1540" s="59">
        <f t="shared" si="72"/>
        <v>107</v>
      </c>
      <c r="K1540" s="73" t="str">
        <f t="shared" si="73"/>
        <v/>
      </c>
      <c r="L1540" s="73">
        <f t="shared" si="74"/>
        <v>103897</v>
      </c>
    </row>
    <row r="1541" spans="1:12" x14ac:dyDescent="0.25">
      <c r="A1541" s="67" t="s">
        <v>1121</v>
      </c>
      <c r="B1541" s="67" t="s">
        <v>829</v>
      </c>
      <c r="C1541" s="68" t="s">
        <v>4148</v>
      </c>
      <c r="D1541" s="67" t="s">
        <v>4149</v>
      </c>
      <c r="E1541" s="69">
        <v>56.37</v>
      </c>
      <c r="F1541" s="70">
        <v>50</v>
      </c>
      <c r="G1541" s="72">
        <v>44595</v>
      </c>
      <c r="H1541" s="69">
        <v>276</v>
      </c>
      <c r="I1541" s="69">
        <v>5</v>
      </c>
      <c r="J1541" s="59">
        <f t="shared" si="72"/>
        <v>56.37</v>
      </c>
      <c r="K1541" s="73" t="str">
        <f t="shared" si="73"/>
        <v>Списать</v>
      </c>
      <c r="L1541" s="73">
        <f t="shared" si="74"/>
        <v>2818.5</v>
      </c>
    </row>
    <row r="1542" spans="1:12" x14ac:dyDescent="0.25">
      <c r="A1542" s="67" t="s">
        <v>945</v>
      </c>
      <c r="B1542" s="67" t="s">
        <v>1719</v>
      </c>
      <c r="C1542" s="68" t="s">
        <v>4150</v>
      </c>
      <c r="D1542" s="67" t="s">
        <v>1622</v>
      </c>
      <c r="E1542" s="69">
        <v>139.33920000000001</v>
      </c>
      <c r="F1542" s="70">
        <v>153</v>
      </c>
      <c r="G1542" s="72">
        <v>44686.5</v>
      </c>
      <c r="H1542" s="69">
        <v>547.5</v>
      </c>
      <c r="I1542" s="69">
        <v>11</v>
      </c>
      <c r="J1542" s="59">
        <f t="shared" si="72"/>
        <v>69.669600000000003</v>
      </c>
      <c r="K1542" s="73" t="str">
        <f t="shared" si="73"/>
        <v>Списать</v>
      </c>
      <c r="L1542" s="73">
        <f t="shared" si="74"/>
        <v>10659.4488</v>
      </c>
    </row>
    <row r="1543" spans="1:12" x14ac:dyDescent="0.25">
      <c r="A1543" s="67" t="s">
        <v>794</v>
      </c>
      <c r="B1543" s="67" t="s">
        <v>2535</v>
      </c>
      <c r="C1543" s="68" t="s">
        <v>4151</v>
      </c>
      <c r="D1543" s="67" t="s">
        <v>4152</v>
      </c>
      <c r="E1543" s="69">
        <v>150.679</v>
      </c>
      <c r="F1543" s="70">
        <v>25</v>
      </c>
      <c r="G1543" s="72">
        <v>44565</v>
      </c>
      <c r="H1543" s="69">
        <v>366</v>
      </c>
      <c r="I1543" s="69">
        <v>9</v>
      </c>
      <c r="J1543" s="59">
        <f t="shared" si="72"/>
        <v>75.339500000000001</v>
      </c>
      <c r="K1543" s="73" t="str">
        <f t="shared" si="73"/>
        <v>Списать</v>
      </c>
      <c r="L1543" s="73">
        <f t="shared" si="74"/>
        <v>1883.4875</v>
      </c>
    </row>
    <row r="1544" spans="1:12" x14ac:dyDescent="0.25">
      <c r="A1544" s="67" t="s">
        <v>3789</v>
      </c>
      <c r="B1544" s="67" t="s">
        <v>1276</v>
      </c>
      <c r="C1544" s="68" t="s">
        <v>4153</v>
      </c>
      <c r="D1544" s="67" t="s">
        <v>4154</v>
      </c>
      <c r="E1544" s="69">
        <v>452</v>
      </c>
      <c r="F1544" s="70">
        <v>0</v>
      </c>
      <c r="G1544" s="72">
        <v>44869.5</v>
      </c>
      <c r="H1544" s="69">
        <v>730.5</v>
      </c>
      <c r="I1544" s="69">
        <v>11</v>
      </c>
      <c r="J1544" s="59">
        <f t="shared" si="72"/>
        <v>226</v>
      </c>
      <c r="K1544" s="73" t="str">
        <f t="shared" si="73"/>
        <v/>
      </c>
      <c r="L1544" s="73">
        <f t="shared" si="74"/>
        <v>0</v>
      </c>
    </row>
    <row r="1545" spans="1:12" x14ac:dyDescent="0.25">
      <c r="A1545" s="67" t="s">
        <v>1038</v>
      </c>
      <c r="B1545" s="67" t="s">
        <v>4155</v>
      </c>
      <c r="C1545" s="68" t="s">
        <v>4156</v>
      </c>
      <c r="D1545" s="67" t="s">
        <v>4157</v>
      </c>
      <c r="E1545" s="69">
        <v>331.5197</v>
      </c>
      <c r="F1545" s="70">
        <v>21</v>
      </c>
      <c r="G1545" s="72">
        <v>45168</v>
      </c>
      <c r="H1545" s="69">
        <v>729</v>
      </c>
      <c r="I1545" s="69">
        <v>1</v>
      </c>
      <c r="J1545" s="59">
        <f t="shared" si="72"/>
        <v>331.5197</v>
      </c>
      <c r="K1545" s="73" t="str">
        <f t="shared" si="73"/>
        <v/>
      </c>
      <c r="L1545" s="73">
        <f t="shared" si="74"/>
        <v>6961.9137000000001</v>
      </c>
    </row>
    <row r="1546" spans="1:12" x14ac:dyDescent="0.25">
      <c r="A1546" s="67" t="s">
        <v>1034</v>
      </c>
      <c r="B1546" s="67" t="s">
        <v>1026</v>
      </c>
      <c r="C1546" s="68" t="s">
        <v>4158</v>
      </c>
      <c r="D1546" s="67" t="s">
        <v>4159</v>
      </c>
      <c r="E1546" s="69">
        <v>214</v>
      </c>
      <c r="F1546" s="70">
        <v>46</v>
      </c>
      <c r="G1546" s="72">
        <v>44649</v>
      </c>
      <c r="H1546" s="69">
        <v>450</v>
      </c>
      <c r="I1546" s="69">
        <v>9</v>
      </c>
      <c r="J1546" s="59">
        <f t="shared" si="72"/>
        <v>107</v>
      </c>
      <c r="K1546" s="73" t="str">
        <f t="shared" si="73"/>
        <v/>
      </c>
      <c r="L1546" s="73">
        <f t="shared" si="74"/>
        <v>4922</v>
      </c>
    </row>
    <row r="1547" spans="1:12" x14ac:dyDescent="0.25">
      <c r="A1547" s="67" t="s">
        <v>828</v>
      </c>
      <c r="B1547" s="67" t="s">
        <v>844</v>
      </c>
      <c r="C1547" s="68" t="s">
        <v>4160</v>
      </c>
      <c r="D1547" s="67" t="s">
        <v>4161</v>
      </c>
      <c r="E1547" s="69">
        <v>154.63919999999999</v>
      </c>
      <c r="F1547" s="70">
        <v>64</v>
      </c>
      <c r="G1547" s="72">
        <v>44563.5</v>
      </c>
      <c r="H1547" s="69">
        <v>364.5</v>
      </c>
      <c r="I1547" s="69">
        <v>9</v>
      </c>
      <c r="J1547" s="59">
        <f t="shared" si="72"/>
        <v>77.319599999999994</v>
      </c>
      <c r="K1547" s="73" t="str">
        <f t="shared" si="73"/>
        <v>Списать</v>
      </c>
      <c r="L1547" s="73">
        <f t="shared" si="74"/>
        <v>4948.4543999999996</v>
      </c>
    </row>
    <row r="1548" spans="1:12" x14ac:dyDescent="0.25">
      <c r="A1548" s="67" t="s">
        <v>922</v>
      </c>
      <c r="B1548" s="67" t="s">
        <v>999</v>
      </c>
      <c r="C1548" s="68" t="s">
        <v>4162</v>
      </c>
      <c r="D1548" s="67" t="s">
        <v>4163</v>
      </c>
      <c r="E1548" s="69">
        <v>214</v>
      </c>
      <c r="F1548" s="70">
        <v>299</v>
      </c>
      <c r="G1548" s="72">
        <v>44664</v>
      </c>
      <c r="H1548" s="69">
        <v>225</v>
      </c>
      <c r="I1548" s="69">
        <v>1</v>
      </c>
      <c r="J1548" s="59">
        <f t="shared" si="72"/>
        <v>214</v>
      </c>
      <c r="K1548" s="73" t="str">
        <f t="shared" si="73"/>
        <v/>
      </c>
      <c r="L1548" s="73">
        <f t="shared" si="74"/>
        <v>63986</v>
      </c>
    </row>
    <row r="1549" spans="1:12" x14ac:dyDescent="0.25">
      <c r="A1549" s="67" t="s">
        <v>820</v>
      </c>
      <c r="B1549" s="67" t="s">
        <v>907</v>
      </c>
      <c r="C1549" s="68" t="s">
        <v>4164</v>
      </c>
      <c r="D1549" s="67" t="s">
        <v>4165</v>
      </c>
      <c r="E1549" s="69">
        <v>596.36400000000003</v>
      </c>
      <c r="F1549" s="70">
        <v>1</v>
      </c>
      <c r="G1549" s="72">
        <v>44439</v>
      </c>
      <c r="H1549" s="69">
        <v>180</v>
      </c>
      <c r="I1549" s="69">
        <v>7</v>
      </c>
      <c r="J1549" s="59">
        <f t="shared" si="72"/>
        <v>596.36400000000003</v>
      </c>
      <c r="K1549" s="73" t="str">
        <f t="shared" si="73"/>
        <v/>
      </c>
      <c r="L1549" s="73">
        <f t="shared" si="74"/>
        <v>596.36400000000003</v>
      </c>
    </row>
    <row r="1550" spans="1:12" x14ac:dyDescent="0.25">
      <c r="A1550" s="67" t="s">
        <v>2360</v>
      </c>
      <c r="B1550" s="67" t="s">
        <v>901</v>
      </c>
      <c r="C1550" s="68" t="s">
        <v>4166</v>
      </c>
      <c r="D1550" s="67" t="s">
        <v>4167</v>
      </c>
      <c r="E1550" s="69">
        <v>214</v>
      </c>
      <c r="F1550" s="70">
        <v>36</v>
      </c>
      <c r="G1550" s="72">
        <v>44563.5</v>
      </c>
      <c r="H1550" s="69">
        <v>364.5</v>
      </c>
      <c r="I1550" s="69">
        <v>9</v>
      </c>
      <c r="J1550" s="59">
        <f t="shared" si="72"/>
        <v>107</v>
      </c>
      <c r="K1550" s="73" t="str">
        <f t="shared" si="73"/>
        <v/>
      </c>
      <c r="L1550" s="73">
        <f t="shared" si="74"/>
        <v>3852</v>
      </c>
    </row>
    <row r="1551" spans="1:12" x14ac:dyDescent="0.25">
      <c r="A1551" s="67" t="s">
        <v>1670</v>
      </c>
      <c r="B1551" s="67" t="s">
        <v>779</v>
      </c>
      <c r="C1551" s="68" t="s">
        <v>4168</v>
      </c>
      <c r="D1551" s="67" t="s">
        <v>4169</v>
      </c>
      <c r="E1551" s="69">
        <v>171.23660000000001</v>
      </c>
      <c r="F1551" s="70">
        <v>7</v>
      </c>
      <c r="G1551" s="72">
        <v>44709</v>
      </c>
      <c r="H1551" s="69">
        <v>540</v>
      </c>
      <c r="I1551" s="69">
        <v>10</v>
      </c>
      <c r="J1551" s="59">
        <f t="shared" si="72"/>
        <v>85.618300000000005</v>
      </c>
      <c r="K1551" s="73" t="str">
        <f t="shared" si="73"/>
        <v>Списать</v>
      </c>
      <c r="L1551" s="73">
        <f t="shared" si="74"/>
        <v>599.32810000000006</v>
      </c>
    </row>
    <row r="1552" spans="1:12" x14ac:dyDescent="0.25">
      <c r="A1552" s="67" t="s">
        <v>820</v>
      </c>
      <c r="B1552" s="67" t="s">
        <v>829</v>
      </c>
      <c r="C1552" s="68" t="s">
        <v>4170</v>
      </c>
      <c r="D1552" s="67" t="s">
        <v>4171</v>
      </c>
      <c r="E1552" s="69">
        <v>23.8</v>
      </c>
      <c r="F1552" s="70">
        <v>172</v>
      </c>
      <c r="G1552" s="72">
        <v>44565</v>
      </c>
      <c r="H1552" s="69">
        <v>276</v>
      </c>
      <c r="I1552" s="69">
        <v>6</v>
      </c>
      <c r="J1552" s="59">
        <f t="shared" si="72"/>
        <v>23.8</v>
      </c>
      <c r="K1552" s="73" t="str">
        <f t="shared" si="73"/>
        <v>Списать</v>
      </c>
      <c r="L1552" s="73">
        <f t="shared" si="74"/>
        <v>4093.6</v>
      </c>
    </row>
    <row r="1553" spans="1:12" x14ac:dyDescent="0.25">
      <c r="A1553" s="67" t="s">
        <v>782</v>
      </c>
      <c r="B1553" s="67" t="s">
        <v>1412</v>
      </c>
      <c r="C1553" s="68" t="s">
        <v>4172</v>
      </c>
      <c r="D1553" s="67" t="s">
        <v>4173</v>
      </c>
      <c r="E1553" s="69">
        <v>214</v>
      </c>
      <c r="F1553" s="70">
        <v>86</v>
      </c>
      <c r="G1553" s="72">
        <v>44899.5</v>
      </c>
      <c r="H1553" s="69">
        <v>730.5</v>
      </c>
      <c r="I1553" s="69">
        <v>10</v>
      </c>
      <c r="J1553" s="59">
        <f t="shared" si="72"/>
        <v>107</v>
      </c>
      <c r="K1553" s="73" t="str">
        <f t="shared" si="73"/>
        <v/>
      </c>
      <c r="L1553" s="73">
        <f t="shared" si="74"/>
        <v>9202</v>
      </c>
    </row>
    <row r="1554" spans="1:12" x14ac:dyDescent="0.25">
      <c r="A1554" s="67" t="s">
        <v>786</v>
      </c>
      <c r="B1554" s="67" t="s">
        <v>1435</v>
      </c>
      <c r="C1554" s="68" t="s">
        <v>4174</v>
      </c>
      <c r="D1554" s="67" t="s">
        <v>4175</v>
      </c>
      <c r="E1554" s="69">
        <v>307.71050000000002</v>
      </c>
      <c r="F1554" s="70">
        <v>35</v>
      </c>
      <c r="G1554" s="72">
        <v>45169.5</v>
      </c>
      <c r="H1554" s="69">
        <v>730.5</v>
      </c>
      <c r="I1554" s="69">
        <v>1</v>
      </c>
      <c r="J1554" s="59">
        <f t="shared" si="72"/>
        <v>307.71050000000002</v>
      </c>
      <c r="K1554" s="73" t="str">
        <f t="shared" si="73"/>
        <v/>
      </c>
      <c r="L1554" s="73">
        <f t="shared" si="74"/>
        <v>10769.8675</v>
      </c>
    </row>
    <row r="1555" spans="1:12" x14ac:dyDescent="0.25">
      <c r="A1555" s="67" t="s">
        <v>794</v>
      </c>
      <c r="B1555" s="67" t="s">
        <v>779</v>
      </c>
      <c r="C1555" s="68" t="s">
        <v>4176</v>
      </c>
      <c r="D1555" s="67" t="s">
        <v>4177</v>
      </c>
      <c r="E1555" s="69">
        <v>300</v>
      </c>
      <c r="F1555" s="70">
        <v>20</v>
      </c>
      <c r="G1555" s="72">
        <v>45229</v>
      </c>
      <c r="H1555" s="69">
        <v>1095</v>
      </c>
      <c r="I1555" s="69">
        <v>1</v>
      </c>
      <c r="J1555" s="59">
        <f t="shared" si="72"/>
        <v>300</v>
      </c>
      <c r="K1555" s="73" t="str">
        <f t="shared" si="73"/>
        <v/>
      </c>
      <c r="L1555" s="73">
        <f t="shared" si="74"/>
        <v>6000</v>
      </c>
    </row>
    <row r="1556" spans="1:12" x14ac:dyDescent="0.25">
      <c r="A1556" s="67" t="s">
        <v>1038</v>
      </c>
      <c r="B1556" s="67" t="s">
        <v>1151</v>
      </c>
      <c r="C1556" s="68" t="s">
        <v>4178</v>
      </c>
      <c r="D1556" s="67" t="s">
        <v>4179</v>
      </c>
      <c r="E1556" s="69">
        <v>290.63</v>
      </c>
      <c r="F1556" s="70">
        <v>6</v>
      </c>
      <c r="G1556" s="72">
        <v>44859</v>
      </c>
      <c r="H1556" s="69">
        <v>720</v>
      </c>
      <c r="I1556" s="69">
        <v>11</v>
      </c>
      <c r="J1556" s="59">
        <f t="shared" si="72"/>
        <v>145.315</v>
      </c>
      <c r="K1556" s="73" t="str">
        <f t="shared" si="73"/>
        <v/>
      </c>
      <c r="L1556" s="73">
        <f t="shared" si="74"/>
        <v>871.89</v>
      </c>
    </row>
    <row r="1557" spans="1:12" x14ac:dyDescent="0.25">
      <c r="A1557" s="67" t="s">
        <v>836</v>
      </c>
      <c r="B1557" s="67" t="s">
        <v>958</v>
      </c>
      <c r="C1557" s="68" t="s">
        <v>4180</v>
      </c>
      <c r="D1557" s="67" t="s">
        <v>4181</v>
      </c>
      <c r="E1557" s="69">
        <v>199</v>
      </c>
      <c r="F1557" s="70">
        <v>24</v>
      </c>
      <c r="G1557" s="72">
        <v>45174</v>
      </c>
      <c r="H1557" s="69">
        <v>735</v>
      </c>
      <c r="I1557" s="69">
        <v>1</v>
      </c>
      <c r="J1557" s="59">
        <f t="shared" si="72"/>
        <v>199</v>
      </c>
      <c r="K1557" s="73" t="str">
        <f t="shared" si="73"/>
        <v/>
      </c>
      <c r="L1557" s="73">
        <f t="shared" si="74"/>
        <v>4776</v>
      </c>
    </row>
    <row r="1558" spans="1:12" x14ac:dyDescent="0.25">
      <c r="A1558" s="67" t="s">
        <v>922</v>
      </c>
      <c r="B1558" s="67" t="s">
        <v>821</v>
      </c>
      <c r="C1558" s="68" t="s">
        <v>4182</v>
      </c>
      <c r="D1558" s="67" t="s">
        <v>4183</v>
      </c>
      <c r="E1558" s="69">
        <v>44.1</v>
      </c>
      <c r="F1558" s="70">
        <v>79</v>
      </c>
      <c r="G1558" s="72">
        <v>44619</v>
      </c>
      <c r="H1558" s="69">
        <v>300</v>
      </c>
      <c r="I1558" s="69">
        <v>5</v>
      </c>
      <c r="J1558" s="59">
        <f t="shared" si="72"/>
        <v>44.1</v>
      </c>
      <c r="K1558" s="73" t="str">
        <f t="shared" si="73"/>
        <v>Списать</v>
      </c>
      <c r="L1558" s="73">
        <f t="shared" si="74"/>
        <v>3483.9</v>
      </c>
    </row>
    <row r="1559" spans="1:12" x14ac:dyDescent="0.25">
      <c r="A1559" s="67" t="s">
        <v>945</v>
      </c>
      <c r="B1559" s="67" t="s">
        <v>795</v>
      </c>
      <c r="C1559" s="68" t="s">
        <v>4184</v>
      </c>
      <c r="D1559" s="67" t="s">
        <v>4185</v>
      </c>
      <c r="E1559" s="69">
        <v>214</v>
      </c>
      <c r="F1559" s="70">
        <v>174</v>
      </c>
      <c r="G1559" s="72">
        <v>46325</v>
      </c>
      <c r="H1559" s="69">
        <v>3651</v>
      </c>
      <c r="I1559" s="69">
        <v>1</v>
      </c>
      <c r="J1559" s="59">
        <f t="shared" si="72"/>
        <v>214</v>
      </c>
      <c r="K1559" s="73" t="str">
        <f t="shared" si="73"/>
        <v/>
      </c>
      <c r="L1559" s="73">
        <f t="shared" si="74"/>
        <v>37236</v>
      </c>
    </row>
    <row r="1560" spans="1:12" x14ac:dyDescent="0.25">
      <c r="A1560" s="67" t="s">
        <v>828</v>
      </c>
      <c r="B1560" s="67" t="s">
        <v>1677</v>
      </c>
      <c r="C1560" s="68" t="s">
        <v>4186</v>
      </c>
      <c r="D1560" s="67" t="s">
        <v>4187</v>
      </c>
      <c r="E1560" s="69">
        <v>240</v>
      </c>
      <c r="F1560" s="70">
        <v>62</v>
      </c>
      <c r="G1560" s="72">
        <v>47648</v>
      </c>
      <c r="H1560" s="69">
        <v>9999</v>
      </c>
      <c r="I1560" s="69">
        <v>1</v>
      </c>
      <c r="J1560" s="59">
        <f t="shared" si="72"/>
        <v>240</v>
      </c>
      <c r="K1560" s="73" t="str">
        <f t="shared" si="73"/>
        <v/>
      </c>
      <c r="L1560" s="73">
        <f t="shared" si="74"/>
        <v>14880</v>
      </c>
    </row>
    <row r="1561" spans="1:12" x14ac:dyDescent="0.25">
      <c r="A1561" s="67" t="s">
        <v>820</v>
      </c>
      <c r="B1561" s="67" t="s">
        <v>1586</v>
      </c>
      <c r="C1561" s="68" t="s">
        <v>4188</v>
      </c>
      <c r="D1561" s="67" t="s">
        <v>4189</v>
      </c>
      <c r="E1561" s="69">
        <v>20.684699999999999</v>
      </c>
      <c r="F1561" s="70">
        <v>75</v>
      </c>
      <c r="G1561" s="72">
        <v>44529</v>
      </c>
      <c r="H1561" s="69">
        <v>90</v>
      </c>
      <c r="I1561" s="69">
        <v>1</v>
      </c>
      <c r="J1561" s="59">
        <f t="shared" si="72"/>
        <v>20.684699999999999</v>
      </c>
      <c r="K1561" s="73" t="str">
        <f t="shared" si="73"/>
        <v>Списать</v>
      </c>
      <c r="L1561" s="73">
        <f t="shared" si="74"/>
        <v>1551.3525</v>
      </c>
    </row>
    <row r="1562" spans="1:12" x14ac:dyDescent="0.25">
      <c r="A1562" s="67" t="s">
        <v>858</v>
      </c>
      <c r="B1562" s="67" t="s">
        <v>810</v>
      </c>
      <c r="C1562" s="68" t="s">
        <v>4190</v>
      </c>
      <c r="D1562" s="67" t="s">
        <v>4191</v>
      </c>
      <c r="E1562" s="69">
        <v>214</v>
      </c>
      <c r="F1562" s="70">
        <v>15</v>
      </c>
      <c r="G1562" s="72">
        <v>47648</v>
      </c>
      <c r="H1562" s="69">
        <v>9999</v>
      </c>
      <c r="I1562" s="69">
        <v>1</v>
      </c>
      <c r="J1562" s="59">
        <f t="shared" si="72"/>
        <v>214</v>
      </c>
      <c r="K1562" s="73" t="str">
        <f t="shared" si="73"/>
        <v/>
      </c>
      <c r="L1562" s="73">
        <f t="shared" si="74"/>
        <v>3210</v>
      </c>
    </row>
    <row r="1563" spans="1:12" x14ac:dyDescent="0.25">
      <c r="A1563" s="67" t="s">
        <v>794</v>
      </c>
      <c r="B1563" s="67" t="s">
        <v>779</v>
      </c>
      <c r="C1563" s="68" t="s">
        <v>4192</v>
      </c>
      <c r="D1563" s="67" t="s">
        <v>4193</v>
      </c>
      <c r="E1563" s="69">
        <v>214</v>
      </c>
      <c r="F1563" s="70">
        <v>13</v>
      </c>
      <c r="G1563" s="72">
        <v>44554.5</v>
      </c>
      <c r="H1563" s="69">
        <v>355.5</v>
      </c>
      <c r="I1563" s="69">
        <v>9</v>
      </c>
      <c r="J1563" s="59">
        <f t="shared" si="72"/>
        <v>107</v>
      </c>
      <c r="K1563" s="73" t="str">
        <f t="shared" si="73"/>
        <v/>
      </c>
      <c r="L1563" s="73">
        <f t="shared" si="74"/>
        <v>1391</v>
      </c>
    </row>
    <row r="1564" spans="1:12" x14ac:dyDescent="0.25">
      <c r="A1564" s="67" t="s">
        <v>786</v>
      </c>
      <c r="B1564" s="67" t="s">
        <v>999</v>
      </c>
      <c r="C1564" s="68" t="s">
        <v>4194</v>
      </c>
      <c r="D1564" s="67" t="s">
        <v>4195</v>
      </c>
      <c r="E1564" s="69">
        <v>69.777500000000003</v>
      </c>
      <c r="F1564" s="70">
        <v>38</v>
      </c>
      <c r="G1564" s="72">
        <v>44986.5</v>
      </c>
      <c r="H1564" s="69">
        <v>547.5</v>
      </c>
      <c r="I1564" s="69">
        <v>1</v>
      </c>
      <c r="J1564" s="59">
        <f t="shared" si="72"/>
        <v>69.777500000000003</v>
      </c>
      <c r="K1564" s="73" t="str">
        <f t="shared" si="73"/>
        <v>Списать</v>
      </c>
      <c r="L1564" s="73">
        <f t="shared" si="74"/>
        <v>2651.5450000000001</v>
      </c>
    </row>
    <row r="1565" spans="1:12" x14ac:dyDescent="0.25">
      <c r="A1565" s="67" t="s">
        <v>794</v>
      </c>
      <c r="B1565" s="67" t="s">
        <v>1719</v>
      </c>
      <c r="C1565" s="68" t="s">
        <v>4196</v>
      </c>
      <c r="D1565" s="67" t="s">
        <v>4197</v>
      </c>
      <c r="E1565" s="69">
        <v>388.93790000000001</v>
      </c>
      <c r="F1565" s="70">
        <v>39</v>
      </c>
      <c r="G1565" s="72">
        <v>44859</v>
      </c>
      <c r="H1565" s="69">
        <v>720</v>
      </c>
      <c r="I1565" s="69">
        <v>11</v>
      </c>
      <c r="J1565" s="59">
        <f t="shared" si="72"/>
        <v>194.46895000000001</v>
      </c>
      <c r="K1565" s="73" t="str">
        <f t="shared" si="73"/>
        <v/>
      </c>
      <c r="L1565" s="73">
        <f t="shared" si="74"/>
        <v>7584.2890500000003</v>
      </c>
    </row>
    <row r="1566" spans="1:12" x14ac:dyDescent="0.25">
      <c r="A1566" s="67" t="s">
        <v>1038</v>
      </c>
      <c r="B1566" s="67" t="s">
        <v>1881</v>
      </c>
      <c r="C1566" s="68" t="s">
        <v>4198</v>
      </c>
      <c r="D1566" s="67" t="s">
        <v>4199</v>
      </c>
      <c r="E1566" s="69">
        <v>214</v>
      </c>
      <c r="F1566" s="70">
        <v>50</v>
      </c>
      <c r="G1566" s="72">
        <v>44559</v>
      </c>
      <c r="H1566" s="69">
        <v>360</v>
      </c>
      <c r="I1566" s="69">
        <v>9</v>
      </c>
      <c r="J1566" s="59">
        <f t="shared" si="72"/>
        <v>107</v>
      </c>
      <c r="K1566" s="73" t="str">
        <f t="shared" si="73"/>
        <v/>
      </c>
      <c r="L1566" s="73">
        <f t="shared" si="74"/>
        <v>5350</v>
      </c>
    </row>
    <row r="1567" spans="1:12" x14ac:dyDescent="0.25">
      <c r="A1567" s="67" t="s">
        <v>1147</v>
      </c>
      <c r="B1567" s="67" t="s">
        <v>779</v>
      </c>
      <c r="C1567" s="68" t="s">
        <v>4200</v>
      </c>
      <c r="D1567" s="67" t="s">
        <v>4201</v>
      </c>
      <c r="E1567" s="69">
        <v>188.8151</v>
      </c>
      <c r="F1567" s="70">
        <v>9</v>
      </c>
      <c r="G1567" s="72">
        <v>45169.5</v>
      </c>
      <c r="H1567" s="69">
        <v>730.5</v>
      </c>
      <c r="I1567" s="69">
        <v>1</v>
      </c>
      <c r="J1567" s="59">
        <f t="shared" si="72"/>
        <v>188.8151</v>
      </c>
      <c r="K1567" s="73" t="str">
        <f t="shared" si="73"/>
        <v/>
      </c>
      <c r="L1567" s="73">
        <f t="shared" si="74"/>
        <v>1699.3359</v>
      </c>
    </row>
    <row r="1568" spans="1:12" x14ac:dyDescent="0.25">
      <c r="A1568" s="67" t="s">
        <v>928</v>
      </c>
      <c r="B1568" s="67" t="s">
        <v>799</v>
      </c>
      <c r="C1568" s="68" t="s">
        <v>4202</v>
      </c>
      <c r="D1568" s="67" t="s">
        <v>4203</v>
      </c>
      <c r="E1568" s="69">
        <v>214</v>
      </c>
      <c r="F1568" s="70">
        <v>17</v>
      </c>
      <c r="G1568" s="72">
        <v>44559</v>
      </c>
      <c r="H1568" s="69">
        <v>270</v>
      </c>
      <c r="I1568" s="69">
        <v>6</v>
      </c>
      <c r="J1568" s="59">
        <f t="shared" si="72"/>
        <v>214</v>
      </c>
      <c r="K1568" s="73" t="str">
        <f t="shared" si="73"/>
        <v/>
      </c>
      <c r="L1568" s="73">
        <f t="shared" si="74"/>
        <v>3638</v>
      </c>
    </row>
    <row r="1569" spans="1:12" x14ac:dyDescent="0.25">
      <c r="A1569" s="67" t="s">
        <v>1105</v>
      </c>
      <c r="B1569" s="67" t="s">
        <v>821</v>
      </c>
      <c r="C1569" s="68" t="s">
        <v>4204</v>
      </c>
      <c r="D1569" s="67" t="s">
        <v>4205</v>
      </c>
      <c r="E1569" s="69">
        <v>18.940000000000001</v>
      </c>
      <c r="F1569" s="70">
        <v>85</v>
      </c>
      <c r="G1569" s="72">
        <v>44559</v>
      </c>
      <c r="H1569" s="69">
        <v>210</v>
      </c>
      <c r="I1569" s="69">
        <v>4</v>
      </c>
      <c r="J1569" s="59">
        <f t="shared" si="72"/>
        <v>18.940000000000001</v>
      </c>
      <c r="K1569" s="73" t="str">
        <f t="shared" si="73"/>
        <v>Списать</v>
      </c>
      <c r="L1569" s="73">
        <f t="shared" si="74"/>
        <v>1609.9</v>
      </c>
    </row>
    <row r="1570" spans="1:12" x14ac:dyDescent="0.25">
      <c r="A1570" s="67" t="s">
        <v>945</v>
      </c>
      <c r="B1570" s="67" t="s">
        <v>837</v>
      </c>
      <c r="C1570" s="68" t="s">
        <v>4206</v>
      </c>
      <c r="D1570" s="67" t="s">
        <v>4207</v>
      </c>
      <c r="E1570" s="69">
        <v>148.26759999999999</v>
      </c>
      <c r="F1570" s="70">
        <v>10</v>
      </c>
      <c r="G1570" s="72">
        <v>45169.5</v>
      </c>
      <c r="H1570" s="69">
        <v>730.5</v>
      </c>
      <c r="I1570" s="69">
        <v>1</v>
      </c>
      <c r="J1570" s="59">
        <f t="shared" si="72"/>
        <v>148.26759999999999</v>
      </c>
      <c r="K1570" s="73" t="str">
        <f t="shared" si="73"/>
        <v/>
      </c>
      <c r="L1570" s="73">
        <f t="shared" si="74"/>
        <v>1482.6759999999999</v>
      </c>
    </row>
    <row r="1571" spans="1:12" x14ac:dyDescent="0.25">
      <c r="A1571" s="67" t="s">
        <v>774</v>
      </c>
      <c r="B1571" s="67" t="s">
        <v>1763</v>
      </c>
      <c r="C1571" s="68" t="s">
        <v>4208</v>
      </c>
      <c r="D1571" s="67" t="s">
        <v>4209</v>
      </c>
      <c r="E1571" s="69">
        <v>104.72</v>
      </c>
      <c r="F1571" s="70">
        <v>82</v>
      </c>
      <c r="G1571" s="72">
        <v>45229</v>
      </c>
      <c r="H1571" s="69">
        <v>1095</v>
      </c>
      <c r="I1571" s="69">
        <v>1</v>
      </c>
      <c r="J1571" s="59">
        <f t="shared" si="72"/>
        <v>104.72</v>
      </c>
      <c r="K1571" s="73" t="str">
        <f t="shared" si="73"/>
        <v/>
      </c>
      <c r="L1571" s="73">
        <f t="shared" si="74"/>
        <v>8587.0399999999991</v>
      </c>
    </row>
    <row r="1572" spans="1:12" x14ac:dyDescent="0.25">
      <c r="A1572" s="67" t="s">
        <v>794</v>
      </c>
      <c r="B1572" s="67" t="s">
        <v>999</v>
      </c>
      <c r="C1572" s="68" t="s">
        <v>4210</v>
      </c>
      <c r="D1572" s="67" t="s">
        <v>4211</v>
      </c>
      <c r="E1572" s="69">
        <v>124.7681</v>
      </c>
      <c r="F1572" s="70">
        <v>52</v>
      </c>
      <c r="G1572" s="72">
        <v>44529</v>
      </c>
      <c r="H1572" s="69">
        <v>270</v>
      </c>
      <c r="I1572" s="69">
        <v>7</v>
      </c>
      <c r="J1572" s="59">
        <f t="shared" si="72"/>
        <v>124.7681</v>
      </c>
      <c r="K1572" s="73" t="str">
        <f t="shared" si="73"/>
        <v/>
      </c>
      <c r="L1572" s="73">
        <f t="shared" si="74"/>
        <v>6487.9412000000002</v>
      </c>
    </row>
    <row r="1573" spans="1:12" x14ac:dyDescent="0.25">
      <c r="A1573" s="67" t="s">
        <v>832</v>
      </c>
      <c r="B1573" s="67" t="s">
        <v>4212</v>
      </c>
      <c r="C1573" s="68" t="s">
        <v>4213</v>
      </c>
      <c r="D1573" s="67" t="s">
        <v>4214</v>
      </c>
      <c r="E1573" s="69">
        <v>214</v>
      </c>
      <c r="F1573" s="70">
        <v>16</v>
      </c>
      <c r="G1573" s="72">
        <v>45159</v>
      </c>
      <c r="H1573" s="69">
        <v>720</v>
      </c>
      <c r="I1573" s="69">
        <v>1</v>
      </c>
      <c r="J1573" s="59">
        <f t="shared" si="72"/>
        <v>214</v>
      </c>
      <c r="K1573" s="73" t="str">
        <f t="shared" si="73"/>
        <v/>
      </c>
      <c r="L1573" s="73">
        <f t="shared" si="74"/>
        <v>3424</v>
      </c>
    </row>
    <row r="1574" spans="1:12" x14ac:dyDescent="0.25">
      <c r="A1574" s="67" t="s">
        <v>1740</v>
      </c>
      <c r="B1574" s="67" t="s">
        <v>1137</v>
      </c>
      <c r="C1574" s="68" t="s">
        <v>4215</v>
      </c>
      <c r="D1574" s="67" t="s">
        <v>4216</v>
      </c>
      <c r="E1574" s="69">
        <v>237.45</v>
      </c>
      <c r="F1574" s="70">
        <v>39</v>
      </c>
      <c r="G1574" s="72">
        <v>47761.5</v>
      </c>
      <c r="H1574" s="69">
        <v>9999</v>
      </c>
      <c r="I1574" s="69">
        <v>10</v>
      </c>
      <c r="J1574" s="59">
        <f t="shared" si="72"/>
        <v>118.72499999999999</v>
      </c>
      <c r="K1574" s="73" t="str">
        <f t="shared" si="73"/>
        <v/>
      </c>
      <c r="L1574" s="73">
        <f t="shared" si="74"/>
        <v>4630.2749999999996</v>
      </c>
    </row>
    <row r="1575" spans="1:12" x14ac:dyDescent="0.25">
      <c r="A1575" s="67" t="s">
        <v>858</v>
      </c>
      <c r="B1575" s="67" t="s">
        <v>1069</v>
      </c>
      <c r="C1575" s="68" t="s">
        <v>4217</v>
      </c>
      <c r="D1575" s="67" t="s">
        <v>4218</v>
      </c>
      <c r="E1575" s="69">
        <v>106.0693</v>
      </c>
      <c r="F1575" s="70">
        <v>169</v>
      </c>
      <c r="G1575" s="72">
        <v>44686.5</v>
      </c>
      <c r="H1575" s="69">
        <v>547.5</v>
      </c>
      <c r="I1575" s="69">
        <v>11</v>
      </c>
      <c r="J1575" s="59">
        <f t="shared" si="72"/>
        <v>53.034649999999999</v>
      </c>
      <c r="K1575" s="73" t="str">
        <f t="shared" si="73"/>
        <v>Списать</v>
      </c>
      <c r="L1575" s="73">
        <f t="shared" si="74"/>
        <v>8962.8558499999999</v>
      </c>
    </row>
    <row r="1576" spans="1:12" x14ac:dyDescent="0.25">
      <c r="A1576" s="67" t="s">
        <v>794</v>
      </c>
      <c r="B1576" s="67" t="s">
        <v>882</v>
      </c>
      <c r="C1576" s="68" t="s">
        <v>4219</v>
      </c>
      <c r="D1576" s="67" t="s">
        <v>4220</v>
      </c>
      <c r="E1576" s="69">
        <v>45.909500000000001</v>
      </c>
      <c r="F1576" s="70">
        <v>129</v>
      </c>
      <c r="G1576" s="72">
        <v>44565</v>
      </c>
      <c r="H1576" s="69">
        <v>366</v>
      </c>
      <c r="I1576" s="69">
        <v>9</v>
      </c>
      <c r="J1576" s="59">
        <f t="shared" si="72"/>
        <v>22.954750000000001</v>
      </c>
      <c r="K1576" s="73" t="str">
        <f t="shared" si="73"/>
        <v>Списать</v>
      </c>
      <c r="L1576" s="73">
        <f t="shared" si="74"/>
        <v>2961.16275</v>
      </c>
    </row>
    <row r="1577" spans="1:12" x14ac:dyDescent="0.25">
      <c r="A1577" s="67" t="s">
        <v>782</v>
      </c>
      <c r="B1577" s="67" t="s">
        <v>851</v>
      </c>
      <c r="C1577" s="68" t="s">
        <v>4221</v>
      </c>
      <c r="D1577" s="67" t="s">
        <v>4222</v>
      </c>
      <c r="E1577" s="69">
        <v>120.4798</v>
      </c>
      <c r="F1577" s="70">
        <v>21</v>
      </c>
      <c r="G1577" s="72">
        <v>44979</v>
      </c>
      <c r="H1577" s="69">
        <v>540</v>
      </c>
      <c r="I1577" s="69">
        <v>1</v>
      </c>
      <c r="J1577" s="59">
        <f t="shared" si="72"/>
        <v>120.4798</v>
      </c>
      <c r="K1577" s="73" t="str">
        <f t="shared" si="73"/>
        <v/>
      </c>
      <c r="L1577" s="73">
        <f t="shared" si="74"/>
        <v>2530.0758000000001</v>
      </c>
    </row>
    <row r="1578" spans="1:12" x14ac:dyDescent="0.25">
      <c r="A1578" s="67" t="s">
        <v>828</v>
      </c>
      <c r="B1578" s="67" t="s">
        <v>999</v>
      </c>
      <c r="C1578" s="68" t="s">
        <v>4223</v>
      </c>
      <c r="D1578" s="67" t="s">
        <v>4224</v>
      </c>
      <c r="E1578" s="69">
        <v>214</v>
      </c>
      <c r="F1578" s="70">
        <v>55</v>
      </c>
      <c r="G1578" s="72">
        <v>44619</v>
      </c>
      <c r="H1578" s="69">
        <v>360</v>
      </c>
      <c r="I1578" s="69">
        <v>7</v>
      </c>
      <c r="J1578" s="59">
        <f t="shared" si="72"/>
        <v>214</v>
      </c>
      <c r="K1578" s="73" t="str">
        <f t="shared" si="73"/>
        <v/>
      </c>
      <c r="L1578" s="73">
        <f t="shared" si="74"/>
        <v>11770</v>
      </c>
    </row>
    <row r="1579" spans="1:12" x14ac:dyDescent="0.25">
      <c r="A1579" s="67" t="s">
        <v>828</v>
      </c>
      <c r="B1579" s="67" t="s">
        <v>1217</v>
      </c>
      <c r="C1579" s="68" t="s">
        <v>4225</v>
      </c>
      <c r="D1579" s="67" t="s">
        <v>4226</v>
      </c>
      <c r="E1579" s="69">
        <v>225</v>
      </c>
      <c r="F1579" s="70">
        <v>40</v>
      </c>
      <c r="G1579" s="72">
        <v>44679</v>
      </c>
      <c r="H1579" s="69">
        <v>540</v>
      </c>
      <c r="I1579" s="69">
        <v>11</v>
      </c>
      <c r="J1579" s="59">
        <f t="shared" si="72"/>
        <v>112.5</v>
      </c>
      <c r="K1579" s="73" t="str">
        <f t="shared" si="73"/>
        <v/>
      </c>
      <c r="L1579" s="73">
        <f t="shared" si="74"/>
        <v>4500</v>
      </c>
    </row>
    <row r="1580" spans="1:12" x14ac:dyDescent="0.25">
      <c r="A1580" s="67" t="s">
        <v>1197</v>
      </c>
      <c r="B1580" s="67" t="s">
        <v>873</v>
      </c>
      <c r="C1580" s="68" t="s">
        <v>4227</v>
      </c>
      <c r="D1580" s="67" t="s">
        <v>4228</v>
      </c>
      <c r="E1580" s="69">
        <v>515.19979999999998</v>
      </c>
      <c r="F1580" s="70">
        <v>14</v>
      </c>
      <c r="G1580" s="72">
        <v>44565</v>
      </c>
      <c r="H1580" s="69">
        <v>366</v>
      </c>
      <c r="I1580" s="69">
        <v>9</v>
      </c>
      <c r="J1580" s="59">
        <f t="shared" si="72"/>
        <v>257.59989999999999</v>
      </c>
      <c r="K1580" s="73" t="str">
        <f t="shared" si="73"/>
        <v/>
      </c>
      <c r="L1580" s="73">
        <f t="shared" si="74"/>
        <v>3606.3986</v>
      </c>
    </row>
    <row r="1581" spans="1:12" x14ac:dyDescent="0.25">
      <c r="A1581" s="67" t="s">
        <v>1094</v>
      </c>
      <c r="B1581" s="67" t="s">
        <v>779</v>
      </c>
      <c r="C1581" s="68" t="s">
        <v>4229</v>
      </c>
      <c r="D1581" s="67" t="s">
        <v>4230</v>
      </c>
      <c r="E1581" s="69">
        <v>1574.4272000000001</v>
      </c>
      <c r="F1581" s="70">
        <v>0</v>
      </c>
      <c r="G1581" s="72">
        <v>44715</v>
      </c>
      <c r="H1581" s="69">
        <v>546</v>
      </c>
      <c r="I1581" s="69">
        <v>10</v>
      </c>
      <c r="J1581" s="59">
        <f t="shared" si="72"/>
        <v>787.21360000000004</v>
      </c>
      <c r="K1581" s="73" t="str">
        <f t="shared" si="73"/>
        <v/>
      </c>
      <c r="L1581" s="73">
        <f t="shared" si="74"/>
        <v>0</v>
      </c>
    </row>
    <row r="1582" spans="1:12" x14ac:dyDescent="0.25">
      <c r="A1582" s="67" t="s">
        <v>2799</v>
      </c>
      <c r="B1582" s="67" t="s">
        <v>869</v>
      </c>
      <c r="C1582" s="68" t="s">
        <v>4231</v>
      </c>
      <c r="D1582" s="67" t="s">
        <v>4232</v>
      </c>
      <c r="E1582" s="69">
        <v>214</v>
      </c>
      <c r="F1582" s="70">
        <v>80</v>
      </c>
      <c r="G1582" s="72">
        <v>44559</v>
      </c>
      <c r="H1582" s="69">
        <v>360</v>
      </c>
      <c r="I1582" s="69">
        <v>9</v>
      </c>
      <c r="J1582" s="59">
        <f t="shared" si="72"/>
        <v>107</v>
      </c>
      <c r="K1582" s="73" t="str">
        <f t="shared" si="73"/>
        <v/>
      </c>
      <c r="L1582" s="73">
        <f t="shared" si="74"/>
        <v>8560</v>
      </c>
    </row>
    <row r="1583" spans="1:12" x14ac:dyDescent="0.25">
      <c r="A1583" s="67" t="s">
        <v>1094</v>
      </c>
      <c r="B1583" s="67" t="s">
        <v>844</v>
      </c>
      <c r="C1583" s="68" t="s">
        <v>4233</v>
      </c>
      <c r="D1583" s="67" t="s">
        <v>4234</v>
      </c>
      <c r="E1583" s="69">
        <v>353.16</v>
      </c>
      <c r="F1583" s="70">
        <v>32</v>
      </c>
      <c r="G1583" s="72">
        <v>44589</v>
      </c>
      <c r="H1583" s="69">
        <v>180</v>
      </c>
      <c r="I1583" s="69">
        <v>2</v>
      </c>
      <c r="J1583" s="59">
        <f t="shared" si="72"/>
        <v>353.16</v>
      </c>
      <c r="K1583" s="73" t="str">
        <f t="shared" si="73"/>
        <v/>
      </c>
      <c r="L1583" s="73">
        <f t="shared" si="74"/>
        <v>11301.12</v>
      </c>
    </row>
    <row r="1584" spans="1:12" x14ac:dyDescent="0.25">
      <c r="A1584" s="67" t="s">
        <v>1740</v>
      </c>
      <c r="B1584" s="67" t="s">
        <v>3302</v>
      </c>
      <c r="C1584" s="68" t="s">
        <v>4235</v>
      </c>
      <c r="D1584" s="67" t="s">
        <v>4236</v>
      </c>
      <c r="E1584" s="69">
        <v>214</v>
      </c>
      <c r="F1584" s="70">
        <v>81</v>
      </c>
      <c r="G1584" s="72">
        <v>44869.5</v>
      </c>
      <c r="H1584" s="69">
        <v>730.5</v>
      </c>
      <c r="I1584" s="69">
        <v>11</v>
      </c>
      <c r="J1584" s="59">
        <f t="shared" si="72"/>
        <v>107</v>
      </c>
      <c r="K1584" s="73" t="str">
        <f t="shared" si="73"/>
        <v/>
      </c>
      <c r="L1584" s="73">
        <f t="shared" si="74"/>
        <v>8667</v>
      </c>
    </row>
    <row r="1585" spans="1:12" x14ac:dyDescent="0.25">
      <c r="A1585" s="67" t="s">
        <v>949</v>
      </c>
      <c r="B1585" s="67" t="s">
        <v>958</v>
      </c>
      <c r="C1585" s="68" t="s">
        <v>4237</v>
      </c>
      <c r="D1585" s="67" t="s">
        <v>4238</v>
      </c>
      <c r="E1585" s="69">
        <v>214</v>
      </c>
      <c r="F1585" s="70">
        <v>23</v>
      </c>
      <c r="G1585" s="72">
        <v>45174</v>
      </c>
      <c r="H1585" s="69">
        <v>735</v>
      </c>
      <c r="I1585" s="69">
        <v>1</v>
      </c>
      <c r="J1585" s="59">
        <f t="shared" si="72"/>
        <v>214</v>
      </c>
      <c r="K1585" s="73" t="str">
        <f t="shared" si="73"/>
        <v/>
      </c>
      <c r="L1585" s="73">
        <f t="shared" si="74"/>
        <v>4922</v>
      </c>
    </row>
    <row r="1586" spans="1:12" x14ac:dyDescent="0.25">
      <c r="A1586" s="67" t="s">
        <v>820</v>
      </c>
      <c r="B1586" s="67" t="s">
        <v>963</v>
      </c>
      <c r="C1586" s="68" t="s">
        <v>4239</v>
      </c>
      <c r="D1586" s="67" t="s">
        <v>4240</v>
      </c>
      <c r="E1586" s="69">
        <v>199</v>
      </c>
      <c r="F1586" s="70">
        <v>867</v>
      </c>
      <c r="G1586" s="72">
        <v>44979</v>
      </c>
      <c r="H1586" s="69">
        <v>540</v>
      </c>
      <c r="I1586" s="69">
        <v>1</v>
      </c>
      <c r="J1586" s="59">
        <f t="shared" si="72"/>
        <v>199</v>
      </c>
      <c r="K1586" s="73" t="str">
        <f t="shared" si="73"/>
        <v/>
      </c>
      <c r="L1586" s="73">
        <f t="shared" si="74"/>
        <v>172533</v>
      </c>
    </row>
    <row r="1587" spans="1:12" x14ac:dyDescent="0.25">
      <c r="A1587" s="67" t="s">
        <v>847</v>
      </c>
      <c r="B1587" s="67" t="s">
        <v>829</v>
      </c>
      <c r="C1587" s="68" t="s">
        <v>4241</v>
      </c>
      <c r="D1587" s="67" t="s">
        <v>4242</v>
      </c>
      <c r="E1587" s="69">
        <v>23.44</v>
      </c>
      <c r="F1587" s="70">
        <v>23</v>
      </c>
      <c r="G1587" s="72">
        <v>44535</v>
      </c>
      <c r="H1587" s="69">
        <v>276</v>
      </c>
      <c r="I1587" s="69">
        <v>7</v>
      </c>
      <c r="J1587" s="59">
        <f t="shared" si="72"/>
        <v>23.44</v>
      </c>
      <c r="K1587" s="73" t="str">
        <f t="shared" si="73"/>
        <v>Списать</v>
      </c>
      <c r="L1587" s="73">
        <f t="shared" si="74"/>
        <v>539.12</v>
      </c>
    </row>
    <row r="1588" spans="1:12" x14ac:dyDescent="0.25">
      <c r="A1588" s="67" t="s">
        <v>850</v>
      </c>
      <c r="B1588" s="67" t="s">
        <v>810</v>
      </c>
      <c r="C1588" s="68" t="s">
        <v>4243</v>
      </c>
      <c r="D1588" s="67" t="s">
        <v>4244</v>
      </c>
      <c r="E1588" s="69">
        <v>188.5</v>
      </c>
      <c r="F1588" s="70">
        <v>29</v>
      </c>
      <c r="G1588" s="72">
        <v>44565</v>
      </c>
      <c r="H1588" s="69">
        <v>366</v>
      </c>
      <c r="I1588" s="69">
        <v>9</v>
      </c>
      <c r="J1588" s="59">
        <f t="shared" si="72"/>
        <v>94.25</v>
      </c>
      <c r="K1588" s="73" t="str">
        <f t="shared" si="73"/>
        <v>Списать</v>
      </c>
      <c r="L1588" s="73">
        <f t="shared" si="74"/>
        <v>2733.25</v>
      </c>
    </row>
    <row r="1589" spans="1:12" x14ac:dyDescent="0.25">
      <c r="A1589" s="67" t="s">
        <v>782</v>
      </c>
      <c r="B1589" s="67" t="s">
        <v>958</v>
      </c>
      <c r="C1589" s="68" t="s">
        <v>4245</v>
      </c>
      <c r="D1589" s="67" t="s">
        <v>4246</v>
      </c>
      <c r="E1589" s="69">
        <v>115.36199999999999</v>
      </c>
      <c r="F1589" s="70">
        <v>55</v>
      </c>
      <c r="G1589" s="72">
        <v>44446.5</v>
      </c>
      <c r="H1589" s="69">
        <v>217.5</v>
      </c>
      <c r="I1589" s="69">
        <v>8</v>
      </c>
      <c r="J1589" s="59">
        <f t="shared" si="72"/>
        <v>115.36199999999999</v>
      </c>
      <c r="K1589" s="73" t="str">
        <f t="shared" si="73"/>
        <v/>
      </c>
      <c r="L1589" s="73">
        <f t="shared" si="74"/>
        <v>6344.91</v>
      </c>
    </row>
    <row r="1590" spans="1:12" x14ac:dyDescent="0.25">
      <c r="A1590" s="67" t="s">
        <v>850</v>
      </c>
      <c r="B1590" s="67" t="s">
        <v>1026</v>
      </c>
      <c r="C1590" s="68" t="s">
        <v>4247</v>
      </c>
      <c r="D1590" s="67" t="s">
        <v>4248</v>
      </c>
      <c r="E1590" s="69">
        <v>214</v>
      </c>
      <c r="F1590" s="70">
        <v>23</v>
      </c>
      <c r="G1590" s="72">
        <v>44649</v>
      </c>
      <c r="H1590" s="69">
        <v>450</v>
      </c>
      <c r="I1590" s="69">
        <v>9</v>
      </c>
      <c r="J1590" s="59">
        <f t="shared" si="72"/>
        <v>107</v>
      </c>
      <c r="K1590" s="73" t="str">
        <f t="shared" si="73"/>
        <v/>
      </c>
      <c r="L1590" s="73">
        <f t="shared" si="74"/>
        <v>2461</v>
      </c>
    </row>
    <row r="1591" spans="1:12" x14ac:dyDescent="0.25">
      <c r="A1591" s="67" t="s">
        <v>794</v>
      </c>
      <c r="B1591" s="67" t="s">
        <v>844</v>
      </c>
      <c r="C1591" s="68" t="s">
        <v>4249</v>
      </c>
      <c r="D1591" s="67" t="s">
        <v>4250</v>
      </c>
      <c r="E1591" s="69">
        <v>214</v>
      </c>
      <c r="F1591" s="70">
        <v>552</v>
      </c>
      <c r="G1591" s="72">
        <v>44563.5</v>
      </c>
      <c r="H1591" s="69">
        <v>364.5</v>
      </c>
      <c r="I1591" s="69">
        <v>9</v>
      </c>
      <c r="J1591" s="59">
        <f t="shared" si="72"/>
        <v>107</v>
      </c>
      <c r="K1591" s="73" t="str">
        <f t="shared" si="73"/>
        <v/>
      </c>
      <c r="L1591" s="73">
        <f t="shared" si="74"/>
        <v>59064</v>
      </c>
    </row>
    <row r="1592" spans="1:12" x14ac:dyDescent="0.25">
      <c r="A1592" s="67" t="s">
        <v>828</v>
      </c>
      <c r="B1592" s="67" t="s">
        <v>1285</v>
      </c>
      <c r="C1592" s="68" t="s">
        <v>4251</v>
      </c>
      <c r="D1592" s="67" t="s">
        <v>4252</v>
      </c>
      <c r="E1592" s="69">
        <v>214</v>
      </c>
      <c r="F1592" s="70">
        <v>39</v>
      </c>
      <c r="G1592" s="72">
        <v>45169.5</v>
      </c>
      <c r="H1592" s="69">
        <v>730.5</v>
      </c>
      <c r="I1592" s="69">
        <v>1</v>
      </c>
      <c r="J1592" s="59">
        <f t="shared" si="72"/>
        <v>214</v>
      </c>
      <c r="K1592" s="73" t="str">
        <f t="shared" si="73"/>
        <v/>
      </c>
      <c r="L1592" s="73">
        <f t="shared" si="74"/>
        <v>8346</v>
      </c>
    </row>
    <row r="1593" spans="1:12" x14ac:dyDescent="0.25">
      <c r="A1593" s="67" t="s">
        <v>928</v>
      </c>
      <c r="B1593" s="67" t="s">
        <v>1308</v>
      </c>
      <c r="C1593" s="68" t="s">
        <v>4253</v>
      </c>
      <c r="D1593" s="67" t="s">
        <v>4254</v>
      </c>
      <c r="E1593" s="69">
        <v>114.4</v>
      </c>
      <c r="F1593" s="70">
        <v>177</v>
      </c>
      <c r="G1593" s="72">
        <v>47648</v>
      </c>
      <c r="H1593" s="69">
        <v>9999</v>
      </c>
      <c r="I1593" s="69">
        <v>1</v>
      </c>
      <c r="J1593" s="59">
        <f t="shared" si="72"/>
        <v>114.4</v>
      </c>
      <c r="K1593" s="73" t="str">
        <f t="shared" si="73"/>
        <v/>
      </c>
      <c r="L1593" s="73">
        <f t="shared" si="74"/>
        <v>20248.8</v>
      </c>
    </row>
    <row r="1594" spans="1:12" x14ac:dyDescent="0.25">
      <c r="A1594" s="67" t="s">
        <v>864</v>
      </c>
      <c r="B1594" s="67" t="s">
        <v>1122</v>
      </c>
      <c r="C1594" s="68" t="s">
        <v>4255</v>
      </c>
      <c r="D1594" s="67" t="s">
        <v>4256</v>
      </c>
      <c r="E1594" s="69">
        <v>96.624300000000005</v>
      </c>
      <c r="F1594" s="70">
        <v>52</v>
      </c>
      <c r="G1594" s="72">
        <v>44649</v>
      </c>
      <c r="H1594" s="69">
        <v>450</v>
      </c>
      <c r="I1594" s="69">
        <v>9</v>
      </c>
      <c r="J1594" s="59">
        <f t="shared" si="72"/>
        <v>48.312150000000003</v>
      </c>
      <c r="K1594" s="73" t="str">
        <f t="shared" si="73"/>
        <v>Списать</v>
      </c>
      <c r="L1594" s="73">
        <f t="shared" si="74"/>
        <v>2512.2318</v>
      </c>
    </row>
    <row r="1595" spans="1:12" x14ac:dyDescent="0.25">
      <c r="A1595" s="67" t="s">
        <v>820</v>
      </c>
      <c r="B1595" s="67" t="s">
        <v>837</v>
      </c>
      <c r="C1595" s="68" t="s">
        <v>1032</v>
      </c>
      <c r="D1595" s="67" t="s">
        <v>1033</v>
      </c>
      <c r="E1595" s="69">
        <v>145.07040000000001</v>
      </c>
      <c r="F1595" s="70">
        <v>8</v>
      </c>
      <c r="G1595" s="72">
        <v>45244</v>
      </c>
      <c r="H1595" s="69">
        <v>1080</v>
      </c>
      <c r="I1595" s="69">
        <v>1</v>
      </c>
      <c r="J1595" s="59">
        <f t="shared" si="72"/>
        <v>145.07040000000001</v>
      </c>
      <c r="K1595" s="73" t="str">
        <f t="shared" si="73"/>
        <v/>
      </c>
      <c r="L1595" s="73">
        <f t="shared" si="74"/>
        <v>1160.5632000000001</v>
      </c>
    </row>
    <row r="1596" spans="1:12" x14ac:dyDescent="0.25">
      <c r="A1596" s="67" t="s">
        <v>794</v>
      </c>
      <c r="B1596" s="67" t="s">
        <v>935</v>
      </c>
      <c r="C1596" s="68" t="s">
        <v>4257</v>
      </c>
      <c r="D1596" s="67" t="s">
        <v>1715</v>
      </c>
      <c r="E1596" s="69">
        <v>277.64</v>
      </c>
      <c r="F1596" s="70">
        <v>14</v>
      </c>
      <c r="G1596" s="72">
        <v>44498.5</v>
      </c>
      <c r="H1596" s="69">
        <v>1825.5</v>
      </c>
      <c r="I1596" s="69">
        <v>1</v>
      </c>
      <c r="J1596" s="59">
        <f t="shared" si="72"/>
        <v>277.64</v>
      </c>
      <c r="K1596" s="73" t="str">
        <f t="shared" si="73"/>
        <v/>
      </c>
      <c r="L1596" s="73">
        <f t="shared" si="74"/>
        <v>3886.96</v>
      </c>
    </row>
    <row r="1597" spans="1:12" x14ac:dyDescent="0.25">
      <c r="A1597" s="67" t="s">
        <v>782</v>
      </c>
      <c r="B1597" s="67" t="s">
        <v>851</v>
      </c>
      <c r="C1597" s="68" t="s">
        <v>4258</v>
      </c>
      <c r="D1597" s="67" t="s">
        <v>4259</v>
      </c>
      <c r="E1597" s="69">
        <v>174.59559999999999</v>
      </c>
      <c r="F1597" s="70">
        <v>100</v>
      </c>
      <c r="G1597" s="72">
        <v>44529</v>
      </c>
      <c r="H1597" s="69">
        <v>120</v>
      </c>
      <c r="I1597" s="69">
        <v>2</v>
      </c>
      <c r="J1597" s="59">
        <f t="shared" si="72"/>
        <v>174.59559999999999</v>
      </c>
      <c r="K1597" s="73" t="str">
        <f t="shared" si="73"/>
        <v/>
      </c>
      <c r="L1597" s="73">
        <f t="shared" si="74"/>
        <v>17459.559999999998</v>
      </c>
    </row>
    <row r="1598" spans="1:12" x14ac:dyDescent="0.25">
      <c r="A1598" s="67" t="s">
        <v>945</v>
      </c>
      <c r="B1598" s="67" t="s">
        <v>810</v>
      </c>
      <c r="C1598" s="68" t="s">
        <v>4260</v>
      </c>
      <c r="D1598" s="67" t="s">
        <v>4261</v>
      </c>
      <c r="E1598" s="69">
        <v>286.5</v>
      </c>
      <c r="F1598" s="70">
        <v>46</v>
      </c>
      <c r="G1598" s="72">
        <v>47648</v>
      </c>
      <c r="H1598" s="69">
        <v>9999</v>
      </c>
      <c r="I1598" s="69">
        <v>1</v>
      </c>
      <c r="J1598" s="59">
        <f t="shared" si="72"/>
        <v>286.5</v>
      </c>
      <c r="K1598" s="73" t="str">
        <f t="shared" si="73"/>
        <v/>
      </c>
      <c r="L1598" s="73">
        <f t="shared" si="74"/>
        <v>13179</v>
      </c>
    </row>
    <row r="1599" spans="1:12" x14ac:dyDescent="0.25">
      <c r="A1599" s="67" t="s">
        <v>786</v>
      </c>
      <c r="B1599" s="67" t="s">
        <v>929</v>
      </c>
      <c r="C1599" s="68" t="s">
        <v>4262</v>
      </c>
      <c r="D1599" s="67" t="s">
        <v>4263</v>
      </c>
      <c r="E1599" s="69">
        <v>214</v>
      </c>
      <c r="F1599" s="70">
        <v>59</v>
      </c>
      <c r="G1599" s="72">
        <v>47761.5</v>
      </c>
      <c r="H1599" s="69">
        <v>9999</v>
      </c>
      <c r="I1599" s="69">
        <v>1</v>
      </c>
      <c r="J1599" s="59">
        <f t="shared" si="72"/>
        <v>214</v>
      </c>
      <c r="K1599" s="73" t="str">
        <f t="shared" si="73"/>
        <v/>
      </c>
      <c r="L1599" s="73">
        <f t="shared" si="74"/>
        <v>12626</v>
      </c>
    </row>
    <row r="1600" spans="1:12" x14ac:dyDescent="0.25">
      <c r="A1600" s="67" t="s">
        <v>1220</v>
      </c>
      <c r="B1600" s="67" t="s">
        <v>3197</v>
      </c>
      <c r="C1600" s="68" t="s">
        <v>4264</v>
      </c>
      <c r="D1600" s="67" t="s">
        <v>4265</v>
      </c>
      <c r="E1600" s="69">
        <v>111.97029999999999</v>
      </c>
      <c r="F1600" s="70">
        <v>37</v>
      </c>
      <c r="G1600" s="72">
        <v>44589</v>
      </c>
      <c r="H1600" s="69">
        <v>300</v>
      </c>
      <c r="I1600" s="69">
        <v>6</v>
      </c>
      <c r="J1600" s="59">
        <f t="shared" si="72"/>
        <v>111.97029999999999</v>
      </c>
      <c r="K1600" s="73" t="str">
        <f t="shared" si="73"/>
        <v/>
      </c>
      <c r="L1600" s="73">
        <f t="shared" si="74"/>
        <v>4142.9011</v>
      </c>
    </row>
    <row r="1601" spans="1:12" x14ac:dyDescent="0.25">
      <c r="A1601" s="67" t="s">
        <v>794</v>
      </c>
      <c r="B1601" s="67" t="s">
        <v>779</v>
      </c>
      <c r="C1601" s="68" t="s">
        <v>4266</v>
      </c>
      <c r="D1601" s="67" t="s">
        <v>4267</v>
      </c>
      <c r="E1601" s="69">
        <v>151.53039999999999</v>
      </c>
      <c r="F1601" s="70">
        <v>20</v>
      </c>
      <c r="G1601" s="72">
        <v>44679</v>
      </c>
      <c r="H1601" s="69">
        <v>480</v>
      </c>
      <c r="I1601" s="69">
        <v>9</v>
      </c>
      <c r="J1601" s="59">
        <f t="shared" si="72"/>
        <v>75.765199999999993</v>
      </c>
      <c r="K1601" s="73" t="str">
        <f t="shared" si="73"/>
        <v>Списать</v>
      </c>
      <c r="L1601" s="73">
        <f t="shared" si="74"/>
        <v>1515.3039999999999</v>
      </c>
    </row>
    <row r="1602" spans="1:12" x14ac:dyDescent="0.25">
      <c r="A1602" s="67" t="s">
        <v>847</v>
      </c>
      <c r="B1602" s="67" t="s">
        <v>1859</v>
      </c>
      <c r="C1602" s="68" t="s">
        <v>4268</v>
      </c>
      <c r="D1602" s="67" t="s">
        <v>4269</v>
      </c>
      <c r="E1602" s="69">
        <v>126.12</v>
      </c>
      <c r="F1602" s="70">
        <v>10</v>
      </c>
      <c r="G1602" s="72">
        <v>44623.5</v>
      </c>
      <c r="H1602" s="69">
        <v>364.5</v>
      </c>
      <c r="I1602" s="69">
        <v>7</v>
      </c>
      <c r="J1602" s="59">
        <f t="shared" si="72"/>
        <v>126.12</v>
      </c>
      <c r="K1602" s="73" t="str">
        <f t="shared" si="73"/>
        <v/>
      </c>
      <c r="L1602" s="73">
        <f t="shared" si="74"/>
        <v>1261.2</v>
      </c>
    </row>
    <row r="1603" spans="1:12" x14ac:dyDescent="0.25">
      <c r="A1603" s="67" t="s">
        <v>828</v>
      </c>
      <c r="B1603" s="67" t="s">
        <v>802</v>
      </c>
      <c r="C1603" s="68" t="s">
        <v>4270</v>
      </c>
      <c r="D1603" s="67" t="s">
        <v>4271</v>
      </c>
      <c r="E1603" s="69">
        <v>214</v>
      </c>
      <c r="F1603" s="70">
        <v>84</v>
      </c>
      <c r="G1603" s="72">
        <v>45228</v>
      </c>
      <c r="H1603" s="69">
        <v>1059</v>
      </c>
      <c r="I1603" s="69">
        <v>10</v>
      </c>
      <c r="J1603" s="59">
        <f t="shared" ref="J1603:J1666" si="75">IF(I1603&gt;8,E1603/2,E1603)</f>
        <v>107</v>
      </c>
      <c r="K1603" s="73" t="str">
        <f t="shared" ref="K1603:K1666" si="76">IF(J1603&lt;100,"Списать","")</f>
        <v/>
      </c>
      <c r="L1603" s="73">
        <f t="shared" ref="L1603:L1666" si="77">F1603*J1603</f>
        <v>8988</v>
      </c>
    </row>
    <row r="1604" spans="1:12" x14ac:dyDescent="0.25">
      <c r="A1604" s="67" t="s">
        <v>928</v>
      </c>
      <c r="B1604" s="67" t="s">
        <v>1106</v>
      </c>
      <c r="C1604" s="68" t="s">
        <v>4272</v>
      </c>
      <c r="D1604" s="67" t="s">
        <v>4273</v>
      </c>
      <c r="E1604" s="69">
        <v>396.22879999999998</v>
      </c>
      <c r="F1604" s="70">
        <v>23</v>
      </c>
      <c r="G1604" s="72">
        <v>44986.5</v>
      </c>
      <c r="H1604" s="69">
        <v>547.5</v>
      </c>
      <c r="I1604" s="69">
        <v>1</v>
      </c>
      <c r="J1604" s="59">
        <f t="shared" si="75"/>
        <v>396.22879999999998</v>
      </c>
      <c r="K1604" s="73" t="str">
        <f t="shared" si="76"/>
        <v/>
      </c>
      <c r="L1604" s="73">
        <f t="shared" si="77"/>
        <v>9113.2623999999996</v>
      </c>
    </row>
    <row r="1605" spans="1:12" x14ac:dyDescent="0.25">
      <c r="A1605" s="67" t="s">
        <v>794</v>
      </c>
      <c r="B1605" s="67" t="s">
        <v>844</v>
      </c>
      <c r="C1605" s="68" t="s">
        <v>4274</v>
      </c>
      <c r="D1605" s="67" t="s">
        <v>4275</v>
      </c>
      <c r="E1605" s="69">
        <v>28.38</v>
      </c>
      <c r="F1605" s="70">
        <v>56</v>
      </c>
      <c r="G1605" s="72">
        <v>44578.5</v>
      </c>
      <c r="H1605" s="69">
        <v>139.5</v>
      </c>
      <c r="I1605" s="69">
        <v>1</v>
      </c>
      <c r="J1605" s="59">
        <f t="shared" si="75"/>
        <v>28.38</v>
      </c>
      <c r="K1605" s="73" t="str">
        <f t="shared" si="76"/>
        <v>Списать</v>
      </c>
      <c r="L1605" s="73">
        <f t="shared" si="77"/>
        <v>1589.28</v>
      </c>
    </row>
    <row r="1606" spans="1:12" x14ac:dyDescent="0.25">
      <c r="A1606" s="67" t="s">
        <v>1197</v>
      </c>
      <c r="B1606" s="67" t="s">
        <v>837</v>
      </c>
      <c r="C1606" s="68" t="s">
        <v>4276</v>
      </c>
      <c r="D1606" s="67" t="s">
        <v>4277</v>
      </c>
      <c r="E1606" s="69">
        <v>211.77610000000001</v>
      </c>
      <c r="F1606" s="70">
        <v>27</v>
      </c>
      <c r="G1606" s="72">
        <v>44979</v>
      </c>
      <c r="H1606" s="69">
        <v>540</v>
      </c>
      <c r="I1606" s="69">
        <v>1</v>
      </c>
      <c r="J1606" s="59">
        <f t="shared" si="75"/>
        <v>211.77610000000001</v>
      </c>
      <c r="K1606" s="73" t="str">
        <f t="shared" si="76"/>
        <v/>
      </c>
      <c r="L1606" s="73">
        <f t="shared" si="77"/>
        <v>5717.9547000000002</v>
      </c>
    </row>
    <row r="1607" spans="1:12" x14ac:dyDescent="0.25">
      <c r="A1607" s="67" t="s">
        <v>794</v>
      </c>
      <c r="B1607" s="67" t="s">
        <v>1347</v>
      </c>
      <c r="C1607" s="68" t="s">
        <v>4278</v>
      </c>
      <c r="D1607" s="67" t="s">
        <v>4279</v>
      </c>
      <c r="E1607" s="69">
        <v>214</v>
      </c>
      <c r="F1607" s="70">
        <v>444</v>
      </c>
      <c r="G1607" s="72">
        <v>44716.5</v>
      </c>
      <c r="H1607" s="69">
        <v>547.5</v>
      </c>
      <c r="I1607" s="69">
        <v>10</v>
      </c>
      <c r="J1607" s="59">
        <f t="shared" si="75"/>
        <v>107</v>
      </c>
      <c r="K1607" s="73" t="str">
        <f t="shared" si="76"/>
        <v/>
      </c>
      <c r="L1607" s="73">
        <f t="shared" si="77"/>
        <v>47508</v>
      </c>
    </row>
    <row r="1608" spans="1:12" x14ac:dyDescent="0.25">
      <c r="A1608" s="67" t="s">
        <v>782</v>
      </c>
      <c r="B1608" s="67" t="s">
        <v>882</v>
      </c>
      <c r="C1608" s="68" t="s">
        <v>4280</v>
      </c>
      <c r="D1608" s="67" t="s">
        <v>4281</v>
      </c>
      <c r="E1608" s="69">
        <v>44.799599999999998</v>
      </c>
      <c r="F1608" s="70">
        <v>3029</v>
      </c>
      <c r="G1608" s="72">
        <v>44563.5</v>
      </c>
      <c r="H1608" s="69">
        <v>364.5</v>
      </c>
      <c r="I1608" s="69">
        <v>9</v>
      </c>
      <c r="J1608" s="59">
        <f t="shared" si="75"/>
        <v>22.399799999999999</v>
      </c>
      <c r="K1608" s="73" t="str">
        <f t="shared" si="76"/>
        <v>Списать</v>
      </c>
      <c r="L1608" s="73">
        <f t="shared" si="77"/>
        <v>67848.994200000001</v>
      </c>
    </row>
    <row r="1609" spans="1:12" x14ac:dyDescent="0.25">
      <c r="A1609" s="67" t="s">
        <v>864</v>
      </c>
      <c r="B1609" s="67" t="s">
        <v>1565</v>
      </c>
      <c r="C1609" s="68" t="s">
        <v>4282</v>
      </c>
      <c r="D1609" s="67" t="s">
        <v>4283</v>
      </c>
      <c r="E1609" s="69">
        <v>214</v>
      </c>
      <c r="F1609" s="70">
        <v>63</v>
      </c>
      <c r="G1609" s="72">
        <v>44593.5</v>
      </c>
      <c r="H1609" s="69">
        <v>364.5</v>
      </c>
      <c r="I1609" s="69">
        <v>8</v>
      </c>
      <c r="J1609" s="59">
        <f t="shared" si="75"/>
        <v>214</v>
      </c>
      <c r="K1609" s="73" t="str">
        <f t="shared" si="76"/>
        <v/>
      </c>
      <c r="L1609" s="73">
        <f t="shared" si="77"/>
        <v>13482</v>
      </c>
    </row>
    <row r="1610" spans="1:12" x14ac:dyDescent="0.25">
      <c r="A1610" s="67" t="s">
        <v>1197</v>
      </c>
      <c r="B1610" s="67" t="s">
        <v>851</v>
      </c>
      <c r="C1610" s="68" t="s">
        <v>4284</v>
      </c>
      <c r="D1610" s="67" t="s">
        <v>4285</v>
      </c>
      <c r="E1610" s="69">
        <v>1283.2547</v>
      </c>
      <c r="F1610" s="70">
        <v>22</v>
      </c>
      <c r="G1610" s="72">
        <v>44688</v>
      </c>
      <c r="H1610" s="69">
        <v>549</v>
      </c>
      <c r="I1610" s="69">
        <v>11</v>
      </c>
      <c r="J1610" s="59">
        <f t="shared" si="75"/>
        <v>641.62734999999998</v>
      </c>
      <c r="K1610" s="73" t="str">
        <f t="shared" si="76"/>
        <v/>
      </c>
      <c r="L1610" s="73">
        <f t="shared" si="77"/>
        <v>14115.8017</v>
      </c>
    </row>
    <row r="1611" spans="1:12" x14ac:dyDescent="0.25">
      <c r="A1611" s="67" t="s">
        <v>782</v>
      </c>
      <c r="B1611" s="67" t="s">
        <v>829</v>
      </c>
      <c r="C1611" s="68" t="s">
        <v>4286</v>
      </c>
      <c r="D1611" s="67" t="s">
        <v>4287</v>
      </c>
      <c r="E1611" s="69">
        <v>23.8</v>
      </c>
      <c r="F1611" s="70">
        <v>39</v>
      </c>
      <c r="G1611" s="72">
        <v>44595</v>
      </c>
      <c r="H1611" s="69">
        <v>276</v>
      </c>
      <c r="I1611" s="69">
        <v>5</v>
      </c>
      <c r="J1611" s="59">
        <f t="shared" si="75"/>
        <v>23.8</v>
      </c>
      <c r="K1611" s="73" t="str">
        <f t="shared" si="76"/>
        <v>Списать</v>
      </c>
      <c r="L1611" s="73">
        <f t="shared" si="77"/>
        <v>928.2</v>
      </c>
    </row>
    <row r="1612" spans="1:12" x14ac:dyDescent="0.25">
      <c r="A1612" s="67" t="s">
        <v>794</v>
      </c>
      <c r="B1612" s="67" t="s">
        <v>821</v>
      </c>
      <c r="C1612" s="68" t="s">
        <v>4288</v>
      </c>
      <c r="D1612" s="67" t="s">
        <v>4289</v>
      </c>
      <c r="E1612" s="69">
        <v>214</v>
      </c>
      <c r="F1612" s="70">
        <v>14</v>
      </c>
      <c r="G1612" s="72">
        <v>44563.5</v>
      </c>
      <c r="H1612" s="69">
        <v>364.5</v>
      </c>
      <c r="I1612" s="69">
        <v>9</v>
      </c>
      <c r="J1612" s="59">
        <f t="shared" si="75"/>
        <v>107</v>
      </c>
      <c r="K1612" s="73" t="str">
        <f t="shared" si="76"/>
        <v/>
      </c>
      <c r="L1612" s="73">
        <f t="shared" si="77"/>
        <v>1498</v>
      </c>
    </row>
    <row r="1613" spans="1:12" x14ac:dyDescent="0.25">
      <c r="A1613" s="67" t="s">
        <v>977</v>
      </c>
      <c r="B1613" s="67" t="s">
        <v>958</v>
      </c>
      <c r="C1613" s="68" t="s">
        <v>4290</v>
      </c>
      <c r="D1613" s="67" t="s">
        <v>4291</v>
      </c>
      <c r="E1613" s="69">
        <v>613.30560000000003</v>
      </c>
      <c r="F1613" s="70">
        <v>6</v>
      </c>
      <c r="G1613" s="72">
        <v>44643</v>
      </c>
      <c r="H1613" s="69">
        <v>204</v>
      </c>
      <c r="I1613" s="69">
        <v>1</v>
      </c>
      <c r="J1613" s="59">
        <f t="shared" si="75"/>
        <v>613.30560000000003</v>
      </c>
      <c r="K1613" s="73" t="str">
        <f t="shared" si="76"/>
        <v/>
      </c>
      <c r="L1613" s="73">
        <f t="shared" si="77"/>
        <v>3679.8335999999999</v>
      </c>
    </row>
    <row r="1614" spans="1:12" x14ac:dyDescent="0.25">
      <c r="A1614" s="67" t="s">
        <v>824</v>
      </c>
      <c r="B1614" s="67" t="s">
        <v>1490</v>
      </c>
      <c r="C1614" s="68" t="s">
        <v>4292</v>
      </c>
      <c r="D1614" s="67" t="s">
        <v>4293</v>
      </c>
      <c r="E1614" s="69">
        <v>224.14500000000001</v>
      </c>
      <c r="F1614" s="70">
        <v>20</v>
      </c>
      <c r="G1614" s="72">
        <v>45264</v>
      </c>
      <c r="H1614" s="69">
        <v>1095</v>
      </c>
      <c r="I1614" s="69">
        <v>10</v>
      </c>
      <c r="J1614" s="59">
        <f t="shared" si="75"/>
        <v>112.07250000000001</v>
      </c>
      <c r="K1614" s="73" t="str">
        <f t="shared" si="76"/>
        <v/>
      </c>
      <c r="L1614" s="73">
        <f t="shared" si="77"/>
        <v>2241.4500000000003</v>
      </c>
    </row>
    <row r="1615" spans="1:12" x14ac:dyDescent="0.25">
      <c r="A1615" s="67" t="s">
        <v>820</v>
      </c>
      <c r="B1615" s="67" t="s">
        <v>2746</v>
      </c>
      <c r="C1615" s="68" t="s">
        <v>4294</v>
      </c>
      <c r="D1615" s="67" t="s">
        <v>4295</v>
      </c>
      <c r="E1615" s="69">
        <v>165.24850000000001</v>
      </c>
      <c r="F1615" s="70">
        <v>18</v>
      </c>
      <c r="G1615" s="72">
        <v>44899.5</v>
      </c>
      <c r="H1615" s="69">
        <v>730.5</v>
      </c>
      <c r="I1615" s="69">
        <v>10</v>
      </c>
      <c r="J1615" s="59">
        <f t="shared" si="75"/>
        <v>82.624250000000004</v>
      </c>
      <c r="K1615" s="73" t="str">
        <f t="shared" si="76"/>
        <v>Списать</v>
      </c>
      <c r="L1615" s="73">
        <f t="shared" si="77"/>
        <v>1487.2365</v>
      </c>
    </row>
    <row r="1616" spans="1:12" x14ac:dyDescent="0.25">
      <c r="A1616" s="67" t="s">
        <v>782</v>
      </c>
      <c r="B1616" s="67" t="s">
        <v>999</v>
      </c>
      <c r="C1616" s="68" t="s">
        <v>4296</v>
      </c>
      <c r="D1616" s="67" t="s">
        <v>4297</v>
      </c>
      <c r="E1616" s="69">
        <v>101.7471</v>
      </c>
      <c r="F1616" s="70">
        <v>88</v>
      </c>
      <c r="G1616" s="72">
        <v>44589</v>
      </c>
      <c r="H1616" s="69">
        <v>270</v>
      </c>
      <c r="I1616" s="69">
        <v>5</v>
      </c>
      <c r="J1616" s="59">
        <f t="shared" si="75"/>
        <v>101.7471</v>
      </c>
      <c r="K1616" s="73" t="str">
        <f t="shared" si="76"/>
        <v/>
      </c>
      <c r="L1616" s="73">
        <f t="shared" si="77"/>
        <v>8953.7448000000004</v>
      </c>
    </row>
    <row r="1617" spans="1:12" x14ac:dyDescent="0.25">
      <c r="A1617" s="67" t="s">
        <v>809</v>
      </c>
      <c r="B1617" s="67" t="s">
        <v>837</v>
      </c>
      <c r="C1617" s="68" t="s">
        <v>4298</v>
      </c>
      <c r="D1617" s="67" t="s">
        <v>4299</v>
      </c>
      <c r="E1617" s="69">
        <v>153.54910000000001</v>
      </c>
      <c r="F1617" s="70">
        <v>6</v>
      </c>
      <c r="G1617" s="72">
        <v>44442</v>
      </c>
      <c r="H1617" s="69">
        <v>243</v>
      </c>
      <c r="I1617" s="69">
        <v>9</v>
      </c>
      <c r="J1617" s="59">
        <f t="shared" si="75"/>
        <v>76.774550000000005</v>
      </c>
      <c r="K1617" s="73" t="str">
        <f t="shared" si="76"/>
        <v>Списать</v>
      </c>
      <c r="L1617" s="73">
        <f t="shared" si="77"/>
        <v>460.64730000000003</v>
      </c>
    </row>
    <row r="1618" spans="1:12" x14ac:dyDescent="0.25">
      <c r="A1618" s="67" t="s">
        <v>816</v>
      </c>
      <c r="B1618" s="67" t="s">
        <v>2803</v>
      </c>
      <c r="C1618" s="68" t="s">
        <v>4300</v>
      </c>
      <c r="D1618" s="67" t="s">
        <v>4301</v>
      </c>
      <c r="E1618" s="69">
        <v>214</v>
      </c>
      <c r="F1618" s="70">
        <v>55</v>
      </c>
      <c r="G1618" s="72">
        <v>44563.5</v>
      </c>
      <c r="H1618" s="69">
        <v>364.5</v>
      </c>
      <c r="I1618" s="69">
        <v>9</v>
      </c>
      <c r="J1618" s="59">
        <f t="shared" si="75"/>
        <v>107</v>
      </c>
      <c r="K1618" s="73" t="str">
        <f t="shared" si="76"/>
        <v/>
      </c>
      <c r="L1618" s="73">
        <f t="shared" si="77"/>
        <v>5885</v>
      </c>
    </row>
    <row r="1619" spans="1:12" x14ac:dyDescent="0.25">
      <c r="A1619" s="67" t="s">
        <v>786</v>
      </c>
      <c r="B1619" s="67" t="s">
        <v>775</v>
      </c>
      <c r="C1619" s="68" t="s">
        <v>4302</v>
      </c>
      <c r="D1619" s="67" t="s">
        <v>4303</v>
      </c>
      <c r="E1619" s="69">
        <v>214</v>
      </c>
      <c r="F1619" s="70">
        <v>2</v>
      </c>
      <c r="G1619" s="72">
        <v>45229</v>
      </c>
      <c r="H1619" s="69">
        <v>1095</v>
      </c>
      <c r="I1619" s="69">
        <v>1</v>
      </c>
      <c r="J1619" s="59">
        <f t="shared" si="75"/>
        <v>214</v>
      </c>
      <c r="K1619" s="73" t="str">
        <f t="shared" si="76"/>
        <v/>
      </c>
      <c r="L1619" s="73">
        <f t="shared" si="77"/>
        <v>428</v>
      </c>
    </row>
    <row r="1620" spans="1:12" x14ac:dyDescent="0.25">
      <c r="A1620" s="67" t="s">
        <v>1467</v>
      </c>
      <c r="B1620" s="67" t="s">
        <v>919</v>
      </c>
      <c r="C1620" s="68" t="s">
        <v>4304</v>
      </c>
      <c r="D1620" s="67" t="s">
        <v>4305</v>
      </c>
      <c r="E1620" s="69">
        <v>487.09550000000002</v>
      </c>
      <c r="F1620" s="70">
        <v>0</v>
      </c>
      <c r="G1620" s="72">
        <v>44652</v>
      </c>
      <c r="H1620" s="69">
        <v>243</v>
      </c>
      <c r="I1620" s="69">
        <v>2</v>
      </c>
      <c r="J1620" s="59">
        <f t="shared" si="75"/>
        <v>487.09550000000002</v>
      </c>
      <c r="K1620" s="73" t="str">
        <f t="shared" si="76"/>
        <v/>
      </c>
      <c r="L1620" s="73">
        <f t="shared" si="77"/>
        <v>0</v>
      </c>
    </row>
    <row r="1621" spans="1:12" x14ac:dyDescent="0.25">
      <c r="A1621" s="67" t="s">
        <v>1197</v>
      </c>
      <c r="B1621" s="67" t="s">
        <v>925</v>
      </c>
      <c r="C1621" s="68" t="s">
        <v>4306</v>
      </c>
      <c r="D1621" s="67" t="s">
        <v>4307</v>
      </c>
      <c r="E1621" s="69">
        <v>214</v>
      </c>
      <c r="F1621" s="70">
        <v>40</v>
      </c>
      <c r="G1621" s="72">
        <v>44565</v>
      </c>
      <c r="H1621" s="69">
        <v>366</v>
      </c>
      <c r="I1621" s="69">
        <v>9</v>
      </c>
      <c r="J1621" s="59">
        <f t="shared" si="75"/>
        <v>107</v>
      </c>
      <c r="K1621" s="73" t="str">
        <f t="shared" si="76"/>
        <v/>
      </c>
      <c r="L1621" s="73">
        <f t="shared" si="77"/>
        <v>4280</v>
      </c>
    </row>
    <row r="1622" spans="1:12" x14ac:dyDescent="0.25">
      <c r="A1622" s="67" t="s">
        <v>794</v>
      </c>
      <c r="B1622" s="67" t="s">
        <v>779</v>
      </c>
      <c r="C1622" s="68" t="s">
        <v>4308</v>
      </c>
      <c r="D1622" s="67" t="s">
        <v>4309</v>
      </c>
      <c r="E1622" s="69">
        <v>246.55680000000001</v>
      </c>
      <c r="F1622" s="70">
        <v>36</v>
      </c>
      <c r="G1622" s="72">
        <v>45379</v>
      </c>
      <c r="H1622" s="69">
        <v>945</v>
      </c>
      <c r="I1622" s="69">
        <v>1</v>
      </c>
      <c r="J1622" s="59">
        <f t="shared" si="75"/>
        <v>246.55680000000001</v>
      </c>
      <c r="K1622" s="73" t="str">
        <f t="shared" si="76"/>
        <v/>
      </c>
      <c r="L1622" s="73">
        <f t="shared" si="77"/>
        <v>8876.0447999999997</v>
      </c>
    </row>
    <row r="1623" spans="1:12" x14ac:dyDescent="0.25">
      <c r="A1623" s="67" t="s">
        <v>900</v>
      </c>
      <c r="B1623" s="67" t="s">
        <v>851</v>
      </c>
      <c r="C1623" s="68" t="s">
        <v>4310</v>
      </c>
      <c r="D1623" s="67" t="s">
        <v>4311</v>
      </c>
      <c r="E1623" s="69">
        <v>245.13319999999999</v>
      </c>
      <c r="F1623" s="70">
        <v>32</v>
      </c>
      <c r="G1623" s="72">
        <v>44439</v>
      </c>
      <c r="H1623" s="69">
        <v>120</v>
      </c>
      <c r="I1623" s="69">
        <v>5</v>
      </c>
      <c r="J1623" s="59">
        <f t="shared" si="75"/>
        <v>245.13319999999999</v>
      </c>
      <c r="K1623" s="73" t="str">
        <f t="shared" si="76"/>
        <v/>
      </c>
      <c r="L1623" s="73">
        <f t="shared" si="77"/>
        <v>7844.2623999999996</v>
      </c>
    </row>
    <row r="1624" spans="1:12" x14ac:dyDescent="0.25">
      <c r="A1624" s="67" t="s">
        <v>794</v>
      </c>
      <c r="B1624" s="67" t="s">
        <v>889</v>
      </c>
      <c r="C1624" s="68" t="s">
        <v>4312</v>
      </c>
      <c r="D1624" s="67" t="s">
        <v>4313</v>
      </c>
      <c r="E1624" s="69">
        <v>214</v>
      </c>
      <c r="F1624" s="70">
        <v>8</v>
      </c>
      <c r="G1624" s="72">
        <v>44563.5</v>
      </c>
      <c r="H1624" s="69">
        <v>364.5</v>
      </c>
      <c r="I1624" s="69">
        <v>9</v>
      </c>
      <c r="J1624" s="59">
        <f t="shared" si="75"/>
        <v>107</v>
      </c>
      <c r="K1624" s="73" t="str">
        <f t="shared" si="76"/>
        <v/>
      </c>
      <c r="L1624" s="73">
        <f t="shared" si="77"/>
        <v>856</v>
      </c>
    </row>
    <row r="1625" spans="1:12" x14ac:dyDescent="0.25">
      <c r="A1625" s="67" t="s">
        <v>782</v>
      </c>
      <c r="B1625" s="67" t="s">
        <v>2701</v>
      </c>
      <c r="C1625" s="68" t="s">
        <v>4314</v>
      </c>
      <c r="D1625" s="67" t="s">
        <v>4315</v>
      </c>
      <c r="E1625" s="69">
        <v>141.86429999999999</v>
      </c>
      <c r="F1625" s="70">
        <v>3</v>
      </c>
      <c r="G1625" s="72">
        <v>45259</v>
      </c>
      <c r="H1625" s="69">
        <v>1065</v>
      </c>
      <c r="I1625" s="69">
        <v>1</v>
      </c>
      <c r="J1625" s="59">
        <f t="shared" si="75"/>
        <v>141.86429999999999</v>
      </c>
      <c r="K1625" s="73" t="str">
        <f t="shared" si="76"/>
        <v/>
      </c>
      <c r="L1625" s="73">
        <f t="shared" si="77"/>
        <v>425.59289999999999</v>
      </c>
    </row>
    <row r="1626" spans="1:12" x14ac:dyDescent="0.25">
      <c r="A1626" s="67" t="s">
        <v>1034</v>
      </c>
      <c r="B1626" s="67" t="s">
        <v>1438</v>
      </c>
      <c r="C1626" s="68" t="s">
        <v>4316</v>
      </c>
      <c r="D1626" s="67" t="s">
        <v>4317</v>
      </c>
      <c r="E1626" s="69">
        <v>43.604799999999997</v>
      </c>
      <c r="F1626" s="70">
        <v>48</v>
      </c>
      <c r="G1626" s="72">
        <v>44589</v>
      </c>
      <c r="H1626" s="69">
        <v>270</v>
      </c>
      <c r="I1626" s="69">
        <v>5</v>
      </c>
      <c r="J1626" s="59">
        <f t="shared" si="75"/>
        <v>43.604799999999997</v>
      </c>
      <c r="K1626" s="73" t="str">
        <f t="shared" si="76"/>
        <v>Списать</v>
      </c>
      <c r="L1626" s="73">
        <f t="shared" si="77"/>
        <v>2093.0303999999996</v>
      </c>
    </row>
    <row r="1627" spans="1:12" x14ac:dyDescent="0.25">
      <c r="A1627" s="67" t="s">
        <v>782</v>
      </c>
      <c r="B1627" s="67" t="s">
        <v>1396</v>
      </c>
      <c r="C1627" s="68" t="s">
        <v>4318</v>
      </c>
      <c r="D1627" s="67" t="s">
        <v>4319</v>
      </c>
      <c r="E1627" s="69">
        <v>203.38800000000001</v>
      </c>
      <c r="F1627" s="70">
        <v>11</v>
      </c>
      <c r="G1627" s="72">
        <v>44713.5</v>
      </c>
      <c r="H1627" s="69">
        <v>544.5</v>
      </c>
      <c r="I1627" s="69">
        <v>10</v>
      </c>
      <c r="J1627" s="59">
        <f t="shared" si="75"/>
        <v>101.694</v>
      </c>
      <c r="K1627" s="73" t="str">
        <f t="shared" si="76"/>
        <v/>
      </c>
      <c r="L1627" s="73">
        <f t="shared" si="77"/>
        <v>1118.634</v>
      </c>
    </row>
    <row r="1628" spans="1:12" x14ac:dyDescent="0.25">
      <c r="A1628" s="67" t="s">
        <v>1670</v>
      </c>
      <c r="B1628" s="67" t="s">
        <v>851</v>
      </c>
      <c r="C1628" s="68" t="s">
        <v>4320</v>
      </c>
      <c r="D1628" s="67" t="s">
        <v>4321</v>
      </c>
      <c r="E1628" s="69">
        <v>358.02</v>
      </c>
      <c r="F1628" s="70">
        <v>12</v>
      </c>
      <c r="G1628" s="72">
        <v>44986.5</v>
      </c>
      <c r="H1628" s="69">
        <v>547.5</v>
      </c>
      <c r="I1628" s="69">
        <v>1</v>
      </c>
      <c r="J1628" s="59">
        <f t="shared" si="75"/>
        <v>358.02</v>
      </c>
      <c r="K1628" s="73" t="str">
        <f t="shared" si="76"/>
        <v/>
      </c>
      <c r="L1628" s="73">
        <f t="shared" si="77"/>
        <v>4296.24</v>
      </c>
    </row>
    <row r="1629" spans="1:12" x14ac:dyDescent="0.25">
      <c r="A1629" s="67" t="s">
        <v>782</v>
      </c>
      <c r="B1629" s="67" t="s">
        <v>779</v>
      </c>
      <c r="C1629" s="68" t="s">
        <v>4322</v>
      </c>
      <c r="D1629" s="67" t="s">
        <v>4323</v>
      </c>
      <c r="E1629" s="69">
        <v>413.48790000000002</v>
      </c>
      <c r="F1629" s="70">
        <v>15</v>
      </c>
      <c r="G1629" s="72">
        <v>47648</v>
      </c>
      <c r="H1629" s="69">
        <v>9999</v>
      </c>
      <c r="I1629" s="69">
        <v>1</v>
      </c>
      <c r="J1629" s="59">
        <f t="shared" si="75"/>
        <v>413.48790000000002</v>
      </c>
      <c r="K1629" s="73" t="str">
        <f t="shared" si="76"/>
        <v/>
      </c>
      <c r="L1629" s="73">
        <f t="shared" si="77"/>
        <v>6202.3185000000003</v>
      </c>
    </row>
    <row r="1630" spans="1:12" x14ac:dyDescent="0.25">
      <c r="A1630" s="67" t="s">
        <v>4324</v>
      </c>
      <c r="B1630" s="67" t="s">
        <v>3731</v>
      </c>
      <c r="C1630" s="68" t="s">
        <v>4325</v>
      </c>
      <c r="D1630" s="67" t="s">
        <v>4326</v>
      </c>
      <c r="E1630" s="69">
        <v>321</v>
      </c>
      <c r="F1630" s="70">
        <v>40</v>
      </c>
      <c r="G1630" s="72">
        <v>44869.5</v>
      </c>
      <c r="H1630" s="69">
        <v>730.5</v>
      </c>
      <c r="I1630" s="69">
        <v>11</v>
      </c>
      <c r="J1630" s="59">
        <f t="shared" si="75"/>
        <v>160.5</v>
      </c>
      <c r="K1630" s="73" t="str">
        <f t="shared" si="76"/>
        <v/>
      </c>
      <c r="L1630" s="73">
        <f t="shared" si="77"/>
        <v>6420</v>
      </c>
    </row>
    <row r="1631" spans="1:12" x14ac:dyDescent="0.25">
      <c r="A1631" s="67" t="s">
        <v>828</v>
      </c>
      <c r="B1631" s="67" t="s">
        <v>1490</v>
      </c>
      <c r="C1631" s="68" t="s">
        <v>4327</v>
      </c>
      <c r="D1631" s="67" t="s">
        <v>4328</v>
      </c>
      <c r="E1631" s="69">
        <v>140.27119999999999</v>
      </c>
      <c r="F1631" s="70">
        <v>36</v>
      </c>
      <c r="G1631" s="72">
        <v>45168</v>
      </c>
      <c r="H1631" s="69">
        <v>729</v>
      </c>
      <c r="I1631" s="69">
        <v>1</v>
      </c>
      <c r="J1631" s="59">
        <f t="shared" si="75"/>
        <v>140.27119999999999</v>
      </c>
      <c r="K1631" s="73" t="str">
        <f t="shared" si="76"/>
        <v/>
      </c>
      <c r="L1631" s="73">
        <f t="shared" si="77"/>
        <v>5049.7631999999994</v>
      </c>
    </row>
    <row r="1632" spans="1:12" x14ac:dyDescent="0.25">
      <c r="A1632" s="67" t="s">
        <v>858</v>
      </c>
      <c r="B1632" s="67" t="s">
        <v>829</v>
      </c>
      <c r="C1632" s="68" t="s">
        <v>4329</v>
      </c>
      <c r="D1632" s="67" t="s">
        <v>4330</v>
      </c>
      <c r="E1632" s="69">
        <v>50.38</v>
      </c>
      <c r="F1632" s="70">
        <v>141</v>
      </c>
      <c r="G1632" s="72">
        <v>44535</v>
      </c>
      <c r="H1632" s="69">
        <v>276</v>
      </c>
      <c r="I1632" s="69">
        <v>7</v>
      </c>
      <c r="J1632" s="59">
        <f t="shared" si="75"/>
        <v>50.38</v>
      </c>
      <c r="K1632" s="73" t="str">
        <f t="shared" si="76"/>
        <v>Списать</v>
      </c>
      <c r="L1632" s="73">
        <f t="shared" si="77"/>
        <v>7103.58</v>
      </c>
    </row>
    <row r="1633" spans="1:12" x14ac:dyDescent="0.25">
      <c r="A1633" s="67" t="s">
        <v>1519</v>
      </c>
      <c r="B1633" s="67" t="s">
        <v>844</v>
      </c>
      <c r="C1633" s="68" t="s">
        <v>4331</v>
      </c>
      <c r="D1633" s="67" t="s">
        <v>4332</v>
      </c>
      <c r="E1633" s="69">
        <v>371.52</v>
      </c>
      <c r="F1633" s="70">
        <v>10</v>
      </c>
      <c r="G1633" s="72">
        <v>44619</v>
      </c>
      <c r="H1633" s="69">
        <v>180</v>
      </c>
      <c r="I1633" s="69">
        <v>1</v>
      </c>
      <c r="J1633" s="59">
        <f t="shared" si="75"/>
        <v>371.52</v>
      </c>
      <c r="K1633" s="73" t="str">
        <f t="shared" si="76"/>
        <v/>
      </c>
      <c r="L1633" s="73">
        <f t="shared" si="77"/>
        <v>3715.2</v>
      </c>
    </row>
    <row r="1634" spans="1:12" x14ac:dyDescent="0.25">
      <c r="A1634" s="67" t="s">
        <v>4333</v>
      </c>
      <c r="B1634" s="67" t="s">
        <v>821</v>
      </c>
      <c r="C1634" s="68" t="s">
        <v>4334</v>
      </c>
      <c r="D1634" s="67" t="s">
        <v>4335</v>
      </c>
      <c r="E1634" s="69">
        <v>73.2</v>
      </c>
      <c r="F1634" s="70">
        <v>119</v>
      </c>
      <c r="G1634" s="72">
        <v>44589</v>
      </c>
      <c r="H1634" s="69">
        <v>240</v>
      </c>
      <c r="I1634" s="69">
        <v>4</v>
      </c>
      <c r="J1634" s="59">
        <f t="shared" si="75"/>
        <v>73.2</v>
      </c>
      <c r="K1634" s="73" t="str">
        <f t="shared" si="76"/>
        <v>Списать</v>
      </c>
      <c r="L1634" s="73">
        <f t="shared" si="77"/>
        <v>8710.8000000000011</v>
      </c>
    </row>
    <row r="1635" spans="1:12" x14ac:dyDescent="0.25">
      <c r="A1635" s="67" t="s">
        <v>900</v>
      </c>
      <c r="B1635" s="67" t="s">
        <v>992</v>
      </c>
      <c r="C1635" s="68" t="s">
        <v>4336</v>
      </c>
      <c r="D1635" s="67" t="s">
        <v>4337</v>
      </c>
      <c r="E1635" s="69">
        <v>110.139</v>
      </c>
      <c r="F1635" s="70">
        <v>56</v>
      </c>
      <c r="G1635" s="72">
        <v>44529</v>
      </c>
      <c r="H1635" s="69">
        <v>180</v>
      </c>
      <c r="I1635" s="69">
        <v>4</v>
      </c>
      <c r="J1635" s="59">
        <f t="shared" si="75"/>
        <v>110.139</v>
      </c>
      <c r="K1635" s="73" t="str">
        <f t="shared" si="76"/>
        <v/>
      </c>
      <c r="L1635" s="73">
        <f t="shared" si="77"/>
        <v>6167.7839999999997</v>
      </c>
    </row>
    <row r="1636" spans="1:12" x14ac:dyDescent="0.25">
      <c r="A1636" s="67" t="s">
        <v>809</v>
      </c>
      <c r="B1636" s="67" t="s">
        <v>992</v>
      </c>
      <c r="C1636" s="68" t="s">
        <v>4338</v>
      </c>
      <c r="D1636" s="67" t="s">
        <v>4339</v>
      </c>
      <c r="E1636" s="69">
        <v>112.3439</v>
      </c>
      <c r="F1636" s="70">
        <v>25</v>
      </c>
      <c r="G1636" s="72">
        <v>44439</v>
      </c>
      <c r="H1636" s="69">
        <v>210</v>
      </c>
      <c r="I1636" s="69">
        <v>8</v>
      </c>
      <c r="J1636" s="59">
        <f t="shared" si="75"/>
        <v>112.3439</v>
      </c>
      <c r="K1636" s="73" t="str">
        <f t="shared" si="76"/>
        <v/>
      </c>
      <c r="L1636" s="73">
        <f t="shared" si="77"/>
        <v>2808.5975000000003</v>
      </c>
    </row>
    <row r="1637" spans="1:12" x14ac:dyDescent="0.25">
      <c r="A1637" s="67" t="s">
        <v>805</v>
      </c>
      <c r="B1637" s="67" t="s">
        <v>1719</v>
      </c>
      <c r="C1637" s="68" t="s">
        <v>4340</v>
      </c>
      <c r="D1637" s="67" t="s">
        <v>4341</v>
      </c>
      <c r="E1637" s="69">
        <v>139.33920000000001</v>
      </c>
      <c r="F1637" s="70">
        <v>125</v>
      </c>
      <c r="G1637" s="72">
        <v>44986.5</v>
      </c>
      <c r="H1637" s="69">
        <v>547.5</v>
      </c>
      <c r="I1637" s="69">
        <v>1</v>
      </c>
      <c r="J1637" s="59">
        <f t="shared" si="75"/>
        <v>139.33920000000001</v>
      </c>
      <c r="K1637" s="73" t="str">
        <f t="shared" si="76"/>
        <v/>
      </c>
      <c r="L1637" s="73">
        <f t="shared" si="77"/>
        <v>17417.400000000001</v>
      </c>
    </row>
    <row r="1638" spans="1:12" x14ac:dyDescent="0.25">
      <c r="A1638" s="67" t="s">
        <v>1121</v>
      </c>
      <c r="B1638" s="67" t="s">
        <v>955</v>
      </c>
      <c r="C1638" s="68" t="s">
        <v>4342</v>
      </c>
      <c r="D1638" s="67" t="s">
        <v>4343</v>
      </c>
      <c r="E1638" s="69">
        <v>276.66120000000001</v>
      </c>
      <c r="F1638" s="70">
        <v>39</v>
      </c>
      <c r="G1638" s="72">
        <v>44563.5</v>
      </c>
      <c r="H1638" s="69">
        <v>364.5</v>
      </c>
      <c r="I1638" s="69">
        <v>9</v>
      </c>
      <c r="J1638" s="59">
        <f t="shared" si="75"/>
        <v>138.3306</v>
      </c>
      <c r="K1638" s="73" t="str">
        <f t="shared" si="76"/>
        <v/>
      </c>
      <c r="L1638" s="73">
        <f t="shared" si="77"/>
        <v>5394.8933999999999</v>
      </c>
    </row>
    <row r="1639" spans="1:12" x14ac:dyDescent="0.25">
      <c r="A1639" s="67" t="s">
        <v>2003</v>
      </c>
      <c r="B1639" s="67" t="s">
        <v>2373</v>
      </c>
      <c r="C1639" s="68" t="s">
        <v>4344</v>
      </c>
      <c r="D1639" s="67" t="s">
        <v>4345</v>
      </c>
      <c r="E1639" s="69">
        <v>214</v>
      </c>
      <c r="F1639" s="70">
        <v>109</v>
      </c>
      <c r="G1639" s="72">
        <v>44562</v>
      </c>
      <c r="H1639" s="69">
        <v>273</v>
      </c>
      <c r="I1639" s="69">
        <v>6</v>
      </c>
      <c r="J1639" s="59">
        <f t="shared" si="75"/>
        <v>214</v>
      </c>
      <c r="K1639" s="73" t="str">
        <f t="shared" si="76"/>
        <v/>
      </c>
      <c r="L1639" s="73">
        <f t="shared" si="77"/>
        <v>23326</v>
      </c>
    </row>
    <row r="1640" spans="1:12" x14ac:dyDescent="0.25">
      <c r="A1640" s="67" t="s">
        <v>828</v>
      </c>
      <c r="B1640" s="67" t="s">
        <v>844</v>
      </c>
      <c r="C1640" s="68" t="s">
        <v>4346</v>
      </c>
      <c r="D1640" s="67" t="s">
        <v>4347</v>
      </c>
      <c r="E1640" s="69">
        <v>28.38</v>
      </c>
      <c r="F1640" s="70">
        <v>50</v>
      </c>
      <c r="G1640" s="72">
        <v>44428.5</v>
      </c>
      <c r="H1640" s="69">
        <v>139.5</v>
      </c>
      <c r="I1640" s="69">
        <v>6</v>
      </c>
      <c r="J1640" s="59">
        <f t="shared" si="75"/>
        <v>28.38</v>
      </c>
      <c r="K1640" s="73" t="str">
        <f t="shared" si="76"/>
        <v>Списать</v>
      </c>
      <c r="L1640" s="73">
        <f t="shared" si="77"/>
        <v>1419</v>
      </c>
    </row>
    <row r="1641" spans="1:12" x14ac:dyDescent="0.25">
      <c r="A1641" s="67" t="s">
        <v>794</v>
      </c>
      <c r="B1641" s="67" t="s">
        <v>791</v>
      </c>
      <c r="C1641" s="68" t="s">
        <v>4348</v>
      </c>
      <c r="D1641" s="67" t="s">
        <v>4349</v>
      </c>
      <c r="E1641" s="69">
        <v>686.88800000000003</v>
      </c>
      <c r="F1641" s="70">
        <v>9</v>
      </c>
      <c r="G1641" s="72">
        <v>44859</v>
      </c>
      <c r="H1641" s="69">
        <v>720</v>
      </c>
      <c r="I1641" s="69">
        <v>11</v>
      </c>
      <c r="J1641" s="59">
        <f t="shared" si="75"/>
        <v>343.44400000000002</v>
      </c>
      <c r="K1641" s="73" t="str">
        <f t="shared" si="76"/>
        <v/>
      </c>
      <c r="L1641" s="73">
        <f t="shared" si="77"/>
        <v>3090.9960000000001</v>
      </c>
    </row>
    <row r="1642" spans="1:12" x14ac:dyDescent="0.25">
      <c r="A1642" s="67" t="s">
        <v>794</v>
      </c>
      <c r="B1642" s="67" t="s">
        <v>865</v>
      </c>
      <c r="C1642" s="68" t="s">
        <v>4350</v>
      </c>
      <c r="D1642" s="67" t="s">
        <v>4351</v>
      </c>
      <c r="E1642" s="69">
        <v>187.05520000000001</v>
      </c>
      <c r="F1642" s="70">
        <v>25</v>
      </c>
      <c r="G1642" s="72">
        <v>44868</v>
      </c>
      <c r="H1642" s="69">
        <v>729</v>
      </c>
      <c r="I1642" s="69">
        <v>11</v>
      </c>
      <c r="J1642" s="59">
        <f t="shared" si="75"/>
        <v>93.527600000000007</v>
      </c>
      <c r="K1642" s="73" t="str">
        <f t="shared" si="76"/>
        <v>Списать</v>
      </c>
      <c r="L1642" s="73">
        <f t="shared" si="77"/>
        <v>2338.19</v>
      </c>
    </row>
    <row r="1643" spans="1:12" x14ac:dyDescent="0.25">
      <c r="A1643" s="67" t="s">
        <v>820</v>
      </c>
      <c r="B1643" s="67" t="s">
        <v>3340</v>
      </c>
      <c r="C1643" s="68" t="s">
        <v>4352</v>
      </c>
      <c r="D1643" s="67" t="s">
        <v>4353</v>
      </c>
      <c r="E1643" s="69">
        <v>481.59100000000001</v>
      </c>
      <c r="F1643" s="70">
        <v>19</v>
      </c>
      <c r="G1643" s="72">
        <v>47761.5</v>
      </c>
      <c r="H1643" s="69">
        <v>9999</v>
      </c>
      <c r="I1643" s="69">
        <v>1</v>
      </c>
      <c r="J1643" s="59">
        <f t="shared" si="75"/>
        <v>481.59100000000001</v>
      </c>
      <c r="K1643" s="73" t="str">
        <f t="shared" si="76"/>
        <v/>
      </c>
      <c r="L1643" s="73">
        <f t="shared" si="77"/>
        <v>9150.2289999999994</v>
      </c>
    </row>
    <row r="1644" spans="1:12" x14ac:dyDescent="0.25">
      <c r="A1644" s="67" t="s">
        <v>858</v>
      </c>
      <c r="B1644" s="67" t="s">
        <v>1703</v>
      </c>
      <c r="C1644" s="68" t="s">
        <v>4354</v>
      </c>
      <c r="D1644" s="67" t="s">
        <v>4355</v>
      </c>
      <c r="E1644" s="69">
        <v>214</v>
      </c>
      <c r="F1644" s="70">
        <v>122</v>
      </c>
      <c r="G1644" s="72">
        <v>47648</v>
      </c>
      <c r="H1644" s="69">
        <v>9999</v>
      </c>
      <c r="I1644" s="69">
        <v>10</v>
      </c>
      <c r="J1644" s="59">
        <f t="shared" si="75"/>
        <v>107</v>
      </c>
      <c r="K1644" s="73" t="str">
        <f t="shared" si="76"/>
        <v/>
      </c>
      <c r="L1644" s="73">
        <f t="shared" si="77"/>
        <v>13054</v>
      </c>
    </row>
    <row r="1645" spans="1:12" x14ac:dyDescent="0.25">
      <c r="A1645" s="67" t="s">
        <v>820</v>
      </c>
      <c r="B1645" s="67" t="s">
        <v>2535</v>
      </c>
      <c r="C1645" s="68" t="s">
        <v>4356</v>
      </c>
      <c r="D1645" s="67" t="s">
        <v>4357</v>
      </c>
      <c r="E1645" s="69">
        <v>75.339500000000001</v>
      </c>
      <c r="F1645" s="70">
        <v>33</v>
      </c>
      <c r="G1645" s="72">
        <v>44565</v>
      </c>
      <c r="H1645" s="69">
        <v>366</v>
      </c>
      <c r="I1645" s="69">
        <v>9</v>
      </c>
      <c r="J1645" s="59">
        <f t="shared" si="75"/>
        <v>37.669750000000001</v>
      </c>
      <c r="K1645" s="73" t="str">
        <f t="shared" si="76"/>
        <v>Списать</v>
      </c>
      <c r="L1645" s="73">
        <f t="shared" si="77"/>
        <v>1243.10175</v>
      </c>
    </row>
    <row r="1646" spans="1:12" x14ac:dyDescent="0.25">
      <c r="A1646" s="67" t="s">
        <v>782</v>
      </c>
      <c r="B1646" s="67" t="s">
        <v>955</v>
      </c>
      <c r="C1646" s="68" t="s">
        <v>4358</v>
      </c>
      <c r="D1646" s="67" t="s">
        <v>4359</v>
      </c>
      <c r="E1646" s="69">
        <v>103.5445</v>
      </c>
      <c r="F1646" s="70">
        <v>7</v>
      </c>
      <c r="G1646" s="72">
        <v>44898</v>
      </c>
      <c r="H1646" s="69">
        <v>729</v>
      </c>
      <c r="I1646" s="69">
        <v>10</v>
      </c>
      <c r="J1646" s="59">
        <f t="shared" si="75"/>
        <v>51.77225</v>
      </c>
      <c r="K1646" s="73" t="str">
        <f t="shared" si="76"/>
        <v>Списать</v>
      </c>
      <c r="L1646" s="73">
        <f t="shared" si="77"/>
        <v>362.40575000000001</v>
      </c>
    </row>
    <row r="1647" spans="1:12" x14ac:dyDescent="0.25">
      <c r="A1647" s="67" t="s">
        <v>782</v>
      </c>
      <c r="B1647" s="67" t="s">
        <v>907</v>
      </c>
      <c r="C1647" s="68" t="s">
        <v>4360</v>
      </c>
      <c r="D1647" s="67" t="s">
        <v>4361</v>
      </c>
      <c r="E1647" s="69">
        <v>214</v>
      </c>
      <c r="F1647" s="70">
        <v>161</v>
      </c>
      <c r="G1647" s="72">
        <v>44595</v>
      </c>
      <c r="H1647" s="69">
        <v>366</v>
      </c>
      <c r="I1647" s="69">
        <v>8</v>
      </c>
      <c r="J1647" s="59">
        <f t="shared" si="75"/>
        <v>214</v>
      </c>
      <c r="K1647" s="73" t="str">
        <f t="shared" si="76"/>
        <v/>
      </c>
      <c r="L1647" s="73">
        <f t="shared" si="77"/>
        <v>34454</v>
      </c>
    </row>
    <row r="1648" spans="1:12" x14ac:dyDescent="0.25">
      <c r="A1648" s="67" t="s">
        <v>858</v>
      </c>
      <c r="B1648" s="67" t="s">
        <v>958</v>
      </c>
      <c r="C1648" s="68" t="s">
        <v>4362</v>
      </c>
      <c r="D1648" s="67" t="s">
        <v>4363</v>
      </c>
      <c r="E1648" s="69">
        <v>52.887</v>
      </c>
      <c r="F1648" s="70">
        <v>90</v>
      </c>
      <c r="G1648" s="72">
        <v>44583</v>
      </c>
      <c r="H1648" s="69">
        <v>204</v>
      </c>
      <c r="I1648" s="69">
        <v>3</v>
      </c>
      <c r="J1648" s="59">
        <f t="shared" si="75"/>
        <v>52.887</v>
      </c>
      <c r="K1648" s="73" t="str">
        <f t="shared" si="76"/>
        <v>Списать</v>
      </c>
      <c r="L1648" s="73">
        <f t="shared" si="77"/>
        <v>4759.83</v>
      </c>
    </row>
    <row r="1649" spans="1:12" x14ac:dyDescent="0.25">
      <c r="A1649" s="67" t="s">
        <v>828</v>
      </c>
      <c r="B1649" s="67" t="s">
        <v>779</v>
      </c>
      <c r="C1649" s="68" t="s">
        <v>4364</v>
      </c>
      <c r="D1649" s="67" t="s">
        <v>4365</v>
      </c>
      <c r="E1649" s="69">
        <v>49.682699999999997</v>
      </c>
      <c r="F1649" s="70">
        <v>47</v>
      </c>
      <c r="G1649" s="72">
        <v>44565</v>
      </c>
      <c r="H1649" s="69">
        <v>366</v>
      </c>
      <c r="I1649" s="69">
        <v>9</v>
      </c>
      <c r="J1649" s="59">
        <f t="shared" si="75"/>
        <v>24.841349999999998</v>
      </c>
      <c r="K1649" s="73" t="str">
        <f t="shared" si="76"/>
        <v>Списать</v>
      </c>
      <c r="L1649" s="73">
        <f t="shared" si="77"/>
        <v>1167.5434499999999</v>
      </c>
    </row>
    <row r="1650" spans="1:12" x14ac:dyDescent="0.25">
      <c r="A1650" s="67" t="s">
        <v>1593</v>
      </c>
      <c r="B1650" s="67" t="s">
        <v>974</v>
      </c>
      <c r="C1650" s="68" t="s">
        <v>4366</v>
      </c>
      <c r="D1650" s="67" t="s">
        <v>4367</v>
      </c>
      <c r="E1650" s="69">
        <v>117.47</v>
      </c>
      <c r="F1650" s="70">
        <v>10</v>
      </c>
      <c r="G1650" s="72">
        <v>45169.5</v>
      </c>
      <c r="H1650" s="69">
        <v>730.5</v>
      </c>
      <c r="I1650" s="69">
        <v>1</v>
      </c>
      <c r="J1650" s="59">
        <f t="shared" si="75"/>
        <v>117.47</v>
      </c>
      <c r="K1650" s="73" t="str">
        <f t="shared" si="76"/>
        <v/>
      </c>
      <c r="L1650" s="73">
        <f t="shared" si="77"/>
        <v>1174.7</v>
      </c>
    </row>
    <row r="1651" spans="1:12" x14ac:dyDescent="0.25">
      <c r="A1651" s="67" t="s">
        <v>794</v>
      </c>
      <c r="B1651" s="67" t="s">
        <v>1677</v>
      </c>
      <c r="C1651" s="68" t="s">
        <v>4368</v>
      </c>
      <c r="D1651" s="67" t="s">
        <v>4369</v>
      </c>
      <c r="E1651" s="69">
        <v>214</v>
      </c>
      <c r="F1651" s="70">
        <v>110</v>
      </c>
      <c r="G1651" s="72">
        <v>44863</v>
      </c>
      <c r="H1651" s="69">
        <v>1461</v>
      </c>
      <c r="I1651" s="69">
        <v>1</v>
      </c>
      <c r="J1651" s="59">
        <f t="shared" si="75"/>
        <v>214</v>
      </c>
      <c r="K1651" s="73" t="str">
        <f t="shared" si="76"/>
        <v/>
      </c>
      <c r="L1651" s="73">
        <f t="shared" si="77"/>
        <v>23540</v>
      </c>
    </row>
    <row r="1652" spans="1:12" x14ac:dyDescent="0.25">
      <c r="A1652" s="67" t="s">
        <v>949</v>
      </c>
      <c r="B1652" s="67" t="s">
        <v>795</v>
      </c>
      <c r="C1652" s="68" t="s">
        <v>4370</v>
      </c>
      <c r="D1652" s="67" t="s">
        <v>4371</v>
      </c>
      <c r="E1652" s="69">
        <v>214</v>
      </c>
      <c r="F1652" s="70">
        <v>422</v>
      </c>
      <c r="G1652" s="72">
        <v>47648</v>
      </c>
      <c r="H1652" s="69">
        <v>9999</v>
      </c>
      <c r="I1652" s="69">
        <v>10</v>
      </c>
      <c r="J1652" s="59">
        <f t="shared" si="75"/>
        <v>107</v>
      </c>
      <c r="K1652" s="73" t="str">
        <f t="shared" si="76"/>
        <v/>
      </c>
      <c r="L1652" s="73">
        <f t="shared" si="77"/>
        <v>45154</v>
      </c>
    </row>
    <row r="1653" spans="1:12" x14ac:dyDescent="0.25">
      <c r="A1653" s="67" t="s">
        <v>828</v>
      </c>
      <c r="B1653" s="67" t="s">
        <v>844</v>
      </c>
      <c r="C1653" s="68" t="s">
        <v>4372</v>
      </c>
      <c r="D1653" s="67" t="s">
        <v>4373</v>
      </c>
      <c r="E1653" s="69">
        <v>163.95599999999999</v>
      </c>
      <c r="F1653" s="70">
        <v>32</v>
      </c>
      <c r="G1653" s="72">
        <v>44563.5</v>
      </c>
      <c r="H1653" s="69">
        <v>364.5</v>
      </c>
      <c r="I1653" s="69">
        <v>9</v>
      </c>
      <c r="J1653" s="59">
        <f t="shared" si="75"/>
        <v>81.977999999999994</v>
      </c>
      <c r="K1653" s="73" t="str">
        <f t="shared" si="76"/>
        <v>Списать</v>
      </c>
      <c r="L1653" s="73">
        <f t="shared" si="77"/>
        <v>2623.2959999999998</v>
      </c>
    </row>
    <row r="1654" spans="1:12" x14ac:dyDescent="0.25">
      <c r="A1654" s="67" t="s">
        <v>820</v>
      </c>
      <c r="B1654" s="67" t="s">
        <v>1245</v>
      </c>
      <c r="C1654" s="68" t="s">
        <v>4374</v>
      </c>
      <c r="D1654" s="67" t="s">
        <v>4375</v>
      </c>
      <c r="E1654" s="69">
        <v>109.3156</v>
      </c>
      <c r="F1654" s="70">
        <v>236</v>
      </c>
      <c r="G1654" s="72">
        <v>45168</v>
      </c>
      <c r="H1654" s="69">
        <v>729</v>
      </c>
      <c r="I1654" s="69">
        <v>1</v>
      </c>
      <c r="J1654" s="59">
        <f t="shared" si="75"/>
        <v>109.3156</v>
      </c>
      <c r="K1654" s="73" t="str">
        <f t="shared" si="76"/>
        <v/>
      </c>
      <c r="L1654" s="73">
        <f t="shared" si="77"/>
        <v>25798.481599999999</v>
      </c>
    </row>
    <row r="1655" spans="1:12" x14ac:dyDescent="0.25">
      <c r="A1655" s="67" t="s">
        <v>2589</v>
      </c>
      <c r="B1655" s="67" t="s">
        <v>974</v>
      </c>
      <c r="C1655" s="68" t="s">
        <v>4376</v>
      </c>
      <c r="D1655" s="67" t="s">
        <v>4377</v>
      </c>
      <c r="E1655" s="69">
        <v>117.47</v>
      </c>
      <c r="F1655" s="70">
        <v>19</v>
      </c>
      <c r="G1655" s="72">
        <v>45169.5</v>
      </c>
      <c r="H1655" s="69">
        <v>730.5</v>
      </c>
      <c r="I1655" s="69">
        <v>1</v>
      </c>
      <c r="J1655" s="59">
        <f t="shared" si="75"/>
        <v>117.47</v>
      </c>
      <c r="K1655" s="73" t="str">
        <f t="shared" si="76"/>
        <v/>
      </c>
      <c r="L1655" s="73">
        <f t="shared" si="77"/>
        <v>2231.9299999999998</v>
      </c>
    </row>
    <row r="1656" spans="1:12" x14ac:dyDescent="0.25">
      <c r="A1656" s="67" t="s">
        <v>4378</v>
      </c>
      <c r="B1656" s="67" t="s">
        <v>999</v>
      </c>
      <c r="C1656" s="68" t="s">
        <v>4379</v>
      </c>
      <c r="D1656" s="67" t="s">
        <v>4380</v>
      </c>
      <c r="E1656" s="69">
        <v>151.1712</v>
      </c>
      <c r="F1656" s="70">
        <v>49</v>
      </c>
      <c r="G1656" s="72">
        <v>44559</v>
      </c>
      <c r="H1656" s="69">
        <v>270</v>
      </c>
      <c r="I1656" s="69">
        <v>6</v>
      </c>
      <c r="J1656" s="59">
        <f t="shared" si="75"/>
        <v>151.1712</v>
      </c>
      <c r="K1656" s="73" t="str">
        <f t="shared" si="76"/>
        <v/>
      </c>
      <c r="L1656" s="73">
        <f t="shared" si="77"/>
        <v>7407.3887999999997</v>
      </c>
    </row>
    <row r="1657" spans="1:12" x14ac:dyDescent="0.25">
      <c r="A1657" s="67" t="s">
        <v>872</v>
      </c>
      <c r="B1657" s="67" t="s">
        <v>3302</v>
      </c>
      <c r="C1657" s="68" t="s">
        <v>4381</v>
      </c>
      <c r="D1657" s="67" t="s">
        <v>4382</v>
      </c>
      <c r="E1657" s="69">
        <v>265</v>
      </c>
      <c r="F1657" s="70">
        <v>15</v>
      </c>
      <c r="G1657" s="72">
        <v>47648</v>
      </c>
      <c r="H1657" s="69">
        <v>9999</v>
      </c>
      <c r="I1657" s="69">
        <v>1</v>
      </c>
      <c r="J1657" s="59">
        <f t="shared" si="75"/>
        <v>265</v>
      </c>
      <c r="K1657" s="73" t="str">
        <f t="shared" si="76"/>
        <v/>
      </c>
      <c r="L1657" s="73">
        <f t="shared" si="77"/>
        <v>3975</v>
      </c>
    </row>
    <row r="1658" spans="1:12" x14ac:dyDescent="0.25">
      <c r="A1658" s="67" t="s">
        <v>1593</v>
      </c>
      <c r="B1658" s="67" t="s">
        <v>925</v>
      </c>
      <c r="C1658" s="68" t="s">
        <v>4383</v>
      </c>
      <c r="D1658" s="67" t="s">
        <v>4384</v>
      </c>
      <c r="E1658" s="69">
        <v>214</v>
      </c>
      <c r="F1658" s="70">
        <v>51</v>
      </c>
      <c r="G1658" s="72">
        <v>44595</v>
      </c>
      <c r="H1658" s="69">
        <v>366</v>
      </c>
      <c r="I1658" s="69">
        <v>8</v>
      </c>
      <c r="J1658" s="59">
        <f t="shared" si="75"/>
        <v>214</v>
      </c>
      <c r="K1658" s="73" t="str">
        <f t="shared" si="76"/>
        <v/>
      </c>
      <c r="L1658" s="73">
        <f t="shared" si="77"/>
        <v>10914</v>
      </c>
    </row>
    <row r="1659" spans="1:12" x14ac:dyDescent="0.25">
      <c r="A1659" s="67" t="s">
        <v>836</v>
      </c>
      <c r="B1659" s="67" t="s">
        <v>1106</v>
      </c>
      <c r="C1659" s="68" t="s">
        <v>4385</v>
      </c>
      <c r="D1659" s="67" t="s">
        <v>4386</v>
      </c>
      <c r="E1659" s="69">
        <v>155.28440000000001</v>
      </c>
      <c r="F1659" s="70">
        <v>8</v>
      </c>
      <c r="G1659" s="72">
        <v>45244</v>
      </c>
      <c r="H1659" s="69">
        <v>1080</v>
      </c>
      <c r="I1659" s="69">
        <v>1</v>
      </c>
      <c r="J1659" s="59">
        <f t="shared" si="75"/>
        <v>155.28440000000001</v>
      </c>
      <c r="K1659" s="73" t="str">
        <f t="shared" si="76"/>
        <v/>
      </c>
      <c r="L1659" s="73">
        <f t="shared" si="77"/>
        <v>1242.2752</v>
      </c>
    </row>
    <row r="1660" spans="1:12" x14ac:dyDescent="0.25">
      <c r="A1660" s="67" t="s">
        <v>1828</v>
      </c>
      <c r="B1660" s="67" t="s">
        <v>791</v>
      </c>
      <c r="C1660" s="68" t="s">
        <v>4387</v>
      </c>
      <c r="D1660" s="67" t="s">
        <v>4388</v>
      </c>
      <c r="E1660" s="69">
        <v>223</v>
      </c>
      <c r="F1660" s="70">
        <v>19</v>
      </c>
      <c r="G1660" s="72">
        <v>44979</v>
      </c>
      <c r="H1660" s="69">
        <v>540</v>
      </c>
      <c r="I1660" s="69">
        <v>1</v>
      </c>
      <c r="J1660" s="59">
        <f t="shared" si="75"/>
        <v>223</v>
      </c>
      <c r="K1660" s="73" t="str">
        <f t="shared" si="76"/>
        <v/>
      </c>
      <c r="L1660" s="73">
        <f t="shared" si="77"/>
        <v>4237</v>
      </c>
    </row>
    <row r="1661" spans="1:12" x14ac:dyDescent="0.25">
      <c r="A1661" s="67" t="s">
        <v>945</v>
      </c>
      <c r="B1661" s="67" t="s">
        <v>1118</v>
      </c>
      <c r="C1661" s="68" t="s">
        <v>4389</v>
      </c>
      <c r="D1661" s="67" t="s">
        <v>4390</v>
      </c>
      <c r="E1661" s="69">
        <v>208.90549999999999</v>
      </c>
      <c r="F1661" s="70">
        <v>12</v>
      </c>
      <c r="G1661" s="72">
        <v>44589</v>
      </c>
      <c r="H1661" s="69">
        <v>270</v>
      </c>
      <c r="I1661" s="69">
        <v>5</v>
      </c>
      <c r="J1661" s="59">
        <f t="shared" si="75"/>
        <v>208.90549999999999</v>
      </c>
      <c r="K1661" s="73" t="str">
        <f t="shared" si="76"/>
        <v/>
      </c>
      <c r="L1661" s="73">
        <f t="shared" si="77"/>
        <v>2506.866</v>
      </c>
    </row>
    <row r="1662" spans="1:12" x14ac:dyDescent="0.25">
      <c r="A1662" s="67" t="s">
        <v>828</v>
      </c>
      <c r="B1662" s="67" t="s">
        <v>992</v>
      </c>
      <c r="C1662" s="68" t="s">
        <v>4391</v>
      </c>
      <c r="D1662" s="67" t="s">
        <v>4392</v>
      </c>
      <c r="E1662" s="69">
        <v>77.670699999999997</v>
      </c>
      <c r="F1662" s="70">
        <v>17</v>
      </c>
      <c r="G1662" s="72">
        <v>44685</v>
      </c>
      <c r="H1662" s="69">
        <v>456</v>
      </c>
      <c r="I1662" s="69">
        <v>8</v>
      </c>
      <c r="J1662" s="59">
        <f t="shared" si="75"/>
        <v>77.670699999999997</v>
      </c>
      <c r="K1662" s="73" t="str">
        <f t="shared" si="76"/>
        <v>Списать</v>
      </c>
      <c r="L1662" s="73">
        <f t="shared" si="77"/>
        <v>1320.4018999999998</v>
      </c>
    </row>
    <row r="1663" spans="1:12" x14ac:dyDescent="0.25">
      <c r="A1663" s="67" t="s">
        <v>858</v>
      </c>
      <c r="B1663" s="67" t="s">
        <v>989</v>
      </c>
      <c r="C1663" s="68" t="s">
        <v>4393</v>
      </c>
      <c r="D1663" s="67" t="s">
        <v>4394</v>
      </c>
      <c r="E1663" s="69">
        <v>300</v>
      </c>
      <c r="F1663" s="70">
        <v>511</v>
      </c>
      <c r="G1663" s="72">
        <v>44979</v>
      </c>
      <c r="H1663" s="69">
        <v>540</v>
      </c>
      <c r="I1663" s="69">
        <v>1</v>
      </c>
      <c r="J1663" s="59">
        <f t="shared" si="75"/>
        <v>300</v>
      </c>
      <c r="K1663" s="73" t="str">
        <f t="shared" si="76"/>
        <v/>
      </c>
      <c r="L1663" s="73">
        <f t="shared" si="77"/>
        <v>153300</v>
      </c>
    </row>
    <row r="1664" spans="1:12" x14ac:dyDescent="0.25">
      <c r="A1664" s="67" t="s">
        <v>1197</v>
      </c>
      <c r="B1664" s="67" t="s">
        <v>935</v>
      </c>
      <c r="C1664" s="68" t="s">
        <v>4395</v>
      </c>
      <c r="D1664" s="67" t="s">
        <v>4396</v>
      </c>
      <c r="E1664" s="69">
        <v>256.89999999999998</v>
      </c>
      <c r="F1664" s="70">
        <v>60</v>
      </c>
      <c r="G1664" s="72">
        <v>44498.5</v>
      </c>
      <c r="H1664" s="69">
        <v>1825.5</v>
      </c>
      <c r="I1664" s="69">
        <v>1</v>
      </c>
      <c r="J1664" s="59">
        <f t="shared" si="75"/>
        <v>256.89999999999998</v>
      </c>
      <c r="K1664" s="73" t="str">
        <f t="shared" si="76"/>
        <v/>
      </c>
      <c r="L1664" s="73">
        <f t="shared" si="77"/>
        <v>15413.999999999998</v>
      </c>
    </row>
    <row r="1665" spans="1:12" x14ac:dyDescent="0.25">
      <c r="A1665" s="67" t="s">
        <v>1197</v>
      </c>
      <c r="B1665" s="67" t="s">
        <v>4397</v>
      </c>
      <c r="C1665" s="68" t="s">
        <v>4398</v>
      </c>
      <c r="D1665" s="67" t="s">
        <v>4399</v>
      </c>
      <c r="E1665" s="69">
        <v>160</v>
      </c>
      <c r="F1665" s="70">
        <v>5</v>
      </c>
      <c r="G1665" s="72">
        <v>44649</v>
      </c>
      <c r="H1665" s="69">
        <v>450</v>
      </c>
      <c r="I1665" s="69">
        <v>9</v>
      </c>
      <c r="J1665" s="59">
        <f t="shared" si="75"/>
        <v>80</v>
      </c>
      <c r="K1665" s="73" t="str">
        <f t="shared" si="76"/>
        <v>Списать</v>
      </c>
      <c r="L1665" s="73">
        <f t="shared" si="77"/>
        <v>400</v>
      </c>
    </row>
    <row r="1666" spans="1:12" x14ac:dyDescent="0.25">
      <c r="A1666" s="67" t="s">
        <v>858</v>
      </c>
      <c r="B1666" s="67" t="s">
        <v>3311</v>
      </c>
      <c r="C1666" s="68" t="s">
        <v>4400</v>
      </c>
      <c r="D1666" s="67" t="s">
        <v>4401</v>
      </c>
      <c r="E1666" s="69">
        <v>29.784300000000002</v>
      </c>
      <c r="F1666" s="70">
        <v>61</v>
      </c>
      <c r="G1666" s="72">
        <v>44589</v>
      </c>
      <c r="H1666" s="69">
        <v>240</v>
      </c>
      <c r="I1666" s="69">
        <v>4</v>
      </c>
      <c r="J1666" s="59">
        <f t="shared" si="75"/>
        <v>29.784300000000002</v>
      </c>
      <c r="K1666" s="73" t="str">
        <f t="shared" si="76"/>
        <v>Списать</v>
      </c>
      <c r="L1666" s="73">
        <f t="shared" si="77"/>
        <v>1816.8423</v>
      </c>
    </row>
    <row r="1667" spans="1:12" x14ac:dyDescent="0.25">
      <c r="A1667" s="67" t="s">
        <v>968</v>
      </c>
      <c r="B1667" s="67" t="s">
        <v>844</v>
      </c>
      <c r="C1667" s="68" t="s">
        <v>4402</v>
      </c>
      <c r="D1667" s="67" t="s">
        <v>4403</v>
      </c>
      <c r="E1667" s="69">
        <v>214</v>
      </c>
      <c r="F1667" s="70">
        <v>197</v>
      </c>
      <c r="G1667" s="72">
        <v>44563.5</v>
      </c>
      <c r="H1667" s="69">
        <v>364.5</v>
      </c>
      <c r="I1667" s="69">
        <v>9</v>
      </c>
      <c r="J1667" s="59">
        <f t="shared" ref="J1667:J1730" si="78">IF(I1667&gt;8,E1667/2,E1667)</f>
        <v>107</v>
      </c>
      <c r="K1667" s="73" t="str">
        <f t="shared" ref="K1667:K1730" si="79">IF(J1667&lt;100,"Списать","")</f>
        <v/>
      </c>
      <c r="L1667" s="73">
        <f t="shared" ref="L1667:L1730" si="80">F1667*J1667</f>
        <v>21079</v>
      </c>
    </row>
    <row r="1668" spans="1:12" x14ac:dyDescent="0.25">
      <c r="A1668" s="67" t="s">
        <v>1002</v>
      </c>
      <c r="B1668" s="67" t="s">
        <v>1396</v>
      </c>
      <c r="C1668" s="68" t="s">
        <v>4404</v>
      </c>
      <c r="D1668" s="67" t="s">
        <v>4405</v>
      </c>
      <c r="E1668" s="69">
        <v>690.57060000000001</v>
      </c>
      <c r="F1668" s="70">
        <v>9</v>
      </c>
      <c r="G1668" s="72">
        <v>44683.5</v>
      </c>
      <c r="H1668" s="69">
        <v>544.5</v>
      </c>
      <c r="I1668" s="69">
        <v>11</v>
      </c>
      <c r="J1668" s="59">
        <f t="shared" si="78"/>
        <v>345.28530000000001</v>
      </c>
      <c r="K1668" s="73" t="str">
        <f t="shared" si="79"/>
        <v/>
      </c>
      <c r="L1668" s="73">
        <f t="shared" si="80"/>
        <v>3107.5677000000001</v>
      </c>
    </row>
    <row r="1669" spans="1:12" x14ac:dyDescent="0.25">
      <c r="A1669" s="67" t="s">
        <v>2920</v>
      </c>
      <c r="B1669" s="67" t="s">
        <v>1404</v>
      </c>
      <c r="C1669" s="68" t="s">
        <v>4406</v>
      </c>
      <c r="D1669" s="67" t="s">
        <v>4407</v>
      </c>
      <c r="E1669" s="69">
        <v>223.7424</v>
      </c>
      <c r="F1669" s="70">
        <v>0</v>
      </c>
      <c r="G1669" s="72">
        <v>44565</v>
      </c>
      <c r="H1669" s="69">
        <v>366</v>
      </c>
      <c r="I1669" s="69">
        <v>9</v>
      </c>
      <c r="J1669" s="59">
        <f t="shared" si="78"/>
        <v>111.8712</v>
      </c>
      <c r="K1669" s="73" t="str">
        <f t="shared" si="79"/>
        <v/>
      </c>
      <c r="L1669" s="73">
        <f t="shared" si="80"/>
        <v>0</v>
      </c>
    </row>
    <row r="1670" spans="1:12" x14ac:dyDescent="0.25">
      <c r="A1670" s="67" t="s">
        <v>1034</v>
      </c>
      <c r="B1670" s="67" t="s">
        <v>1490</v>
      </c>
      <c r="C1670" s="68" t="s">
        <v>4408</v>
      </c>
      <c r="D1670" s="67" t="s">
        <v>4409</v>
      </c>
      <c r="E1670" s="69">
        <v>179.5471</v>
      </c>
      <c r="F1670" s="70">
        <v>2</v>
      </c>
      <c r="G1670" s="72">
        <v>45169.5</v>
      </c>
      <c r="H1670" s="69">
        <v>730.5</v>
      </c>
      <c r="I1670" s="69">
        <v>1</v>
      </c>
      <c r="J1670" s="59">
        <f t="shared" si="78"/>
        <v>179.5471</v>
      </c>
      <c r="K1670" s="73" t="str">
        <f t="shared" si="79"/>
        <v/>
      </c>
      <c r="L1670" s="73">
        <f t="shared" si="80"/>
        <v>359.0942</v>
      </c>
    </row>
    <row r="1671" spans="1:12" x14ac:dyDescent="0.25">
      <c r="A1671" s="67" t="s">
        <v>928</v>
      </c>
      <c r="B1671" s="67" t="s">
        <v>935</v>
      </c>
      <c r="C1671" s="68" t="s">
        <v>4410</v>
      </c>
      <c r="D1671" s="67" t="s">
        <v>4411</v>
      </c>
      <c r="E1671" s="69">
        <v>214</v>
      </c>
      <c r="F1671" s="70">
        <v>108</v>
      </c>
      <c r="G1671" s="72">
        <v>47648</v>
      </c>
      <c r="H1671" s="69">
        <v>9999</v>
      </c>
      <c r="I1671" s="69">
        <v>10</v>
      </c>
      <c r="J1671" s="59">
        <f t="shared" si="78"/>
        <v>107</v>
      </c>
      <c r="K1671" s="73" t="str">
        <f t="shared" si="79"/>
        <v/>
      </c>
      <c r="L1671" s="73">
        <f t="shared" si="80"/>
        <v>11556</v>
      </c>
    </row>
    <row r="1672" spans="1:12" x14ac:dyDescent="0.25">
      <c r="A1672" s="67" t="s">
        <v>794</v>
      </c>
      <c r="B1672" s="67" t="s">
        <v>1276</v>
      </c>
      <c r="C1672" s="68" t="s">
        <v>4412</v>
      </c>
      <c r="D1672" s="67" t="s">
        <v>4413</v>
      </c>
      <c r="E1672" s="69">
        <v>223</v>
      </c>
      <c r="F1672" s="70">
        <v>0</v>
      </c>
      <c r="G1672" s="72">
        <v>45169.5</v>
      </c>
      <c r="H1672" s="69">
        <v>730.5</v>
      </c>
      <c r="I1672" s="69">
        <v>1</v>
      </c>
      <c r="J1672" s="59">
        <f t="shared" si="78"/>
        <v>223</v>
      </c>
      <c r="K1672" s="73" t="str">
        <f t="shared" si="79"/>
        <v/>
      </c>
      <c r="L1672" s="73">
        <f t="shared" si="80"/>
        <v>0</v>
      </c>
    </row>
    <row r="1673" spans="1:12" x14ac:dyDescent="0.25">
      <c r="A1673" s="67" t="s">
        <v>1740</v>
      </c>
      <c r="B1673" s="67" t="s">
        <v>795</v>
      </c>
      <c r="C1673" s="68" t="s">
        <v>4414</v>
      </c>
      <c r="D1673" s="67" t="s">
        <v>4415</v>
      </c>
      <c r="E1673" s="69">
        <v>214</v>
      </c>
      <c r="F1673" s="70">
        <v>79</v>
      </c>
      <c r="G1673" s="72">
        <v>44863</v>
      </c>
      <c r="H1673" s="69">
        <v>1461</v>
      </c>
      <c r="I1673" s="69">
        <v>1</v>
      </c>
      <c r="J1673" s="59">
        <f t="shared" si="78"/>
        <v>214</v>
      </c>
      <c r="K1673" s="73" t="str">
        <f t="shared" si="79"/>
        <v/>
      </c>
      <c r="L1673" s="73">
        <f t="shared" si="80"/>
        <v>16906</v>
      </c>
    </row>
    <row r="1674" spans="1:12" x14ac:dyDescent="0.25">
      <c r="A1674" s="67" t="s">
        <v>1121</v>
      </c>
      <c r="B1674" s="67" t="s">
        <v>4416</v>
      </c>
      <c r="C1674" s="68" t="s">
        <v>4417</v>
      </c>
      <c r="D1674" s="67" t="s">
        <v>4418</v>
      </c>
      <c r="E1674" s="69">
        <v>119.69</v>
      </c>
      <c r="F1674" s="70">
        <v>48</v>
      </c>
      <c r="G1674" s="72">
        <v>47761.5</v>
      </c>
      <c r="H1674" s="69">
        <v>9999</v>
      </c>
      <c r="I1674" s="69">
        <v>1</v>
      </c>
      <c r="J1674" s="59">
        <f t="shared" si="78"/>
        <v>119.69</v>
      </c>
      <c r="K1674" s="73" t="str">
        <f t="shared" si="79"/>
        <v/>
      </c>
      <c r="L1674" s="73">
        <f t="shared" si="80"/>
        <v>5745.12</v>
      </c>
    </row>
    <row r="1675" spans="1:12" x14ac:dyDescent="0.25">
      <c r="A1675" s="67" t="s">
        <v>858</v>
      </c>
      <c r="B1675" s="67" t="s">
        <v>1814</v>
      </c>
      <c r="C1675" s="68" t="s">
        <v>4419</v>
      </c>
      <c r="D1675" s="67" t="s">
        <v>4420</v>
      </c>
      <c r="E1675" s="69">
        <v>109.9355</v>
      </c>
      <c r="F1675" s="70">
        <v>38</v>
      </c>
      <c r="G1675" s="72">
        <v>44565</v>
      </c>
      <c r="H1675" s="69">
        <v>366</v>
      </c>
      <c r="I1675" s="69">
        <v>9</v>
      </c>
      <c r="J1675" s="59">
        <f t="shared" si="78"/>
        <v>54.967750000000002</v>
      </c>
      <c r="K1675" s="73" t="str">
        <f t="shared" si="79"/>
        <v>Списать</v>
      </c>
      <c r="L1675" s="73">
        <f t="shared" si="80"/>
        <v>2088.7745</v>
      </c>
    </row>
    <row r="1676" spans="1:12" x14ac:dyDescent="0.25">
      <c r="A1676" s="67" t="s">
        <v>2003</v>
      </c>
      <c r="B1676" s="67" t="s">
        <v>958</v>
      </c>
      <c r="C1676" s="68" t="s">
        <v>4421</v>
      </c>
      <c r="D1676" s="67" t="s">
        <v>4422</v>
      </c>
      <c r="E1676" s="69">
        <v>52.887</v>
      </c>
      <c r="F1676" s="70">
        <v>204</v>
      </c>
      <c r="G1676" s="72">
        <v>44541</v>
      </c>
      <c r="H1676" s="69">
        <v>162</v>
      </c>
      <c r="I1676" s="69">
        <v>3</v>
      </c>
      <c r="J1676" s="59">
        <f t="shared" si="78"/>
        <v>52.887</v>
      </c>
      <c r="K1676" s="73" t="str">
        <f t="shared" si="79"/>
        <v>Списать</v>
      </c>
      <c r="L1676" s="73">
        <f t="shared" si="80"/>
        <v>10788.948</v>
      </c>
    </row>
    <row r="1677" spans="1:12" x14ac:dyDescent="0.25">
      <c r="A1677" s="67" t="s">
        <v>836</v>
      </c>
      <c r="B1677" s="67" t="s">
        <v>1479</v>
      </c>
      <c r="C1677" s="68" t="s">
        <v>4423</v>
      </c>
      <c r="D1677" s="67" t="s">
        <v>4424</v>
      </c>
      <c r="E1677" s="69">
        <v>183.3107</v>
      </c>
      <c r="F1677" s="70">
        <v>15</v>
      </c>
      <c r="G1677" s="72">
        <v>44619</v>
      </c>
      <c r="H1677" s="69">
        <v>300</v>
      </c>
      <c r="I1677" s="69">
        <v>5</v>
      </c>
      <c r="J1677" s="59">
        <f t="shared" si="78"/>
        <v>183.3107</v>
      </c>
      <c r="K1677" s="73" t="str">
        <f t="shared" si="79"/>
        <v/>
      </c>
      <c r="L1677" s="73">
        <f t="shared" si="80"/>
        <v>2749.6605</v>
      </c>
    </row>
    <row r="1678" spans="1:12" x14ac:dyDescent="0.25">
      <c r="A1678" s="67" t="s">
        <v>945</v>
      </c>
      <c r="B1678" s="67" t="s">
        <v>802</v>
      </c>
      <c r="C1678" s="68" t="s">
        <v>4425</v>
      </c>
      <c r="D1678" s="67" t="s">
        <v>4426</v>
      </c>
      <c r="E1678" s="69">
        <v>214</v>
      </c>
      <c r="F1678" s="70">
        <v>378</v>
      </c>
      <c r="G1678" s="72">
        <v>44863</v>
      </c>
      <c r="H1678" s="69">
        <v>1461</v>
      </c>
      <c r="I1678" s="69">
        <v>1</v>
      </c>
      <c r="J1678" s="59">
        <f t="shared" si="78"/>
        <v>214</v>
      </c>
      <c r="K1678" s="73" t="str">
        <f t="shared" si="79"/>
        <v/>
      </c>
      <c r="L1678" s="73">
        <f t="shared" si="80"/>
        <v>80892</v>
      </c>
    </row>
    <row r="1679" spans="1:12" x14ac:dyDescent="0.25">
      <c r="A1679" s="67" t="s">
        <v>913</v>
      </c>
      <c r="B1679" s="67" t="s">
        <v>795</v>
      </c>
      <c r="C1679" s="68" t="s">
        <v>4427</v>
      </c>
      <c r="D1679" s="67" t="s">
        <v>4428</v>
      </c>
      <c r="E1679" s="69">
        <v>214</v>
      </c>
      <c r="F1679" s="70">
        <v>38</v>
      </c>
      <c r="G1679" s="72">
        <v>44863</v>
      </c>
      <c r="H1679" s="69">
        <v>1461</v>
      </c>
      <c r="I1679" s="69">
        <v>1</v>
      </c>
      <c r="J1679" s="59">
        <f t="shared" si="78"/>
        <v>214</v>
      </c>
      <c r="K1679" s="73" t="str">
        <f t="shared" si="79"/>
        <v/>
      </c>
      <c r="L1679" s="73">
        <f t="shared" si="80"/>
        <v>8132</v>
      </c>
    </row>
    <row r="1680" spans="1:12" x14ac:dyDescent="0.25">
      <c r="A1680" s="67" t="s">
        <v>977</v>
      </c>
      <c r="B1680" s="67" t="s">
        <v>851</v>
      </c>
      <c r="C1680" s="68" t="s">
        <v>4429</v>
      </c>
      <c r="D1680" s="67" t="s">
        <v>4430</v>
      </c>
      <c r="E1680" s="69">
        <v>54.625300000000003</v>
      </c>
      <c r="F1680" s="70">
        <v>20</v>
      </c>
      <c r="G1680" s="72">
        <v>44529</v>
      </c>
      <c r="H1680" s="69">
        <v>180</v>
      </c>
      <c r="I1680" s="69">
        <v>4</v>
      </c>
      <c r="J1680" s="59">
        <f t="shared" si="78"/>
        <v>54.625300000000003</v>
      </c>
      <c r="K1680" s="73" t="str">
        <f t="shared" si="79"/>
        <v>Списать</v>
      </c>
      <c r="L1680" s="73">
        <f t="shared" si="80"/>
        <v>1092.5060000000001</v>
      </c>
    </row>
    <row r="1681" spans="1:12" x14ac:dyDescent="0.25">
      <c r="A1681" s="67" t="s">
        <v>828</v>
      </c>
      <c r="B1681" s="67" t="s">
        <v>1435</v>
      </c>
      <c r="C1681" s="68" t="s">
        <v>4431</v>
      </c>
      <c r="D1681" s="67" t="s">
        <v>4432</v>
      </c>
      <c r="E1681" s="69">
        <v>122.85420000000001</v>
      </c>
      <c r="F1681" s="70">
        <v>20</v>
      </c>
      <c r="G1681" s="72">
        <v>44563.5</v>
      </c>
      <c r="H1681" s="69">
        <v>364.5</v>
      </c>
      <c r="I1681" s="69">
        <v>9</v>
      </c>
      <c r="J1681" s="59">
        <f t="shared" si="78"/>
        <v>61.427100000000003</v>
      </c>
      <c r="K1681" s="73" t="str">
        <f t="shared" si="79"/>
        <v>Списать</v>
      </c>
      <c r="L1681" s="73">
        <f t="shared" si="80"/>
        <v>1228.5420000000001</v>
      </c>
    </row>
    <row r="1682" spans="1:12" x14ac:dyDescent="0.25">
      <c r="A1682" s="67" t="s">
        <v>794</v>
      </c>
      <c r="B1682" s="67" t="s">
        <v>1768</v>
      </c>
      <c r="C1682" s="68" t="s">
        <v>4433</v>
      </c>
      <c r="D1682" s="67" t="s">
        <v>4434</v>
      </c>
      <c r="E1682" s="69">
        <v>988.99199999999996</v>
      </c>
      <c r="F1682" s="70">
        <v>86</v>
      </c>
      <c r="G1682" s="72">
        <v>44859</v>
      </c>
      <c r="H1682" s="69">
        <v>720</v>
      </c>
      <c r="I1682" s="69">
        <v>11</v>
      </c>
      <c r="J1682" s="59">
        <f t="shared" si="78"/>
        <v>494.49599999999998</v>
      </c>
      <c r="K1682" s="73" t="str">
        <f t="shared" si="79"/>
        <v/>
      </c>
      <c r="L1682" s="73">
        <f t="shared" si="80"/>
        <v>42526.655999999995</v>
      </c>
    </row>
    <row r="1683" spans="1:12" x14ac:dyDescent="0.25">
      <c r="A1683" s="67" t="s">
        <v>1038</v>
      </c>
      <c r="B1683" s="67" t="s">
        <v>821</v>
      </c>
      <c r="C1683" s="68" t="s">
        <v>4435</v>
      </c>
      <c r="D1683" s="67" t="s">
        <v>4436</v>
      </c>
      <c r="E1683" s="69">
        <v>810.48</v>
      </c>
      <c r="F1683" s="70">
        <v>54</v>
      </c>
      <c r="G1683" s="72">
        <v>44559</v>
      </c>
      <c r="H1683" s="69">
        <v>300</v>
      </c>
      <c r="I1683" s="69">
        <v>7</v>
      </c>
      <c r="J1683" s="59">
        <f t="shared" si="78"/>
        <v>810.48</v>
      </c>
      <c r="K1683" s="73" t="str">
        <f t="shared" si="79"/>
        <v/>
      </c>
      <c r="L1683" s="73">
        <f t="shared" si="80"/>
        <v>43765.919999999998</v>
      </c>
    </row>
    <row r="1684" spans="1:12" x14ac:dyDescent="0.25">
      <c r="A1684" s="67" t="s">
        <v>828</v>
      </c>
      <c r="B1684" s="67" t="s">
        <v>907</v>
      </c>
      <c r="C1684" s="68" t="s">
        <v>4437</v>
      </c>
      <c r="D1684" s="67" t="s">
        <v>4438</v>
      </c>
      <c r="E1684" s="69">
        <v>342.3768</v>
      </c>
      <c r="F1684" s="70">
        <v>23</v>
      </c>
      <c r="G1684" s="72">
        <v>44409</v>
      </c>
      <c r="H1684" s="69">
        <v>180</v>
      </c>
      <c r="I1684" s="69">
        <v>8</v>
      </c>
      <c r="J1684" s="59">
        <f t="shared" si="78"/>
        <v>342.3768</v>
      </c>
      <c r="K1684" s="73" t="str">
        <f t="shared" si="79"/>
        <v/>
      </c>
      <c r="L1684" s="73">
        <f t="shared" si="80"/>
        <v>7874.6664000000001</v>
      </c>
    </row>
    <row r="1685" spans="1:12" x14ac:dyDescent="0.25">
      <c r="A1685" s="67" t="s">
        <v>922</v>
      </c>
      <c r="B1685" s="67" t="s">
        <v>851</v>
      </c>
      <c r="C1685" s="68" t="s">
        <v>4439</v>
      </c>
      <c r="D1685" s="67" t="s">
        <v>4440</v>
      </c>
      <c r="E1685" s="69">
        <v>286.19499999999999</v>
      </c>
      <c r="F1685" s="70">
        <v>64</v>
      </c>
      <c r="G1685" s="72">
        <v>44559</v>
      </c>
      <c r="H1685" s="69">
        <v>360</v>
      </c>
      <c r="I1685" s="69">
        <v>9</v>
      </c>
      <c r="J1685" s="59">
        <f t="shared" si="78"/>
        <v>143.0975</v>
      </c>
      <c r="K1685" s="73" t="str">
        <f t="shared" si="79"/>
        <v/>
      </c>
      <c r="L1685" s="73">
        <f t="shared" si="80"/>
        <v>9158.24</v>
      </c>
    </row>
    <row r="1686" spans="1:12" x14ac:dyDescent="0.25">
      <c r="A1686" s="67" t="s">
        <v>828</v>
      </c>
      <c r="B1686" s="67" t="s">
        <v>907</v>
      </c>
      <c r="C1686" s="68" t="s">
        <v>4441</v>
      </c>
      <c r="D1686" s="67" t="s">
        <v>4442</v>
      </c>
      <c r="E1686" s="69">
        <v>512.82000000000005</v>
      </c>
      <c r="F1686" s="70">
        <v>41</v>
      </c>
      <c r="G1686" s="72">
        <v>44589</v>
      </c>
      <c r="H1686" s="69">
        <v>270</v>
      </c>
      <c r="I1686" s="69">
        <v>5</v>
      </c>
      <c r="J1686" s="59">
        <f t="shared" si="78"/>
        <v>512.82000000000005</v>
      </c>
      <c r="K1686" s="73" t="str">
        <f t="shared" si="79"/>
        <v/>
      </c>
      <c r="L1686" s="73">
        <f t="shared" si="80"/>
        <v>21025.620000000003</v>
      </c>
    </row>
    <row r="1687" spans="1:12" x14ac:dyDescent="0.25">
      <c r="A1687" s="67" t="s">
        <v>1038</v>
      </c>
      <c r="B1687" s="67" t="s">
        <v>859</v>
      </c>
      <c r="C1687" s="68" t="s">
        <v>4443</v>
      </c>
      <c r="D1687" s="67" t="s">
        <v>4444</v>
      </c>
      <c r="E1687" s="69">
        <v>214</v>
      </c>
      <c r="F1687" s="70">
        <v>0</v>
      </c>
      <c r="G1687" s="72">
        <v>45350.5</v>
      </c>
      <c r="H1687" s="69">
        <v>973.5</v>
      </c>
      <c r="I1687" s="69">
        <v>1</v>
      </c>
      <c r="J1687" s="59">
        <f t="shared" si="78"/>
        <v>214</v>
      </c>
      <c r="K1687" s="73" t="str">
        <f t="shared" si="79"/>
        <v/>
      </c>
      <c r="L1687" s="73">
        <f t="shared" si="80"/>
        <v>0</v>
      </c>
    </row>
    <row r="1688" spans="1:12" x14ac:dyDescent="0.25">
      <c r="A1688" s="67" t="s">
        <v>824</v>
      </c>
      <c r="B1688" s="67" t="s">
        <v>1029</v>
      </c>
      <c r="C1688" s="68" t="s">
        <v>4445</v>
      </c>
      <c r="D1688" s="67" t="s">
        <v>4446</v>
      </c>
      <c r="E1688" s="69">
        <v>214</v>
      </c>
      <c r="F1688" s="70">
        <v>54</v>
      </c>
      <c r="G1688" s="72">
        <v>44565</v>
      </c>
      <c r="H1688" s="69">
        <v>366</v>
      </c>
      <c r="I1688" s="69">
        <v>9</v>
      </c>
      <c r="J1688" s="59">
        <f t="shared" si="78"/>
        <v>107</v>
      </c>
      <c r="K1688" s="73" t="str">
        <f t="shared" si="79"/>
        <v/>
      </c>
      <c r="L1688" s="73">
        <f t="shared" si="80"/>
        <v>5778</v>
      </c>
    </row>
    <row r="1689" spans="1:12" x14ac:dyDescent="0.25">
      <c r="A1689" s="67" t="s">
        <v>794</v>
      </c>
      <c r="B1689" s="67" t="s">
        <v>1069</v>
      </c>
      <c r="C1689" s="68" t="s">
        <v>4447</v>
      </c>
      <c r="D1689" s="67" t="s">
        <v>4448</v>
      </c>
      <c r="E1689" s="69">
        <v>199.2568</v>
      </c>
      <c r="F1689" s="70">
        <v>66</v>
      </c>
      <c r="G1689" s="72">
        <v>45229</v>
      </c>
      <c r="H1689" s="69">
        <v>1095</v>
      </c>
      <c r="I1689" s="69">
        <v>1</v>
      </c>
      <c r="J1689" s="59">
        <f t="shared" si="78"/>
        <v>199.2568</v>
      </c>
      <c r="K1689" s="73" t="str">
        <f t="shared" si="79"/>
        <v/>
      </c>
      <c r="L1689" s="73">
        <f t="shared" si="80"/>
        <v>13150.9488</v>
      </c>
    </row>
    <row r="1690" spans="1:12" x14ac:dyDescent="0.25">
      <c r="A1690" s="67" t="s">
        <v>858</v>
      </c>
      <c r="B1690" s="67" t="s">
        <v>999</v>
      </c>
      <c r="C1690" s="68" t="s">
        <v>4449</v>
      </c>
      <c r="D1690" s="67" t="s">
        <v>4450</v>
      </c>
      <c r="E1690" s="69">
        <v>214</v>
      </c>
      <c r="F1690" s="70">
        <v>23</v>
      </c>
      <c r="G1690" s="72">
        <v>44859</v>
      </c>
      <c r="H1690" s="69">
        <v>720</v>
      </c>
      <c r="I1690" s="69">
        <v>11</v>
      </c>
      <c r="J1690" s="59">
        <f t="shared" si="78"/>
        <v>107</v>
      </c>
      <c r="K1690" s="73" t="str">
        <f t="shared" si="79"/>
        <v/>
      </c>
      <c r="L1690" s="73">
        <f t="shared" si="80"/>
        <v>2461</v>
      </c>
    </row>
    <row r="1691" spans="1:12" x14ac:dyDescent="0.25">
      <c r="A1691" s="67" t="s">
        <v>977</v>
      </c>
      <c r="B1691" s="67" t="s">
        <v>4451</v>
      </c>
      <c r="C1691" s="68" t="s">
        <v>4452</v>
      </c>
      <c r="D1691" s="67" t="s">
        <v>4453</v>
      </c>
      <c r="E1691" s="69">
        <v>16.983699999999999</v>
      </c>
      <c r="F1691" s="70">
        <v>150</v>
      </c>
      <c r="G1691" s="72">
        <v>44439</v>
      </c>
      <c r="H1691" s="69">
        <v>240</v>
      </c>
      <c r="I1691" s="69">
        <v>9</v>
      </c>
      <c r="J1691" s="59">
        <f t="shared" si="78"/>
        <v>8.4918499999999995</v>
      </c>
      <c r="K1691" s="73" t="str">
        <f t="shared" si="79"/>
        <v>Списать</v>
      </c>
      <c r="L1691" s="73">
        <f t="shared" si="80"/>
        <v>1273.7774999999999</v>
      </c>
    </row>
    <row r="1692" spans="1:12" x14ac:dyDescent="0.25">
      <c r="A1692" s="67" t="s">
        <v>820</v>
      </c>
      <c r="B1692" s="67" t="s">
        <v>1069</v>
      </c>
      <c r="C1692" s="68" t="s">
        <v>4454</v>
      </c>
      <c r="D1692" s="67" t="s">
        <v>3361</v>
      </c>
      <c r="E1692" s="69">
        <v>42.184899999999999</v>
      </c>
      <c r="F1692" s="70">
        <v>25</v>
      </c>
      <c r="G1692" s="72">
        <v>45169.5</v>
      </c>
      <c r="H1692" s="69">
        <v>730.5</v>
      </c>
      <c r="I1692" s="69">
        <v>1</v>
      </c>
      <c r="J1692" s="59">
        <f t="shared" si="78"/>
        <v>42.184899999999999</v>
      </c>
      <c r="K1692" s="73" t="str">
        <f t="shared" si="79"/>
        <v>Списать</v>
      </c>
      <c r="L1692" s="73">
        <f t="shared" si="80"/>
        <v>1054.6224999999999</v>
      </c>
    </row>
    <row r="1693" spans="1:12" x14ac:dyDescent="0.25">
      <c r="A1693" s="67" t="s">
        <v>850</v>
      </c>
      <c r="B1693" s="67" t="s">
        <v>958</v>
      </c>
      <c r="C1693" s="68" t="s">
        <v>4455</v>
      </c>
      <c r="D1693" s="67" t="s">
        <v>4456</v>
      </c>
      <c r="E1693" s="69">
        <v>214</v>
      </c>
      <c r="F1693" s="70">
        <v>46</v>
      </c>
      <c r="G1693" s="72">
        <v>45174</v>
      </c>
      <c r="H1693" s="69">
        <v>735</v>
      </c>
      <c r="I1693" s="69">
        <v>1</v>
      </c>
      <c r="J1693" s="59">
        <f t="shared" si="78"/>
        <v>214</v>
      </c>
      <c r="K1693" s="73" t="str">
        <f t="shared" si="79"/>
        <v/>
      </c>
      <c r="L1693" s="73">
        <f t="shared" si="80"/>
        <v>9844</v>
      </c>
    </row>
    <row r="1694" spans="1:12" x14ac:dyDescent="0.25">
      <c r="A1694" s="67" t="s">
        <v>916</v>
      </c>
      <c r="B1694" s="67" t="s">
        <v>1029</v>
      </c>
      <c r="C1694" s="68" t="s">
        <v>4457</v>
      </c>
      <c r="D1694" s="67" t="s">
        <v>4458</v>
      </c>
      <c r="E1694" s="69">
        <v>214</v>
      </c>
      <c r="F1694" s="70">
        <v>34</v>
      </c>
      <c r="G1694" s="72">
        <v>44563.5</v>
      </c>
      <c r="H1694" s="69">
        <v>364.5</v>
      </c>
      <c r="I1694" s="69">
        <v>9</v>
      </c>
      <c r="J1694" s="59">
        <f t="shared" si="78"/>
        <v>107</v>
      </c>
      <c r="K1694" s="73" t="str">
        <f t="shared" si="79"/>
        <v/>
      </c>
      <c r="L1694" s="73">
        <f t="shared" si="80"/>
        <v>3638</v>
      </c>
    </row>
    <row r="1695" spans="1:12" x14ac:dyDescent="0.25">
      <c r="A1695" s="67" t="s">
        <v>4459</v>
      </c>
      <c r="B1695" s="67" t="s">
        <v>779</v>
      </c>
      <c r="C1695" s="68" t="s">
        <v>4460</v>
      </c>
      <c r="D1695" s="67" t="s">
        <v>4461</v>
      </c>
      <c r="E1695" s="69">
        <v>435.11619999999999</v>
      </c>
      <c r="F1695" s="70">
        <v>16</v>
      </c>
      <c r="G1695" s="72">
        <v>45169.5</v>
      </c>
      <c r="H1695" s="69">
        <v>730.5</v>
      </c>
      <c r="I1695" s="69">
        <v>1</v>
      </c>
      <c r="J1695" s="59">
        <f t="shared" si="78"/>
        <v>435.11619999999999</v>
      </c>
      <c r="K1695" s="73" t="str">
        <f t="shared" si="79"/>
        <v/>
      </c>
      <c r="L1695" s="73">
        <f t="shared" si="80"/>
        <v>6961.8591999999999</v>
      </c>
    </row>
    <row r="1696" spans="1:12" x14ac:dyDescent="0.25">
      <c r="A1696" s="67" t="s">
        <v>782</v>
      </c>
      <c r="B1696" s="67" t="s">
        <v>1783</v>
      </c>
      <c r="C1696" s="68" t="s">
        <v>4462</v>
      </c>
      <c r="D1696" s="67" t="s">
        <v>3698</v>
      </c>
      <c r="E1696" s="69">
        <v>214</v>
      </c>
      <c r="F1696" s="70">
        <v>88</v>
      </c>
      <c r="G1696" s="72">
        <v>45229</v>
      </c>
      <c r="H1696" s="69">
        <v>1095</v>
      </c>
      <c r="I1696" s="69">
        <v>1</v>
      </c>
      <c r="J1696" s="59">
        <f t="shared" si="78"/>
        <v>214</v>
      </c>
      <c r="K1696" s="73" t="str">
        <f t="shared" si="79"/>
        <v/>
      </c>
      <c r="L1696" s="73">
        <f t="shared" si="80"/>
        <v>18832</v>
      </c>
    </row>
    <row r="1697" spans="1:12" x14ac:dyDescent="0.25">
      <c r="A1697" s="67" t="s">
        <v>828</v>
      </c>
      <c r="B1697" s="67" t="s">
        <v>2741</v>
      </c>
      <c r="C1697" s="68" t="s">
        <v>4463</v>
      </c>
      <c r="D1697" s="67" t="s">
        <v>4464</v>
      </c>
      <c r="E1697" s="69">
        <v>214</v>
      </c>
      <c r="F1697" s="70">
        <v>15</v>
      </c>
      <c r="G1697" s="72">
        <v>44619</v>
      </c>
      <c r="H1697" s="69">
        <v>180</v>
      </c>
      <c r="I1697" s="69">
        <v>1</v>
      </c>
      <c r="J1697" s="59">
        <f t="shared" si="78"/>
        <v>214</v>
      </c>
      <c r="K1697" s="73" t="str">
        <f t="shared" si="79"/>
        <v/>
      </c>
      <c r="L1697" s="73">
        <f t="shared" si="80"/>
        <v>3210</v>
      </c>
    </row>
    <row r="1698" spans="1:12" x14ac:dyDescent="0.25">
      <c r="A1698" s="67" t="s">
        <v>1130</v>
      </c>
      <c r="B1698" s="67" t="s">
        <v>963</v>
      </c>
      <c r="C1698" s="68" t="s">
        <v>4465</v>
      </c>
      <c r="D1698" s="67" t="s">
        <v>4466</v>
      </c>
      <c r="E1698" s="69">
        <v>214</v>
      </c>
      <c r="F1698" s="70">
        <v>329</v>
      </c>
      <c r="G1698" s="72">
        <v>44986.5</v>
      </c>
      <c r="H1698" s="69">
        <v>547.5</v>
      </c>
      <c r="I1698" s="69">
        <v>1</v>
      </c>
      <c r="J1698" s="59">
        <f t="shared" si="78"/>
        <v>214</v>
      </c>
      <c r="K1698" s="73" t="str">
        <f t="shared" si="79"/>
        <v/>
      </c>
      <c r="L1698" s="73">
        <f t="shared" si="80"/>
        <v>70406</v>
      </c>
    </row>
    <row r="1699" spans="1:12" x14ac:dyDescent="0.25">
      <c r="A1699" s="67" t="s">
        <v>1034</v>
      </c>
      <c r="B1699" s="67" t="s">
        <v>1308</v>
      </c>
      <c r="C1699" s="68" t="s">
        <v>4467</v>
      </c>
      <c r="D1699" s="67" t="s">
        <v>4468</v>
      </c>
      <c r="E1699" s="69">
        <v>526.52250000000004</v>
      </c>
      <c r="F1699" s="70">
        <v>13</v>
      </c>
      <c r="G1699" s="72">
        <v>45264</v>
      </c>
      <c r="H1699" s="69">
        <v>1095</v>
      </c>
      <c r="I1699" s="69">
        <v>10</v>
      </c>
      <c r="J1699" s="59">
        <f t="shared" si="78"/>
        <v>263.26125000000002</v>
      </c>
      <c r="K1699" s="73" t="str">
        <f t="shared" si="79"/>
        <v/>
      </c>
      <c r="L1699" s="73">
        <f t="shared" si="80"/>
        <v>3422.3962500000002</v>
      </c>
    </row>
    <row r="1700" spans="1:12" x14ac:dyDescent="0.25">
      <c r="A1700" s="67" t="s">
        <v>782</v>
      </c>
      <c r="B1700" s="67" t="s">
        <v>958</v>
      </c>
      <c r="C1700" s="68" t="s">
        <v>4469</v>
      </c>
      <c r="D1700" s="67" t="s">
        <v>4470</v>
      </c>
      <c r="E1700" s="69">
        <v>69.370199999999997</v>
      </c>
      <c r="F1700" s="70">
        <v>44</v>
      </c>
      <c r="G1700" s="72">
        <v>44451</v>
      </c>
      <c r="H1700" s="69">
        <v>162</v>
      </c>
      <c r="I1700" s="69">
        <v>6</v>
      </c>
      <c r="J1700" s="59">
        <f t="shared" si="78"/>
        <v>69.370199999999997</v>
      </c>
      <c r="K1700" s="73" t="str">
        <f t="shared" si="79"/>
        <v>Списать</v>
      </c>
      <c r="L1700" s="73">
        <f t="shared" si="80"/>
        <v>3052.2887999999998</v>
      </c>
    </row>
    <row r="1701" spans="1:12" x14ac:dyDescent="0.25">
      <c r="A1701" s="67" t="s">
        <v>847</v>
      </c>
      <c r="B1701" s="67" t="s">
        <v>869</v>
      </c>
      <c r="C1701" s="68" t="s">
        <v>4471</v>
      </c>
      <c r="D1701" s="67" t="s">
        <v>4472</v>
      </c>
      <c r="E1701" s="69">
        <v>214</v>
      </c>
      <c r="F1701" s="70">
        <v>61</v>
      </c>
      <c r="G1701" s="72">
        <v>44589</v>
      </c>
      <c r="H1701" s="69">
        <v>150</v>
      </c>
      <c r="I1701" s="69">
        <v>1</v>
      </c>
      <c r="J1701" s="59">
        <f t="shared" si="78"/>
        <v>214</v>
      </c>
      <c r="K1701" s="73" t="str">
        <f t="shared" si="79"/>
        <v/>
      </c>
      <c r="L1701" s="73">
        <f t="shared" si="80"/>
        <v>13054</v>
      </c>
    </row>
    <row r="1702" spans="1:12" x14ac:dyDescent="0.25">
      <c r="A1702" s="67" t="s">
        <v>1002</v>
      </c>
      <c r="B1702" s="67" t="s">
        <v>779</v>
      </c>
      <c r="C1702" s="68" t="s">
        <v>4473</v>
      </c>
      <c r="D1702" s="67" t="s">
        <v>4474</v>
      </c>
      <c r="E1702" s="69">
        <v>214</v>
      </c>
      <c r="F1702" s="70">
        <v>154</v>
      </c>
      <c r="G1702" s="72">
        <v>45229</v>
      </c>
      <c r="H1702" s="69">
        <v>1095</v>
      </c>
      <c r="I1702" s="69">
        <v>1</v>
      </c>
      <c r="J1702" s="59">
        <f t="shared" si="78"/>
        <v>214</v>
      </c>
      <c r="K1702" s="73" t="str">
        <f t="shared" si="79"/>
        <v/>
      </c>
      <c r="L1702" s="73">
        <f t="shared" si="80"/>
        <v>32956</v>
      </c>
    </row>
    <row r="1703" spans="1:12" x14ac:dyDescent="0.25">
      <c r="A1703" s="67" t="s">
        <v>977</v>
      </c>
      <c r="B1703" s="67" t="s">
        <v>829</v>
      </c>
      <c r="C1703" s="68" t="s">
        <v>4475</v>
      </c>
      <c r="D1703" s="67" t="s">
        <v>4476</v>
      </c>
      <c r="E1703" s="69">
        <v>12.077199999999999</v>
      </c>
      <c r="F1703" s="70">
        <v>85</v>
      </c>
      <c r="G1703" s="72">
        <v>44565</v>
      </c>
      <c r="H1703" s="69">
        <v>276</v>
      </c>
      <c r="I1703" s="69">
        <v>6</v>
      </c>
      <c r="J1703" s="59">
        <f t="shared" si="78"/>
        <v>12.077199999999999</v>
      </c>
      <c r="K1703" s="73" t="str">
        <f t="shared" si="79"/>
        <v>Списать</v>
      </c>
      <c r="L1703" s="73">
        <f t="shared" si="80"/>
        <v>1026.5619999999999</v>
      </c>
    </row>
    <row r="1704" spans="1:12" x14ac:dyDescent="0.25">
      <c r="A1704" s="67" t="s">
        <v>945</v>
      </c>
      <c r="B1704" s="67" t="s">
        <v>1151</v>
      </c>
      <c r="C1704" s="68" t="s">
        <v>4477</v>
      </c>
      <c r="D1704" s="67" t="s">
        <v>4478</v>
      </c>
      <c r="E1704" s="69">
        <v>114.15</v>
      </c>
      <c r="F1704" s="70">
        <v>22</v>
      </c>
      <c r="G1704" s="72">
        <v>44979</v>
      </c>
      <c r="H1704" s="69">
        <v>540</v>
      </c>
      <c r="I1704" s="69">
        <v>1</v>
      </c>
      <c r="J1704" s="59">
        <f t="shared" si="78"/>
        <v>114.15</v>
      </c>
      <c r="K1704" s="73" t="str">
        <f t="shared" si="79"/>
        <v/>
      </c>
      <c r="L1704" s="73">
        <f t="shared" si="80"/>
        <v>2511.3000000000002</v>
      </c>
    </row>
    <row r="1705" spans="1:12" x14ac:dyDescent="0.25">
      <c r="A1705" s="67" t="s">
        <v>828</v>
      </c>
      <c r="B1705" s="67" t="s">
        <v>958</v>
      </c>
      <c r="C1705" s="68" t="s">
        <v>1752</v>
      </c>
      <c r="D1705" s="67" t="s">
        <v>1753</v>
      </c>
      <c r="E1705" s="69">
        <v>705.35339999999997</v>
      </c>
      <c r="F1705" s="70">
        <v>5</v>
      </c>
      <c r="G1705" s="72">
        <v>44985</v>
      </c>
      <c r="H1705" s="69">
        <v>546</v>
      </c>
      <c r="I1705" s="69">
        <v>1</v>
      </c>
      <c r="J1705" s="59">
        <f t="shared" si="78"/>
        <v>705.35339999999997</v>
      </c>
      <c r="K1705" s="73" t="str">
        <f t="shared" si="79"/>
        <v/>
      </c>
      <c r="L1705" s="73">
        <f t="shared" si="80"/>
        <v>3526.7669999999998</v>
      </c>
    </row>
    <row r="1706" spans="1:12" x14ac:dyDescent="0.25">
      <c r="A1706" s="67" t="s">
        <v>2003</v>
      </c>
      <c r="B1706" s="67" t="s">
        <v>1240</v>
      </c>
      <c r="C1706" s="68" t="s">
        <v>4479</v>
      </c>
      <c r="D1706" s="67" t="s">
        <v>4480</v>
      </c>
      <c r="E1706" s="69">
        <v>214</v>
      </c>
      <c r="F1706" s="70">
        <v>31</v>
      </c>
      <c r="G1706" s="72">
        <v>45169.5</v>
      </c>
      <c r="H1706" s="69">
        <v>730.5</v>
      </c>
      <c r="I1706" s="69">
        <v>1</v>
      </c>
      <c r="J1706" s="59">
        <f t="shared" si="78"/>
        <v>214</v>
      </c>
      <c r="K1706" s="73" t="str">
        <f t="shared" si="79"/>
        <v/>
      </c>
      <c r="L1706" s="73">
        <f t="shared" si="80"/>
        <v>6634</v>
      </c>
    </row>
    <row r="1707" spans="1:12" x14ac:dyDescent="0.25">
      <c r="A1707" s="67" t="s">
        <v>828</v>
      </c>
      <c r="B1707" s="67" t="s">
        <v>859</v>
      </c>
      <c r="C1707" s="68" t="s">
        <v>4481</v>
      </c>
      <c r="D1707" s="67" t="s">
        <v>4482</v>
      </c>
      <c r="E1707" s="69">
        <v>106.46169999999999</v>
      </c>
      <c r="F1707" s="70">
        <v>60</v>
      </c>
      <c r="G1707" s="72">
        <v>45168</v>
      </c>
      <c r="H1707" s="69">
        <v>729</v>
      </c>
      <c r="I1707" s="69">
        <v>1</v>
      </c>
      <c r="J1707" s="59">
        <f t="shared" si="78"/>
        <v>106.46169999999999</v>
      </c>
      <c r="K1707" s="73" t="str">
        <f t="shared" si="79"/>
        <v/>
      </c>
      <c r="L1707" s="73">
        <f t="shared" si="80"/>
        <v>6387.7019999999993</v>
      </c>
    </row>
    <row r="1708" spans="1:12" x14ac:dyDescent="0.25">
      <c r="A1708" s="67" t="s">
        <v>820</v>
      </c>
      <c r="B1708" s="67" t="s">
        <v>999</v>
      </c>
      <c r="C1708" s="68" t="s">
        <v>4483</v>
      </c>
      <c r="D1708" s="67" t="s">
        <v>4484</v>
      </c>
      <c r="E1708" s="69">
        <v>214</v>
      </c>
      <c r="F1708" s="70">
        <v>50</v>
      </c>
      <c r="G1708" s="72">
        <v>44589</v>
      </c>
      <c r="H1708" s="69">
        <v>360</v>
      </c>
      <c r="I1708" s="69">
        <v>8</v>
      </c>
      <c r="J1708" s="59">
        <f t="shared" si="78"/>
        <v>214</v>
      </c>
      <c r="K1708" s="73" t="str">
        <f t="shared" si="79"/>
        <v/>
      </c>
      <c r="L1708" s="73">
        <f t="shared" si="80"/>
        <v>10700</v>
      </c>
    </row>
    <row r="1709" spans="1:12" x14ac:dyDescent="0.25">
      <c r="A1709" s="67" t="s">
        <v>828</v>
      </c>
      <c r="B1709" s="67" t="s">
        <v>907</v>
      </c>
      <c r="C1709" s="68" t="s">
        <v>4485</v>
      </c>
      <c r="D1709" s="67" t="s">
        <v>4486</v>
      </c>
      <c r="E1709" s="69">
        <v>596.36400000000003</v>
      </c>
      <c r="F1709" s="70">
        <v>191</v>
      </c>
      <c r="G1709" s="72">
        <v>44559</v>
      </c>
      <c r="H1709" s="69">
        <v>180</v>
      </c>
      <c r="I1709" s="69">
        <v>3</v>
      </c>
      <c r="J1709" s="59">
        <f t="shared" si="78"/>
        <v>596.36400000000003</v>
      </c>
      <c r="K1709" s="73" t="str">
        <f t="shared" si="79"/>
        <v/>
      </c>
      <c r="L1709" s="73">
        <f t="shared" si="80"/>
        <v>113905.524</v>
      </c>
    </row>
    <row r="1710" spans="1:12" x14ac:dyDescent="0.25">
      <c r="A1710" s="67" t="s">
        <v>1034</v>
      </c>
      <c r="B1710" s="67" t="s">
        <v>1045</v>
      </c>
      <c r="C1710" s="68" t="s">
        <v>4487</v>
      </c>
      <c r="D1710" s="67" t="s">
        <v>4488</v>
      </c>
      <c r="E1710" s="69">
        <v>214</v>
      </c>
      <c r="F1710" s="70">
        <v>827</v>
      </c>
      <c r="G1710" s="72">
        <v>44986.5</v>
      </c>
      <c r="H1710" s="69">
        <v>547.5</v>
      </c>
      <c r="I1710" s="69">
        <v>1</v>
      </c>
      <c r="J1710" s="59">
        <f t="shared" si="78"/>
        <v>214</v>
      </c>
      <c r="K1710" s="73" t="str">
        <f t="shared" si="79"/>
        <v/>
      </c>
      <c r="L1710" s="73">
        <f t="shared" si="80"/>
        <v>176978</v>
      </c>
    </row>
    <row r="1711" spans="1:12" x14ac:dyDescent="0.25">
      <c r="A1711" s="67" t="s">
        <v>782</v>
      </c>
      <c r="B1711" s="67" t="s">
        <v>851</v>
      </c>
      <c r="C1711" s="68" t="s">
        <v>4489</v>
      </c>
      <c r="D1711" s="67" t="s">
        <v>4490</v>
      </c>
      <c r="E1711" s="69">
        <v>62.830300000000001</v>
      </c>
      <c r="F1711" s="70">
        <v>3</v>
      </c>
      <c r="G1711" s="72">
        <v>44379</v>
      </c>
      <c r="H1711" s="69">
        <v>180</v>
      </c>
      <c r="I1711" s="69">
        <v>9</v>
      </c>
      <c r="J1711" s="59">
        <f t="shared" si="78"/>
        <v>31.415150000000001</v>
      </c>
      <c r="K1711" s="73" t="str">
        <f t="shared" si="79"/>
        <v>Списать</v>
      </c>
      <c r="L1711" s="73">
        <f t="shared" si="80"/>
        <v>94.245450000000005</v>
      </c>
    </row>
    <row r="1712" spans="1:12" x14ac:dyDescent="0.25">
      <c r="A1712" s="67" t="s">
        <v>1269</v>
      </c>
      <c r="B1712" s="67" t="s">
        <v>1012</v>
      </c>
      <c r="C1712" s="68" t="s">
        <v>4491</v>
      </c>
      <c r="D1712" s="67" t="s">
        <v>4492</v>
      </c>
      <c r="E1712" s="69">
        <v>214</v>
      </c>
      <c r="F1712" s="70">
        <v>495</v>
      </c>
      <c r="G1712" s="72">
        <v>45070.5</v>
      </c>
      <c r="H1712" s="69">
        <v>901.5</v>
      </c>
      <c r="I1712" s="69">
        <v>10</v>
      </c>
      <c r="J1712" s="59">
        <f t="shared" si="78"/>
        <v>107</v>
      </c>
      <c r="K1712" s="73" t="str">
        <f t="shared" si="79"/>
        <v/>
      </c>
      <c r="L1712" s="73">
        <f t="shared" si="80"/>
        <v>52965</v>
      </c>
    </row>
    <row r="1713" spans="1:12" x14ac:dyDescent="0.25">
      <c r="A1713" s="67" t="s">
        <v>977</v>
      </c>
      <c r="B1713" s="67" t="s">
        <v>935</v>
      </c>
      <c r="C1713" s="68" t="s">
        <v>4493</v>
      </c>
      <c r="D1713" s="67" t="s">
        <v>4494</v>
      </c>
      <c r="E1713" s="69">
        <v>1465.19</v>
      </c>
      <c r="F1713" s="70">
        <v>51</v>
      </c>
      <c r="G1713" s="72">
        <v>47648</v>
      </c>
      <c r="H1713" s="69">
        <v>9999</v>
      </c>
      <c r="I1713" s="69">
        <v>1</v>
      </c>
      <c r="J1713" s="59">
        <f t="shared" si="78"/>
        <v>1465.19</v>
      </c>
      <c r="K1713" s="73" t="str">
        <f t="shared" si="79"/>
        <v/>
      </c>
      <c r="L1713" s="73">
        <f t="shared" si="80"/>
        <v>74724.69</v>
      </c>
    </row>
    <row r="1714" spans="1:12" x14ac:dyDescent="0.25">
      <c r="A1714" s="67" t="s">
        <v>782</v>
      </c>
      <c r="B1714" s="67" t="s">
        <v>779</v>
      </c>
      <c r="C1714" s="68" t="s">
        <v>4495</v>
      </c>
      <c r="D1714" s="67" t="s">
        <v>4496</v>
      </c>
      <c r="E1714" s="69">
        <v>147.80250000000001</v>
      </c>
      <c r="F1714" s="70">
        <v>261</v>
      </c>
      <c r="G1714" s="72">
        <v>44679</v>
      </c>
      <c r="H1714" s="69">
        <v>480</v>
      </c>
      <c r="I1714" s="69">
        <v>9</v>
      </c>
      <c r="J1714" s="59">
        <f t="shared" si="78"/>
        <v>73.901250000000005</v>
      </c>
      <c r="K1714" s="73" t="str">
        <f t="shared" si="79"/>
        <v>Списать</v>
      </c>
      <c r="L1714" s="73">
        <f t="shared" si="80"/>
        <v>19288.22625</v>
      </c>
    </row>
    <row r="1715" spans="1:12" x14ac:dyDescent="0.25">
      <c r="A1715" s="67" t="s">
        <v>928</v>
      </c>
      <c r="B1715" s="67" t="s">
        <v>1490</v>
      </c>
      <c r="C1715" s="68" t="s">
        <v>4497</v>
      </c>
      <c r="D1715" s="67" t="s">
        <v>4498</v>
      </c>
      <c r="E1715" s="69">
        <v>214</v>
      </c>
      <c r="F1715" s="70">
        <v>6</v>
      </c>
      <c r="G1715" s="72">
        <v>45169.5</v>
      </c>
      <c r="H1715" s="69">
        <v>730.5</v>
      </c>
      <c r="I1715" s="69">
        <v>1</v>
      </c>
      <c r="J1715" s="59">
        <f t="shared" si="78"/>
        <v>214</v>
      </c>
      <c r="K1715" s="73" t="str">
        <f t="shared" si="79"/>
        <v/>
      </c>
      <c r="L1715" s="73">
        <f t="shared" si="80"/>
        <v>1284</v>
      </c>
    </row>
    <row r="1716" spans="1:12" x14ac:dyDescent="0.25">
      <c r="A1716" s="67" t="s">
        <v>1740</v>
      </c>
      <c r="B1716" s="67" t="s">
        <v>1958</v>
      </c>
      <c r="C1716" s="68" t="s">
        <v>4499</v>
      </c>
      <c r="D1716" s="67" t="s">
        <v>2152</v>
      </c>
      <c r="E1716" s="69">
        <v>16.18</v>
      </c>
      <c r="F1716" s="70">
        <v>111</v>
      </c>
      <c r="G1716" s="72">
        <v>44589</v>
      </c>
      <c r="H1716" s="69">
        <v>150</v>
      </c>
      <c r="I1716" s="69">
        <v>1</v>
      </c>
      <c r="J1716" s="59">
        <f t="shared" si="78"/>
        <v>16.18</v>
      </c>
      <c r="K1716" s="73" t="str">
        <f t="shared" si="79"/>
        <v>Списать</v>
      </c>
      <c r="L1716" s="73">
        <f t="shared" si="80"/>
        <v>1795.98</v>
      </c>
    </row>
    <row r="1717" spans="1:12" x14ac:dyDescent="0.25">
      <c r="A1717" s="67" t="s">
        <v>922</v>
      </c>
      <c r="B1717" s="67" t="s">
        <v>844</v>
      </c>
      <c r="C1717" s="68" t="s">
        <v>4500</v>
      </c>
      <c r="D1717" s="67" t="s">
        <v>4501</v>
      </c>
      <c r="E1717" s="69">
        <v>28.38</v>
      </c>
      <c r="F1717" s="70">
        <v>48</v>
      </c>
      <c r="G1717" s="72">
        <v>44578.5</v>
      </c>
      <c r="H1717" s="69">
        <v>139.5</v>
      </c>
      <c r="I1717" s="69">
        <v>1</v>
      </c>
      <c r="J1717" s="59">
        <f t="shared" si="78"/>
        <v>28.38</v>
      </c>
      <c r="K1717" s="73" t="str">
        <f t="shared" si="79"/>
        <v>Списать</v>
      </c>
      <c r="L1717" s="73">
        <f t="shared" si="80"/>
        <v>1362.24</v>
      </c>
    </row>
    <row r="1718" spans="1:12" x14ac:dyDescent="0.25">
      <c r="A1718" s="67" t="s">
        <v>794</v>
      </c>
      <c r="B1718" s="67" t="s">
        <v>904</v>
      </c>
      <c r="C1718" s="68" t="s">
        <v>4502</v>
      </c>
      <c r="D1718" s="67" t="s">
        <v>4503</v>
      </c>
      <c r="E1718" s="69">
        <v>19.696200000000001</v>
      </c>
      <c r="F1718" s="70">
        <v>16</v>
      </c>
      <c r="G1718" s="72">
        <v>44716.5</v>
      </c>
      <c r="H1718" s="69">
        <v>547.5</v>
      </c>
      <c r="I1718" s="69">
        <v>10</v>
      </c>
      <c r="J1718" s="59">
        <f t="shared" si="78"/>
        <v>9.8481000000000005</v>
      </c>
      <c r="K1718" s="73" t="str">
        <f t="shared" si="79"/>
        <v>Списать</v>
      </c>
      <c r="L1718" s="73">
        <f t="shared" si="80"/>
        <v>157.56960000000001</v>
      </c>
    </row>
    <row r="1719" spans="1:12" x14ac:dyDescent="0.25">
      <c r="A1719" s="67" t="s">
        <v>820</v>
      </c>
      <c r="B1719" s="67" t="s">
        <v>4504</v>
      </c>
      <c r="C1719" s="68" t="s">
        <v>4505</v>
      </c>
      <c r="D1719" s="67" t="s">
        <v>4506</v>
      </c>
      <c r="E1719" s="69">
        <v>223</v>
      </c>
      <c r="F1719" s="70">
        <v>17</v>
      </c>
      <c r="G1719" s="72">
        <v>44589</v>
      </c>
      <c r="H1719" s="69">
        <v>360</v>
      </c>
      <c r="I1719" s="69">
        <v>8</v>
      </c>
      <c r="J1719" s="59">
        <f t="shared" si="78"/>
        <v>223</v>
      </c>
      <c r="K1719" s="73" t="str">
        <f t="shared" si="79"/>
        <v/>
      </c>
      <c r="L1719" s="73">
        <f t="shared" si="80"/>
        <v>3791</v>
      </c>
    </row>
    <row r="1720" spans="1:12" x14ac:dyDescent="0.25">
      <c r="A1720" s="67" t="s">
        <v>881</v>
      </c>
      <c r="B1720" s="67" t="s">
        <v>3403</v>
      </c>
      <c r="C1720" s="68" t="s">
        <v>4507</v>
      </c>
      <c r="D1720" s="67" t="s">
        <v>4508</v>
      </c>
      <c r="E1720" s="69">
        <v>75.571799999999996</v>
      </c>
      <c r="F1720" s="70">
        <v>83</v>
      </c>
      <c r="G1720" s="72">
        <v>44593.5</v>
      </c>
      <c r="H1720" s="69">
        <v>364.5</v>
      </c>
      <c r="I1720" s="69">
        <v>8</v>
      </c>
      <c r="J1720" s="59">
        <f t="shared" si="78"/>
        <v>75.571799999999996</v>
      </c>
      <c r="K1720" s="73" t="str">
        <f t="shared" si="79"/>
        <v>Списать</v>
      </c>
      <c r="L1720" s="73">
        <f t="shared" si="80"/>
        <v>6272.4593999999997</v>
      </c>
    </row>
    <row r="1721" spans="1:12" x14ac:dyDescent="0.25">
      <c r="A1721" s="67" t="s">
        <v>2181</v>
      </c>
      <c r="B1721" s="67" t="s">
        <v>1137</v>
      </c>
      <c r="C1721" s="68" t="s">
        <v>4509</v>
      </c>
      <c r="D1721" s="67" t="s">
        <v>4510</v>
      </c>
      <c r="E1721" s="69">
        <v>135.83000000000001</v>
      </c>
      <c r="F1721" s="70">
        <v>43</v>
      </c>
      <c r="G1721" s="72">
        <v>44979</v>
      </c>
      <c r="H1721" s="69">
        <v>540</v>
      </c>
      <c r="I1721" s="69">
        <v>1</v>
      </c>
      <c r="J1721" s="59">
        <f t="shared" si="78"/>
        <v>135.83000000000001</v>
      </c>
      <c r="K1721" s="73" t="str">
        <f t="shared" si="79"/>
        <v/>
      </c>
      <c r="L1721" s="73">
        <f t="shared" si="80"/>
        <v>5840.6900000000005</v>
      </c>
    </row>
    <row r="1722" spans="1:12" x14ac:dyDescent="0.25">
      <c r="A1722" s="67" t="s">
        <v>1034</v>
      </c>
      <c r="B1722" s="67" t="s">
        <v>3583</v>
      </c>
      <c r="C1722" s="68" t="s">
        <v>4511</v>
      </c>
      <c r="D1722" s="67" t="s">
        <v>4512</v>
      </c>
      <c r="E1722" s="69">
        <v>107.54</v>
      </c>
      <c r="F1722" s="70">
        <v>65</v>
      </c>
      <c r="G1722" s="72">
        <v>45229</v>
      </c>
      <c r="H1722" s="69">
        <v>1095</v>
      </c>
      <c r="I1722" s="69">
        <v>1</v>
      </c>
      <c r="J1722" s="59">
        <f t="shared" si="78"/>
        <v>107.54</v>
      </c>
      <c r="K1722" s="73" t="str">
        <f t="shared" si="79"/>
        <v/>
      </c>
      <c r="L1722" s="73">
        <f t="shared" si="80"/>
        <v>6990.1</v>
      </c>
    </row>
    <row r="1723" spans="1:12" x14ac:dyDescent="0.25">
      <c r="A1723" s="67" t="s">
        <v>900</v>
      </c>
      <c r="B1723" s="67" t="s">
        <v>844</v>
      </c>
      <c r="C1723" s="68" t="s">
        <v>4513</v>
      </c>
      <c r="D1723" s="67" t="s">
        <v>4514</v>
      </c>
      <c r="E1723" s="69">
        <v>13.8635</v>
      </c>
      <c r="F1723" s="70">
        <v>322</v>
      </c>
      <c r="G1723" s="72">
        <v>44578.5</v>
      </c>
      <c r="H1723" s="69">
        <v>139.5</v>
      </c>
      <c r="I1723" s="69">
        <v>1</v>
      </c>
      <c r="J1723" s="59">
        <f t="shared" si="78"/>
        <v>13.8635</v>
      </c>
      <c r="K1723" s="73" t="str">
        <f t="shared" si="79"/>
        <v>Списать</v>
      </c>
      <c r="L1723" s="73">
        <f t="shared" si="80"/>
        <v>4464.0470000000005</v>
      </c>
    </row>
    <row r="1724" spans="1:12" x14ac:dyDescent="0.25">
      <c r="A1724" s="67" t="s">
        <v>820</v>
      </c>
      <c r="B1724" s="67" t="s">
        <v>1555</v>
      </c>
      <c r="C1724" s="68" t="s">
        <v>4515</v>
      </c>
      <c r="D1724" s="67" t="s">
        <v>4516</v>
      </c>
      <c r="E1724" s="69">
        <v>214</v>
      </c>
      <c r="F1724" s="70">
        <v>72</v>
      </c>
      <c r="G1724" s="72">
        <v>44529</v>
      </c>
      <c r="H1724" s="69">
        <v>180</v>
      </c>
      <c r="I1724" s="69">
        <v>4</v>
      </c>
      <c r="J1724" s="59">
        <f t="shared" si="78"/>
        <v>214</v>
      </c>
      <c r="K1724" s="73" t="str">
        <f t="shared" si="79"/>
        <v/>
      </c>
      <c r="L1724" s="73">
        <f t="shared" si="80"/>
        <v>15408</v>
      </c>
    </row>
    <row r="1725" spans="1:12" x14ac:dyDescent="0.25">
      <c r="A1725" s="67" t="s">
        <v>824</v>
      </c>
      <c r="B1725" s="67" t="s">
        <v>1490</v>
      </c>
      <c r="C1725" s="68" t="s">
        <v>4517</v>
      </c>
      <c r="D1725" s="67" t="s">
        <v>4518</v>
      </c>
      <c r="E1725" s="69">
        <v>266.9889</v>
      </c>
      <c r="F1725" s="70">
        <v>0</v>
      </c>
      <c r="G1725" s="72">
        <v>45264</v>
      </c>
      <c r="H1725" s="69">
        <v>1095</v>
      </c>
      <c r="I1725" s="69">
        <v>10</v>
      </c>
      <c r="J1725" s="59">
        <f t="shared" si="78"/>
        <v>133.49445</v>
      </c>
      <c r="K1725" s="73" t="str">
        <f t="shared" si="79"/>
        <v/>
      </c>
      <c r="L1725" s="73">
        <f t="shared" si="80"/>
        <v>0</v>
      </c>
    </row>
    <row r="1726" spans="1:12" x14ac:dyDescent="0.25">
      <c r="A1726" s="67" t="s">
        <v>1593</v>
      </c>
      <c r="B1726" s="67" t="s">
        <v>844</v>
      </c>
      <c r="C1726" s="68" t="s">
        <v>4519</v>
      </c>
      <c r="D1726" s="67" t="s">
        <v>4520</v>
      </c>
      <c r="E1726" s="69">
        <v>28.38</v>
      </c>
      <c r="F1726" s="70">
        <v>62</v>
      </c>
      <c r="G1726" s="72">
        <v>44580</v>
      </c>
      <c r="H1726" s="69">
        <v>141</v>
      </c>
      <c r="I1726" s="69">
        <v>1</v>
      </c>
      <c r="J1726" s="59">
        <f t="shared" si="78"/>
        <v>28.38</v>
      </c>
      <c r="K1726" s="73" t="str">
        <f t="shared" si="79"/>
        <v>Списать</v>
      </c>
      <c r="L1726" s="73">
        <f t="shared" si="80"/>
        <v>1759.56</v>
      </c>
    </row>
    <row r="1727" spans="1:12" x14ac:dyDescent="0.25">
      <c r="A1727" s="67" t="s">
        <v>1220</v>
      </c>
      <c r="B1727" s="67" t="s">
        <v>851</v>
      </c>
      <c r="C1727" s="68" t="s">
        <v>4521</v>
      </c>
      <c r="D1727" s="67" t="s">
        <v>4522</v>
      </c>
      <c r="E1727" s="69">
        <v>57.438800000000001</v>
      </c>
      <c r="F1727" s="70">
        <v>66</v>
      </c>
      <c r="G1727" s="72">
        <v>44458.5</v>
      </c>
      <c r="H1727" s="69">
        <v>79.5</v>
      </c>
      <c r="I1727" s="69">
        <v>3</v>
      </c>
      <c r="J1727" s="59">
        <f t="shared" si="78"/>
        <v>57.438800000000001</v>
      </c>
      <c r="K1727" s="73" t="str">
        <f t="shared" si="79"/>
        <v>Списать</v>
      </c>
      <c r="L1727" s="73">
        <f t="shared" si="80"/>
        <v>3790.9607999999998</v>
      </c>
    </row>
    <row r="1728" spans="1:12" x14ac:dyDescent="0.25">
      <c r="A1728" s="67" t="s">
        <v>864</v>
      </c>
      <c r="B1728" s="67" t="s">
        <v>1404</v>
      </c>
      <c r="C1728" s="68" t="s">
        <v>4523</v>
      </c>
      <c r="D1728" s="67" t="s">
        <v>4524</v>
      </c>
      <c r="E1728" s="69">
        <v>243.8526</v>
      </c>
      <c r="F1728" s="70">
        <v>4</v>
      </c>
      <c r="G1728" s="72">
        <v>44565</v>
      </c>
      <c r="H1728" s="69">
        <v>366</v>
      </c>
      <c r="I1728" s="69">
        <v>9</v>
      </c>
      <c r="J1728" s="59">
        <f t="shared" si="78"/>
        <v>121.9263</v>
      </c>
      <c r="K1728" s="73" t="str">
        <f t="shared" si="79"/>
        <v/>
      </c>
      <c r="L1728" s="73">
        <f t="shared" si="80"/>
        <v>487.70519999999999</v>
      </c>
    </row>
    <row r="1729" spans="1:12" x14ac:dyDescent="0.25">
      <c r="A1729" s="67" t="s">
        <v>782</v>
      </c>
      <c r="B1729" s="67" t="s">
        <v>1217</v>
      </c>
      <c r="C1729" s="68" t="s">
        <v>4525</v>
      </c>
      <c r="D1729" s="67" t="s">
        <v>4526</v>
      </c>
      <c r="E1729" s="69">
        <v>178</v>
      </c>
      <c r="F1729" s="70">
        <v>48</v>
      </c>
      <c r="G1729" s="72">
        <v>44679</v>
      </c>
      <c r="H1729" s="69">
        <v>540</v>
      </c>
      <c r="I1729" s="69">
        <v>11</v>
      </c>
      <c r="J1729" s="59">
        <f t="shared" si="78"/>
        <v>89</v>
      </c>
      <c r="K1729" s="73" t="str">
        <f t="shared" si="79"/>
        <v>Списать</v>
      </c>
      <c r="L1729" s="73">
        <f t="shared" si="80"/>
        <v>4272</v>
      </c>
    </row>
    <row r="1730" spans="1:12" x14ac:dyDescent="0.25">
      <c r="A1730" s="67" t="s">
        <v>1429</v>
      </c>
      <c r="B1730" s="67" t="s">
        <v>907</v>
      </c>
      <c r="C1730" s="68" t="s">
        <v>4527</v>
      </c>
      <c r="D1730" s="67" t="s">
        <v>4528</v>
      </c>
      <c r="E1730" s="69">
        <v>214</v>
      </c>
      <c r="F1730" s="70">
        <v>35</v>
      </c>
      <c r="G1730" s="72">
        <v>44563.5</v>
      </c>
      <c r="H1730" s="69">
        <v>364.5</v>
      </c>
      <c r="I1730" s="69">
        <v>9</v>
      </c>
      <c r="J1730" s="59">
        <f t="shared" si="78"/>
        <v>107</v>
      </c>
      <c r="K1730" s="73" t="str">
        <f t="shared" si="79"/>
        <v/>
      </c>
      <c r="L1730" s="73">
        <f t="shared" si="80"/>
        <v>3745</v>
      </c>
    </row>
    <row r="1731" spans="1:12" x14ac:dyDescent="0.25">
      <c r="A1731" s="67" t="s">
        <v>786</v>
      </c>
      <c r="B1731" s="67" t="s">
        <v>779</v>
      </c>
      <c r="C1731" s="68" t="s">
        <v>4529</v>
      </c>
      <c r="D1731" s="67" t="s">
        <v>4530</v>
      </c>
      <c r="E1731" s="69">
        <v>1103.3017</v>
      </c>
      <c r="F1731" s="70">
        <v>27</v>
      </c>
      <c r="G1731" s="72">
        <v>44979</v>
      </c>
      <c r="H1731" s="69">
        <v>540</v>
      </c>
      <c r="I1731" s="69">
        <v>1</v>
      </c>
      <c r="J1731" s="59">
        <f t="shared" ref="J1731:J1782" si="81">IF(I1731&gt;8,E1731/2,E1731)</f>
        <v>1103.3017</v>
      </c>
      <c r="K1731" s="73" t="str">
        <f t="shared" ref="K1731:K1782" si="82">IF(J1731&lt;100,"Списать","")</f>
        <v/>
      </c>
      <c r="L1731" s="73">
        <f t="shared" ref="L1731:L1782" si="83">F1731*J1731</f>
        <v>29789.1459</v>
      </c>
    </row>
    <row r="1732" spans="1:12" x14ac:dyDescent="0.25">
      <c r="A1732" s="67" t="s">
        <v>1611</v>
      </c>
      <c r="B1732" s="67" t="s">
        <v>3302</v>
      </c>
      <c r="C1732" s="68" t="s">
        <v>4531</v>
      </c>
      <c r="D1732" s="67" t="s">
        <v>4532</v>
      </c>
      <c r="E1732" s="69">
        <v>214</v>
      </c>
      <c r="F1732" s="70">
        <v>152</v>
      </c>
      <c r="G1732" s="72">
        <v>45169.5</v>
      </c>
      <c r="H1732" s="69">
        <v>730.5</v>
      </c>
      <c r="I1732" s="69">
        <v>1</v>
      </c>
      <c r="J1732" s="59">
        <f t="shared" si="81"/>
        <v>214</v>
      </c>
      <c r="K1732" s="73" t="str">
        <f t="shared" si="82"/>
        <v/>
      </c>
      <c r="L1732" s="73">
        <f t="shared" si="83"/>
        <v>32528</v>
      </c>
    </row>
    <row r="1733" spans="1:12" x14ac:dyDescent="0.25">
      <c r="A1733" s="67" t="s">
        <v>2099</v>
      </c>
      <c r="B1733" s="67" t="s">
        <v>795</v>
      </c>
      <c r="C1733" s="68" t="s">
        <v>4533</v>
      </c>
      <c r="D1733" s="67" t="s">
        <v>4534</v>
      </c>
      <c r="E1733" s="69">
        <v>214</v>
      </c>
      <c r="F1733" s="70">
        <v>65</v>
      </c>
      <c r="G1733" s="72">
        <v>44565</v>
      </c>
      <c r="H1733" s="69">
        <v>366</v>
      </c>
      <c r="I1733" s="69">
        <v>9</v>
      </c>
      <c r="J1733" s="59">
        <f t="shared" si="81"/>
        <v>107</v>
      </c>
      <c r="K1733" s="73" t="str">
        <f t="shared" si="82"/>
        <v/>
      </c>
      <c r="L1733" s="73">
        <f t="shared" si="83"/>
        <v>6955</v>
      </c>
    </row>
    <row r="1734" spans="1:12" x14ac:dyDescent="0.25">
      <c r="A1734" s="67" t="s">
        <v>949</v>
      </c>
      <c r="B1734" s="67" t="s">
        <v>851</v>
      </c>
      <c r="C1734" s="68" t="s">
        <v>4535</v>
      </c>
      <c r="D1734" s="67" t="s">
        <v>4536</v>
      </c>
      <c r="E1734" s="69">
        <v>360.78250000000003</v>
      </c>
      <c r="F1734" s="70">
        <v>21</v>
      </c>
      <c r="G1734" s="72">
        <v>44622</v>
      </c>
      <c r="H1734" s="69">
        <v>243</v>
      </c>
      <c r="I1734" s="69">
        <v>3</v>
      </c>
      <c r="J1734" s="59">
        <f t="shared" si="81"/>
        <v>360.78250000000003</v>
      </c>
      <c r="K1734" s="73" t="str">
        <f t="shared" si="82"/>
        <v/>
      </c>
      <c r="L1734" s="73">
        <f t="shared" si="83"/>
        <v>7576.4325000000008</v>
      </c>
    </row>
    <row r="1735" spans="1:12" x14ac:dyDescent="0.25">
      <c r="A1735" s="67" t="s">
        <v>913</v>
      </c>
      <c r="B1735" s="67" t="s">
        <v>1245</v>
      </c>
      <c r="C1735" s="68" t="s">
        <v>4537</v>
      </c>
      <c r="D1735" s="67" t="s">
        <v>4538</v>
      </c>
      <c r="E1735" s="69">
        <v>199</v>
      </c>
      <c r="F1735" s="70">
        <v>23</v>
      </c>
      <c r="G1735" s="72">
        <v>45169.5</v>
      </c>
      <c r="H1735" s="69">
        <v>730.5</v>
      </c>
      <c r="I1735" s="69">
        <v>1</v>
      </c>
      <c r="J1735" s="59">
        <f t="shared" si="81"/>
        <v>199</v>
      </c>
      <c r="K1735" s="73" t="str">
        <f t="shared" si="82"/>
        <v/>
      </c>
      <c r="L1735" s="73">
        <f t="shared" si="83"/>
        <v>4577</v>
      </c>
    </row>
    <row r="1736" spans="1:12" x14ac:dyDescent="0.25">
      <c r="A1736" s="67" t="s">
        <v>1038</v>
      </c>
      <c r="B1736" s="67" t="s">
        <v>869</v>
      </c>
      <c r="C1736" s="68" t="s">
        <v>4539</v>
      </c>
      <c r="D1736" s="67" t="s">
        <v>4540</v>
      </c>
      <c r="E1736" s="69">
        <v>2283.9169999999999</v>
      </c>
      <c r="F1736" s="70">
        <v>17</v>
      </c>
      <c r="G1736" s="72">
        <v>44529</v>
      </c>
      <c r="H1736" s="69">
        <v>270</v>
      </c>
      <c r="I1736" s="69">
        <v>7</v>
      </c>
      <c r="J1736" s="59">
        <f t="shared" si="81"/>
        <v>2283.9169999999999</v>
      </c>
      <c r="K1736" s="73" t="str">
        <f t="shared" si="82"/>
        <v/>
      </c>
      <c r="L1736" s="73">
        <f t="shared" si="83"/>
        <v>38826.589</v>
      </c>
    </row>
    <row r="1737" spans="1:12" x14ac:dyDescent="0.25">
      <c r="A1737" s="67" t="s">
        <v>858</v>
      </c>
      <c r="B1737" s="67" t="s">
        <v>1217</v>
      </c>
      <c r="C1737" s="68" t="s">
        <v>4541</v>
      </c>
      <c r="D1737" s="67" t="s">
        <v>4542</v>
      </c>
      <c r="E1737" s="69">
        <v>80</v>
      </c>
      <c r="F1737" s="70">
        <v>16</v>
      </c>
      <c r="G1737" s="72">
        <v>44986.5</v>
      </c>
      <c r="H1737" s="69">
        <v>547.5</v>
      </c>
      <c r="I1737" s="69">
        <v>1</v>
      </c>
      <c r="J1737" s="59">
        <f t="shared" si="81"/>
        <v>80</v>
      </c>
      <c r="K1737" s="73" t="str">
        <f t="shared" si="82"/>
        <v>Списать</v>
      </c>
      <c r="L1737" s="73">
        <f t="shared" si="83"/>
        <v>1280</v>
      </c>
    </row>
    <row r="1738" spans="1:12" x14ac:dyDescent="0.25">
      <c r="A1738" s="67" t="s">
        <v>782</v>
      </c>
      <c r="B1738" s="67" t="s">
        <v>844</v>
      </c>
      <c r="C1738" s="68" t="s">
        <v>4543</v>
      </c>
      <c r="D1738" s="67" t="s">
        <v>4544</v>
      </c>
      <c r="E1738" s="69">
        <v>13.8635</v>
      </c>
      <c r="F1738" s="70">
        <v>0</v>
      </c>
      <c r="G1738" s="72">
        <v>44578.5</v>
      </c>
      <c r="H1738" s="69">
        <v>139.5</v>
      </c>
      <c r="I1738" s="69">
        <v>1</v>
      </c>
      <c r="J1738" s="59">
        <f t="shared" si="81"/>
        <v>13.8635</v>
      </c>
      <c r="K1738" s="73" t="str">
        <f t="shared" si="82"/>
        <v>Списать</v>
      </c>
      <c r="L1738" s="73">
        <f t="shared" si="83"/>
        <v>0</v>
      </c>
    </row>
    <row r="1739" spans="1:12" x14ac:dyDescent="0.25">
      <c r="A1739" s="67" t="s">
        <v>2259</v>
      </c>
      <c r="B1739" s="67" t="s">
        <v>907</v>
      </c>
      <c r="C1739" s="68" t="s">
        <v>4545</v>
      </c>
      <c r="D1739" s="67" t="s">
        <v>4546</v>
      </c>
      <c r="E1739" s="69">
        <v>214</v>
      </c>
      <c r="F1739" s="70">
        <v>50</v>
      </c>
      <c r="G1739" s="72">
        <v>44563.5</v>
      </c>
      <c r="H1739" s="69">
        <v>364.5</v>
      </c>
      <c r="I1739" s="69">
        <v>9</v>
      </c>
      <c r="J1739" s="59">
        <f t="shared" si="81"/>
        <v>107</v>
      </c>
      <c r="K1739" s="73" t="str">
        <f t="shared" si="82"/>
        <v/>
      </c>
      <c r="L1739" s="73">
        <f t="shared" si="83"/>
        <v>5350</v>
      </c>
    </row>
    <row r="1740" spans="1:12" x14ac:dyDescent="0.25">
      <c r="A1740" s="67" t="s">
        <v>836</v>
      </c>
      <c r="B1740" s="67" t="s">
        <v>873</v>
      </c>
      <c r="C1740" s="68" t="s">
        <v>4547</v>
      </c>
      <c r="D1740" s="67" t="s">
        <v>4548</v>
      </c>
      <c r="E1740" s="69">
        <v>1771.2704000000001</v>
      </c>
      <c r="F1740" s="70">
        <v>24</v>
      </c>
      <c r="G1740" s="72">
        <v>45169.5</v>
      </c>
      <c r="H1740" s="69">
        <v>730.5</v>
      </c>
      <c r="I1740" s="69">
        <v>1</v>
      </c>
      <c r="J1740" s="59">
        <f t="shared" si="81"/>
        <v>1771.2704000000001</v>
      </c>
      <c r="K1740" s="73" t="str">
        <f t="shared" si="82"/>
        <v/>
      </c>
      <c r="L1740" s="73">
        <f t="shared" si="83"/>
        <v>42510.489600000001</v>
      </c>
    </row>
    <row r="1741" spans="1:12" x14ac:dyDescent="0.25">
      <c r="A1741" s="67" t="s">
        <v>2003</v>
      </c>
      <c r="B1741" s="67" t="s">
        <v>4549</v>
      </c>
      <c r="C1741" s="68" t="s">
        <v>4550</v>
      </c>
      <c r="D1741" s="67" t="s">
        <v>4551</v>
      </c>
      <c r="E1741" s="69">
        <v>42.48</v>
      </c>
      <c r="F1741" s="70">
        <v>64</v>
      </c>
      <c r="G1741" s="72">
        <v>44529</v>
      </c>
      <c r="H1741" s="69">
        <v>180</v>
      </c>
      <c r="I1741" s="69">
        <v>4</v>
      </c>
      <c r="J1741" s="59">
        <f t="shared" si="81"/>
        <v>42.48</v>
      </c>
      <c r="K1741" s="73" t="str">
        <f t="shared" si="82"/>
        <v>Списать</v>
      </c>
      <c r="L1741" s="73">
        <f t="shared" si="83"/>
        <v>2718.72</v>
      </c>
    </row>
    <row r="1742" spans="1:12" x14ac:dyDescent="0.25">
      <c r="A1742" s="67" t="s">
        <v>1121</v>
      </c>
      <c r="B1742" s="67" t="s">
        <v>873</v>
      </c>
      <c r="C1742" s="68" t="s">
        <v>4552</v>
      </c>
      <c r="D1742" s="67" t="s">
        <v>4553</v>
      </c>
      <c r="E1742" s="69">
        <v>303.41329999999999</v>
      </c>
      <c r="F1742" s="70">
        <v>216</v>
      </c>
      <c r="G1742" s="72">
        <v>44595</v>
      </c>
      <c r="H1742" s="69">
        <v>366</v>
      </c>
      <c r="I1742" s="69">
        <v>8</v>
      </c>
      <c r="J1742" s="59">
        <f t="shared" si="81"/>
        <v>303.41329999999999</v>
      </c>
      <c r="K1742" s="73" t="str">
        <f t="shared" si="82"/>
        <v/>
      </c>
      <c r="L1742" s="73">
        <f t="shared" si="83"/>
        <v>65537.272799999992</v>
      </c>
    </row>
    <row r="1743" spans="1:12" x14ac:dyDescent="0.25">
      <c r="A1743" s="67" t="s">
        <v>1740</v>
      </c>
      <c r="B1743" s="67" t="s">
        <v>779</v>
      </c>
      <c r="C1743" s="68" t="s">
        <v>4554</v>
      </c>
      <c r="D1743" s="67" t="s">
        <v>2636</v>
      </c>
      <c r="E1743" s="69">
        <v>245.26400000000001</v>
      </c>
      <c r="F1743" s="70">
        <v>30</v>
      </c>
      <c r="G1743" s="72">
        <v>45229</v>
      </c>
      <c r="H1743" s="69">
        <v>1095</v>
      </c>
      <c r="I1743" s="69">
        <v>1</v>
      </c>
      <c r="J1743" s="59">
        <f t="shared" si="81"/>
        <v>245.26400000000001</v>
      </c>
      <c r="K1743" s="73" t="str">
        <f t="shared" si="82"/>
        <v/>
      </c>
      <c r="L1743" s="73">
        <f t="shared" si="83"/>
        <v>7357.92</v>
      </c>
    </row>
    <row r="1744" spans="1:12" x14ac:dyDescent="0.25">
      <c r="A1744" s="67" t="s">
        <v>782</v>
      </c>
      <c r="B1744" s="67" t="s">
        <v>1214</v>
      </c>
      <c r="C1744" s="68" t="s">
        <v>4555</v>
      </c>
      <c r="D1744" s="67" t="s">
        <v>4556</v>
      </c>
      <c r="E1744" s="69">
        <v>214</v>
      </c>
      <c r="F1744" s="70">
        <v>375</v>
      </c>
      <c r="G1744" s="72">
        <v>44563.5</v>
      </c>
      <c r="H1744" s="69">
        <v>364.5</v>
      </c>
      <c r="I1744" s="69">
        <v>9</v>
      </c>
      <c r="J1744" s="59">
        <f t="shared" si="81"/>
        <v>107</v>
      </c>
      <c r="K1744" s="73" t="str">
        <f t="shared" si="82"/>
        <v/>
      </c>
      <c r="L1744" s="73">
        <f t="shared" si="83"/>
        <v>40125</v>
      </c>
    </row>
    <row r="1745" spans="1:12" x14ac:dyDescent="0.25">
      <c r="A1745" s="67" t="s">
        <v>774</v>
      </c>
      <c r="B1745" s="67" t="s">
        <v>1716</v>
      </c>
      <c r="C1745" s="68" t="s">
        <v>4557</v>
      </c>
      <c r="D1745" s="67" t="s">
        <v>4558</v>
      </c>
      <c r="E1745" s="69">
        <v>214</v>
      </c>
      <c r="F1745" s="70">
        <v>113</v>
      </c>
      <c r="G1745" s="72">
        <v>44589</v>
      </c>
      <c r="H1745" s="69">
        <v>270</v>
      </c>
      <c r="I1745" s="69">
        <v>5</v>
      </c>
      <c r="J1745" s="59">
        <f t="shared" si="81"/>
        <v>214</v>
      </c>
      <c r="K1745" s="73" t="str">
        <f t="shared" si="82"/>
        <v/>
      </c>
      <c r="L1745" s="73">
        <f t="shared" si="83"/>
        <v>24182</v>
      </c>
    </row>
    <row r="1746" spans="1:12" x14ac:dyDescent="0.25">
      <c r="A1746" s="67" t="s">
        <v>1038</v>
      </c>
      <c r="B1746" s="67" t="s">
        <v>2321</v>
      </c>
      <c r="C1746" s="68" t="s">
        <v>4559</v>
      </c>
      <c r="D1746" s="67" t="s">
        <v>4560</v>
      </c>
      <c r="E1746" s="69">
        <v>150.46289999999999</v>
      </c>
      <c r="F1746" s="70">
        <v>23</v>
      </c>
      <c r="G1746" s="72">
        <v>44709</v>
      </c>
      <c r="H1746" s="69">
        <v>480</v>
      </c>
      <c r="I1746" s="69">
        <v>8</v>
      </c>
      <c r="J1746" s="59">
        <f t="shared" si="81"/>
        <v>150.46289999999999</v>
      </c>
      <c r="K1746" s="73" t="str">
        <f t="shared" si="82"/>
        <v/>
      </c>
      <c r="L1746" s="73">
        <f t="shared" si="83"/>
        <v>3460.6466999999998</v>
      </c>
    </row>
    <row r="1747" spans="1:12" x14ac:dyDescent="0.25">
      <c r="A1747" s="67" t="s">
        <v>910</v>
      </c>
      <c r="B1747" s="67" t="s">
        <v>907</v>
      </c>
      <c r="C1747" s="68" t="s">
        <v>4561</v>
      </c>
      <c r="D1747" s="67" t="s">
        <v>4562</v>
      </c>
      <c r="E1747" s="69">
        <v>214</v>
      </c>
      <c r="F1747" s="70">
        <v>100</v>
      </c>
      <c r="G1747" s="72">
        <v>44563.5</v>
      </c>
      <c r="H1747" s="69">
        <v>364.5</v>
      </c>
      <c r="I1747" s="69">
        <v>9</v>
      </c>
      <c r="J1747" s="59">
        <f t="shared" si="81"/>
        <v>107</v>
      </c>
      <c r="K1747" s="73" t="str">
        <f t="shared" si="82"/>
        <v/>
      </c>
      <c r="L1747" s="73">
        <f t="shared" si="83"/>
        <v>10700</v>
      </c>
    </row>
    <row r="1748" spans="1:12" x14ac:dyDescent="0.25">
      <c r="A1748" s="67" t="s">
        <v>794</v>
      </c>
      <c r="B1748" s="67" t="s">
        <v>795</v>
      </c>
      <c r="C1748" s="68" t="s">
        <v>4563</v>
      </c>
      <c r="D1748" s="67" t="s">
        <v>4564</v>
      </c>
      <c r="E1748" s="69">
        <v>214</v>
      </c>
      <c r="F1748" s="70">
        <v>216</v>
      </c>
      <c r="G1748" s="72">
        <v>45169.5</v>
      </c>
      <c r="H1748" s="69">
        <v>730.5</v>
      </c>
      <c r="I1748" s="69">
        <v>1</v>
      </c>
      <c r="J1748" s="59">
        <f t="shared" si="81"/>
        <v>214</v>
      </c>
      <c r="K1748" s="73" t="str">
        <f t="shared" si="82"/>
        <v/>
      </c>
      <c r="L1748" s="73">
        <f t="shared" si="83"/>
        <v>46224</v>
      </c>
    </row>
    <row r="1749" spans="1:12" x14ac:dyDescent="0.25">
      <c r="A1749" s="67" t="s">
        <v>942</v>
      </c>
      <c r="B1749" s="67" t="s">
        <v>4565</v>
      </c>
      <c r="C1749" s="68" t="s">
        <v>4566</v>
      </c>
      <c r="D1749" s="67" t="s">
        <v>4567</v>
      </c>
      <c r="E1749" s="69">
        <v>214</v>
      </c>
      <c r="F1749" s="70">
        <v>145</v>
      </c>
      <c r="G1749" s="72">
        <v>47648</v>
      </c>
      <c r="H1749" s="69">
        <v>9999</v>
      </c>
      <c r="I1749" s="69">
        <v>1</v>
      </c>
      <c r="J1749" s="59">
        <f t="shared" si="81"/>
        <v>214</v>
      </c>
      <c r="K1749" s="73" t="str">
        <f t="shared" si="82"/>
        <v/>
      </c>
      <c r="L1749" s="73">
        <f t="shared" si="83"/>
        <v>31030</v>
      </c>
    </row>
    <row r="1750" spans="1:12" x14ac:dyDescent="0.25">
      <c r="A1750" s="67" t="s">
        <v>945</v>
      </c>
      <c r="B1750" s="67" t="s">
        <v>999</v>
      </c>
      <c r="C1750" s="68" t="s">
        <v>4568</v>
      </c>
      <c r="D1750" s="67" t="s">
        <v>4569</v>
      </c>
      <c r="E1750" s="69">
        <v>1049.6183000000001</v>
      </c>
      <c r="F1750" s="70">
        <v>10</v>
      </c>
      <c r="G1750" s="72">
        <v>44869.5</v>
      </c>
      <c r="H1750" s="69">
        <v>730.5</v>
      </c>
      <c r="I1750" s="69">
        <v>11</v>
      </c>
      <c r="J1750" s="59">
        <f t="shared" si="81"/>
        <v>524.80915000000005</v>
      </c>
      <c r="K1750" s="73" t="str">
        <f t="shared" si="82"/>
        <v/>
      </c>
      <c r="L1750" s="73">
        <f t="shared" si="83"/>
        <v>5248.0915000000005</v>
      </c>
    </row>
    <row r="1751" spans="1:12" x14ac:dyDescent="0.25">
      <c r="A1751" s="67" t="s">
        <v>1034</v>
      </c>
      <c r="B1751" s="67" t="s">
        <v>2355</v>
      </c>
      <c r="C1751" s="68" t="s">
        <v>4570</v>
      </c>
      <c r="D1751" s="67" t="s">
        <v>4571</v>
      </c>
      <c r="E1751" s="69">
        <v>22.77</v>
      </c>
      <c r="F1751" s="70">
        <v>28</v>
      </c>
      <c r="G1751" s="72">
        <v>44439</v>
      </c>
      <c r="H1751" s="69">
        <v>180</v>
      </c>
      <c r="I1751" s="69">
        <v>7</v>
      </c>
      <c r="J1751" s="59">
        <f t="shared" si="81"/>
        <v>22.77</v>
      </c>
      <c r="K1751" s="73" t="str">
        <f t="shared" si="82"/>
        <v>Списать</v>
      </c>
      <c r="L1751" s="73">
        <f t="shared" si="83"/>
        <v>637.55999999999995</v>
      </c>
    </row>
    <row r="1752" spans="1:12" x14ac:dyDescent="0.25">
      <c r="A1752" s="67" t="s">
        <v>864</v>
      </c>
      <c r="B1752" s="67" t="s">
        <v>919</v>
      </c>
      <c r="C1752" s="68" t="s">
        <v>4572</v>
      </c>
      <c r="D1752" s="67" t="s">
        <v>4573</v>
      </c>
      <c r="E1752" s="69">
        <v>182.81440000000001</v>
      </c>
      <c r="F1752" s="70">
        <v>5</v>
      </c>
      <c r="G1752" s="72">
        <v>45169.5</v>
      </c>
      <c r="H1752" s="69">
        <v>730.5</v>
      </c>
      <c r="I1752" s="69">
        <v>1</v>
      </c>
      <c r="J1752" s="59">
        <f t="shared" si="81"/>
        <v>182.81440000000001</v>
      </c>
      <c r="K1752" s="73" t="str">
        <f t="shared" si="82"/>
        <v/>
      </c>
      <c r="L1752" s="73">
        <f t="shared" si="83"/>
        <v>914.072</v>
      </c>
    </row>
    <row r="1753" spans="1:12" x14ac:dyDescent="0.25">
      <c r="A1753" s="67" t="s">
        <v>794</v>
      </c>
      <c r="B1753" s="67" t="s">
        <v>851</v>
      </c>
      <c r="C1753" s="68" t="s">
        <v>4574</v>
      </c>
      <c r="D1753" s="67" t="s">
        <v>4575</v>
      </c>
      <c r="E1753" s="69">
        <v>1250.1223</v>
      </c>
      <c r="F1753" s="70">
        <v>10</v>
      </c>
      <c r="G1753" s="72">
        <v>44623.5</v>
      </c>
      <c r="H1753" s="69">
        <v>244.5</v>
      </c>
      <c r="I1753" s="69">
        <v>3</v>
      </c>
      <c r="J1753" s="59">
        <f t="shared" si="81"/>
        <v>1250.1223</v>
      </c>
      <c r="K1753" s="73" t="str">
        <f t="shared" si="82"/>
        <v/>
      </c>
      <c r="L1753" s="73">
        <f t="shared" si="83"/>
        <v>12501.223</v>
      </c>
    </row>
    <row r="1754" spans="1:12" x14ac:dyDescent="0.25">
      <c r="A1754" s="67" t="s">
        <v>828</v>
      </c>
      <c r="B1754" s="67" t="s">
        <v>4576</v>
      </c>
      <c r="C1754" s="68" t="s">
        <v>4577</v>
      </c>
      <c r="D1754" s="67" t="s">
        <v>4578</v>
      </c>
      <c r="E1754" s="69">
        <v>214</v>
      </c>
      <c r="F1754" s="70">
        <v>25</v>
      </c>
      <c r="G1754" s="72">
        <v>44589</v>
      </c>
      <c r="H1754" s="69">
        <v>180</v>
      </c>
      <c r="I1754" s="69">
        <v>2</v>
      </c>
      <c r="J1754" s="59">
        <f t="shared" si="81"/>
        <v>214</v>
      </c>
      <c r="K1754" s="73" t="str">
        <f t="shared" si="82"/>
        <v/>
      </c>
      <c r="L1754" s="73">
        <f t="shared" si="83"/>
        <v>5350</v>
      </c>
    </row>
    <row r="1755" spans="1:12" x14ac:dyDescent="0.25">
      <c r="A1755" s="67" t="s">
        <v>816</v>
      </c>
      <c r="B1755" s="67" t="s">
        <v>851</v>
      </c>
      <c r="C1755" s="68" t="s">
        <v>4579</v>
      </c>
      <c r="D1755" s="67" t="s">
        <v>4580</v>
      </c>
      <c r="E1755" s="69">
        <v>42.454099999999997</v>
      </c>
      <c r="F1755" s="70">
        <v>10</v>
      </c>
      <c r="G1755" s="72">
        <v>45169.5</v>
      </c>
      <c r="H1755" s="69">
        <v>730.5</v>
      </c>
      <c r="I1755" s="69">
        <v>1</v>
      </c>
      <c r="J1755" s="59">
        <f t="shared" si="81"/>
        <v>42.454099999999997</v>
      </c>
      <c r="K1755" s="73" t="str">
        <f t="shared" si="82"/>
        <v>Списать</v>
      </c>
      <c r="L1755" s="73">
        <f t="shared" si="83"/>
        <v>424.54099999999994</v>
      </c>
    </row>
    <row r="1756" spans="1:12" x14ac:dyDescent="0.25">
      <c r="A1756" s="67" t="s">
        <v>794</v>
      </c>
      <c r="B1756" s="67" t="s">
        <v>907</v>
      </c>
      <c r="C1756" s="68" t="s">
        <v>4581</v>
      </c>
      <c r="D1756" s="67" t="s">
        <v>4582</v>
      </c>
      <c r="E1756" s="69">
        <v>377.62200000000001</v>
      </c>
      <c r="F1756" s="70">
        <v>53</v>
      </c>
      <c r="G1756" s="72">
        <v>44529</v>
      </c>
      <c r="H1756" s="69">
        <v>180</v>
      </c>
      <c r="I1756" s="69">
        <v>4</v>
      </c>
      <c r="J1756" s="59">
        <f t="shared" si="81"/>
        <v>377.62200000000001</v>
      </c>
      <c r="K1756" s="73" t="str">
        <f t="shared" si="82"/>
        <v/>
      </c>
      <c r="L1756" s="73">
        <f t="shared" si="83"/>
        <v>20013.966</v>
      </c>
    </row>
    <row r="1757" spans="1:12" x14ac:dyDescent="0.25">
      <c r="A1757" s="67" t="s">
        <v>794</v>
      </c>
      <c r="B1757" s="67" t="s">
        <v>1462</v>
      </c>
      <c r="C1757" s="68" t="s">
        <v>2253</v>
      </c>
      <c r="D1757" s="67" t="s">
        <v>1342</v>
      </c>
      <c r="E1757" s="69">
        <v>214</v>
      </c>
      <c r="F1757" s="70">
        <v>3</v>
      </c>
      <c r="G1757" s="72">
        <v>44559</v>
      </c>
      <c r="H1757" s="69">
        <v>180</v>
      </c>
      <c r="I1757" s="69">
        <v>3</v>
      </c>
      <c r="J1757" s="59">
        <f t="shared" si="81"/>
        <v>214</v>
      </c>
      <c r="K1757" s="73" t="str">
        <f t="shared" si="82"/>
        <v/>
      </c>
      <c r="L1757" s="73">
        <f t="shared" si="83"/>
        <v>642</v>
      </c>
    </row>
    <row r="1758" spans="1:12" x14ac:dyDescent="0.25">
      <c r="A1758" s="67" t="s">
        <v>820</v>
      </c>
      <c r="B1758" s="67" t="s">
        <v>907</v>
      </c>
      <c r="C1758" s="68" t="s">
        <v>4583</v>
      </c>
      <c r="D1758" s="67" t="s">
        <v>4584</v>
      </c>
      <c r="E1758" s="69">
        <v>214</v>
      </c>
      <c r="F1758" s="70">
        <v>50</v>
      </c>
      <c r="G1758" s="72">
        <v>44563.5</v>
      </c>
      <c r="H1758" s="69">
        <v>364.5</v>
      </c>
      <c r="I1758" s="69">
        <v>9</v>
      </c>
      <c r="J1758" s="59">
        <f t="shared" si="81"/>
        <v>107</v>
      </c>
      <c r="K1758" s="73" t="str">
        <f t="shared" si="82"/>
        <v/>
      </c>
      <c r="L1758" s="73">
        <f t="shared" si="83"/>
        <v>5350</v>
      </c>
    </row>
    <row r="1759" spans="1:12" x14ac:dyDescent="0.25">
      <c r="A1759" s="67" t="s">
        <v>782</v>
      </c>
      <c r="B1759" s="67" t="s">
        <v>1276</v>
      </c>
      <c r="C1759" s="68" t="s">
        <v>4585</v>
      </c>
      <c r="D1759" s="67" t="s">
        <v>4586</v>
      </c>
      <c r="E1759" s="69">
        <v>165.36</v>
      </c>
      <c r="F1759" s="70">
        <v>41</v>
      </c>
      <c r="G1759" s="72">
        <v>45264</v>
      </c>
      <c r="H1759" s="69">
        <v>1095</v>
      </c>
      <c r="I1759" s="69">
        <v>10</v>
      </c>
      <c r="J1759" s="59">
        <f t="shared" si="81"/>
        <v>82.68</v>
      </c>
      <c r="K1759" s="73" t="str">
        <f t="shared" si="82"/>
        <v>Списать</v>
      </c>
      <c r="L1759" s="73">
        <f t="shared" si="83"/>
        <v>3389.88</v>
      </c>
    </row>
    <row r="1760" spans="1:12" x14ac:dyDescent="0.25">
      <c r="A1760" s="67" t="s">
        <v>816</v>
      </c>
      <c r="B1760" s="67" t="s">
        <v>806</v>
      </c>
      <c r="C1760" s="68" t="s">
        <v>4587</v>
      </c>
      <c r="D1760" s="67" t="s">
        <v>4588</v>
      </c>
      <c r="E1760" s="69">
        <v>214</v>
      </c>
      <c r="F1760" s="70">
        <v>71</v>
      </c>
      <c r="G1760" s="72">
        <v>44565</v>
      </c>
      <c r="H1760" s="69">
        <v>366</v>
      </c>
      <c r="I1760" s="69">
        <v>9</v>
      </c>
      <c r="J1760" s="59">
        <f t="shared" si="81"/>
        <v>107</v>
      </c>
      <c r="K1760" s="73" t="str">
        <f t="shared" si="82"/>
        <v/>
      </c>
      <c r="L1760" s="73">
        <f t="shared" si="83"/>
        <v>7597</v>
      </c>
    </row>
    <row r="1761" spans="1:12" x14ac:dyDescent="0.25">
      <c r="A1761" s="67" t="s">
        <v>945</v>
      </c>
      <c r="B1761" s="67" t="s">
        <v>779</v>
      </c>
      <c r="C1761" s="68" t="s">
        <v>4589</v>
      </c>
      <c r="D1761" s="67" t="s">
        <v>4590</v>
      </c>
      <c r="E1761" s="69">
        <v>214</v>
      </c>
      <c r="F1761" s="70">
        <v>30</v>
      </c>
      <c r="G1761" s="72">
        <v>45229</v>
      </c>
      <c r="H1761" s="69">
        <v>1095</v>
      </c>
      <c r="I1761" s="69">
        <v>1</v>
      </c>
      <c r="J1761" s="59">
        <f t="shared" si="81"/>
        <v>214</v>
      </c>
      <c r="K1761" s="73" t="str">
        <f t="shared" si="82"/>
        <v/>
      </c>
      <c r="L1761" s="73">
        <f t="shared" si="83"/>
        <v>6420</v>
      </c>
    </row>
    <row r="1762" spans="1:12" x14ac:dyDescent="0.25">
      <c r="A1762" s="67" t="s">
        <v>782</v>
      </c>
      <c r="B1762" s="67" t="s">
        <v>2148</v>
      </c>
      <c r="C1762" s="68" t="s">
        <v>4591</v>
      </c>
      <c r="D1762" s="67" t="s">
        <v>4592</v>
      </c>
      <c r="E1762" s="69">
        <v>146.95400000000001</v>
      </c>
      <c r="F1762" s="70">
        <v>72</v>
      </c>
      <c r="G1762" s="72">
        <v>44899.5</v>
      </c>
      <c r="H1762" s="69">
        <v>730.5</v>
      </c>
      <c r="I1762" s="69">
        <v>10</v>
      </c>
      <c r="J1762" s="59">
        <f t="shared" si="81"/>
        <v>73.477000000000004</v>
      </c>
      <c r="K1762" s="73" t="str">
        <f t="shared" si="82"/>
        <v>Списать</v>
      </c>
      <c r="L1762" s="73">
        <f t="shared" si="83"/>
        <v>5290.3440000000001</v>
      </c>
    </row>
    <row r="1763" spans="1:12" x14ac:dyDescent="0.25">
      <c r="A1763" s="67" t="s">
        <v>913</v>
      </c>
      <c r="B1763" s="67" t="s">
        <v>1012</v>
      </c>
      <c r="C1763" s="68" t="s">
        <v>4593</v>
      </c>
      <c r="D1763" s="67" t="s">
        <v>4594</v>
      </c>
      <c r="E1763" s="69">
        <v>209.32</v>
      </c>
      <c r="F1763" s="70">
        <v>189</v>
      </c>
      <c r="G1763" s="72">
        <v>45242.5</v>
      </c>
      <c r="H1763" s="69">
        <v>1081.5</v>
      </c>
      <c r="I1763" s="69">
        <v>1</v>
      </c>
      <c r="J1763" s="59">
        <f t="shared" si="81"/>
        <v>209.32</v>
      </c>
      <c r="K1763" s="73" t="str">
        <f t="shared" si="82"/>
        <v/>
      </c>
      <c r="L1763" s="73">
        <f t="shared" si="83"/>
        <v>39561.479999999996</v>
      </c>
    </row>
    <row r="1764" spans="1:12" x14ac:dyDescent="0.25">
      <c r="A1764" s="67" t="s">
        <v>794</v>
      </c>
      <c r="B1764" s="67" t="s">
        <v>865</v>
      </c>
      <c r="C1764" s="68" t="s">
        <v>4595</v>
      </c>
      <c r="D1764" s="67" t="s">
        <v>4596</v>
      </c>
      <c r="E1764" s="69">
        <v>214</v>
      </c>
      <c r="F1764" s="70">
        <v>11</v>
      </c>
      <c r="G1764" s="72">
        <v>45168</v>
      </c>
      <c r="H1764" s="69">
        <v>729</v>
      </c>
      <c r="I1764" s="69">
        <v>1</v>
      </c>
      <c r="J1764" s="59">
        <f t="shared" si="81"/>
        <v>214</v>
      </c>
      <c r="K1764" s="73" t="str">
        <f t="shared" si="82"/>
        <v/>
      </c>
      <c r="L1764" s="73">
        <f t="shared" si="83"/>
        <v>2354</v>
      </c>
    </row>
    <row r="1765" spans="1:12" x14ac:dyDescent="0.25">
      <c r="A1765" s="67" t="s">
        <v>828</v>
      </c>
      <c r="B1765" s="67" t="s">
        <v>3530</v>
      </c>
      <c r="C1765" s="68" t="s">
        <v>4597</v>
      </c>
      <c r="D1765" s="67" t="s">
        <v>4598</v>
      </c>
      <c r="E1765" s="69">
        <v>214</v>
      </c>
      <c r="F1765" s="70">
        <v>16</v>
      </c>
      <c r="G1765" s="72">
        <v>45169.5</v>
      </c>
      <c r="H1765" s="69">
        <v>730.5</v>
      </c>
      <c r="I1765" s="69">
        <v>1</v>
      </c>
      <c r="J1765" s="59">
        <f t="shared" si="81"/>
        <v>214</v>
      </c>
      <c r="K1765" s="73" t="str">
        <f t="shared" si="82"/>
        <v/>
      </c>
      <c r="L1765" s="73">
        <f t="shared" si="83"/>
        <v>3424</v>
      </c>
    </row>
    <row r="1766" spans="1:12" x14ac:dyDescent="0.25">
      <c r="A1766" s="67" t="s">
        <v>928</v>
      </c>
      <c r="B1766" s="67" t="s">
        <v>1326</v>
      </c>
      <c r="C1766" s="68" t="s">
        <v>4599</v>
      </c>
      <c r="D1766" s="67" t="s">
        <v>4600</v>
      </c>
      <c r="E1766" s="69">
        <v>214</v>
      </c>
      <c r="F1766" s="70">
        <v>53</v>
      </c>
      <c r="G1766" s="72">
        <v>47648</v>
      </c>
      <c r="H1766" s="69">
        <v>9999</v>
      </c>
      <c r="I1766" s="69">
        <v>1</v>
      </c>
      <c r="J1766" s="59">
        <f t="shared" si="81"/>
        <v>214</v>
      </c>
      <c r="K1766" s="73" t="str">
        <f t="shared" si="82"/>
        <v/>
      </c>
      <c r="L1766" s="73">
        <f t="shared" si="83"/>
        <v>11342</v>
      </c>
    </row>
    <row r="1767" spans="1:12" x14ac:dyDescent="0.25">
      <c r="A1767" s="67" t="s">
        <v>847</v>
      </c>
      <c r="B1767" s="67" t="s">
        <v>1252</v>
      </c>
      <c r="C1767" s="68" t="s">
        <v>4601</v>
      </c>
      <c r="D1767" s="67" t="s">
        <v>4602</v>
      </c>
      <c r="E1767" s="69">
        <v>491.83199999999999</v>
      </c>
      <c r="F1767" s="70">
        <v>26</v>
      </c>
      <c r="G1767" s="72">
        <v>44563.5</v>
      </c>
      <c r="H1767" s="69">
        <v>364.5</v>
      </c>
      <c r="I1767" s="69">
        <v>9</v>
      </c>
      <c r="J1767" s="59">
        <f t="shared" si="81"/>
        <v>245.916</v>
      </c>
      <c r="K1767" s="73" t="str">
        <f t="shared" si="82"/>
        <v/>
      </c>
      <c r="L1767" s="73">
        <f t="shared" si="83"/>
        <v>6393.8159999999998</v>
      </c>
    </row>
    <row r="1768" spans="1:12" x14ac:dyDescent="0.25">
      <c r="A1768" s="67" t="s">
        <v>1147</v>
      </c>
      <c r="B1768" s="67" t="s">
        <v>1148</v>
      </c>
      <c r="C1768" s="68" t="s">
        <v>4603</v>
      </c>
      <c r="D1768" s="67" t="s">
        <v>4604</v>
      </c>
      <c r="E1768" s="69">
        <v>29.400200000000002</v>
      </c>
      <c r="F1768" s="70">
        <v>28</v>
      </c>
      <c r="G1768" s="72">
        <v>44565</v>
      </c>
      <c r="H1768" s="69">
        <v>366</v>
      </c>
      <c r="I1768" s="69">
        <v>9</v>
      </c>
      <c r="J1768" s="59">
        <f t="shared" si="81"/>
        <v>14.700100000000001</v>
      </c>
      <c r="K1768" s="73" t="str">
        <f t="shared" si="82"/>
        <v>Списать</v>
      </c>
      <c r="L1768" s="73">
        <f t="shared" si="83"/>
        <v>411.6028</v>
      </c>
    </row>
    <row r="1769" spans="1:12" x14ac:dyDescent="0.25">
      <c r="A1769" s="67" t="s">
        <v>790</v>
      </c>
      <c r="B1769" s="67" t="s">
        <v>3311</v>
      </c>
      <c r="C1769" s="68" t="s">
        <v>4605</v>
      </c>
      <c r="D1769" s="67" t="s">
        <v>4606</v>
      </c>
      <c r="E1769" s="69">
        <v>36.221200000000003</v>
      </c>
      <c r="F1769" s="70">
        <v>51</v>
      </c>
      <c r="G1769" s="72">
        <v>44589</v>
      </c>
      <c r="H1769" s="69">
        <v>360</v>
      </c>
      <c r="I1769" s="69">
        <v>8</v>
      </c>
      <c r="J1769" s="59">
        <f t="shared" si="81"/>
        <v>36.221200000000003</v>
      </c>
      <c r="K1769" s="73" t="str">
        <f t="shared" si="82"/>
        <v>Списать</v>
      </c>
      <c r="L1769" s="73">
        <f t="shared" si="83"/>
        <v>1847.2812000000001</v>
      </c>
    </row>
    <row r="1770" spans="1:12" x14ac:dyDescent="0.25">
      <c r="A1770" s="67" t="s">
        <v>816</v>
      </c>
      <c r="B1770" s="67" t="s">
        <v>1703</v>
      </c>
      <c r="C1770" s="68" t="s">
        <v>4607</v>
      </c>
      <c r="D1770" s="67" t="s">
        <v>4608</v>
      </c>
      <c r="E1770" s="69">
        <v>214</v>
      </c>
      <c r="F1770" s="70">
        <v>65</v>
      </c>
      <c r="G1770" s="72">
        <v>45229</v>
      </c>
      <c r="H1770" s="69">
        <v>1095</v>
      </c>
      <c r="I1770" s="69">
        <v>1</v>
      </c>
      <c r="J1770" s="59">
        <f t="shared" si="81"/>
        <v>214</v>
      </c>
      <c r="K1770" s="73" t="str">
        <f t="shared" si="82"/>
        <v/>
      </c>
      <c r="L1770" s="73">
        <f t="shared" si="83"/>
        <v>13910</v>
      </c>
    </row>
    <row r="1771" spans="1:12" x14ac:dyDescent="0.25">
      <c r="A1771" s="67" t="s">
        <v>1038</v>
      </c>
      <c r="B1771" s="67" t="s">
        <v>4609</v>
      </c>
      <c r="C1771" s="68" t="s">
        <v>4610</v>
      </c>
      <c r="D1771" s="67" t="s">
        <v>4611</v>
      </c>
      <c r="E1771" s="69">
        <v>214</v>
      </c>
      <c r="F1771" s="70">
        <v>43</v>
      </c>
      <c r="G1771" s="72">
        <v>47648</v>
      </c>
      <c r="H1771" s="69">
        <v>9999</v>
      </c>
      <c r="I1771" s="69">
        <v>10</v>
      </c>
      <c r="J1771" s="59">
        <f t="shared" si="81"/>
        <v>107</v>
      </c>
      <c r="K1771" s="73" t="str">
        <f t="shared" si="82"/>
        <v/>
      </c>
      <c r="L1771" s="73">
        <f t="shared" si="83"/>
        <v>4601</v>
      </c>
    </row>
    <row r="1772" spans="1:12" x14ac:dyDescent="0.25">
      <c r="A1772" s="67" t="s">
        <v>1354</v>
      </c>
      <c r="B1772" s="67" t="s">
        <v>1629</v>
      </c>
      <c r="C1772" s="68" t="s">
        <v>4612</v>
      </c>
      <c r="D1772" s="67" t="s">
        <v>4613</v>
      </c>
      <c r="E1772" s="69">
        <v>138.00380000000001</v>
      </c>
      <c r="F1772" s="70">
        <v>37</v>
      </c>
      <c r="G1772" s="72">
        <v>44656.5</v>
      </c>
      <c r="H1772" s="69">
        <v>457.5</v>
      </c>
      <c r="I1772" s="69">
        <v>9</v>
      </c>
      <c r="J1772" s="59">
        <f t="shared" si="81"/>
        <v>69.001900000000006</v>
      </c>
      <c r="K1772" s="73" t="str">
        <f t="shared" si="82"/>
        <v>Списать</v>
      </c>
      <c r="L1772" s="73">
        <f t="shared" si="83"/>
        <v>2553.0703000000003</v>
      </c>
    </row>
    <row r="1773" spans="1:12" x14ac:dyDescent="0.25">
      <c r="A1773" s="67" t="s">
        <v>1130</v>
      </c>
      <c r="B1773" s="67" t="s">
        <v>1276</v>
      </c>
      <c r="C1773" s="68" t="s">
        <v>4614</v>
      </c>
      <c r="D1773" s="67" t="s">
        <v>4615</v>
      </c>
      <c r="E1773" s="69">
        <v>175.7808</v>
      </c>
      <c r="F1773" s="70">
        <v>46</v>
      </c>
      <c r="G1773" s="72">
        <v>45159</v>
      </c>
      <c r="H1773" s="69">
        <v>720</v>
      </c>
      <c r="I1773" s="69">
        <v>1</v>
      </c>
      <c r="J1773" s="59">
        <f t="shared" si="81"/>
        <v>175.7808</v>
      </c>
      <c r="K1773" s="73" t="str">
        <f t="shared" si="82"/>
        <v/>
      </c>
      <c r="L1773" s="73">
        <f t="shared" si="83"/>
        <v>8085.9168</v>
      </c>
    </row>
    <row r="1774" spans="1:12" x14ac:dyDescent="0.25">
      <c r="A1774" s="67" t="s">
        <v>1038</v>
      </c>
      <c r="B1774" s="67" t="s">
        <v>958</v>
      </c>
      <c r="C1774" s="68" t="s">
        <v>4616</v>
      </c>
      <c r="D1774" s="67" t="s">
        <v>4617</v>
      </c>
      <c r="E1774" s="69">
        <v>69.370199999999997</v>
      </c>
      <c r="F1774" s="70">
        <v>10</v>
      </c>
      <c r="G1774" s="72">
        <v>44583</v>
      </c>
      <c r="H1774" s="69">
        <v>204</v>
      </c>
      <c r="I1774" s="69">
        <v>3</v>
      </c>
      <c r="J1774" s="59">
        <f t="shared" si="81"/>
        <v>69.370199999999997</v>
      </c>
      <c r="K1774" s="73" t="str">
        <f t="shared" si="82"/>
        <v>Списать</v>
      </c>
      <c r="L1774" s="73">
        <f t="shared" si="83"/>
        <v>693.702</v>
      </c>
    </row>
    <row r="1775" spans="1:12" x14ac:dyDescent="0.25">
      <c r="A1775" s="67" t="s">
        <v>2181</v>
      </c>
      <c r="B1775" s="67" t="s">
        <v>795</v>
      </c>
      <c r="C1775" s="68" t="s">
        <v>4618</v>
      </c>
      <c r="D1775" s="67" t="s">
        <v>4619</v>
      </c>
      <c r="E1775" s="69">
        <v>214</v>
      </c>
      <c r="F1775" s="70">
        <v>221</v>
      </c>
      <c r="G1775" s="72">
        <v>44986.5</v>
      </c>
      <c r="H1775" s="69">
        <v>547.5</v>
      </c>
      <c r="I1775" s="69">
        <v>1</v>
      </c>
      <c r="J1775" s="59">
        <f t="shared" si="81"/>
        <v>214</v>
      </c>
      <c r="K1775" s="73" t="str">
        <f t="shared" si="82"/>
        <v/>
      </c>
      <c r="L1775" s="73">
        <f t="shared" si="83"/>
        <v>47294</v>
      </c>
    </row>
    <row r="1776" spans="1:12" x14ac:dyDescent="0.25">
      <c r="A1776" s="67" t="s">
        <v>2181</v>
      </c>
      <c r="B1776" s="67" t="s">
        <v>935</v>
      </c>
      <c r="C1776" s="68" t="s">
        <v>4620</v>
      </c>
      <c r="D1776" s="67" t="s">
        <v>4621</v>
      </c>
      <c r="E1776" s="69">
        <v>103.56</v>
      </c>
      <c r="F1776" s="70">
        <v>25</v>
      </c>
      <c r="G1776" s="72">
        <v>47648</v>
      </c>
      <c r="H1776" s="69">
        <v>9999</v>
      </c>
      <c r="I1776" s="69">
        <v>1</v>
      </c>
      <c r="J1776" s="59">
        <f t="shared" si="81"/>
        <v>103.56</v>
      </c>
      <c r="K1776" s="73" t="str">
        <f t="shared" si="82"/>
        <v/>
      </c>
      <c r="L1776" s="73">
        <f t="shared" si="83"/>
        <v>2589</v>
      </c>
    </row>
    <row r="1777" spans="1:12" x14ac:dyDescent="0.25">
      <c r="A1777" s="67" t="s">
        <v>1002</v>
      </c>
      <c r="B1777" s="67" t="s">
        <v>2373</v>
      </c>
      <c r="C1777" s="68" t="s">
        <v>4622</v>
      </c>
      <c r="D1777" s="67" t="s">
        <v>4623</v>
      </c>
      <c r="E1777" s="69">
        <v>264</v>
      </c>
      <c r="F1777" s="70">
        <v>68</v>
      </c>
      <c r="G1777" s="72">
        <v>44562</v>
      </c>
      <c r="H1777" s="69">
        <v>273</v>
      </c>
      <c r="I1777" s="69">
        <v>6</v>
      </c>
      <c r="J1777" s="59">
        <f t="shared" si="81"/>
        <v>264</v>
      </c>
      <c r="K1777" s="73" t="str">
        <f t="shared" si="82"/>
        <v/>
      </c>
      <c r="L1777" s="73">
        <f t="shared" si="83"/>
        <v>17952</v>
      </c>
    </row>
    <row r="1778" spans="1:12" x14ac:dyDescent="0.25">
      <c r="A1778" s="67" t="s">
        <v>782</v>
      </c>
      <c r="B1778" s="67" t="s">
        <v>865</v>
      </c>
      <c r="C1778" s="68" t="s">
        <v>4624</v>
      </c>
      <c r="D1778" s="67" t="s">
        <v>4625</v>
      </c>
      <c r="E1778" s="69">
        <v>133.18</v>
      </c>
      <c r="F1778" s="70">
        <v>0</v>
      </c>
      <c r="G1778" s="72">
        <v>45168</v>
      </c>
      <c r="H1778" s="69">
        <v>729</v>
      </c>
      <c r="I1778" s="69">
        <v>1</v>
      </c>
      <c r="J1778" s="59">
        <f t="shared" si="81"/>
        <v>133.18</v>
      </c>
      <c r="K1778" s="73" t="str">
        <f t="shared" si="82"/>
        <v/>
      </c>
      <c r="L1778" s="73">
        <f t="shared" si="83"/>
        <v>0</v>
      </c>
    </row>
    <row r="1779" spans="1:12" x14ac:dyDescent="0.25">
      <c r="A1779" s="67" t="s">
        <v>858</v>
      </c>
      <c r="B1779" s="67" t="s">
        <v>1252</v>
      </c>
      <c r="C1779" s="68" t="s">
        <v>4626</v>
      </c>
      <c r="D1779" s="67" t="s">
        <v>4627</v>
      </c>
      <c r="E1779" s="69">
        <v>160.94999999999999</v>
      </c>
      <c r="F1779" s="70">
        <v>74</v>
      </c>
      <c r="G1779" s="72">
        <v>44623.5</v>
      </c>
      <c r="H1779" s="69">
        <v>364.5</v>
      </c>
      <c r="I1779" s="69">
        <v>7</v>
      </c>
      <c r="J1779" s="59">
        <f t="shared" si="81"/>
        <v>160.94999999999999</v>
      </c>
      <c r="K1779" s="73" t="str">
        <f t="shared" si="82"/>
        <v/>
      </c>
      <c r="L1779" s="73">
        <f t="shared" si="83"/>
        <v>11910.3</v>
      </c>
    </row>
    <row r="1780" spans="1:12" x14ac:dyDescent="0.25">
      <c r="A1780" s="67" t="s">
        <v>805</v>
      </c>
      <c r="B1780" s="67" t="s">
        <v>1082</v>
      </c>
      <c r="C1780" s="68" t="s">
        <v>4628</v>
      </c>
      <c r="D1780" s="67" t="s">
        <v>4629</v>
      </c>
      <c r="E1780" s="69">
        <v>143.85059999999999</v>
      </c>
      <c r="F1780" s="70">
        <v>0</v>
      </c>
      <c r="G1780" s="72">
        <v>44565</v>
      </c>
      <c r="H1780" s="69">
        <v>366</v>
      </c>
      <c r="I1780" s="69">
        <v>9</v>
      </c>
      <c r="J1780" s="59">
        <f t="shared" si="81"/>
        <v>71.925299999999993</v>
      </c>
      <c r="K1780" s="73" t="str">
        <f t="shared" si="82"/>
        <v>Списать</v>
      </c>
      <c r="L1780" s="73">
        <f t="shared" si="83"/>
        <v>0</v>
      </c>
    </row>
    <row r="1781" spans="1:12" x14ac:dyDescent="0.25">
      <c r="A1781" s="67" t="s">
        <v>1002</v>
      </c>
      <c r="B1781" s="67" t="s">
        <v>837</v>
      </c>
      <c r="C1781" s="68" t="s">
        <v>4630</v>
      </c>
      <c r="D1781" s="67" t="s">
        <v>4631</v>
      </c>
      <c r="E1781" s="69">
        <v>173.71180000000001</v>
      </c>
      <c r="F1781" s="70">
        <v>11</v>
      </c>
      <c r="G1781" s="72">
        <v>45244</v>
      </c>
      <c r="H1781" s="69">
        <v>1080</v>
      </c>
      <c r="I1781" s="69">
        <v>1</v>
      </c>
      <c r="J1781" s="59">
        <f t="shared" si="81"/>
        <v>173.71180000000001</v>
      </c>
      <c r="K1781" s="73" t="str">
        <f t="shared" si="82"/>
        <v/>
      </c>
      <c r="L1781" s="73">
        <f t="shared" si="83"/>
        <v>1910.8298000000002</v>
      </c>
    </row>
    <row r="1782" spans="1:12" x14ac:dyDescent="0.25">
      <c r="A1782" s="67" t="s">
        <v>798</v>
      </c>
      <c r="B1782" s="67" t="s">
        <v>3197</v>
      </c>
      <c r="C1782" s="68" t="s">
        <v>4632</v>
      </c>
      <c r="D1782" s="67" t="s">
        <v>4633</v>
      </c>
      <c r="E1782" s="69">
        <v>887.35149999999999</v>
      </c>
      <c r="F1782" s="70">
        <v>20</v>
      </c>
      <c r="G1782" s="72">
        <v>44589</v>
      </c>
      <c r="H1782" s="69">
        <v>300</v>
      </c>
      <c r="I1782" s="69">
        <v>6</v>
      </c>
      <c r="J1782" s="59">
        <f t="shared" si="81"/>
        <v>887.35149999999999</v>
      </c>
      <c r="K1782" s="73" t="str">
        <f t="shared" si="82"/>
        <v/>
      </c>
      <c r="L1782" s="73">
        <f t="shared" si="83"/>
        <v>17747.03</v>
      </c>
    </row>
  </sheetData>
  <autoFilter ref="A1:L1782" xr:uid="{D3EDFE2E-8914-42FA-84FA-774C9A105B82}"/>
  <pageMargins left="0.25" right="0.25" top="0.75" bottom="0.75" header="0.3" footer="0.3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A2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t="s">
        <v>4640</v>
      </c>
    </row>
    <row r="2" spans="1:1" x14ac:dyDescent="0.3">
      <c r="A2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Y44"/>
  <sheetViews>
    <sheetView topLeftCell="M1" workbookViewId="0">
      <selection activeCell="Y8" sqref="Y8"/>
    </sheetView>
  </sheetViews>
  <sheetFormatPr defaultRowHeight="14.4" x14ac:dyDescent="0.3"/>
  <cols>
    <col min="1" max="1" width="33.6640625" bestFit="1" customWidth="1"/>
    <col min="2" max="2" width="14.88671875" bestFit="1" customWidth="1"/>
    <col min="4" max="4" width="9.6640625" bestFit="1" customWidth="1"/>
    <col min="12" max="12" width="9.6640625" bestFit="1" customWidth="1"/>
    <col min="23" max="23" width="12" customWidth="1"/>
  </cols>
  <sheetData>
    <row r="1" spans="1:25" ht="100.8" x14ac:dyDescent="0.3">
      <c r="A1" s="97" t="s">
        <v>705</v>
      </c>
      <c r="B1" s="99" t="s">
        <v>706</v>
      </c>
      <c r="C1" s="53" t="s">
        <v>707</v>
      </c>
      <c r="D1" s="53" t="s">
        <v>707</v>
      </c>
      <c r="E1" s="53" t="s">
        <v>708</v>
      </c>
      <c r="F1" s="53" t="s">
        <v>708</v>
      </c>
      <c r="G1" s="53" t="s">
        <v>709</v>
      </c>
      <c r="H1" s="53" t="s">
        <v>709</v>
      </c>
      <c r="I1" s="53" t="s">
        <v>710</v>
      </c>
      <c r="J1" s="53" t="s">
        <v>710</v>
      </c>
      <c r="K1" s="53" t="s">
        <v>711</v>
      </c>
      <c r="L1" s="53" t="s">
        <v>711</v>
      </c>
      <c r="M1" s="53" t="s">
        <v>712</v>
      </c>
      <c r="N1" s="53" t="s">
        <v>712</v>
      </c>
      <c r="O1" s="53" t="s">
        <v>713</v>
      </c>
      <c r="P1" s="53" t="s">
        <v>713</v>
      </c>
      <c r="Q1" s="53" t="s">
        <v>714</v>
      </c>
      <c r="R1" s="53" t="s">
        <v>714</v>
      </c>
      <c r="S1" s="53" t="s">
        <v>715</v>
      </c>
      <c r="T1" s="53" t="s">
        <v>715</v>
      </c>
      <c r="U1" s="53" t="s">
        <v>716</v>
      </c>
      <c r="V1" s="53" t="s">
        <v>716</v>
      </c>
      <c r="W1" s="82" t="s">
        <v>4656</v>
      </c>
      <c r="X1" s="101" t="s">
        <v>4659</v>
      </c>
      <c r="Y1" s="101" t="s">
        <v>765</v>
      </c>
    </row>
    <row r="2" spans="1:25" ht="27.6" x14ac:dyDescent="0.3">
      <c r="A2" s="98"/>
      <c r="B2" s="100"/>
      <c r="C2" s="8" t="s">
        <v>717</v>
      </c>
      <c r="D2" s="8" t="s">
        <v>718</v>
      </c>
      <c r="E2" s="8" t="s">
        <v>717</v>
      </c>
      <c r="F2" s="8" t="s">
        <v>718</v>
      </c>
      <c r="G2" s="8" t="s">
        <v>717</v>
      </c>
      <c r="H2" s="8" t="s">
        <v>718</v>
      </c>
      <c r="I2" s="8" t="s">
        <v>717</v>
      </c>
      <c r="J2" s="8" t="s">
        <v>718</v>
      </c>
      <c r="K2" s="8" t="s">
        <v>717</v>
      </c>
      <c r="L2" s="8" t="s">
        <v>718</v>
      </c>
      <c r="M2" s="8" t="s">
        <v>717</v>
      </c>
      <c r="N2" s="8" t="s">
        <v>718</v>
      </c>
      <c r="O2" s="8" t="s">
        <v>717</v>
      </c>
      <c r="P2" s="8" t="s">
        <v>718</v>
      </c>
      <c r="Q2" s="8" t="s">
        <v>717</v>
      </c>
      <c r="R2" s="8" t="s">
        <v>718</v>
      </c>
      <c r="S2" s="8" t="s">
        <v>717</v>
      </c>
      <c r="T2" s="8" t="s">
        <v>718</v>
      </c>
      <c r="U2" s="8" t="s">
        <v>717</v>
      </c>
      <c r="V2" s="8" t="s">
        <v>718</v>
      </c>
      <c r="W2" s="83" t="s">
        <v>4657</v>
      </c>
      <c r="X2" s="101"/>
      <c r="Y2" s="101"/>
    </row>
    <row r="3" spans="1:25" x14ac:dyDescent="0.3">
      <c r="A3" s="52" t="s">
        <v>752</v>
      </c>
      <c r="B3" s="52">
        <v>179990</v>
      </c>
      <c r="C3" s="54">
        <v>66</v>
      </c>
      <c r="D3" s="54">
        <f t="shared" ref="D3:D41" si="0">C3*B3</f>
        <v>11879340</v>
      </c>
      <c r="E3" s="54">
        <v>2</v>
      </c>
      <c r="F3" s="54">
        <f t="shared" ref="F3:F41" si="1">E3*B3</f>
        <v>359980</v>
      </c>
      <c r="G3" s="54">
        <v>4</v>
      </c>
      <c r="H3" s="54">
        <f t="shared" ref="H3:H41" si="2">G3*B3</f>
        <v>719960</v>
      </c>
      <c r="I3" s="54">
        <v>4</v>
      </c>
      <c r="J3" s="54">
        <f t="shared" ref="J3:J41" si="3">I3*B3</f>
        <v>719960</v>
      </c>
      <c r="K3" s="54">
        <v>14</v>
      </c>
      <c r="L3" s="54">
        <f t="shared" ref="L3:L41" si="4">K3*B3</f>
        <v>2519860</v>
      </c>
      <c r="M3" s="54">
        <v>1</v>
      </c>
      <c r="N3" s="54">
        <f t="shared" ref="N3:N41" si="5">M3*B3</f>
        <v>179990</v>
      </c>
      <c r="O3" s="54">
        <v>2</v>
      </c>
      <c r="P3" s="54">
        <f t="shared" ref="P3:P41" si="6">O3*B3</f>
        <v>359980</v>
      </c>
      <c r="Q3" s="54">
        <v>5</v>
      </c>
      <c r="R3" s="54">
        <f t="shared" ref="R3:R41" si="7">Q3*B3</f>
        <v>899950</v>
      </c>
      <c r="S3" s="54">
        <v>1</v>
      </c>
      <c r="T3" s="54">
        <f t="shared" ref="T3:T41" si="8">S3*B3</f>
        <v>179990</v>
      </c>
      <c r="U3" s="54">
        <v>0</v>
      </c>
      <c r="V3" s="54">
        <f t="shared" ref="V3:V41" si="9">U3*B3</f>
        <v>0</v>
      </c>
      <c r="W3" s="84">
        <f t="shared" ref="W3:W41" si="10">SUM(D3+F3+H3+J3+L3+N3+P3+R3+T3+V3)/$B$44</f>
        <v>6.8842831428846285E-2</v>
      </c>
      <c r="X3" s="81">
        <f>W3</f>
        <v>6.8842831428846285E-2</v>
      </c>
      <c r="Y3" s="3" t="str">
        <f>IF(X3&lt;=0.8,"A",IF(X3&lt;=0.95,"B","C"))</f>
        <v>A</v>
      </c>
    </row>
    <row r="4" spans="1:25" x14ac:dyDescent="0.3">
      <c r="A4" s="52" t="s">
        <v>747</v>
      </c>
      <c r="B4" s="52">
        <v>139990</v>
      </c>
      <c r="C4" s="54">
        <v>13</v>
      </c>
      <c r="D4" s="54">
        <f t="shared" si="0"/>
        <v>1819870</v>
      </c>
      <c r="E4" s="54">
        <v>5</v>
      </c>
      <c r="F4" s="54">
        <f t="shared" si="1"/>
        <v>699950</v>
      </c>
      <c r="G4" s="54">
        <v>4</v>
      </c>
      <c r="H4" s="54">
        <f t="shared" si="2"/>
        <v>559960</v>
      </c>
      <c r="I4" s="54">
        <v>14</v>
      </c>
      <c r="J4" s="54">
        <f t="shared" si="3"/>
        <v>1959860</v>
      </c>
      <c r="K4" s="54">
        <v>78</v>
      </c>
      <c r="L4" s="54">
        <f t="shared" si="4"/>
        <v>10919220</v>
      </c>
      <c r="M4" s="54">
        <v>0</v>
      </c>
      <c r="N4" s="54">
        <f t="shared" si="5"/>
        <v>0</v>
      </c>
      <c r="O4" s="54">
        <v>3</v>
      </c>
      <c r="P4" s="54">
        <f t="shared" si="6"/>
        <v>419970</v>
      </c>
      <c r="Q4" s="54">
        <v>4</v>
      </c>
      <c r="R4" s="54">
        <f t="shared" si="7"/>
        <v>559960</v>
      </c>
      <c r="S4" s="54">
        <v>0</v>
      </c>
      <c r="T4" s="54">
        <f t="shared" si="8"/>
        <v>0</v>
      </c>
      <c r="U4" s="54">
        <v>1</v>
      </c>
      <c r="V4" s="54">
        <f t="shared" si="9"/>
        <v>139990</v>
      </c>
      <c r="W4" s="84">
        <f t="shared" si="10"/>
        <v>6.5982990780652312E-2</v>
      </c>
      <c r="X4" s="81">
        <f>W4+X3</f>
        <v>0.1348258222094986</v>
      </c>
      <c r="Y4" s="3" t="str">
        <f t="shared" ref="Y4:Y41" si="11">IF(X4&lt;=0.8,"A",IF(X4&lt;=0.95,"B","C"))</f>
        <v>A</v>
      </c>
    </row>
    <row r="5" spans="1:25" x14ac:dyDescent="0.3">
      <c r="A5" s="52" t="s">
        <v>749</v>
      </c>
      <c r="B5" s="52">
        <v>149990</v>
      </c>
      <c r="C5" s="54">
        <v>24</v>
      </c>
      <c r="D5" s="54">
        <f t="shared" si="0"/>
        <v>3599760</v>
      </c>
      <c r="E5" s="54">
        <v>4</v>
      </c>
      <c r="F5" s="54">
        <f t="shared" si="1"/>
        <v>599960</v>
      </c>
      <c r="G5" s="54">
        <v>15</v>
      </c>
      <c r="H5" s="54">
        <f t="shared" si="2"/>
        <v>2249850</v>
      </c>
      <c r="I5" s="54">
        <v>7</v>
      </c>
      <c r="J5" s="54">
        <f t="shared" si="3"/>
        <v>1049930</v>
      </c>
      <c r="K5" s="54">
        <v>44</v>
      </c>
      <c r="L5" s="54">
        <f t="shared" si="4"/>
        <v>6599560</v>
      </c>
      <c r="M5" s="54">
        <v>0</v>
      </c>
      <c r="N5" s="54">
        <f t="shared" si="5"/>
        <v>0</v>
      </c>
      <c r="O5" s="54">
        <v>5</v>
      </c>
      <c r="P5" s="54">
        <f t="shared" si="6"/>
        <v>749950</v>
      </c>
      <c r="Q5" s="54">
        <v>7</v>
      </c>
      <c r="R5" s="54">
        <f t="shared" si="7"/>
        <v>1049930</v>
      </c>
      <c r="S5" s="54">
        <v>0</v>
      </c>
      <c r="T5" s="54">
        <f t="shared" si="8"/>
        <v>0</v>
      </c>
      <c r="U5" s="54">
        <v>1</v>
      </c>
      <c r="V5" s="54">
        <f t="shared" si="9"/>
        <v>149990</v>
      </c>
      <c r="W5" s="84">
        <f t="shared" si="10"/>
        <v>6.2004218113315725E-2</v>
      </c>
      <c r="X5" s="81">
        <f t="shared" ref="X5:X41" si="12">W5+X4</f>
        <v>0.19683004032281431</v>
      </c>
      <c r="Y5" s="3" t="str">
        <f t="shared" si="11"/>
        <v>A</v>
      </c>
    </row>
    <row r="6" spans="1:25" x14ac:dyDescent="0.3">
      <c r="A6" s="52" t="s">
        <v>748</v>
      </c>
      <c r="B6" s="52">
        <v>149990</v>
      </c>
      <c r="C6" s="54">
        <v>25</v>
      </c>
      <c r="D6" s="54">
        <f t="shared" si="0"/>
        <v>3749750</v>
      </c>
      <c r="E6" s="54">
        <v>3</v>
      </c>
      <c r="F6" s="54">
        <f t="shared" si="1"/>
        <v>449970</v>
      </c>
      <c r="G6" s="54">
        <v>10</v>
      </c>
      <c r="H6" s="54">
        <f t="shared" si="2"/>
        <v>1499900</v>
      </c>
      <c r="I6" s="54">
        <v>11</v>
      </c>
      <c r="J6" s="54">
        <f t="shared" si="3"/>
        <v>1649890</v>
      </c>
      <c r="K6" s="54">
        <v>45</v>
      </c>
      <c r="L6" s="54">
        <f t="shared" si="4"/>
        <v>6749550</v>
      </c>
      <c r="M6" s="54">
        <v>1</v>
      </c>
      <c r="N6" s="54">
        <f t="shared" si="5"/>
        <v>149990</v>
      </c>
      <c r="O6" s="54">
        <v>4</v>
      </c>
      <c r="P6" s="54">
        <f t="shared" si="6"/>
        <v>599960</v>
      </c>
      <c r="Q6" s="54">
        <v>5</v>
      </c>
      <c r="R6" s="54">
        <f t="shared" si="7"/>
        <v>749950</v>
      </c>
      <c r="S6" s="54">
        <v>2</v>
      </c>
      <c r="T6" s="54">
        <f t="shared" si="8"/>
        <v>299980</v>
      </c>
      <c r="U6" s="54">
        <v>0</v>
      </c>
      <c r="V6" s="54">
        <f t="shared" si="9"/>
        <v>0</v>
      </c>
      <c r="W6" s="84">
        <f t="shared" si="10"/>
        <v>6.1424739439359499E-2</v>
      </c>
      <c r="X6" s="81">
        <f t="shared" si="12"/>
        <v>0.25825477976217381</v>
      </c>
      <c r="Y6" s="3" t="str">
        <f t="shared" si="11"/>
        <v>A</v>
      </c>
    </row>
    <row r="7" spans="1:25" x14ac:dyDescent="0.3">
      <c r="A7" s="52" t="s">
        <v>722</v>
      </c>
      <c r="B7" s="52">
        <v>149990</v>
      </c>
      <c r="C7" s="54">
        <v>12</v>
      </c>
      <c r="D7" s="54">
        <f t="shared" si="0"/>
        <v>1799880</v>
      </c>
      <c r="E7" s="54">
        <v>14</v>
      </c>
      <c r="F7" s="54">
        <f t="shared" si="1"/>
        <v>2099860</v>
      </c>
      <c r="G7" s="54">
        <v>41</v>
      </c>
      <c r="H7" s="54">
        <f t="shared" si="2"/>
        <v>6149590</v>
      </c>
      <c r="I7" s="54">
        <v>3</v>
      </c>
      <c r="J7" s="54">
        <f t="shared" si="3"/>
        <v>449970</v>
      </c>
      <c r="K7" s="54">
        <v>0</v>
      </c>
      <c r="L7" s="54">
        <f t="shared" si="4"/>
        <v>0</v>
      </c>
      <c r="M7" s="54">
        <v>1</v>
      </c>
      <c r="N7" s="54">
        <f t="shared" si="5"/>
        <v>149990</v>
      </c>
      <c r="O7" s="54">
        <v>9</v>
      </c>
      <c r="P7" s="54">
        <f t="shared" si="6"/>
        <v>1349910</v>
      </c>
      <c r="Q7" s="54">
        <v>5</v>
      </c>
      <c r="R7" s="54">
        <f t="shared" si="7"/>
        <v>749950</v>
      </c>
      <c r="S7" s="54">
        <v>3</v>
      </c>
      <c r="T7" s="54">
        <f t="shared" si="8"/>
        <v>449970</v>
      </c>
      <c r="U7" s="54">
        <v>0</v>
      </c>
      <c r="V7" s="54">
        <f t="shared" si="9"/>
        <v>0</v>
      </c>
      <c r="W7" s="84">
        <f t="shared" si="10"/>
        <v>5.099412330814751E-2</v>
      </c>
      <c r="X7" s="81">
        <f t="shared" si="12"/>
        <v>0.30924890307032132</v>
      </c>
      <c r="Y7" s="3" t="str">
        <f t="shared" si="11"/>
        <v>A</v>
      </c>
    </row>
    <row r="8" spans="1:25" x14ac:dyDescent="0.3">
      <c r="A8" s="52" t="s">
        <v>719</v>
      </c>
      <c r="B8" s="52">
        <v>149990</v>
      </c>
      <c r="C8" s="54">
        <v>10</v>
      </c>
      <c r="D8" s="54">
        <f t="shared" si="0"/>
        <v>1499900</v>
      </c>
      <c r="E8" s="54">
        <v>1</v>
      </c>
      <c r="F8" s="54">
        <f t="shared" si="1"/>
        <v>149990</v>
      </c>
      <c r="G8" s="54">
        <v>20</v>
      </c>
      <c r="H8" s="54">
        <f t="shared" si="2"/>
        <v>2999800</v>
      </c>
      <c r="I8" s="54">
        <v>15</v>
      </c>
      <c r="J8" s="54">
        <f t="shared" si="3"/>
        <v>2249850</v>
      </c>
      <c r="K8" s="54">
        <v>3</v>
      </c>
      <c r="L8" s="54">
        <f t="shared" si="4"/>
        <v>449970</v>
      </c>
      <c r="M8" s="54">
        <v>1</v>
      </c>
      <c r="N8" s="54">
        <f t="shared" si="5"/>
        <v>149990</v>
      </c>
      <c r="O8" s="54">
        <v>12</v>
      </c>
      <c r="P8" s="54">
        <f t="shared" si="6"/>
        <v>1799880</v>
      </c>
      <c r="Q8" s="54">
        <v>12</v>
      </c>
      <c r="R8" s="54">
        <f t="shared" si="7"/>
        <v>1799880</v>
      </c>
      <c r="S8" s="54">
        <v>0</v>
      </c>
      <c r="T8" s="54">
        <f t="shared" si="8"/>
        <v>0</v>
      </c>
      <c r="U8" s="54">
        <v>0</v>
      </c>
      <c r="V8" s="54">
        <f t="shared" si="9"/>
        <v>0</v>
      </c>
      <c r="W8" s="84">
        <f t="shared" si="10"/>
        <v>4.2881421872760409E-2</v>
      </c>
      <c r="X8" s="81">
        <f t="shared" si="12"/>
        <v>0.35213032494308172</v>
      </c>
      <c r="Y8" s="3" t="str">
        <f t="shared" si="11"/>
        <v>A</v>
      </c>
    </row>
    <row r="9" spans="1:25" x14ac:dyDescent="0.3">
      <c r="A9" s="52" t="s">
        <v>755</v>
      </c>
      <c r="B9" s="52">
        <v>899990</v>
      </c>
      <c r="C9" s="54">
        <v>0</v>
      </c>
      <c r="D9" s="54">
        <f t="shared" si="0"/>
        <v>0</v>
      </c>
      <c r="E9" s="54">
        <v>1</v>
      </c>
      <c r="F9" s="54">
        <f t="shared" si="1"/>
        <v>899990</v>
      </c>
      <c r="G9" s="54">
        <v>4</v>
      </c>
      <c r="H9" s="54">
        <f t="shared" si="2"/>
        <v>3599960</v>
      </c>
      <c r="I9" s="54">
        <v>2</v>
      </c>
      <c r="J9" s="54">
        <f t="shared" si="3"/>
        <v>1799980</v>
      </c>
      <c r="K9" s="54">
        <v>1</v>
      </c>
      <c r="L9" s="54">
        <f t="shared" si="4"/>
        <v>899990</v>
      </c>
      <c r="M9" s="54">
        <v>0</v>
      </c>
      <c r="N9" s="54">
        <f t="shared" si="5"/>
        <v>0</v>
      </c>
      <c r="O9" s="54">
        <v>3</v>
      </c>
      <c r="P9" s="54">
        <f t="shared" si="6"/>
        <v>2699970</v>
      </c>
      <c r="Q9" s="54">
        <v>0</v>
      </c>
      <c r="R9" s="54">
        <f t="shared" si="7"/>
        <v>0</v>
      </c>
      <c r="S9" s="54">
        <v>0</v>
      </c>
      <c r="T9" s="54">
        <f t="shared" si="8"/>
        <v>0</v>
      </c>
      <c r="U9" s="54">
        <v>0</v>
      </c>
      <c r="V9" s="54">
        <f t="shared" si="9"/>
        <v>0</v>
      </c>
      <c r="W9" s="84">
        <f t="shared" si="10"/>
        <v>3.8247717377908261E-2</v>
      </c>
      <c r="X9" s="81">
        <f t="shared" si="12"/>
        <v>0.39037804232098999</v>
      </c>
      <c r="Y9" s="3" t="str">
        <f t="shared" si="11"/>
        <v>A</v>
      </c>
    </row>
    <row r="10" spans="1:25" x14ac:dyDescent="0.3">
      <c r="A10" s="52" t="s">
        <v>719</v>
      </c>
      <c r="B10" s="52">
        <v>149990</v>
      </c>
      <c r="C10" s="54">
        <v>11</v>
      </c>
      <c r="D10" s="54">
        <f t="shared" si="0"/>
        <v>1649890</v>
      </c>
      <c r="E10" s="54">
        <v>0</v>
      </c>
      <c r="F10" s="54">
        <f t="shared" si="1"/>
        <v>0</v>
      </c>
      <c r="G10" s="54">
        <v>20</v>
      </c>
      <c r="H10" s="54">
        <f t="shared" si="2"/>
        <v>2999800</v>
      </c>
      <c r="I10" s="54">
        <v>11</v>
      </c>
      <c r="J10" s="54">
        <f t="shared" si="3"/>
        <v>1649890</v>
      </c>
      <c r="K10" s="54">
        <v>4</v>
      </c>
      <c r="L10" s="54">
        <f t="shared" si="4"/>
        <v>599960</v>
      </c>
      <c r="M10" s="54">
        <v>1</v>
      </c>
      <c r="N10" s="54">
        <f t="shared" si="5"/>
        <v>149990</v>
      </c>
      <c r="O10" s="54">
        <v>4</v>
      </c>
      <c r="P10" s="54">
        <f t="shared" si="6"/>
        <v>599960</v>
      </c>
      <c r="Q10" s="54">
        <v>13</v>
      </c>
      <c r="R10" s="54">
        <f t="shared" si="7"/>
        <v>1949870</v>
      </c>
      <c r="S10" s="54">
        <v>0</v>
      </c>
      <c r="T10" s="54">
        <f t="shared" si="8"/>
        <v>0</v>
      </c>
      <c r="U10" s="54">
        <v>2</v>
      </c>
      <c r="V10" s="54">
        <f t="shared" si="9"/>
        <v>299980</v>
      </c>
      <c r="W10" s="84">
        <f t="shared" si="10"/>
        <v>3.8245592481110632E-2</v>
      </c>
      <c r="X10" s="81">
        <f t="shared" si="12"/>
        <v>0.42862363480210064</v>
      </c>
      <c r="Y10" s="3" t="str">
        <f t="shared" si="11"/>
        <v>A</v>
      </c>
    </row>
    <row r="11" spans="1:25" x14ac:dyDescent="0.3">
      <c r="A11" s="52" t="s">
        <v>732</v>
      </c>
      <c r="B11" s="52">
        <v>199990</v>
      </c>
      <c r="C11" s="54">
        <v>43</v>
      </c>
      <c r="D11" s="54">
        <f t="shared" si="0"/>
        <v>8599570</v>
      </c>
      <c r="E11" s="54">
        <v>1</v>
      </c>
      <c r="F11" s="54">
        <f t="shared" si="1"/>
        <v>199990</v>
      </c>
      <c r="G11" s="54">
        <v>0</v>
      </c>
      <c r="H11" s="54">
        <f t="shared" si="2"/>
        <v>0</v>
      </c>
      <c r="I11" s="54">
        <v>1</v>
      </c>
      <c r="J11" s="54">
        <f t="shared" si="3"/>
        <v>199990</v>
      </c>
      <c r="K11" s="54">
        <v>1</v>
      </c>
      <c r="L11" s="54">
        <f t="shared" si="4"/>
        <v>199990</v>
      </c>
      <c r="M11" s="54">
        <v>1</v>
      </c>
      <c r="N11" s="54">
        <f t="shared" si="5"/>
        <v>199990</v>
      </c>
      <c r="O11" s="54">
        <v>0</v>
      </c>
      <c r="P11" s="54">
        <f t="shared" si="6"/>
        <v>0</v>
      </c>
      <c r="Q11" s="54">
        <v>2</v>
      </c>
      <c r="R11" s="54">
        <f t="shared" si="7"/>
        <v>399980</v>
      </c>
      <c r="S11" s="54">
        <v>0</v>
      </c>
      <c r="T11" s="54">
        <f t="shared" si="8"/>
        <v>0</v>
      </c>
      <c r="U11" s="54">
        <v>0</v>
      </c>
      <c r="V11" s="54">
        <f t="shared" si="9"/>
        <v>0</v>
      </c>
      <c r="W11" s="84">
        <f t="shared" si="10"/>
        <v>3.7859904395097899E-2</v>
      </c>
      <c r="X11" s="81">
        <f t="shared" si="12"/>
        <v>0.46648353919719854</v>
      </c>
      <c r="Y11" s="3" t="str">
        <f t="shared" si="11"/>
        <v>A</v>
      </c>
    </row>
    <row r="12" spans="1:25" x14ac:dyDescent="0.3">
      <c r="A12" s="52" t="s">
        <v>721</v>
      </c>
      <c r="B12" s="52">
        <v>149990</v>
      </c>
      <c r="C12" s="54">
        <v>9</v>
      </c>
      <c r="D12" s="54">
        <f t="shared" si="0"/>
        <v>1349910</v>
      </c>
      <c r="E12" s="54">
        <v>10</v>
      </c>
      <c r="F12" s="54">
        <f t="shared" si="1"/>
        <v>1499900</v>
      </c>
      <c r="G12" s="54">
        <v>15</v>
      </c>
      <c r="H12" s="54">
        <f t="shared" si="2"/>
        <v>2249850</v>
      </c>
      <c r="I12" s="54">
        <v>11</v>
      </c>
      <c r="J12" s="54">
        <f t="shared" si="3"/>
        <v>1649890</v>
      </c>
      <c r="K12" s="54">
        <v>2</v>
      </c>
      <c r="L12" s="54">
        <f t="shared" si="4"/>
        <v>299980</v>
      </c>
      <c r="M12" s="54">
        <v>0</v>
      </c>
      <c r="N12" s="54">
        <f t="shared" si="5"/>
        <v>0</v>
      </c>
      <c r="O12" s="54">
        <v>11</v>
      </c>
      <c r="P12" s="54">
        <f t="shared" si="6"/>
        <v>1649890</v>
      </c>
      <c r="Q12" s="54">
        <v>4</v>
      </c>
      <c r="R12" s="54">
        <f t="shared" si="7"/>
        <v>599960</v>
      </c>
      <c r="S12" s="54">
        <v>0</v>
      </c>
      <c r="T12" s="54">
        <f t="shared" si="8"/>
        <v>0</v>
      </c>
      <c r="U12" s="54">
        <v>1</v>
      </c>
      <c r="V12" s="54">
        <f t="shared" si="9"/>
        <v>149990</v>
      </c>
      <c r="W12" s="84">
        <f t="shared" si="10"/>
        <v>3.650715645924197E-2</v>
      </c>
      <c r="X12" s="81">
        <f t="shared" si="12"/>
        <v>0.5029906956564405</v>
      </c>
      <c r="Y12" s="3" t="str">
        <f t="shared" si="11"/>
        <v>A</v>
      </c>
    </row>
    <row r="13" spans="1:25" x14ac:dyDescent="0.3">
      <c r="A13" s="52" t="s">
        <v>720</v>
      </c>
      <c r="B13" s="52">
        <v>149990</v>
      </c>
      <c r="C13" s="54">
        <v>8</v>
      </c>
      <c r="D13" s="54">
        <f t="shared" si="0"/>
        <v>1199920</v>
      </c>
      <c r="E13" s="54">
        <v>0</v>
      </c>
      <c r="F13" s="54">
        <f t="shared" si="1"/>
        <v>0</v>
      </c>
      <c r="G13" s="54">
        <v>18</v>
      </c>
      <c r="H13" s="54">
        <f t="shared" si="2"/>
        <v>2699820</v>
      </c>
      <c r="I13" s="54">
        <v>8</v>
      </c>
      <c r="J13" s="54">
        <f t="shared" si="3"/>
        <v>1199920</v>
      </c>
      <c r="K13" s="54">
        <v>5</v>
      </c>
      <c r="L13" s="54">
        <f t="shared" si="4"/>
        <v>749950</v>
      </c>
      <c r="M13" s="54">
        <v>1</v>
      </c>
      <c r="N13" s="54">
        <f t="shared" si="5"/>
        <v>149990</v>
      </c>
      <c r="O13" s="54">
        <v>10</v>
      </c>
      <c r="P13" s="54">
        <f t="shared" si="6"/>
        <v>1499900</v>
      </c>
      <c r="Q13" s="54">
        <v>11</v>
      </c>
      <c r="R13" s="54">
        <f t="shared" si="7"/>
        <v>1649890</v>
      </c>
      <c r="S13" s="54">
        <v>1</v>
      </c>
      <c r="T13" s="54">
        <f t="shared" si="8"/>
        <v>149990</v>
      </c>
      <c r="U13" s="54">
        <v>0</v>
      </c>
      <c r="V13" s="54">
        <f t="shared" si="9"/>
        <v>0</v>
      </c>
      <c r="W13" s="84">
        <f t="shared" si="10"/>
        <v>3.5927677785285744E-2</v>
      </c>
      <c r="X13" s="81">
        <f t="shared" si="12"/>
        <v>0.53891837344172622</v>
      </c>
      <c r="Y13" s="3" t="str">
        <f t="shared" si="11"/>
        <v>A</v>
      </c>
    </row>
    <row r="14" spans="1:25" x14ac:dyDescent="0.3">
      <c r="A14" s="52" t="s">
        <v>723</v>
      </c>
      <c r="B14" s="52">
        <v>199990</v>
      </c>
      <c r="C14" s="54">
        <v>15</v>
      </c>
      <c r="D14" s="54">
        <f t="shared" si="0"/>
        <v>2999850</v>
      </c>
      <c r="E14" s="54">
        <v>10</v>
      </c>
      <c r="F14" s="54">
        <f t="shared" si="1"/>
        <v>1999900</v>
      </c>
      <c r="G14" s="54">
        <v>10</v>
      </c>
      <c r="H14" s="54">
        <f t="shared" si="2"/>
        <v>1999900</v>
      </c>
      <c r="I14" s="54">
        <v>4</v>
      </c>
      <c r="J14" s="54">
        <f t="shared" si="3"/>
        <v>799960</v>
      </c>
      <c r="K14" s="54">
        <v>1</v>
      </c>
      <c r="L14" s="54">
        <f t="shared" si="4"/>
        <v>199990</v>
      </c>
      <c r="M14" s="54">
        <v>0</v>
      </c>
      <c r="N14" s="54">
        <f t="shared" si="5"/>
        <v>0</v>
      </c>
      <c r="O14" s="54">
        <v>2</v>
      </c>
      <c r="P14" s="54">
        <f t="shared" si="6"/>
        <v>399980</v>
      </c>
      <c r="Q14" s="54">
        <v>2</v>
      </c>
      <c r="R14" s="54">
        <f t="shared" si="7"/>
        <v>399980</v>
      </c>
      <c r="S14" s="54">
        <v>0</v>
      </c>
      <c r="T14" s="54">
        <f t="shared" si="8"/>
        <v>0</v>
      </c>
      <c r="U14" s="54">
        <v>1</v>
      </c>
      <c r="V14" s="54">
        <f t="shared" si="9"/>
        <v>199990</v>
      </c>
      <c r="W14" s="84">
        <f t="shared" si="10"/>
        <v>3.4769299954681747E-2</v>
      </c>
      <c r="X14" s="81">
        <f t="shared" si="12"/>
        <v>0.57368767339640792</v>
      </c>
      <c r="Y14" s="3" t="str">
        <f t="shared" si="11"/>
        <v>A</v>
      </c>
    </row>
    <row r="15" spans="1:25" x14ac:dyDescent="0.3">
      <c r="A15" s="52" t="s">
        <v>746</v>
      </c>
      <c r="B15" s="52">
        <v>119990</v>
      </c>
      <c r="C15" s="54">
        <v>1</v>
      </c>
      <c r="D15" s="54">
        <f t="shared" si="0"/>
        <v>119990</v>
      </c>
      <c r="E15" s="54">
        <v>1</v>
      </c>
      <c r="F15" s="54">
        <f t="shared" si="1"/>
        <v>119990</v>
      </c>
      <c r="G15" s="54">
        <v>3</v>
      </c>
      <c r="H15" s="54">
        <f t="shared" si="2"/>
        <v>359970</v>
      </c>
      <c r="I15" s="54">
        <v>11</v>
      </c>
      <c r="J15" s="54">
        <f t="shared" si="3"/>
        <v>1319890</v>
      </c>
      <c r="K15" s="54">
        <v>49</v>
      </c>
      <c r="L15" s="54">
        <f t="shared" si="4"/>
        <v>5879510</v>
      </c>
      <c r="M15" s="54">
        <v>0</v>
      </c>
      <c r="N15" s="54">
        <f t="shared" si="5"/>
        <v>0</v>
      </c>
      <c r="O15" s="54">
        <v>2</v>
      </c>
      <c r="P15" s="54">
        <f t="shared" si="6"/>
        <v>239980</v>
      </c>
      <c r="Q15" s="54">
        <v>2</v>
      </c>
      <c r="R15" s="54">
        <f t="shared" si="7"/>
        <v>239980</v>
      </c>
      <c r="S15" s="54">
        <v>1</v>
      </c>
      <c r="T15" s="54">
        <f t="shared" si="8"/>
        <v>119990</v>
      </c>
      <c r="U15" s="54">
        <v>1</v>
      </c>
      <c r="V15" s="54">
        <f t="shared" si="9"/>
        <v>119990</v>
      </c>
      <c r="W15" s="84">
        <f t="shared" si="10"/>
        <v>3.2913840070994731E-2</v>
      </c>
      <c r="X15" s="81">
        <f t="shared" si="12"/>
        <v>0.60660151346740265</v>
      </c>
      <c r="Y15" s="3" t="str">
        <f t="shared" si="11"/>
        <v>A</v>
      </c>
    </row>
    <row r="16" spans="1:25" x14ac:dyDescent="0.3">
      <c r="A16" s="52" t="s">
        <v>739</v>
      </c>
      <c r="B16" s="52">
        <v>299990</v>
      </c>
      <c r="C16" s="54">
        <v>14</v>
      </c>
      <c r="D16" s="54">
        <f t="shared" si="0"/>
        <v>4199860</v>
      </c>
      <c r="E16" s="54">
        <v>0</v>
      </c>
      <c r="F16" s="54">
        <f t="shared" si="1"/>
        <v>0</v>
      </c>
      <c r="G16" s="54">
        <v>1</v>
      </c>
      <c r="H16" s="54">
        <f t="shared" si="2"/>
        <v>299990</v>
      </c>
      <c r="I16" s="54">
        <v>0</v>
      </c>
      <c r="J16" s="54">
        <f t="shared" si="3"/>
        <v>0</v>
      </c>
      <c r="K16" s="54">
        <v>1</v>
      </c>
      <c r="L16" s="54">
        <f t="shared" si="4"/>
        <v>299990</v>
      </c>
      <c r="M16" s="54">
        <v>0</v>
      </c>
      <c r="N16" s="54">
        <f t="shared" si="5"/>
        <v>0</v>
      </c>
      <c r="O16" s="54">
        <v>0</v>
      </c>
      <c r="P16" s="54">
        <f t="shared" si="6"/>
        <v>0</v>
      </c>
      <c r="Q16" s="54">
        <v>0</v>
      </c>
      <c r="R16" s="54">
        <f t="shared" si="7"/>
        <v>0</v>
      </c>
      <c r="S16" s="54">
        <v>12</v>
      </c>
      <c r="T16" s="54">
        <f t="shared" si="8"/>
        <v>3599880</v>
      </c>
      <c r="U16" s="54">
        <v>0</v>
      </c>
      <c r="V16" s="54">
        <f t="shared" si="9"/>
        <v>0</v>
      </c>
      <c r="W16" s="84">
        <f t="shared" si="10"/>
        <v>3.2451887507190844E-2</v>
      </c>
      <c r="X16" s="81">
        <f t="shared" si="12"/>
        <v>0.63905340097459351</v>
      </c>
      <c r="Y16" s="3" t="str">
        <f t="shared" si="11"/>
        <v>A</v>
      </c>
    </row>
    <row r="17" spans="1:25" x14ac:dyDescent="0.3">
      <c r="A17" s="52" t="s">
        <v>756</v>
      </c>
      <c r="B17" s="52">
        <v>899990</v>
      </c>
      <c r="C17" s="54">
        <v>0</v>
      </c>
      <c r="D17" s="54">
        <f t="shared" si="0"/>
        <v>0</v>
      </c>
      <c r="E17" s="54">
        <v>0</v>
      </c>
      <c r="F17" s="54">
        <f t="shared" si="1"/>
        <v>0</v>
      </c>
      <c r="G17" s="54">
        <v>2</v>
      </c>
      <c r="H17" s="54">
        <f t="shared" si="2"/>
        <v>1799980</v>
      </c>
      <c r="I17" s="54">
        <v>3</v>
      </c>
      <c r="J17" s="54">
        <f t="shared" si="3"/>
        <v>2699970</v>
      </c>
      <c r="K17" s="54">
        <v>1</v>
      </c>
      <c r="L17" s="54">
        <f t="shared" si="4"/>
        <v>899990</v>
      </c>
      <c r="M17" s="54">
        <v>0</v>
      </c>
      <c r="N17" s="54">
        <f t="shared" si="5"/>
        <v>0</v>
      </c>
      <c r="O17" s="54">
        <v>2</v>
      </c>
      <c r="P17" s="54">
        <f t="shared" si="6"/>
        <v>1799980</v>
      </c>
      <c r="Q17" s="54">
        <v>1</v>
      </c>
      <c r="R17" s="54">
        <f t="shared" si="7"/>
        <v>899990</v>
      </c>
      <c r="S17" s="54">
        <v>0</v>
      </c>
      <c r="T17" s="54">
        <f t="shared" si="8"/>
        <v>0</v>
      </c>
      <c r="U17" s="54">
        <v>0</v>
      </c>
      <c r="V17" s="54">
        <f t="shared" si="9"/>
        <v>0</v>
      </c>
      <c r="W17" s="84">
        <f t="shared" si="10"/>
        <v>3.1293586945561301E-2</v>
      </c>
      <c r="X17" s="81">
        <f t="shared" si="12"/>
        <v>0.67034698792015479</v>
      </c>
      <c r="Y17" s="3" t="str">
        <f t="shared" si="11"/>
        <v>A</v>
      </c>
    </row>
    <row r="18" spans="1:25" x14ac:dyDescent="0.3">
      <c r="A18" s="52" t="s">
        <v>727</v>
      </c>
      <c r="B18" s="52">
        <v>199990</v>
      </c>
      <c r="C18" s="54">
        <v>33</v>
      </c>
      <c r="D18" s="54">
        <f t="shared" si="0"/>
        <v>6599670</v>
      </c>
      <c r="E18" s="54">
        <v>2</v>
      </c>
      <c r="F18" s="54">
        <f t="shared" si="1"/>
        <v>399980</v>
      </c>
      <c r="G18" s="54">
        <v>1</v>
      </c>
      <c r="H18" s="54">
        <f t="shared" si="2"/>
        <v>199990</v>
      </c>
      <c r="I18" s="54">
        <v>1</v>
      </c>
      <c r="J18" s="54">
        <f t="shared" si="3"/>
        <v>199990</v>
      </c>
      <c r="K18" s="54">
        <v>0</v>
      </c>
      <c r="L18" s="54">
        <f t="shared" si="4"/>
        <v>0</v>
      </c>
      <c r="M18" s="54">
        <v>0</v>
      </c>
      <c r="N18" s="54">
        <f t="shared" si="5"/>
        <v>0</v>
      </c>
      <c r="O18" s="54">
        <v>0</v>
      </c>
      <c r="P18" s="54">
        <f t="shared" si="6"/>
        <v>0</v>
      </c>
      <c r="Q18" s="54">
        <v>3</v>
      </c>
      <c r="R18" s="54">
        <f t="shared" si="7"/>
        <v>599970</v>
      </c>
      <c r="S18" s="54">
        <v>0</v>
      </c>
      <c r="T18" s="54">
        <f t="shared" si="8"/>
        <v>0</v>
      </c>
      <c r="U18" s="54">
        <v>0</v>
      </c>
      <c r="V18" s="54">
        <f t="shared" si="9"/>
        <v>0</v>
      </c>
      <c r="W18" s="84">
        <f t="shared" si="10"/>
        <v>3.0906044404161552E-2</v>
      </c>
      <c r="X18" s="81">
        <f t="shared" si="12"/>
        <v>0.70125303232431635</v>
      </c>
      <c r="Y18" s="3" t="str">
        <f t="shared" si="11"/>
        <v>A</v>
      </c>
    </row>
    <row r="19" spans="1:25" x14ac:dyDescent="0.3">
      <c r="A19" s="52" t="s">
        <v>753</v>
      </c>
      <c r="B19" s="52">
        <v>499990</v>
      </c>
      <c r="C19" s="54">
        <v>4</v>
      </c>
      <c r="D19" s="54">
        <f t="shared" si="0"/>
        <v>1999960</v>
      </c>
      <c r="E19" s="54">
        <v>1</v>
      </c>
      <c r="F19" s="54">
        <f t="shared" si="1"/>
        <v>499990</v>
      </c>
      <c r="G19" s="54">
        <v>1</v>
      </c>
      <c r="H19" s="54">
        <f t="shared" si="2"/>
        <v>499990</v>
      </c>
      <c r="I19" s="54">
        <v>4</v>
      </c>
      <c r="J19" s="54">
        <f t="shared" si="3"/>
        <v>1999960</v>
      </c>
      <c r="K19" s="54">
        <v>2</v>
      </c>
      <c r="L19" s="54">
        <f t="shared" si="4"/>
        <v>999980</v>
      </c>
      <c r="M19" s="54">
        <v>0</v>
      </c>
      <c r="N19" s="54">
        <f t="shared" si="5"/>
        <v>0</v>
      </c>
      <c r="O19" s="54">
        <v>1</v>
      </c>
      <c r="P19" s="54">
        <f t="shared" si="6"/>
        <v>499990</v>
      </c>
      <c r="Q19" s="54">
        <v>1</v>
      </c>
      <c r="R19" s="54">
        <f t="shared" si="7"/>
        <v>499990</v>
      </c>
      <c r="S19" s="54">
        <v>0</v>
      </c>
      <c r="T19" s="54">
        <f t="shared" si="8"/>
        <v>0</v>
      </c>
      <c r="U19" s="54">
        <v>0</v>
      </c>
      <c r="V19" s="54">
        <f t="shared" si="9"/>
        <v>0</v>
      </c>
      <c r="W19" s="84">
        <f t="shared" si="10"/>
        <v>2.7043600177873179E-2</v>
      </c>
      <c r="X19" s="81">
        <f t="shared" si="12"/>
        <v>0.72829663250218957</v>
      </c>
      <c r="Y19" s="3" t="str">
        <f t="shared" si="11"/>
        <v>A</v>
      </c>
    </row>
    <row r="20" spans="1:25" x14ac:dyDescent="0.3">
      <c r="A20" s="52" t="s">
        <v>751</v>
      </c>
      <c r="B20" s="52">
        <v>179990</v>
      </c>
      <c r="C20" s="54">
        <v>12</v>
      </c>
      <c r="D20" s="54">
        <f t="shared" si="0"/>
        <v>2159880</v>
      </c>
      <c r="E20" s="54">
        <v>1</v>
      </c>
      <c r="F20" s="54">
        <f t="shared" si="1"/>
        <v>179990</v>
      </c>
      <c r="G20" s="54">
        <v>1</v>
      </c>
      <c r="H20" s="54">
        <f t="shared" si="2"/>
        <v>179990</v>
      </c>
      <c r="I20" s="54">
        <v>9</v>
      </c>
      <c r="J20" s="54">
        <f t="shared" si="3"/>
        <v>1619910</v>
      </c>
      <c r="K20" s="54">
        <v>12</v>
      </c>
      <c r="L20" s="54">
        <f t="shared" si="4"/>
        <v>2159880</v>
      </c>
      <c r="M20" s="54">
        <v>0</v>
      </c>
      <c r="N20" s="54">
        <f t="shared" si="5"/>
        <v>0</v>
      </c>
      <c r="O20" s="54">
        <v>1</v>
      </c>
      <c r="P20" s="54">
        <f t="shared" si="6"/>
        <v>179990</v>
      </c>
      <c r="Q20" s="54">
        <v>2</v>
      </c>
      <c r="R20" s="54">
        <f t="shared" si="7"/>
        <v>359980</v>
      </c>
      <c r="S20" s="54">
        <v>0</v>
      </c>
      <c r="T20" s="54">
        <f t="shared" si="8"/>
        <v>0</v>
      </c>
      <c r="U20" s="54">
        <v>0</v>
      </c>
      <c r="V20" s="54">
        <f t="shared" si="9"/>
        <v>0</v>
      </c>
      <c r="W20" s="84">
        <f t="shared" si="10"/>
        <v>2.6424521154506653E-2</v>
      </c>
      <c r="X20" s="81">
        <f t="shared" si="12"/>
        <v>0.75472115365669623</v>
      </c>
      <c r="Y20" s="3" t="str">
        <f t="shared" si="11"/>
        <v>A</v>
      </c>
    </row>
    <row r="21" spans="1:25" x14ac:dyDescent="0.3">
      <c r="A21" s="52" t="s">
        <v>750</v>
      </c>
      <c r="B21" s="52">
        <v>149990</v>
      </c>
      <c r="C21" s="54">
        <v>11</v>
      </c>
      <c r="D21" s="54">
        <f t="shared" si="0"/>
        <v>1649890</v>
      </c>
      <c r="E21" s="54">
        <v>3</v>
      </c>
      <c r="F21" s="54">
        <f t="shared" si="1"/>
        <v>449970</v>
      </c>
      <c r="G21" s="54">
        <v>3</v>
      </c>
      <c r="H21" s="54">
        <f t="shared" si="2"/>
        <v>449970</v>
      </c>
      <c r="I21" s="54">
        <v>8</v>
      </c>
      <c r="J21" s="54">
        <f t="shared" si="3"/>
        <v>1199920</v>
      </c>
      <c r="K21" s="54">
        <v>10</v>
      </c>
      <c r="L21" s="54">
        <f t="shared" si="4"/>
        <v>1499900</v>
      </c>
      <c r="M21" s="54">
        <v>0</v>
      </c>
      <c r="N21" s="54">
        <f t="shared" si="5"/>
        <v>0</v>
      </c>
      <c r="O21" s="54">
        <v>1</v>
      </c>
      <c r="P21" s="54">
        <f t="shared" si="6"/>
        <v>149990</v>
      </c>
      <c r="Q21" s="54">
        <v>1</v>
      </c>
      <c r="R21" s="54">
        <f t="shared" si="7"/>
        <v>149990</v>
      </c>
      <c r="S21" s="54">
        <v>0</v>
      </c>
      <c r="T21" s="54">
        <f t="shared" si="8"/>
        <v>0</v>
      </c>
      <c r="U21" s="54">
        <v>0</v>
      </c>
      <c r="V21" s="54">
        <f t="shared" si="9"/>
        <v>0</v>
      </c>
      <c r="W21" s="84">
        <f t="shared" si="10"/>
        <v>2.1440710936380204E-2</v>
      </c>
      <c r="X21" s="81">
        <f t="shared" si="12"/>
        <v>0.77616186459307646</v>
      </c>
      <c r="Y21" s="3" t="str">
        <f t="shared" si="11"/>
        <v>A</v>
      </c>
    </row>
    <row r="22" spans="1:25" x14ac:dyDescent="0.3">
      <c r="A22" s="52" t="s">
        <v>745</v>
      </c>
      <c r="B22" s="52">
        <v>119990</v>
      </c>
      <c r="C22" s="54">
        <v>15</v>
      </c>
      <c r="D22" s="54">
        <f t="shared" si="0"/>
        <v>1799850</v>
      </c>
      <c r="E22" s="54">
        <v>1</v>
      </c>
      <c r="F22" s="54">
        <f t="shared" si="1"/>
        <v>119990</v>
      </c>
      <c r="G22" s="54">
        <v>0</v>
      </c>
      <c r="H22" s="54">
        <f t="shared" si="2"/>
        <v>0</v>
      </c>
      <c r="I22" s="54">
        <v>1</v>
      </c>
      <c r="J22" s="54">
        <f t="shared" si="3"/>
        <v>119990</v>
      </c>
      <c r="K22" s="54">
        <v>15</v>
      </c>
      <c r="L22" s="54">
        <f t="shared" si="4"/>
        <v>1799850</v>
      </c>
      <c r="M22" s="54">
        <v>0</v>
      </c>
      <c r="N22" s="54">
        <f t="shared" si="5"/>
        <v>0</v>
      </c>
      <c r="O22" s="54">
        <v>11</v>
      </c>
      <c r="P22" s="54">
        <f t="shared" si="6"/>
        <v>1319890</v>
      </c>
      <c r="Q22" s="54">
        <v>1</v>
      </c>
      <c r="R22" s="54">
        <f t="shared" si="7"/>
        <v>119990</v>
      </c>
      <c r="S22" s="54">
        <v>0</v>
      </c>
      <c r="T22" s="54">
        <f t="shared" si="8"/>
        <v>0</v>
      </c>
      <c r="U22" s="54">
        <v>2</v>
      </c>
      <c r="V22" s="54">
        <f t="shared" si="9"/>
        <v>239980</v>
      </c>
      <c r="W22" s="84">
        <f t="shared" si="10"/>
        <v>2.1324459764306448E-2</v>
      </c>
      <c r="X22" s="81">
        <f t="shared" si="12"/>
        <v>0.79748632435738287</v>
      </c>
      <c r="Y22" s="3" t="str">
        <f t="shared" si="11"/>
        <v>A</v>
      </c>
    </row>
    <row r="23" spans="1:25" x14ac:dyDescent="0.3">
      <c r="A23" s="52" t="s">
        <v>754</v>
      </c>
      <c r="B23" s="52">
        <v>499990</v>
      </c>
      <c r="C23" s="54">
        <v>0</v>
      </c>
      <c r="D23" s="54">
        <f t="shared" si="0"/>
        <v>0</v>
      </c>
      <c r="E23" s="54">
        <v>1</v>
      </c>
      <c r="F23" s="54">
        <f t="shared" si="1"/>
        <v>499990</v>
      </c>
      <c r="G23" s="54">
        <v>1</v>
      </c>
      <c r="H23" s="54">
        <f t="shared" si="2"/>
        <v>499990</v>
      </c>
      <c r="I23" s="54">
        <v>5</v>
      </c>
      <c r="J23" s="54">
        <f t="shared" si="3"/>
        <v>2499950</v>
      </c>
      <c r="K23" s="54">
        <v>2</v>
      </c>
      <c r="L23" s="54">
        <f t="shared" si="4"/>
        <v>999980</v>
      </c>
      <c r="M23" s="54">
        <v>0</v>
      </c>
      <c r="N23" s="54">
        <f t="shared" si="5"/>
        <v>0</v>
      </c>
      <c r="O23" s="54">
        <v>1</v>
      </c>
      <c r="P23" s="54">
        <f t="shared" si="6"/>
        <v>499990</v>
      </c>
      <c r="Q23" s="54">
        <v>1</v>
      </c>
      <c r="R23" s="54">
        <f t="shared" si="7"/>
        <v>499990</v>
      </c>
      <c r="S23" s="54">
        <v>0</v>
      </c>
      <c r="T23" s="54">
        <f t="shared" si="8"/>
        <v>0</v>
      </c>
      <c r="U23" s="54">
        <v>0</v>
      </c>
      <c r="V23" s="54">
        <f t="shared" si="9"/>
        <v>0</v>
      </c>
      <c r="W23" s="84">
        <f t="shared" si="10"/>
        <v>2.1248542996900356E-2</v>
      </c>
      <c r="X23" s="81">
        <f t="shared" si="12"/>
        <v>0.81873486735428325</v>
      </c>
      <c r="Y23" s="3" t="str">
        <f t="shared" si="11"/>
        <v>B</v>
      </c>
    </row>
    <row r="24" spans="1:25" x14ac:dyDescent="0.3">
      <c r="A24" s="52" t="s">
        <v>740</v>
      </c>
      <c r="B24" s="52">
        <v>299990</v>
      </c>
      <c r="C24" s="54">
        <v>13</v>
      </c>
      <c r="D24" s="54">
        <f t="shared" si="0"/>
        <v>3899870</v>
      </c>
      <c r="E24" s="54">
        <v>0</v>
      </c>
      <c r="F24" s="54">
        <f t="shared" si="1"/>
        <v>0</v>
      </c>
      <c r="G24" s="54">
        <v>1</v>
      </c>
      <c r="H24" s="54">
        <f t="shared" si="2"/>
        <v>299990</v>
      </c>
      <c r="I24" s="54">
        <v>0</v>
      </c>
      <c r="J24" s="54">
        <f t="shared" si="3"/>
        <v>0</v>
      </c>
      <c r="K24" s="54">
        <v>0</v>
      </c>
      <c r="L24" s="54">
        <f t="shared" si="4"/>
        <v>0</v>
      </c>
      <c r="M24" s="54">
        <v>1</v>
      </c>
      <c r="N24" s="54">
        <f t="shared" si="5"/>
        <v>299990</v>
      </c>
      <c r="O24" s="54">
        <v>1</v>
      </c>
      <c r="P24" s="54">
        <f t="shared" si="6"/>
        <v>299990</v>
      </c>
      <c r="Q24" s="54">
        <v>2</v>
      </c>
      <c r="R24" s="54">
        <f t="shared" si="7"/>
        <v>599980</v>
      </c>
      <c r="S24" s="54">
        <v>0</v>
      </c>
      <c r="T24" s="54">
        <f t="shared" si="8"/>
        <v>0</v>
      </c>
      <c r="U24" s="54">
        <v>0</v>
      </c>
      <c r="V24" s="54">
        <f t="shared" si="9"/>
        <v>0</v>
      </c>
      <c r="W24" s="84">
        <f t="shared" si="10"/>
        <v>2.0861927683194115E-2</v>
      </c>
      <c r="X24" s="81">
        <f t="shared" si="12"/>
        <v>0.83959679503747742</v>
      </c>
      <c r="Y24" s="3" t="str">
        <f t="shared" si="11"/>
        <v>B</v>
      </c>
    </row>
    <row r="25" spans="1:25" x14ac:dyDescent="0.3">
      <c r="A25" s="52" t="s">
        <v>741</v>
      </c>
      <c r="B25" s="52">
        <v>299990</v>
      </c>
      <c r="C25" s="54">
        <v>11</v>
      </c>
      <c r="D25" s="54">
        <f t="shared" si="0"/>
        <v>3299890</v>
      </c>
      <c r="E25" s="54">
        <v>1</v>
      </c>
      <c r="F25" s="54">
        <f t="shared" si="1"/>
        <v>299990</v>
      </c>
      <c r="G25" s="54">
        <v>2</v>
      </c>
      <c r="H25" s="54">
        <f t="shared" si="2"/>
        <v>599980</v>
      </c>
      <c r="I25" s="54">
        <v>1</v>
      </c>
      <c r="J25" s="54">
        <f t="shared" si="3"/>
        <v>299990</v>
      </c>
      <c r="K25" s="54">
        <v>0</v>
      </c>
      <c r="L25" s="54">
        <f t="shared" si="4"/>
        <v>0</v>
      </c>
      <c r="M25" s="54">
        <v>0</v>
      </c>
      <c r="N25" s="54">
        <f t="shared" si="5"/>
        <v>0</v>
      </c>
      <c r="O25" s="54">
        <v>0</v>
      </c>
      <c r="P25" s="54">
        <f t="shared" si="6"/>
        <v>0</v>
      </c>
      <c r="Q25" s="54">
        <v>0</v>
      </c>
      <c r="R25" s="54">
        <f t="shared" si="7"/>
        <v>0</v>
      </c>
      <c r="S25" s="54">
        <v>2</v>
      </c>
      <c r="T25" s="54">
        <f t="shared" si="8"/>
        <v>599980</v>
      </c>
      <c r="U25" s="54">
        <v>0</v>
      </c>
      <c r="V25" s="54">
        <f t="shared" si="9"/>
        <v>0</v>
      </c>
      <c r="W25" s="84">
        <f t="shared" si="10"/>
        <v>1.970293170079444E-2</v>
      </c>
      <c r="X25" s="81">
        <f t="shared" si="12"/>
        <v>0.85929972673827182</v>
      </c>
      <c r="Y25" s="3" t="str">
        <f t="shared" si="11"/>
        <v>B</v>
      </c>
    </row>
    <row r="26" spans="1:25" x14ac:dyDescent="0.3">
      <c r="A26" s="52" t="s">
        <v>724</v>
      </c>
      <c r="B26" s="52">
        <v>199990</v>
      </c>
      <c r="C26" s="54">
        <v>1</v>
      </c>
      <c r="D26" s="54">
        <f t="shared" si="0"/>
        <v>199990</v>
      </c>
      <c r="E26" s="54">
        <v>1</v>
      </c>
      <c r="F26" s="54">
        <f t="shared" si="1"/>
        <v>199990</v>
      </c>
      <c r="G26" s="54">
        <v>8</v>
      </c>
      <c r="H26" s="54">
        <f t="shared" si="2"/>
        <v>1599920</v>
      </c>
      <c r="I26" s="54">
        <v>4</v>
      </c>
      <c r="J26" s="54">
        <f t="shared" si="3"/>
        <v>799960</v>
      </c>
      <c r="K26" s="54">
        <v>0</v>
      </c>
      <c r="L26" s="54">
        <f t="shared" si="4"/>
        <v>0</v>
      </c>
      <c r="M26" s="54">
        <v>1</v>
      </c>
      <c r="N26" s="54">
        <f t="shared" si="5"/>
        <v>199990</v>
      </c>
      <c r="O26" s="54">
        <v>1</v>
      </c>
      <c r="P26" s="54">
        <f t="shared" si="6"/>
        <v>199990</v>
      </c>
      <c r="Q26" s="54">
        <v>3</v>
      </c>
      <c r="R26" s="54">
        <f t="shared" si="7"/>
        <v>599970</v>
      </c>
      <c r="S26" s="54">
        <v>1</v>
      </c>
      <c r="T26" s="54">
        <f t="shared" si="8"/>
        <v>199990</v>
      </c>
      <c r="U26" s="54">
        <v>3</v>
      </c>
      <c r="V26" s="54">
        <f t="shared" si="9"/>
        <v>599970</v>
      </c>
      <c r="W26" s="84">
        <f t="shared" si="10"/>
        <v>1.7770975532392892E-2</v>
      </c>
      <c r="X26" s="81">
        <f t="shared" si="12"/>
        <v>0.87707070227066475</v>
      </c>
      <c r="Y26" s="3" t="str">
        <f t="shared" si="11"/>
        <v>B</v>
      </c>
    </row>
    <row r="27" spans="1:25" x14ac:dyDescent="0.3">
      <c r="A27" s="52" t="s">
        <v>743</v>
      </c>
      <c r="B27" s="52">
        <v>799990</v>
      </c>
      <c r="C27" s="54">
        <v>0</v>
      </c>
      <c r="D27" s="54">
        <f t="shared" si="0"/>
        <v>0</v>
      </c>
      <c r="E27" s="54">
        <v>1</v>
      </c>
      <c r="F27" s="54">
        <f t="shared" si="1"/>
        <v>799990</v>
      </c>
      <c r="G27" s="54">
        <v>1</v>
      </c>
      <c r="H27" s="54">
        <f t="shared" si="2"/>
        <v>799990</v>
      </c>
      <c r="I27" s="54">
        <v>0</v>
      </c>
      <c r="J27" s="54">
        <f t="shared" si="3"/>
        <v>0</v>
      </c>
      <c r="K27" s="54">
        <v>1</v>
      </c>
      <c r="L27" s="54">
        <f t="shared" si="4"/>
        <v>799990</v>
      </c>
      <c r="M27" s="54">
        <v>0</v>
      </c>
      <c r="N27" s="54">
        <f t="shared" si="5"/>
        <v>0</v>
      </c>
      <c r="O27" s="54">
        <v>0</v>
      </c>
      <c r="P27" s="54">
        <f t="shared" si="6"/>
        <v>0</v>
      </c>
      <c r="Q27" s="54">
        <v>2</v>
      </c>
      <c r="R27" s="54">
        <f t="shared" si="7"/>
        <v>1599980</v>
      </c>
      <c r="S27" s="54">
        <v>0</v>
      </c>
      <c r="T27" s="54">
        <f t="shared" si="8"/>
        <v>0</v>
      </c>
      <c r="U27" s="54">
        <v>0</v>
      </c>
      <c r="V27" s="54">
        <f t="shared" si="9"/>
        <v>0</v>
      </c>
      <c r="W27" s="84">
        <f t="shared" si="10"/>
        <v>1.5453601719389219E-2</v>
      </c>
      <c r="X27" s="81">
        <f t="shared" si="12"/>
        <v>0.892524303990054</v>
      </c>
      <c r="Y27" s="3" t="str">
        <f t="shared" si="11"/>
        <v>B</v>
      </c>
    </row>
    <row r="28" spans="1:25" x14ac:dyDescent="0.3">
      <c r="A28" s="52" t="s">
        <v>737</v>
      </c>
      <c r="B28" s="52">
        <v>199990</v>
      </c>
      <c r="C28" s="54">
        <v>15</v>
      </c>
      <c r="D28" s="54">
        <f t="shared" si="0"/>
        <v>2999850</v>
      </c>
      <c r="E28" s="54">
        <v>0</v>
      </c>
      <c r="F28" s="54">
        <f t="shared" si="1"/>
        <v>0</v>
      </c>
      <c r="G28" s="54">
        <v>1</v>
      </c>
      <c r="H28" s="54">
        <f t="shared" si="2"/>
        <v>199990</v>
      </c>
      <c r="I28" s="54">
        <v>0</v>
      </c>
      <c r="J28" s="54">
        <f t="shared" si="3"/>
        <v>0</v>
      </c>
      <c r="K28" s="54">
        <v>0</v>
      </c>
      <c r="L28" s="54">
        <f t="shared" si="4"/>
        <v>0</v>
      </c>
      <c r="M28" s="54">
        <v>0</v>
      </c>
      <c r="N28" s="54">
        <f t="shared" si="5"/>
        <v>0</v>
      </c>
      <c r="O28" s="54">
        <v>0</v>
      </c>
      <c r="P28" s="54">
        <f t="shared" si="6"/>
        <v>0</v>
      </c>
      <c r="Q28" s="54">
        <v>1</v>
      </c>
      <c r="R28" s="54">
        <f t="shared" si="7"/>
        <v>199990</v>
      </c>
      <c r="S28" s="54">
        <v>0</v>
      </c>
      <c r="T28" s="54">
        <f t="shared" si="8"/>
        <v>0</v>
      </c>
      <c r="U28" s="54">
        <v>3</v>
      </c>
      <c r="V28" s="54">
        <f t="shared" si="9"/>
        <v>599970</v>
      </c>
      <c r="W28" s="84">
        <f t="shared" si="10"/>
        <v>1.5453022202080776E-2</v>
      </c>
      <c r="X28" s="81">
        <f t="shared" si="12"/>
        <v>0.90797732619213478</v>
      </c>
      <c r="Y28" s="3" t="str">
        <f t="shared" si="11"/>
        <v>B</v>
      </c>
    </row>
    <row r="29" spans="1:25" x14ac:dyDescent="0.3">
      <c r="A29" s="52" t="s">
        <v>744</v>
      </c>
      <c r="B29" s="52">
        <v>119990</v>
      </c>
      <c r="C29" s="54">
        <v>12</v>
      </c>
      <c r="D29" s="54">
        <f t="shared" si="0"/>
        <v>1439880</v>
      </c>
      <c r="E29" s="54">
        <v>1</v>
      </c>
      <c r="F29" s="54">
        <f t="shared" si="1"/>
        <v>119990</v>
      </c>
      <c r="G29" s="54">
        <v>1</v>
      </c>
      <c r="H29" s="54">
        <f t="shared" si="2"/>
        <v>119990</v>
      </c>
      <c r="I29" s="54">
        <v>0</v>
      </c>
      <c r="J29" s="54">
        <f t="shared" si="3"/>
        <v>0</v>
      </c>
      <c r="K29" s="54">
        <v>13</v>
      </c>
      <c r="L29" s="54">
        <f t="shared" si="4"/>
        <v>1559870</v>
      </c>
      <c r="M29" s="54">
        <v>1</v>
      </c>
      <c r="N29" s="54">
        <f t="shared" si="5"/>
        <v>119990</v>
      </c>
      <c r="O29" s="54">
        <v>1</v>
      </c>
      <c r="P29" s="54">
        <f t="shared" si="6"/>
        <v>119990</v>
      </c>
      <c r="Q29" s="54">
        <v>0</v>
      </c>
      <c r="R29" s="54">
        <f t="shared" si="7"/>
        <v>0</v>
      </c>
      <c r="S29" s="54">
        <v>1</v>
      </c>
      <c r="T29" s="54">
        <f t="shared" si="8"/>
        <v>119990</v>
      </c>
      <c r="U29" s="54">
        <v>1</v>
      </c>
      <c r="V29" s="54">
        <f t="shared" si="9"/>
        <v>119990</v>
      </c>
      <c r="W29" s="84">
        <f t="shared" si="10"/>
        <v>1.4370831580293475E-2</v>
      </c>
      <c r="X29" s="81">
        <f t="shared" si="12"/>
        <v>0.92234815777242829</v>
      </c>
      <c r="Y29" s="3" t="str">
        <f t="shared" si="11"/>
        <v>B</v>
      </c>
    </row>
    <row r="30" spans="1:25" x14ac:dyDescent="0.3">
      <c r="A30" s="52" t="s">
        <v>725</v>
      </c>
      <c r="B30" s="52">
        <v>199990</v>
      </c>
      <c r="C30" s="54">
        <v>2</v>
      </c>
      <c r="D30" s="54">
        <f t="shared" si="0"/>
        <v>399980</v>
      </c>
      <c r="E30" s="54">
        <v>1</v>
      </c>
      <c r="F30" s="54">
        <f t="shared" si="1"/>
        <v>199990</v>
      </c>
      <c r="G30" s="54">
        <v>7</v>
      </c>
      <c r="H30" s="54">
        <f t="shared" si="2"/>
        <v>1399930</v>
      </c>
      <c r="I30" s="54">
        <v>0</v>
      </c>
      <c r="J30" s="54">
        <f t="shared" si="3"/>
        <v>0</v>
      </c>
      <c r="K30" s="54">
        <v>1</v>
      </c>
      <c r="L30" s="54">
        <f t="shared" si="4"/>
        <v>199990</v>
      </c>
      <c r="M30" s="54">
        <v>0</v>
      </c>
      <c r="N30" s="54">
        <f t="shared" si="5"/>
        <v>0</v>
      </c>
      <c r="O30" s="54">
        <v>0</v>
      </c>
      <c r="P30" s="54">
        <f t="shared" si="6"/>
        <v>0</v>
      </c>
      <c r="Q30" s="54">
        <v>2</v>
      </c>
      <c r="R30" s="54">
        <f t="shared" si="7"/>
        <v>399980</v>
      </c>
      <c r="S30" s="54">
        <v>0</v>
      </c>
      <c r="T30" s="54">
        <f t="shared" si="8"/>
        <v>0</v>
      </c>
      <c r="U30" s="54">
        <v>3</v>
      </c>
      <c r="V30" s="54">
        <f t="shared" si="9"/>
        <v>599970</v>
      </c>
      <c r="W30" s="84">
        <f t="shared" si="10"/>
        <v>1.2362417761664621E-2</v>
      </c>
      <c r="X30" s="81">
        <f t="shared" si="12"/>
        <v>0.93471057553409287</v>
      </c>
      <c r="Y30" s="3" t="str">
        <f t="shared" si="11"/>
        <v>B</v>
      </c>
    </row>
    <row r="31" spans="1:25" x14ac:dyDescent="0.3">
      <c r="A31" s="52" t="s">
        <v>742</v>
      </c>
      <c r="B31" s="52">
        <v>799990</v>
      </c>
      <c r="C31" s="54">
        <v>1</v>
      </c>
      <c r="D31" s="54">
        <f t="shared" si="0"/>
        <v>799990</v>
      </c>
      <c r="E31" s="54">
        <v>0</v>
      </c>
      <c r="F31" s="54">
        <f t="shared" si="1"/>
        <v>0</v>
      </c>
      <c r="G31" s="54">
        <v>2</v>
      </c>
      <c r="H31" s="54">
        <f t="shared" si="2"/>
        <v>1599980</v>
      </c>
      <c r="I31" s="54">
        <v>0</v>
      </c>
      <c r="J31" s="54">
        <f t="shared" si="3"/>
        <v>0</v>
      </c>
      <c r="K31" s="54">
        <v>0</v>
      </c>
      <c r="L31" s="54">
        <f t="shared" si="4"/>
        <v>0</v>
      </c>
      <c r="M31" s="54">
        <v>0</v>
      </c>
      <c r="N31" s="54">
        <f t="shared" si="5"/>
        <v>0</v>
      </c>
      <c r="O31" s="54">
        <v>0</v>
      </c>
      <c r="P31" s="54">
        <f t="shared" si="6"/>
        <v>0</v>
      </c>
      <c r="Q31" s="54">
        <v>0</v>
      </c>
      <c r="R31" s="54">
        <f t="shared" si="7"/>
        <v>0</v>
      </c>
      <c r="S31" s="54">
        <v>0</v>
      </c>
      <c r="T31" s="54">
        <f t="shared" si="8"/>
        <v>0</v>
      </c>
      <c r="U31" s="54">
        <v>0</v>
      </c>
      <c r="V31" s="54">
        <f t="shared" si="9"/>
        <v>0</v>
      </c>
      <c r="W31" s="84">
        <f t="shared" si="10"/>
        <v>9.2721610316335318E-3</v>
      </c>
      <c r="X31" s="81">
        <f t="shared" si="12"/>
        <v>0.9439827365657264</v>
      </c>
      <c r="Y31" s="3" t="str">
        <f t="shared" si="11"/>
        <v>B</v>
      </c>
    </row>
    <row r="32" spans="1:25" x14ac:dyDescent="0.3">
      <c r="A32" s="52" t="s">
        <v>728</v>
      </c>
      <c r="B32" s="52">
        <v>179990</v>
      </c>
      <c r="C32" s="54">
        <v>5</v>
      </c>
      <c r="D32" s="54">
        <f t="shared" si="0"/>
        <v>899950</v>
      </c>
      <c r="E32" s="54">
        <v>0</v>
      </c>
      <c r="F32" s="54">
        <f t="shared" si="1"/>
        <v>0</v>
      </c>
      <c r="G32" s="54">
        <v>0</v>
      </c>
      <c r="H32" s="54">
        <f t="shared" si="2"/>
        <v>0</v>
      </c>
      <c r="I32" s="54">
        <v>1</v>
      </c>
      <c r="J32" s="54">
        <f t="shared" si="3"/>
        <v>179990</v>
      </c>
      <c r="K32" s="54">
        <v>0</v>
      </c>
      <c r="L32" s="54">
        <f t="shared" si="4"/>
        <v>0</v>
      </c>
      <c r="M32" s="54">
        <v>1</v>
      </c>
      <c r="N32" s="54">
        <f t="shared" si="5"/>
        <v>179990</v>
      </c>
      <c r="O32" s="54">
        <v>0</v>
      </c>
      <c r="P32" s="54">
        <f t="shared" si="6"/>
        <v>0</v>
      </c>
      <c r="Q32" s="54">
        <v>2</v>
      </c>
      <c r="R32" s="54">
        <f t="shared" si="7"/>
        <v>359980</v>
      </c>
      <c r="S32" s="54">
        <v>1</v>
      </c>
      <c r="T32" s="54">
        <f t="shared" si="8"/>
        <v>179990</v>
      </c>
      <c r="U32" s="54">
        <v>2</v>
      </c>
      <c r="V32" s="54">
        <f t="shared" si="9"/>
        <v>359980</v>
      </c>
      <c r="W32" s="84">
        <f t="shared" si="10"/>
        <v>8.344585627738944E-3</v>
      </c>
      <c r="X32" s="81">
        <f t="shared" si="12"/>
        <v>0.95232732219346539</v>
      </c>
      <c r="Y32" s="3" t="str">
        <f t="shared" si="11"/>
        <v>C</v>
      </c>
    </row>
    <row r="33" spans="1:25" x14ac:dyDescent="0.3">
      <c r="A33" s="52" t="s">
        <v>738</v>
      </c>
      <c r="B33" s="52">
        <v>299990</v>
      </c>
      <c r="C33" s="54">
        <v>1</v>
      </c>
      <c r="D33" s="54">
        <f t="shared" si="0"/>
        <v>299990</v>
      </c>
      <c r="E33" s="54">
        <v>1</v>
      </c>
      <c r="F33" s="54">
        <f t="shared" si="1"/>
        <v>299990</v>
      </c>
      <c r="G33" s="54">
        <v>1</v>
      </c>
      <c r="H33" s="54">
        <f t="shared" si="2"/>
        <v>299990</v>
      </c>
      <c r="I33" s="54">
        <v>3</v>
      </c>
      <c r="J33" s="54">
        <f t="shared" si="3"/>
        <v>899970</v>
      </c>
      <c r="K33" s="54">
        <v>0</v>
      </c>
      <c r="L33" s="54">
        <f t="shared" si="4"/>
        <v>0</v>
      </c>
      <c r="M33" s="54">
        <v>0</v>
      </c>
      <c r="N33" s="54">
        <f t="shared" si="5"/>
        <v>0</v>
      </c>
      <c r="O33" s="54">
        <v>0</v>
      </c>
      <c r="P33" s="54">
        <f t="shared" si="6"/>
        <v>0</v>
      </c>
      <c r="Q33" s="54">
        <v>0</v>
      </c>
      <c r="R33" s="54">
        <f t="shared" si="7"/>
        <v>0</v>
      </c>
      <c r="S33" s="54">
        <v>0</v>
      </c>
      <c r="T33" s="54">
        <f t="shared" si="8"/>
        <v>0</v>
      </c>
      <c r="U33" s="54">
        <v>1</v>
      </c>
      <c r="V33" s="54">
        <f t="shared" si="9"/>
        <v>299990</v>
      </c>
      <c r="W33" s="84">
        <f t="shared" si="10"/>
        <v>8.1129718767977109E-3</v>
      </c>
      <c r="X33" s="81">
        <f t="shared" si="12"/>
        <v>0.9604402940702631</v>
      </c>
      <c r="Y33" s="3" t="str">
        <f t="shared" si="11"/>
        <v>C</v>
      </c>
    </row>
    <row r="34" spans="1:25" x14ac:dyDescent="0.3">
      <c r="A34" s="52" t="s">
        <v>736</v>
      </c>
      <c r="B34" s="52">
        <v>199990</v>
      </c>
      <c r="C34" s="54">
        <v>3</v>
      </c>
      <c r="D34" s="54">
        <f t="shared" si="0"/>
        <v>599970</v>
      </c>
      <c r="E34" s="54">
        <v>1</v>
      </c>
      <c r="F34" s="54">
        <f t="shared" si="1"/>
        <v>199990</v>
      </c>
      <c r="G34" s="54">
        <v>1</v>
      </c>
      <c r="H34" s="54">
        <f t="shared" si="2"/>
        <v>199990</v>
      </c>
      <c r="I34" s="54">
        <v>1</v>
      </c>
      <c r="J34" s="54">
        <f t="shared" si="3"/>
        <v>199990</v>
      </c>
      <c r="K34" s="54">
        <v>1</v>
      </c>
      <c r="L34" s="54">
        <f t="shared" si="4"/>
        <v>199990</v>
      </c>
      <c r="M34" s="54">
        <v>0</v>
      </c>
      <c r="N34" s="54">
        <f t="shared" si="5"/>
        <v>0</v>
      </c>
      <c r="O34" s="54">
        <v>0</v>
      </c>
      <c r="P34" s="54">
        <f t="shared" si="6"/>
        <v>0</v>
      </c>
      <c r="Q34" s="54">
        <v>0</v>
      </c>
      <c r="R34" s="54">
        <f t="shared" si="7"/>
        <v>0</v>
      </c>
      <c r="S34" s="54">
        <v>1</v>
      </c>
      <c r="T34" s="54">
        <f t="shared" si="8"/>
        <v>199990</v>
      </c>
      <c r="U34" s="54">
        <v>2</v>
      </c>
      <c r="V34" s="54">
        <f t="shared" si="9"/>
        <v>399980</v>
      </c>
      <c r="W34" s="84">
        <f t="shared" si="10"/>
        <v>7.726511101040388E-3</v>
      </c>
      <c r="X34" s="81">
        <f t="shared" si="12"/>
        <v>0.96816680517130349</v>
      </c>
      <c r="Y34" s="3" t="str">
        <f t="shared" si="11"/>
        <v>C</v>
      </c>
    </row>
    <row r="35" spans="1:25" x14ac:dyDescent="0.3">
      <c r="A35" s="52" t="s">
        <v>729</v>
      </c>
      <c r="B35" s="52">
        <v>199990</v>
      </c>
      <c r="C35" s="54">
        <v>3</v>
      </c>
      <c r="D35" s="54">
        <f t="shared" si="0"/>
        <v>599970</v>
      </c>
      <c r="E35" s="54">
        <v>0</v>
      </c>
      <c r="F35" s="54">
        <f t="shared" si="1"/>
        <v>0</v>
      </c>
      <c r="G35" s="54">
        <v>0</v>
      </c>
      <c r="H35" s="54">
        <f t="shared" si="2"/>
        <v>0</v>
      </c>
      <c r="I35" s="54">
        <v>1</v>
      </c>
      <c r="J35" s="54">
        <f t="shared" si="3"/>
        <v>199990</v>
      </c>
      <c r="K35" s="54">
        <v>1</v>
      </c>
      <c r="L35" s="54">
        <f t="shared" si="4"/>
        <v>199990</v>
      </c>
      <c r="M35" s="54">
        <v>0</v>
      </c>
      <c r="N35" s="54">
        <f t="shared" si="5"/>
        <v>0</v>
      </c>
      <c r="O35" s="54">
        <v>2</v>
      </c>
      <c r="P35" s="54">
        <f t="shared" si="6"/>
        <v>399980</v>
      </c>
      <c r="Q35" s="54">
        <v>1</v>
      </c>
      <c r="R35" s="54">
        <f t="shared" si="7"/>
        <v>199990</v>
      </c>
      <c r="S35" s="54">
        <v>0</v>
      </c>
      <c r="T35" s="54">
        <f t="shared" si="8"/>
        <v>0</v>
      </c>
      <c r="U35" s="54">
        <v>0</v>
      </c>
      <c r="V35" s="54">
        <f t="shared" si="9"/>
        <v>0</v>
      </c>
      <c r="W35" s="84">
        <f t="shared" si="10"/>
        <v>6.1812088808323104E-3</v>
      </c>
      <c r="X35" s="81">
        <f t="shared" si="12"/>
        <v>0.97434801405213578</v>
      </c>
      <c r="Y35" s="3" t="str">
        <f t="shared" si="11"/>
        <v>C</v>
      </c>
    </row>
    <row r="36" spans="1:25" x14ac:dyDescent="0.3">
      <c r="A36" s="52" t="s">
        <v>730</v>
      </c>
      <c r="B36" s="52">
        <v>199990</v>
      </c>
      <c r="C36" s="54">
        <v>2</v>
      </c>
      <c r="D36" s="54">
        <f t="shared" si="0"/>
        <v>399980</v>
      </c>
      <c r="E36" s="54">
        <v>1</v>
      </c>
      <c r="F36" s="54">
        <f t="shared" si="1"/>
        <v>199990</v>
      </c>
      <c r="G36" s="54">
        <v>1</v>
      </c>
      <c r="H36" s="54">
        <f t="shared" si="2"/>
        <v>199990</v>
      </c>
      <c r="I36" s="54">
        <v>4</v>
      </c>
      <c r="J36" s="54">
        <f t="shared" si="3"/>
        <v>799960</v>
      </c>
      <c r="K36" s="54">
        <v>0</v>
      </c>
      <c r="L36" s="54">
        <f t="shared" si="4"/>
        <v>0</v>
      </c>
      <c r="M36" s="54">
        <v>0</v>
      </c>
      <c r="N36" s="54">
        <f t="shared" si="5"/>
        <v>0</v>
      </c>
      <c r="O36" s="54">
        <v>0</v>
      </c>
      <c r="P36" s="54">
        <f t="shared" si="6"/>
        <v>0</v>
      </c>
      <c r="Q36" s="54">
        <v>0</v>
      </c>
      <c r="R36" s="54">
        <f t="shared" si="7"/>
        <v>0</v>
      </c>
      <c r="S36" s="54">
        <v>0</v>
      </c>
      <c r="T36" s="54">
        <f t="shared" si="8"/>
        <v>0</v>
      </c>
      <c r="U36" s="54">
        <v>0</v>
      </c>
      <c r="V36" s="54">
        <f t="shared" si="9"/>
        <v>0</v>
      </c>
      <c r="W36" s="84">
        <f t="shared" si="10"/>
        <v>6.1812088808323104E-3</v>
      </c>
      <c r="X36" s="81">
        <f t="shared" si="12"/>
        <v>0.98052922293296807</v>
      </c>
      <c r="Y36" s="3" t="str">
        <f t="shared" si="11"/>
        <v>C</v>
      </c>
    </row>
    <row r="37" spans="1:25" x14ac:dyDescent="0.3">
      <c r="A37" s="52" t="s">
        <v>726</v>
      </c>
      <c r="B37" s="52">
        <v>179990</v>
      </c>
      <c r="C37" s="54">
        <v>3</v>
      </c>
      <c r="D37" s="54">
        <f t="shared" si="0"/>
        <v>539970</v>
      </c>
      <c r="E37" s="54">
        <v>0</v>
      </c>
      <c r="F37" s="54">
        <f t="shared" si="1"/>
        <v>0</v>
      </c>
      <c r="G37" s="54">
        <v>0</v>
      </c>
      <c r="H37" s="54">
        <f t="shared" si="2"/>
        <v>0</v>
      </c>
      <c r="I37" s="54">
        <v>1</v>
      </c>
      <c r="J37" s="54">
        <f t="shared" si="3"/>
        <v>179990</v>
      </c>
      <c r="K37" s="54">
        <v>0</v>
      </c>
      <c r="L37" s="54">
        <f t="shared" si="4"/>
        <v>0</v>
      </c>
      <c r="M37" s="54">
        <v>1</v>
      </c>
      <c r="N37" s="54">
        <f t="shared" si="5"/>
        <v>179990</v>
      </c>
      <c r="O37" s="54">
        <v>1</v>
      </c>
      <c r="P37" s="54">
        <f t="shared" si="6"/>
        <v>179990</v>
      </c>
      <c r="Q37" s="54">
        <v>2</v>
      </c>
      <c r="R37" s="54">
        <f t="shared" si="7"/>
        <v>359980</v>
      </c>
      <c r="S37" s="54">
        <v>0</v>
      </c>
      <c r="T37" s="54">
        <f t="shared" si="8"/>
        <v>0</v>
      </c>
      <c r="U37" s="54">
        <v>0</v>
      </c>
      <c r="V37" s="54">
        <f t="shared" si="9"/>
        <v>0</v>
      </c>
      <c r="W37" s="84">
        <f t="shared" si="10"/>
        <v>5.563057085159296E-3</v>
      </c>
      <c r="X37" s="81">
        <f t="shared" si="12"/>
        <v>0.98609228001812732</v>
      </c>
      <c r="Y37" s="3" t="str">
        <f t="shared" si="11"/>
        <v>C</v>
      </c>
    </row>
    <row r="38" spans="1:25" x14ac:dyDescent="0.3">
      <c r="A38" s="52" t="s">
        <v>733</v>
      </c>
      <c r="B38" s="52">
        <v>199990</v>
      </c>
      <c r="C38" s="54">
        <v>2</v>
      </c>
      <c r="D38" s="54">
        <f t="shared" si="0"/>
        <v>399980</v>
      </c>
      <c r="E38" s="54">
        <v>0</v>
      </c>
      <c r="F38" s="54">
        <f t="shared" si="1"/>
        <v>0</v>
      </c>
      <c r="G38" s="54">
        <v>1</v>
      </c>
      <c r="H38" s="54">
        <f t="shared" si="2"/>
        <v>199990</v>
      </c>
      <c r="I38" s="54">
        <v>2</v>
      </c>
      <c r="J38" s="54">
        <f t="shared" si="3"/>
        <v>399980</v>
      </c>
      <c r="K38" s="54">
        <v>0</v>
      </c>
      <c r="L38" s="54">
        <f t="shared" si="4"/>
        <v>0</v>
      </c>
      <c r="M38" s="54">
        <v>0</v>
      </c>
      <c r="N38" s="54">
        <f t="shared" si="5"/>
        <v>0</v>
      </c>
      <c r="O38" s="54">
        <v>0</v>
      </c>
      <c r="P38" s="54">
        <f t="shared" si="6"/>
        <v>0</v>
      </c>
      <c r="Q38" s="54">
        <v>0</v>
      </c>
      <c r="R38" s="54">
        <f t="shared" si="7"/>
        <v>0</v>
      </c>
      <c r="S38" s="54">
        <v>0</v>
      </c>
      <c r="T38" s="54">
        <f t="shared" si="8"/>
        <v>0</v>
      </c>
      <c r="U38" s="54">
        <v>1</v>
      </c>
      <c r="V38" s="54">
        <f t="shared" si="9"/>
        <v>199990</v>
      </c>
      <c r="W38" s="84">
        <f t="shared" si="10"/>
        <v>4.6359066606242328E-3</v>
      </c>
      <c r="X38" s="81">
        <f t="shared" si="12"/>
        <v>0.99072818667875151</v>
      </c>
      <c r="Y38" s="3" t="str">
        <f t="shared" si="11"/>
        <v>C</v>
      </c>
    </row>
    <row r="39" spans="1:25" x14ac:dyDescent="0.3">
      <c r="A39" s="52" t="s">
        <v>734</v>
      </c>
      <c r="B39" s="52">
        <v>199990</v>
      </c>
      <c r="C39" s="54">
        <v>2</v>
      </c>
      <c r="D39" s="54">
        <f t="shared" si="0"/>
        <v>399980</v>
      </c>
      <c r="E39" s="54">
        <v>1</v>
      </c>
      <c r="F39" s="54">
        <f t="shared" si="1"/>
        <v>199990</v>
      </c>
      <c r="G39" s="54">
        <v>1</v>
      </c>
      <c r="H39" s="54">
        <f t="shared" si="2"/>
        <v>199990</v>
      </c>
      <c r="I39" s="54">
        <v>1</v>
      </c>
      <c r="J39" s="54">
        <f t="shared" si="3"/>
        <v>199990</v>
      </c>
      <c r="K39" s="54">
        <v>0</v>
      </c>
      <c r="L39" s="54">
        <f t="shared" si="4"/>
        <v>0</v>
      </c>
      <c r="M39" s="54">
        <v>0</v>
      </c>
      <c r="N39" s="54">
        <f t="shared" si="5"/>
        <v>0</v>
      </c>
      <c r="O39" s="54">
        <v>1</v>
      </c>
      <c r="P39" s="54">
        <f t="shared" si="6"/>
        <v>199990</v>
      </c>
      <c r="Q39" s="54">
        <v>0</v>
      </c>
      <c r="R39" s="54">
        <f t="shared" si="7"/>
        <v>0</v>
      </c>
      <c r="S39" s="54">
        <v>0</v>
      </c>
      <c r="T39" s="54">
        <f t="shared" si="8"/>
        <v>0</v>
      </c>
      <c r="U39" s="54">
        <v>0</v>
      </c>
      <c r="V39" s="54">
        <f t="shared" si="9"/>
        <v>0</v>
      </c>
      <c r="W39" s="84">
        <f t="shared" si="10"/>
        <v>4.6359066606242328E-3</v>
      </c>
      <c r="X39" s="81">
        <f t="shared" si="12"/>
        <v>0.9953640933393757</v>
      </c>
      <c r="Y39" s="3" t="str">
        <f t="shared" si="11"/>
        <v>C</v>
      </c>
    </row>
    <row r="40" spans="1:25" x14ac:dyDescent="0.3">
      <c r="A40" s="52" t="s">
        <v>731</v>
      </c>
      <c r="B40" s="52">
        <v>199990</v>
      </c>
      <c r="C40" s="54">
        <v>1</v>
      </c>
      <c r="D40" s="54">
        <f t="shared" si="0"/>
        <v>199990</v>
      </c>
      <c r="E40" s="54">
        <v>0</v>
      </c>
      <c r="F40" s="54">
        <f t="shared" si="1"/>
        <v>0</v>
      </c>
      <c r="G40" s="54">
        <v>0</v>
      </c>
      <c r="H40" s="54">
        <f t="shared" si="2"/>
        <v>0</v>
      </c>
      <c r="I40" s="54">
        <v>0</v>
      </c>
      <c r="J40" s="54">
        <f t="shared" si="3"/>
        <v>0</v>
      </c>
      <c r="K40" s="54">
        <v>0</v>
      </c>
      <c r="L40" s="54">
        <f t="shared" si="4"/>
        <v>0</v>
      </c>
      <c r="M40" s="54">
        <v>0</v>
      </c>
      <c r="N40" s="54">
        <f t="shared" si="5"/>
        <v>0</v>
      </c>
      <c r="O40" s="54">
        <v>1</v>
      </c>
      <c r="P40" s="54">
        <f t="shared" si="6"/>
        <v>199990</v>
      </c>
      <c r="Q40" s="54">
        <v>0</v>
      </c>
      <c r="R40" s="54">
        <f t="shared" si="7"/>
        <v>0</v>
      </c>
      <c r="S40" s="54">
        <v>1</v>
      </c>
      <c r="T40" s="54">
        <f t="shared" si="8"/>
        <v>199990</v>
      </c>
      <c r="U40" s="54">
        <v>0</v>
      </c>
      <c r="V40" s="54">
        <f t="shared" si="9"/>
        <v>0</v>
      </c>
      <c r="W40" s="84">
        <f t="shared" si="10"/>
        <v>2.3179533303121164E-3</v>
      </c>
      <c r="X40" s="81">
        <f t="shared" si="12"/>
        <v>0.99768204666968785</v>
      </c>
      <c r="Y40" s="3" t="str">
        <f t="shared" si="11"/>
        <v>C</v>
      </c>
    </row>
    <row r="41" spans="1:25" x14ac:dyDescent="0.3">
      <c r="A41" s="52" t="s">
        <v>735</v>
      </c>
      <c r="B41" s="52">
        <v>199990</v>
      </c>
      <c r="C41" s="54">
        <v>1</v>
      </c>
      <c r="D41" s="54">
        <f t="shared" si="0"/>
        <v>199990</v>
      </c>
      <c r="E41" s="54">
        <v>0</v>
      </c>
      <c r="F41" s="54">
        <f t="shared" si="1"/>
        <v>0</v>
      </c>
      <c r="G41" s="54">
        <v>1</v>
      </c>
      <c r="H41" s="54">
        <f t="shared" si="2"/>
        <v>199990</v>
      </c>
      <c r="I41" s="54">
        <v>0</v>
      </c>
      <c r="J41" s="54">
        <f t="shared" si="3"/>
        <v>0</v>
      </c>
      <c r="K41" s="54">
        <v>0</v>
      </c>
      <c r="L41" s="54">
        <f t="shared" si="4"/>
        <v>0</v>
      </c>
      <c r="M41" s="54">
        <v>1</v>
      </c>
      <c r="N41" s="54">
        <f t="shared" si="5"/>
        <v>199990</v>
      </c>
      <c r="O41" s="54">
        <v>0</v>
      </c>
      <c r="P41" s="54">
        <f t="shared" si="6"/>
        <v>0</v>
      </c>
      <c r="Q41" s="54">
        <v>0</v>
      </c>
      <c r="R41" s="54">
        <f t="shared" si="7"/>
        <v>0</v>
      </c>
      <c r="S41" s="54">
        <v>0</v>
      </c>
      <c r="T41" s="54">
        <f t="shared" si="8"/>
        <v>0</v>
      </c>
      <c r="U41" s="54">
        <v>0</v>
      </c>
      <c r="V41" s="54">
        <f t="shared" si="9"/>
        <v>0</v>
      </c>
      <c r="W41" s="84">
        <f t="shared" si="10"/>
        <v>2.3179533303121164E-3</v>
      </c>
      <c r="X41" s="81">
        <f t="shared" si="12"/>
        <v>1</v>
      </c>
      <c r="Y41" s="3" t="str">
        <f t="shared" si="11"/>
        <v>C</v>
      </c>
    </row>
    <row r="42" spans="1:25" x14ac:dyDescent="0.3">
      <c r="X42" s="85"/>
    </row>
    <row r="43" spans="1:25" x14ac:dyDescent="0.3">
      <c r="X43" s="85"/>
    </row>
    <row r="44" spans="1:25" x14ac:dyDescent="0.3">
      <c r="A44" s="78" t="s">
        <v>4658</v>
      </c>
      <c r="B44" s="79">
        <f>SUM(D:D,F:F,H:H,J:J,L:L,N:N,P:P,R:R,T:T,V:V,)</f>
        <v>258836100</v>
      </c>
      <c r="X44" s="85"/>
    </row>
  </sheetData>
  <autoFilter ref="W1:W44" xr:uid="{00000000-0001-0000-1300-000000000000}">
    <sortState xmlns:xlrd2="http://schemas.microsoft.com/office/spreadsheetml/2017/richdata2" ref="A4:W44">
      <sortCondition descending="1" ref="W1:W44"/>
    </sortState>
  </autoFilter>
  <mergeCells count="4">
    <mergeCell ref="A1:A2"/>
    <mergeCell ref="B1:B2"/>
    <mergeCell ref="X1:X2"/>
    <mergeCell ref="Y1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D15"/>
  <sheetViews>
    <sheetView workbookViewId="0">
      <selection activeCell="D15" sqref="D15"/>
    </sheetView>
  </sheetViews>
  <sheetFormatPr defaultRowHeight="14.4" x14ac:dyDescent="0.3"/>
  <sheetData>
    <row r="1" spans="1:4" x14ac:dyDescent="0.3">
      <c r="A1" t="s">
        <v>4641</v>
      </c>
    </row>
    <row r="2" spans="1:4" x14ac:dyDescent="0.3">
      <c r="A2" t="s">
        <v>4642</v>
      </c>
    </row>
    <row r="3" spans="1:4" x14ac:dyDescent="0.3">
      <c r="A3" t="s">
        <v>4643</v>
      </c>
    </row>
    <row r="4" spans="1:4" x14ac:dyDescent="0.3">
      <c r="A4" t="s">
        <v>4644</v>
      </c>
    </row>
    <row r="5" spans="1:4" x14ac:dyDescent="0.3">
      <c r="A5" t="s">
        <v>85</v>
      </c>
    </row>
    <row r="6" spans="1:4" x14ac:dyDescent="0.3">
      <c r="A6" t="s">
        <v>757</v>
      </c>
    </row>
    <row r="7" spans="1:4" x14ac:dyDescent="0.3">
      <c r="A7" t="s">
        <v>4645</v>
      </c>
    </row>
    <row r="8" spans="1:4" x14ac:dyDescent="0.3">
      <c r="A8" t="s">
        <v>0</v>
      </c>
    </row>
    <row r="9" spans="1:4" x14ac:dyDescent="0.3">
      <c r="A9" t="s">
        <v>4646</v>
      </c>
    </row>
    <row r="10" spans="1:4" x14ac:dyDescent="0.3">
      <c r="A10" t="s">
        <v>4647</v>
      </c>
    </row>
    <row r="15" spans="1:4" x14ac:dyDescent="0.3">
      <c r="D15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W3115"/>
  <sheetViews>
    <sheetView topLeftCell="A13" workbookViewId="0">
      <selection activeCell="W34" sqref="W34:W39"/>
    </sheetView>
  </sheetViews>
  <sheetFormatPr defaultColWidth="8.88671875" defaultRowHeight="14.4" x14ac:dyDescent="0.3"/>
  <cols>
    <col min="1" max="2" width="9.5546875" bestFit="1" customWidth="1"/>
    <col min="3" max="3" width="10.33203125" bestFit="1" customWidth="1"/>
    <col min="4" max="4" width="14.88671875" bestFit="1" customWidth="1"/>
    <col min="5" max="5" width="15.33203125" bestFit="1" customWidth="1"/>
    <col min="6" max="7" width="9" bestFit="1" customWidth="1"/>
    <col min="9" max="9" width="9.6640625" bestFit="1" customWidth="1"/>
    <col min="10" max="10" width="14.33203125" customWidth="1"/>
    <col min="11" max="11" width="13.33203125" customWidth="1"/>
    <col min="12" max="12" width="12.6640625" bestFit="1" customWidth="1"/>
    <col min="13" max="13" width="9.88671875" bestFit="1" customWidth="1"/>
    <col min="14" max="14" width="11.5546875" bestFit="1" customWidth="1"/>
    <col min="15" max="15" width="9.33203125" bestFit="1" customWidth="1"/>
    <col min="16" max="16" width="10.33203125" bestFit="1" customWidth="1"/>
    <col min="17" max="17" width="10.109375" bestFit="1" customWidth="1"/>
    <col min="18" max="18" width="10.88671875" bestFit="1" customWidth="1"/>
    <col min="19" max="19" width="13.5546875" bestFit="1" customWidth="1"/>
    <col min="20" max="20" width="12.5546875" bestFit="1" customWidth="1"/>
    <col min="21" max="21" width="11.6640625" bestFit="1" customWidth="1"/>
    <col min="22" max="22" width="12.6640625" bestFit="1" customWidth="1"/>
    <col min="23" max="23" width="11.5546875" bestFit="1" customWidth="1"/>
    <col min="24" max="24" width="12.6640625" bestFit="1" customWidth="1"/>
    <col min="25" max="25" width="9.88671875" bestFit="1" customWidth="1"/>
    <col min="26" max="26" width="11.5546875" bestFit="1" customWidth="1"/>
  </cols>
  <sheetData>
    <row r="1" spans="1:13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22</v>
      </c>
      <c r="G1" s="10" t="s">
        <v>6</v>
      </c>
      <c r="I1" s="11" t="s">
        <v>7</v>
      </c>
      <c r="K1" s="90" t="s">
        <v>4662</v>
      </c>
    </row>
    <row r="2" spans="1:13" x14ac:dyDescent="0.3">
      <c r="A2" s="3" t="s">
        <v>8</v>
      </c>
      <c r="B2" s="3" t="s">
        <v>9</v>
      </c>
      <c r="C2" s="12">
        <v>40879</v>
      </c>
      <c r="D2" s="13">
        <v>3500</v>
      </c>
      <c r="E2" s="3">
        <v>3</v>
      </c>
      <c r="F2" s="3">
        <f t="shared" ref="F2:F65" si="0">D2/E2</f>
        <v>1166.6666666666667</v>
      </c>
      <c r="G2" s="3">
        <f>YEAR(C2)</f>
        <v>2011</v>
      </c>
      <c r="I2" t="s">
        <v>8</v>
      </c>
      <c r="J2" s="91">
        <f>SUMIFS($D:$D,$A:$A,I2,$C:$C,"&gt;=01.01.2012",$C:$C,"&lt;31.12.2012")</f>
        <v>10356720</v>
      </c>
      <c r="K2" s="85">
        <f>'Данные(3)'!J2/SUM('Данные(3)'!$J$2:$J$7)</f>
        <v>0.22449346322963998</v>
      </c>
    </row>
    <row r="3" spans="1:13" x14ac:dyDescent="0.3">
      <c r="A3" s="3" t="s">
        <v>8</v>
      </c>
      <c r="B3" s="3" t="s">
        <v>9</v>
      </c>
      <c r="C3" s="12">
        <v>40880</v>
      </c>
      <c r="D3" s="13">
        <v>7000</v>
      </c>
      <c r="E3" s="3">
        <v>2</v>
      </c>
      <c r="F3" s="3">
        <f t="shared" si="0"/>
        <v>3500</v>
      </c>
      <c r="G3" s="3">
        <f t="shared" ref="G3:G66" si="1">YEAR(C3)</f>
        <v>2011</v>
      </c>
      <c r="I3" t="s">
        <v>10</v>
      </c>
      <c r="J3" s="91">
        <f t="shared" ref="J3:J7" si="2">SUMIFS($D:$D,$A:$A,I3,$C:$C,"&gt;=01.01.2012",$C:$C,"&lt;31.12.2012")</f>
        <v>6132510</v>
      </c>
      <c r="K3" s="85">
        <f>'Данные(3)'!J3/SUM('Данные(3)'!$J$2:$J$7)</f>
        <v>0.13292899761607918</v>
      </c>
    </row>
    <row r="4" spans="1:13" x14ac:dyDescent="0.3">
      <c r="A4" s="3" t="s">
        <v>8</v>
      </c>
      <c r="B4" s="3" t="s">
        <v>9</v>
      </c>
      <c r="C4" s="12">
        <v>40881</v>
      </c>
      <c r="D4" s="13">
        <v>55000</v>
      </c>
      <c r="E4" s="3">
        <v>10</v>
      </c>
      <c r="F4" s="3">
        <f t="shared" si="0"/>
        <v>5500</v>
      </c>
      <c r="G4" s="3">
        <f t="shared" si="1"/>
        <v>2011</v>
      </c>
      <c r="I4" t="s">
        <v>11</v>
      </c>
      <c r="J4" s="91">
        <f t="shared" si="2"/>
        <v>8931159.8800000027</v>
      </c>
      <c r="K4" s="85">
        <f>'Данные(3)'!J4/SUM('Данные(3)'!$J$2:$J$7)</f>
        <v>0.19359285682328153</v>
      </c>
    </row>
    <row r="5" spans="1:13" x14ac:dyDescent="0.3">
      <c r="A5" s="3" t="s">
        <v>8</v>
      </c>
      <c r="B5" s="3" t="s">
        <v>9</v>
      </c>
      <c r="C5" s="12">
        <v>40882</v>
      </c>
      <c r="D5" s="13">
        <v>13000</v>
      </c>
      <c r="E5" s="3">
        <v>3</v>
      </c>
      <c r="F5" s="3">
        <f t="shared" si="0"/>
        <v>4333.333333333333</v>
      </c>
      <c r="G5" s="3">
        <f t="shared" si="1"/>
        <v>2011</v>
      </c>
      <c r="I5" t="s">
        <v>12</v>
      </c>
      <c r="J5" s="91">
        <f t="shared" si="2"/>
        <v>4624019.67</v>
      </c>
      <c r="K5" s="85">
        <f>'Данные(3)'!J5/SUM('Данные(3)'!$J$2:$J$7)</f>
        <v>0.10023078636482177</v>
      </c>
    </row>
    <row r="6" spans="1:13" x14ac:dyDescent="0.3">
      <c r="A6" s="3" t="s">
        <v>8</v>
      </c>
      <c r="B6" s="3" t="s">
        <v>9</v>
      </c>
      <c r="C6" s="12">
        <v>40885</v>
      </c>
      <c r="D6" s="13">
        <v>15000</v>
      </c>
      <c r="E6" s="3">
        <v>5</v>
      </c>
      <c r="F6" s="3">
        <f t="shared" si="0"/>
        <v>3000</v>
      </c>
      <c r="G6" s="3">
        <f t="shared" si="1"/>
        <v>2011</v>
      </c>
      <c r="I6" t="s">
        <v>13</v>
      </c>
      <c r="J6" s="91">
        <f t="shared" si="2"/>
        <v>5645830</v>
      </c>
      <c r="K6" s="85">
        <f>'Данные(3)'!J6/SUM('Данные(3)'!$J$2:$J$7)</f>
        <v>0.12237966552207633</v>
      </c>
    </row>
    <row r="7" spans="1:13" x14ac:dyDescent="0.3">
      <c r="A7" s="3" t="s">
        <v>8</v>
      </c>
      <c r="B7" s="3" t="s">
        <v>9</v>
      </c>
      <c r="C7" s="12">
        <v>40886</v>
      </c>
      <c r="D7" s="13">
        <v>23000</v>
      </c>
      <c r="E7" s="3">
        <v>6</v>
      </c>
      <c r="F7" s="3">
        <f t="shared" si="0"/>
        <v>3833.3333333333335</v>
      </c>
      <c r="G7" s="3">
        <f t="shared" si="1"/>
        <v>2011</v>
      </c>
      <c r="I7" t="s">
        <v>14</v>
      </c>
      <c r="J7" s="91">
        <f t="shared" si="2"/>
        <v>10443486.800000001</v>
      </c>
      <c r="K7" s="85">
        <f>'Данные(3)'!J7/SUM('Данные(3)'!$J$2:$J$7)</f>
        <v>0.2263742304441011</v>
      </c>
    </row>
    <row r="8" spans="1:13" x14ac:dyDescent="0.3">
      <c r="A8" s="3" t="s">
        <v>8</v>
      </c>
      <c r="B8" s="3" t="s">
        <v>9</v>
      </c>
      <c r="C8" s="12">
        <v>40887</v>
      </c>
      <c r="D8" s="13">
        <v>15500</v>
      </c>
      <c r="E8" s="3">
        <v>5</v>
      </c>
      <c r="F8" s="3">
        <f t="shared" si="0"/>
        <v>3100</v>
      </c>
      <c r="G8" s="3">
        <f t="shared" si="1"/>
        <v>2011</v>
      </c>
    </row>
    <row r="9" spans="1:13" x14ac:dyDescent="0.3">
      <c r="A9" s="3" t="s">
        <v>8</v>
      </c>
      <c r="B9" s="3" t="s">
        <v>9</v>
      </c>
      <c r="C9" s="12">
        <v>40888</v>
      </c>
      <c r="D9" s="13">
        <v>12000</v>
      </c>
      <c r="E9" s="3">
        <v>6</v>
      </c>
      <c r="F9" s="3">
        <f t="shared" si="0"/>
        <v>2000</v>
      </c>
      <c r="G9" s="3">
        <f t="shared" si="1"/>
        <v>2011</v>
      </c>
      <c r="I9" s="11" t="s">
        <v>15</v>
      </c>
      <c r="K9" s="90" t="s">
        <v>4663</v>
      </c>
    </row>
    <row r="10" spans="1:13" x14ac:dyDescent="0.3">
      <c r="A10" s="3" t="s">
        <v>8</v>
      </c>
      <c r="B10" s="3" t="s">
        <v>9</v>
      </c>
      <c r="C10" s="12">
        <v>40889</v>
      </c>
      <c r="D10" s="13">
        <v>17000</v>
      </c>
      <c r="E10" s="3">
        <v>2</v>
      </c>
      <c r="F10" s="3">
        <f t="shared" si="0"/>
        <v>8500</v>
      </c>
      <c r="G10" s="3">
        <f t="shared" si="1"/>
        <v>2011</v>
      </c>
      <c r="I10" t="s">
        <v>9</v>
      </c>
      <c r="J10" s="91">
        <f>SUMIFS($D:$D,$B:$B,I10,$C:$C,"&gt;=01.01.2012",$C:$C,"&lt;=31.12.2012")</f>
        <v>18624123.789999999</v>
      </c>
      <c r="K10" s="85">
        <f>J10/SUM($J$10:$J$13)</f>
        <v>0.40369866610612526</v>
      </c>
    </row>
    <row r="11" spans="1:13" x14ac:dyDescent="0.3">
      <c r="A11" s="3" t="s">
        <v>8</v>
      </c>
      <c r="B11" s="3" t="s">
        <v>9</v>
      </c>
      <c r="C11" s="12">
        <v>40892</v>
      </c>
      <c r="D11" s="13">
        <v>24000</v>
      </c>
      <c r="E11" s="3">
        <v>4</v>
      </c>
      <c r="F11" s="3">
        <f t="shared" si="0"/>
        <v>6000</v>
      </c>
      <c r="G11" s="3">
        <f t="shared" si="1"/>
        <v>2011</v>
      </c>
      <c r="I11" t="s">
        <v>16</v>
      </c>
      <c r="J11" s="91">
        <f t="shared" ref="J11:J13" si="3">SUMIFS($D:$D,$B:$B,I11,$C:$C,"&gt;=01.01.2012",$C:$C,"&lt;=31.12.2012")</f>
        <v>22105242.559999999</v>
      </c>
      <c r="K11" s="85">
        <f t="shared" ref="K11:K13" si="4">J11/SUM($J$10:$J$13)</f>
        <v>0.47915580008203695</v>
      </c>
    </row>
    <row r="12" spans="1:13" x14ac:dyDescent="0.3">
      <c r="A12" s="3" t="s">
        <v>8</v>
      </c>
      <c r="B12" s="3" t="s">
        <v>9</v>
      </c>
      <c r="C12" s="12">
        <v>40895</v>
      </c>
      <c r="D12" s="13">
        <v>20200</v>
      </c>
      <c r="E12" s="3">
        <v>5</v>
      </c>
      <c r="F12" s="3">
        <f t="shared" si="0"/>
        <v>4040</v>
      </c>
      <c r="G12" s="3">
        <f t="shared" si="1"/>
        <v>2011</v>
      </c>
      <c r="I12" t="s">
        <v>17</v>
      </c>
      <c r="J12" s="91">
        <f t="shared" si="3"/>
        <v>2356560</v>
      </c>
      <c r="K12" s="85">
        <f t="shared" si="4"/>
        <v>5.1081067723028194E-2</v>
      </c>
    </row>
    <row r="13" spans="1:13" x14ac:dyDescent="0.3">
      <c r="A13" s="3" t="s">
        <v>8</v>
      </c>
      <c r="B13" s="3" t="s">
        <v>9</v>
      </c>
      <c r="C13" s="12">
        <v>40896</v>
      </c>
      <c r="D13" s="13">
        <v>22500</v>
      </c>
      <c r="E13" s="3">
        <v>5</v>
      </c>
      <c r="F13" s="3">
        <f t="shared" si="0"/>
        <v>4500</v>
      </c>
      <c r="G13" s="3">
        <f t="shared" si="1"/>
        <v>2011</v>
      </c>
      <c r="I13" t="s">
        <v>18</v>
      </c>
      <c r="J13" s="91">
        <f t="shared" si="3"/>
        <v>3047800</v>
      </c>
      <c r="K13" s="85">
        <f t="shared" si="4"/>
        <v>6.606446608880967E-2</v>
      </c>
    </row>
    <row r="14" spans="1:13" x14ac:dyDescent="0.3">
      <c r="A14" s="3" t="s">
        <v>8</v>
      </c>
      <c r="B14" s="3" t="s">
        <v>9</v>
      </c>
      <c r="C14" s="12">
        <v>40899</v>
      </c>
      <c r="D14" s="13">
        <v>20500</v>
      </c>
      <c r="E14" s="3">
        <v>7</v>
      </c>
      <c r="F14" s="3">
        <f t="shared" si="0"/>
        <v>2928.5714285714284</v>
      </c>
      <c r="G14" s="3">
        <f t="shared" si="1"/>
        <v>2011</v>
      </c>
    </row>
    <row r="15" spans="1:13" x14ac:dyDescent="0.3">
      <c r="A15" s="3" t="s">
        <v>8</v>
      </c>
      <c r="B15" s="3" t="s">
        <v>9</v>
      </c>
      <c r="C15" s="12">
        <v>40902</v>
      </c>
      <c r="D15" s="13">
        <v>10000</v>
      </c>
      <c r="E15" s="3">
        <v>1</v>
      </c>
      <c r="F15" s="3">
        <f t="shared" si="0"/>
        <v>10000</v>
      </c>
      <c r="G15" s="3">
        <f t="shared" si="1"/>
        <v>2011</v>
      </c>
      <c r="I15" s="11" t="s">
        <v>19</v>
      </c>
    </row>
    <row r="16" spans="1:13" x14ac:dyDescent="0.3">
      <c r="A16" s="3" t="s">
        <v>8</v>
      </c>
      <c r="B16" s="3" t="s">
        <v>9</v>
      </c>
      <c r="C16" s="12">
        <v>40913</v>
      </c>
      <c r="D16" s="13">
        <v>10500</v>
      </c>
      <c r="E16" s="3">
        <v>3</v>
      </c>
      <c r="F16" s="3">
        <f t="shared" si="0"/>
        <v>3500</v>
      </c>
      <c r="G16" s="3">
        <f t="shared" si="1"/>
        <v>2012</v>
      </c>
      <c r="I16" s="3"/>
      <c r="J16" s="3" t="s">
        <v>9</v>
      </c>
      <c r="K16" s="3" t="s">
        <v>16</v>
      </c>
      <c r="L16" s="3" t="s">
        <v>17</v>
      </c>
      <c r="M16" s="3" t="s">
        <v>18</v>
      </c>
    </row>
    <row r="17" spans="1:13" x14ac:dyDescent="0.3">
      <c r="A17" s="3" t="s">
        <v>8</v>
      </c>
      <c r="B17" s="3" t="s">
        <v>9</v>
      </c>
      <c r="C17" s="12">
        <v>40914</v>
      </c>
      <c r="D17" s="13">
        <v>6000</v>
      </c>
      <c r="E17" s="3">
        <v>1</v>
      </c>
      <c r="F17" s="3">
        <f t="shared" si="0"/>
        <v>6000</v>
      </c>
      <c r="G17" s="3">
        <f t="shared" si="1"/>
        <v>2012</v>
      </c>
      <c r="I17" s="3" t="s">
        <v>8</v>
      </c>
      <c r="J17" s="13">
        <f>SUMIFS($D:$D,$A:$A,$I$17,$B:$B,'Данные(3)'!J16)</f>
        <v>4118950</v>
      </c>
      <c r="K17" s="13">
        <f>SUMIFS($D:$D,$A:$A,$I$17,$B:$B,'Данные(3)'!K16)</f>
        <v>7326500</v>
      </c>
      <c r="L17" s="13">
        <f>SUMIFS($D:$D,$A:$A,$I$17,$B:$B,'Данные(3)'!L16)</f>
        <v>74850</v>
      </c>
      <c r="M17" s="13">
        <f>SUMIFS($D:$D,$A:$A,$I$17,$B:$B,'Данные(3)'!M16)</f>
        <v>215100</v>
      </c>
    </row>
    <row r="18" spans="1:13" x14ac:dyDescent="0.3">
      <c r="A18" s="3" t="s">
        <v>8</v>
      </c>
      <c r="B18" s="3" t="s">
        <v>9</v>
      </c>
      <c r="C18" s="12">
        <v>40916</v>
      </c>
      <c r="D18" s="13">
        <v>4500</v>
      </c>
      <c r="E18" s="3">
        <v>2</v>
      </c>
      <c r="F18" s="3">
        <f t="shared" si="0"/>
        <v>2250</v>
      </c>
      <c r="G18" s="3">
        <f t="shared" si="1"/>
        <v>2012</v>
      </c>
      <c r="I18" s="3" t="s">
        <v>10</v>
      </c>
      <c r="J18" s="13">
        <f>SUMIFS($D:$D,$A:$A,$I$18,$B:$B,J16)</f>
        <v>2622110</v>
      </c>
      <c r="K18" s="13">
        <f t="shared" ref="K18:M18" si="5">SUMIFS($D:$D,$A:$A,$I$18,$B:$B,K16)</f>
        <v>2778200</v>
      </c>
      <c r="L18" s="13">
        <f t="shared" si="5"/>
        <v>912140</v>
      </c>
      <c r="M18" s="13">
        <f t="shared" si="5"/>
        <v>577000</v>
      </c>
    </row>
    <row r="19" spans="1:13" x14ac:dyDescent="0.3">
      <c r="A19" s="3" t="s">
        <v>8</v>
      </c>
      <c r="B19" s="3" t="s">
        <v>9</v>
      </c>
      <c r="C19" s="12">
        <v>40917</v>
      </c>
      <c r="D19" s="13">
        <v>19500</v>
      </c>
      <c r="E19" s="3">
        <v>5</v>
      </c>
      <c r="F19" s="3">
        <f t="shared" si="0"/>
        <v>3900</v>
      </c>
      <c r="G19" s="3">
        <f t="shared" si="1"/>
        <v>2012</v>
      </c>
      <c r="I19" s="3" t="s">
        <v>11</v>
      </c>
      <c r="J19" s="13">
        <f>SUMIFS($D:$D,$A:$A,$I$19,$B:$B,J16)</f>
        <v>4776500</v>
      </c>
      <c r="K19" s="13">
        <f t="shared" ref="K19:M19" si="6">SUMIFS($D:$D,$A:$A,$I$19,$B:$B,K16)</f>
        <v>4907909.8800000008</v>
      </c>
      <c r="L19" s="13">
        <f t="shared" si="6"/>
        <v>418650</v>
      </c>
      <c r="M19" s="13">
        <f t="shared" si="6"/>
        <v>127900</v>
      </c>
    </row>
    <row r="20" spans="1:13" x14ac:dyDescent="0.3">
      <c r="A20" s="3" t="s">
        <v>8</v>
      </c>
      <c r="B20" s="3" t="s">
        <v>9</v>
      </c>
      <c r="C20" s="12">
        <v>40920</v>
      </c>
      <c r="D20" s="13">
        <v>19500</v>
      </c>
      <c r="E20" s="3">
        <v>3</v>
      </c>
      <c r="F20" s="3">
        <f t="shared" si="0"/>
        <v>6500</v>
      </c>
      <c r="G20" s="3">
        <f t="shared" si="1"/>
        <v>2012</v>
      </c>
      <c r="I20" s="3" t="s">
        <v>12</v>
      </c>
      <c r="J20" s="13">
        <f>SUMIFS($D:$D,$A:$A,$I$20,$B:$B,J16)</f>
        <v>2762950</v>
      </c>
      <c r="K20" s="13">
        <f t="shared" ref="K20:M20" si="7">SUMIFS($D:$D,$A:$A,$I$20,$B:$B,K16)</f>
        <v>2389959.67</v>
      </c>
      <c r="L20" s="13">
        <f t="shared" si="7"/>
        <v>181060</v>
      </c>
      <c r="M20" s="13">
        <f t="shared" si="7"/>
        <v>0</v>
      </c>
    </row>
    <row r="21" spans="1:13" x14ac:dyDescent="0.3">
      <c r="A21" s="3" t="s">
        <v>8</v>
      </c>
      <c r="B21" s="3" t="s">
        <v>9</v>
      </c>
      <c r="C21" s="12">
        <v>40921</v>
      </c>
      <c r="D21" s="13">
        <v>17000</v>
      </c>
      <c r="E21" s="3">
        <v>4</v>
      </c>
      <c r="F21" s="3">
        <f t="shared" si="0"/>
        <v>4250</v>
      </c>
      <c r="G21" s="3">
        <f t="shared" si="1"/>
        <v>2012</v>
      </c>
      <c r="I21" s="3" t="s">
        <v>13</v>
      </c>
      <c r="J21" s="13">
        <f>SUMIFS($D:$D,$A:$A,$I$21,$B:$B,J16)</f>
        <v>3183750</v>
      </c>
      <c r="K21" s="13">
        <f t="shared" ref="K21:M21" si="8">SUMIFS($D:$D,$A:$A,$I$21,$B:$B,K16)</f>
        <v>2528130</v>
      </c>
      <c r="L21" s="13">
        <f t="shared" si="8"/>
        <v>373300</v>
      </c>
      <c r="M21" s="13">
        <f t="shared" si="8"/>
        <v>260450</v>
      </c>
    </row>
    <row r="22" spans="1:13" x14ac:dyDescent="0.3">
      <c r="A22" s="3" t="s">
        <v>8</v>
      </c>
      <c r="B22" s="3" t="s">
        <v>9</v>
      </c>
      <c r="C22" s="12">
        <v>40922</v>
      </c>
      <c r="D22" s="13">
        <v>30000</v>
      </c>
      <c r="E22" s="3">
        <v>6</v>
      </c>
      <c r="F22" s="3">
        <f t="shared" si="0"/>
        <v>5000</v>
      </c>
      <c r="G22" s="3">
        <f t="shared" si="1"/>
        <v>2012</v>
      </c>
      <c r="I22" s="3" t="s">
        <v>14</v>
      </c>
      <c r="J22" s="13">
        <f>SUMIFS($D:$D,$A:$A,$I$22,$B:$B,J16)</f>
        <v>3690363.79</v>
      </c>
      <c r="K22" s="13">
        <f t="shared" ref="K22:M22" si="9">SUMIFS($D:$D,$A:$A,$I$22,$B:$B,K16)</f>
        <v>5119373.01</v>
      </c>
      <c r="L22" s="13">
        <f t="shared" si="9"/>
        <v>802450</v>
      </c>
      <c r="M22" s="13">
        <f t="shared" si="9"/>
        <v>2234750</v>
      </c>
    </row>
    <row r="23" spans="1:13" x14ac:dyDescent="0.3">
      <c r="A23" s="3" t="s">
        <v>8</v>
      </c>
      <c r="B23" s="3" t="s">
        <v>9</v>
      </c>
      <c r="C23" s="12">
        <v>40923</v>
      </c>
      <c r="D23" s="13">
        <v>20000</v>
      </c>
      <c r="E23" s="3">
        <v>6</v>
      </c>
      <c r="F23" s="3">
        <f t="shared" si="0"/>
        <v>3333.3333333333335</v>
      </c>
      <c r="G23" s="3">
        <f t="shared" si="1"/>
        <v>2012</v>
      </c>
    </row>
    <row r="24" spans="1:13" ht="15" thickBot="1" x14ac:dyDescent="0.35">
      <c r="A24" s="3" t="s">
        <v>8</v>
      </c>
      <c r="B24" s="3" t="s">
        <v>9</v>
      </c>
      <c r="C24" s="12">
        <v>40924</v>
      </c>
      <c r="D24" s="13">
        <v>1500</v>
      </c>
      <c r="E24" s="3">
        <v>1</v>
      </c>
      <c r="F24" s="3">
        <f t="shared" si="0"/>
        <v>1500</v>
      </c>
      <c r="G24" s="3">
        <f t="shared" si="1"/>
        <v>2012</v>
      </c>
      <c r="I24" s="11" t="s">
        <v>20</v>
      </c>
      <c r="J24" t="s">
        <v>16</v>
      </c>
    </row>
    <row r="25" spans="1:13" ht="43.8" thickBot="1" x14ac:dyDescent="0.35">
      <c r="A25" s="3" t="s">
        <v>8</v>
      </c>
      <c r="B25" s="3" t="s">
        <v>9</v>
      </c>
      <c r="C25" s="12">
        <v>40927</v>
      </c>
      <c r="D25" s="13">
        <v>31500</v>
      </c>
      <c r="E25" s="3">
        <v>8</v>
      </c>
      <c r="F25" s="3">
        <f t="shared" si="0"/>
        <v>3937.5</v>
      </c>
      <c r="G25" s="3">
        <f t="shared" si="1"/>
        <v>2012</v>
      </c>
      <c r="I25" s="14" t="s">
        <v>8</v>
      </c>
      <c r="J25" s="15">
        <f>SUMIFS($D:$D,$A:$A,I25,$C:$C,"&gt;=01.01.2012",$C:$C,"&lt;=31.12.2012",$B:$B,$J$24)</f>
        <v>6436620</v>
      </c>
      <c r="K25" s="92" t="s">
        <v>4664</v>
      </c>
    </row>
    <row r="26" spans="1:13" ht="15" thickBot="1" x14ac:dyDescent="0.35">
      <c r="A26" s="3" t="s">
        <v>8</v>
      </c>
      <c r="B26" s="3" t="s">
        <v>9</v>
      </c>
      <c r="C26" s="12">
        <v>40930</v>
      </c>
      <c r="D26" s="13">
        <v>25600</v>
      </c>
      <c r="E26" s="3">
        <v>5</v>
      </c>
      <c r="F26" s="3">
        <f t="shared" si="0"/>
        <v>5120</v>
      </c>
      <c r="G26" s="3">
        <f t="shared" si="1"/>
        <v>2012</v>
      </c>
      <c r="I26" s="15" t="s">
        <v>10</v>
      </c>
      <c r="J26" s="15">
        <f t="shared" ref="J26:J30" si="10">SUMIFS($D:$D,$A:$A,I26,$C:$C,"&gt;=01.01.2012",$C:$C,"&lt;=31.12.2012",$B:$B,$J$24)</f>
        <v>2447600</v>
      </c>
    </row>
    <row r="27" spans="1:13" ht="15" thickBot="1" x14ac:dyDescent="0.35">
      <c r="A27" s="3" t="s">
        <v>8</v>
      </c>
      <c r="B27" s="3" t="s">
        <v>9</v>
      </c>
      <c r="C27" s="12">
        <v>40931</v>
      </c>
      <c r="D27" s="13">
        <v>27000</v>
      </c>
      <c r="E27" s="3">
        <v>5</v>
      </c>
      <c r="F27" s="3">
        <f t="shared" si="0"/>
        <v>5400</v>
      </c>
      <c r="G27" s="3">
        <f t="shared" si="1"/>
        <v>2012</v>
      </c>
      <c r="I27" s="15" t="s">
        <v>11</v>
      </c>
      <c r="J27" s="15">
        <f t="shared" si="10"/>
        <v>4236009.8800000008</v>
      </c>
    </row>
    <row r="28" spans="1:13" ht="15" thickBot="1" x14ac:dyDescent="0.35">
      <c r="A28" s="3" t="s">
        <v>8</v>
      </c>
      <c r="B28" s="3" t="s">
        <v>9</v>
      </c>
      <c r="C28" s="12">
        <v>40934</v>
      </c>
      <c r="D28" s="13">
        <v>1000</v>
      </c>
      <c r="E28" s="3">
        <v>1</v>
      </c>
      <c r="F28" s="3">
        <f t="shared" si="0"/>
        <v>1000</v>
      </c>
      <c r="G28" s="3">
        <f t="shared" si="1"/>
        <v>2012</v>
      </c>
      <c r="I28" s="15" t="s">
        <v>12</v>
      </c>
      <c r="J28" s="15">
        <f t="shared" si="10"/>
        <v>2126459.67</v>
      </c>
    </row>
    <row r="29" spans="1:13" ht="15" thickBot="1" x14ac:dyDescent="0.35">
      <c r="A29" s="3" t="s">
        <v>8</v>
      </c>
      <c r="B29" s="3" t="s">
        <v>9</v>
      </c>
      <c r="C29" s="12">
        <v>40941</v>
      </c>
      <c r="D29" s="13">
        <v>61800</v>
      </c>
      <c r="E29" s="3">
        <v>13</v>
      </c>
      <c r="F29" s="3">
        <f t="shared" si="0"/>
        <v>4753.8461538461543</v>
      </c>
      <c r="G29" s="3">
        <f t="shared" si="1"/>
        <v>2012</v>
      </c>
      <c r="I29" s="15" t="s">
        <v>13</v>
      </c>
      <c r="J29" s="15">
        <f t="shared" si="10"/>
        <v>2265380</v>
      </c>
    </row>
    <row r="30" spans="1:13" ht="15" thickBot="1" x14ac:dyDescent="0.35">
      <c r="A30" s="3" t="s">
        <v>8</v>
      </c>
      <c r="B30" s="3" t="s">
        <v>9</v>
      </c>
      <c r="C30" s="12">
        <v>40943</v>
      </c>
      <c r="D30" s="13">
        <v>15500</v>
      </c>
      <c r="E30" s="3">
        <v>6</v>
      </c>
      <c r="F30" s="3">
        <f t="shared" si="0"/>
        <v>2583.3333333333335</v>
      </c>
      <c r="G30" s="3">
        <f t="shared" si="1"/>
        <v>2012</v>
      </c>
      <c r="I30" s="15" t="s">
        <v>14</v>
      </c>
      <c r="J30" s="15">
        <f t="shared" si="10"/>
        <v>4593173.01</v>
      </c>
    </row>
    <row r="31" spans="1:13" x14ac:dyDescent="0.3">
      <c r="A31" s="3" t="s">
        <v>8</v>
      </c>
      <c r="B31" s="3" t="s">
        <v>9</v>
      </c>
      <c r="C31" s="12">
        <v>40945</v>
      </c>
      <c r="D31" s="13">
        <v>22000</v>
      </c>
      <c r="E31" s="3">
        <v>6</v>
      </c>
      <c r="F31" s="3">
        <f t="shared" si="0"/>
        <v>3666.6666666666665</v>
      </c>
      <c r="G31" s="3">
        <f t="shared" si="1"/>
        <v>2012</v>
      </c>
    </row>
    <row r="32" spans="1:13" x14ac:dyDescent="0.3">
      <c r="A32" s="3" t="s">
        <v>8</v>
      </c>
      <c r="B32" s="3" t="s">
        <v>9</v>
      </c>
      <c r="C32" s="12">
        <v>40948</v>
      </c>
      <c r="D32" s="13">
        <v>22500</v>
      </c>
      <c r="E32" s="3">
        <v>5</v>
      </c>
      <c r="F32" s="3">
        <f t="shared" si="0"/>
        <v>4500</v>
      </c>
      <c r="G32" s="3">
        <f t="shared" si="1"/>
        <v>2012</v>
      </c>
    </row>
    <row r="33" spans="1:23" x14ac:dyDescent="0.3">
      <c r="A33" s="3" t="s">
        <v>8</v>
      </c>
      <c r="B33" s="3" t="s">
        <v>9</v>
      </c>
      <c r="C33" s="12">
        <v>40949</v>
      </c>
      <c r="D33" s="13">
        <v>66500</v>
      </c>
      <c r="E33" s="3">
        <v>5</v>
      </c>
      <c r="F33" s="3">
        <f t="shared" si="0"/>
        <v>13300</v>
      </c>
      <c r="G33" s="3">
        <f t="shared" si="1"/>
        <v>2012</v>
      </c>
      <c r="I33" s="11" t="s">
        <v>21</v>
      </c>
      <c r="J33" s="17">
        <v>40878</v>
      </c>
      <c r="K33" s="17">
        <f>EDATE(J33,1)</f>
        <v>40909</v>
      </c>
      <c r="L33" s="17">
        <f t="shared" ref="L33:W33" si="11">EDATE(K33,1)</f>
        <v>40940</v>
      </c>
      <c r="M33" s="17">
        <f t="shared" si="11"/>
        <v>40969</v>
      </c>
      <c r="N33" s="17">
        <f t="shared" si="11"/>
        <v>41000</v>
      </c>
      <c r="O33" s="17">
        <f t="shared" si="11"/>
        <v>41030</v>
      </c>
      <c r="P33" s="17">
        <f t="shared" si="11"/>
        <v>41061</v>
      </c>
      <c r="Q33" s="17">
        <f t="shared" si="11"/>
        <v>41091</v>
      </c>
      <c r="R33" s="17">
        <f t="shared" si="11"/>
        <v>41122</v>
      </c>
      <c r="S33" s="17">
        <f t="shared" si="11"/>
        <v>41153</v>
      </c>
      <c r="T33" s="17">
        <f t="shared" si="11"/>
        <v>41183</v>
      </c>
      <c r="U33" s="17">
        <f t="shared" si="11"/>
        <v>41214</v>
      </c>
      <c r="V33" s="17">
        <f t="shared" si="11"/>
        <v>41244</v>
      </c>
      <c r="W33" s="17">
        <f t="shared" si="11"/>
        <v>41275</v>
      </c>
    </row>
    <row r="34" spans="1:23" x14ac:dyDescent="0.3">
      <c r="A34" s="3" t="s">
        <v>8</v>
      </c>
      <c r="B34" s="3" t="s">
        <v>9</v>
      </c>
      <c r="C34" s="12">
        <v>40951</v>
      </c>
      <c r="D34" s="13">
        <v>2300</v>
      </c>
      <c r="E34" s="3">
        <v>2</v>
      </c>
      <c r="F34" s="3">
        <f t="shared" si="0"/>
        <v>1150</v>
      </c>
      <c r="G34" s="3">
        <f t="shared" si="1"/>
        <v>2012</v>
      </c>
      <c r="I34" t="s">
        <v>8</v>
      </c>
      <c r="J34" s="16">
        <f>SUMIFS(D:D,$A:$A,$I$34,$C:$C,"&gt;=01.12.2011",$C:$C,"&lt;=31.12.2011")</f>
        <v>682780</v>
      </c>
      <c r="K34" s="16">
        <f>SUMIFS(D:D,$A:$A,I34,$C:$C,"&gt;=01.01.2012",$C:$C,"&lt;=31.01.2012")</f>
        <v>664150</v>
      </c>
      <c r="L34" s="16">
        <f>SUMIFS(D:D,$A:$A,I34,$C:$C,"&gt;=01.02.2012",$C:$C,"&lt;=29.02.2012")</f>
        <v>858400</v>
      </c>
      <c r="M34" s="16">
        <f>SUMIFS(D:D,$A:$A,I34,$C:$C,"&gt;=01.03.2012",$C:$C,"&lt;=31.03.2012")</f>
        <v>928100</v>
      </c>
      <c r="N34" s="16">
        <f>SUMIFS(D:D,$A:$A,I34,$C:$C,"&gt;=01.04.2012",$C:$C,"&lt;=30.04.2012")</f>
        <v>870800</v>
      </c>
      <c r="O34" s="16">
        <f>SUMIFS(D:D,$A:$A,I34,$C:$C,"&gt;=01.05.2012",$C:$C,"&lt;=31.05.2012")</f>
        <v>731950</v>
      </c>
      <c r="P34" s="16">
        <f>SUMIFS(D:D,$A:$A,I34,$C:$C,"&gt;=01.06.2012",$C:$C,"&lt;=30.06.2012")</f>
        <v>621700</v>
      </c>
      <c r="Q34" s="16">
        <f>SUMIFS(D:D,$A:$A,I34,$C:$C,"&gt;=01.07.2012",$C:$C,"&lt;=31.07.2012")</f>
        <v>836500</v>
      </c>
      <c r="R34" s="16">
        <f>SUMIFS(D:D,$A:$A,I34,$C:$C,"&gt;=01.08.2012",$C:$C,"&lt;=31.08.2012")</f>
        <v>864700</v>
      </c>
      <c r="S34" s="16">
        <f>SUMIFS(D:D,$A:$A,I34,$C:$C,"&gt;=01.09.2012",$C:$C,"&lt;=30.09.2012")</f>
        <v>958280</v>
      </c>
      <c r="T34" s="16">
        <f>SUMIFS(D:D,$A:$A,I34,$C:$C,"&gt;=01.10.2012",$C:$C,"&lt;=31.10.2012")</f>
        <v>859760</v>
      </c>
      <c r="U34" s="16">
        <f>SUMIFS(D:D,$A:$A,I34,$C:$C,"&gt;=01.11.2012",$C:$C,"&lt;=30.11.2012")</f>
        <v>1006680</v>
      </c>
      <c r="V34" s="16">
        <f>SUMIFS(D:D,$A:$A,I34,$C:$C,"&gt;=01.12.2012",$C:$C,"&lt;=31.12.2012")</f>
        <v>1155700</v>
      </c>
      <c r="W34" s="16">
        <f>SUMIFS(D:D,$A:$A,I34,$C:$C,"&gt;=01.01.2013",$C:$C,"&lt;=31.01.2013")</f>
        <v>695900</v>
      </c>
    </row>
    <row r="35" spans="1:23" x14ac:dyDescent="0.3">
      <c r="A35" s="3" t="s">
        <v>8</v>
      </c>
      <c r="B35" s="3" t="s">
        <v>9</v>
      </c>
      <c r="C35" s="12">
        <v>40955</v>
      </c>
      <c r="D35" s="13">
        <v>69500</v>
      </c>
      <c r="E35" s="3">
        <v>10</v>
      </c>
      <c r="F35" s="3">
        <f t="shared" si="0"/>
        <v>6950</v>
      </c>
      <c r="G35" s="3">
        <f t="shared" si="1"/>
        <v>2012</v>
      </c>
      <c r="I35" t="s">
        <v>10</v>
      </c>
      <c r="J35" s="16">
        <f t="shared" ref="J35:J39" si="12">SUMIFS(D:D,$A:$A,I35,$C:$C,"&gt;=01.12.2011",$C:$C,"&lt;=31.12.2011")</f>
        <v>451150</v>
      </c>
      <c r="K35" s="16">
        <f t="shared" ref="K35:K39" si="13">SUMIFS(D:D,$A:$A,I35,$C:$C,"&gt;=01.01.2012",$C:$C,"&lt;=31.01.2012")</f>
        <v>386950</v>
      </c>
      <c r="L35" s="16">
        <f t="shared" ref="L35:L39" si="14">SUMIFS(D:D,$A:$A,I35,$C:$C,"&gt;=01.02.2012",$C:$C,"&lt;=29.02.2012")</f>
        <v>452950</v>
      </c>
      <c r="M35" s="16">
        <f t="shared" ref="M35:M39" si="15">SUMIFS(D:D,$A:$A,I35,$C:$C,"&gt;=01.03.2012",$C:$C,"&lt;=31.03.2012")</f>
        <v>628800</v>
      </c>
      <c r="N35" s="16">
        <f t="shared" ref="N35:N39" si="16">SUMIFS(D:D,$A:$A,I35,$C:$C,"&gt;=01.04.2012",$C:$C,"&lt;=30.04.2012")</f>
        <v>570800</v>
      </c>
      <c r="O35" s="16">
        <f t="shared" ref="O35:O39" si="17">SUMIFS(D:D,$A:$A,I35,$C:$C,"&gt;=01.05.2012",$C:$C,"&lt;=31.05.2012")</f>
        <v>341700</v>
      </c>
      <c r="P35" s="16">
        <f t="shared" ref="P35:P39" si="18">SUMIFS(D:D,$A:$A,I35,$C:$C,"&gt;=01.06.2012",$C:$C,"&lt;=30.06.2012")</f>
        <v>495500</v>
      </c>
      <c r="Q35" s="16">
        <f t="shared" ref="Q35:Q39" si="19">SUMIFS(D:D,$A:$A,I35,$C:$C,"&gt;=01.07.2012",$C:$C,"&lt;=31.07.2012")</f>
        <v>511150</v>
      </c>
      <c r="R35" s="16">
        <f t="shared" ref="R35:R39" si="20">SUMIFS(D:D,$A:$A,I35,$C:$C,"&gt;=01.08.2012",$C:$C,"&lt;=31.08.2012")</f>
        <v>462700</v>
      </c>
      <c r="S35" s="16">
        <f t="shared" ref="S35:S39" si="21">SUMIFS(D:D,$A:$A,I35,$C:$C,"&gt;=01.09.2012",$C:$C,"&lt;=30.09.2012")</f>
        <v>524300</v>
      </c>
      <c r="T35" s="16">
        <f t="shared" ref="T35:T39" si="22">SUMIFS(D:D,$A:$A,I35,$C:$C,"&gt;=01.10.2012",$C:$C,"&lt;=31.10.2012")</f>
        <v>527350</v>
      </c>
      <c r="U35" s="16">
        <f t="shared" ref="U35:U39" si="23">SUMIFS(D:D,$A:$A,I35,$C:$C,"&gt;=01.11.2012",$C:$C,"&lt;=30.11.2012")</f>
        <v>540800</v>
      </c>
      <c r="V35" s="16">
        <f t="shared" ref="V35:V39" si="24">SUMIFS(D:D,$A:$A,I35,$C:$C,"&gt;=01.12.2012",$C:$C,"&lt;=31.12.2012")</f>
        <v>689510</v>
      </c>
      <c r="W35" s="16">
        <f t="shared" ref="W35:W39" si="25">SUMIFS(D:D,$A:$A,I35,$C:$C,"&gt;=01.01.2013",$C:$C,"&lt;=31.01.2013")</f>
        <v>305790</v>
      </c>
    </row>
    <row r="36" spans="1:23" x14ac:dyDescent="0.3">
      <c r="A36" s="3" t="s">
        <v>8</v>
      </c>
      <c r="B36" s="3" t="s">
        <v>9</v>
      </c>
      <c r="C36" s="12">
        <v>40956</v>
      </c>
      <c r="D36" s="13">
        <v>34000</v>
      </c>
      <c r="E36" s="3">
        <v>8</v>
      </c>
      <c r="F36" s="3">
        <f t="shared" si="0"/>
        <v>4250</v>
      </c>
      <c r="G36" s="3">
        <f t="shared" si="1"/>
        <v>2012</v>
      </c>
      <c r="I36" t="s">
        <v>11</v>
      </c>
      <c r="J36" s="16">
        <f t="shared" si="12"/>
        <v>739300</v>
      </c>
      <c r="K36" s="16">
        <f t="shared" si="13"/>
        <v>514891.53</v>
      </c>
      <c r="L36" s="16">
        <f t="shared" si="14"/>
        <v>586663.93999999994</v>
      </c>
      <c r="M36" s="16">
        <f t="shared" si="15"/>
        <v>788474.81</v>
      </c>
      <c r="N36" s="16">
        <f t="shared" si="16"/>
        <v>872153.32</v>
      </c>
      <c r="O36" s="16">
        <f t="shared" si="17"/>
        <v>454964.94</v>
      </c>
      <c r="P36" s="16">
        <f t="shared" si="18"/>
        <v>482085.87000000005</v>
      </c>
      <c r="Q36" s="16">
        <f t="shared" si="19"/>
        <v>769018.48</v>
      </c>
      <c r="R36" s="16">
        <f t="shared" si="20"/>
        <v>766300</v>
      </c>
      <c r="S36" s="16">
        <f t="shared" si="21"/>
        <v>835277.24</v>
      </c>
      <c r="T36" s="16">
        <f t="shared" si="22"/>
        <v>946298.14</v>
      </c>
      <c r="U36" s="16">
        <f t="shared" si="23"/>
        <v>948600</v>
      </c>
      <c r="V36" s="16">
        <f t="shared" si="24"/>
        <v>966431.6100000001</v>
      </c>
      <c r="W36" s="16">
        <f t="shared" si="25"/>
        <v>560500</v>
      </c>
    </row>
    <row r="37" spans="1:23" x14ac:dyDescent="0.3">
      <c r="A37" s="3" t="s">
        <v>8</v>
      </c>
      <c r="B37" s="3" t="s">
        <v>9</v>
      </c>
      <c r="C37" s="12">
        <v>40962</v>
      </c>
      <c r="D37" s="13">
        <v>35000</v>
      </c>
      <c r="E37" s="3">
        <v>4</v>
      </c>
      <c r="F37" s="3">
        <f t="shared" si="0"/>
        <v>8750</v>
      </c>
      <c r="G37" s="3">
        <f t="shared" si="1"/>
        <v>2012</v>
      </c>
      <c r="I37" t="s">
        <v>12</v>
      </c>
      <c r="J37" s="16">
        <f t="shared" si="12"/>
        <v>445500</v>
      </c>
      <c r="K37" s="16">
        <f t="shared" si="13"/>
        <v>269360</v>
      </c>
      <c r="L37" s="16">
        <f t="shared" si="14"/>
        <v>428750</v>
      </c>
      <c r="M37" s="16">
        <f t="shared" si="15"/>
        <v>507900</v>
      </c>
      <c r="N37" s="16">
        <f t="shared" si="16"/>
        <v>339500</v>
      </c>
      <c r="O37" s="16">
        <f t="shared" si="17"/>
        <v>367909.67</v>
      </c>
      <c r="P37" s="16">
        <f t="shared" si="18"/>
        <v>254400</v>
      </c>
      <c r="Q37" s="16">
        <f t="shared" si="19"/>
        <v>313000</v>
      </c>
      <c r="R37" s="16">
        <f t="shared" si="20"/>
        <v>350800</v>
      </c>
      <c r="S37" s="16">
        <f t="shared" si="21"/>
        <v>393000</v>
      </c>
      <c r="T37" s="16">
        <f t="shared" si="22"/>
        <v>393100</v>
      </c>
      <c r="U37" s="16">
        <f t="shared" si="23"/>
        <v>491900</v>
      </c>
      <c r="V37" s="16">
        <f t="shared" si="24"/>
        <v>514400</v>
      </c>
      <c r="W37" s="16">
        <f t="shared" si="25"/>
        <v>264450</v>
      </c>
    </row>
    <row r="38" spans="1:23" x14ac:dyDescent="0.3">
      <c r="A38" s="3" t="s">
        <v>8</v>
      </c>
      <c r="B38" s="3" t="s">
        <v>9</v>
      </c>
      <c r="C38" s="12">
        <v>40964</v>
      </c>
      <c r="D38" s="13">
        <v>22500</v>
      </c>
      <c r="E38" s="3">
        <v>4</v>
      </c>
      <c r="F38" s="3">
        <f t="shared" si="0"/>
        <v>5625</v>
      </c>
      <c r="G38" s="3">
        <f t="shared" si="1"/>
        <v>2012</v>
      </c>
      <c r="I38" t="s">
        <v>13</v>
      </c>
      <c r="J38" s="16">
        <f t="shared" si="12"/>
        <v>355100</v>
      </c>
      <c r="K38" s="16">
        <f t="shared" si="13"/>
        <v>402200</v>
      </c>
      <c r="L38" s="16">
        <f t="shared" si="14"/>
        <v>392500</v>
      </c>
      <c r="M38" s="16">
        <f t="shared" si="15"/>
        <v>480800</v>
      </c>
      <c r="N38" s="16">
        <f t="shared" si="16"/>
        <v>464030</v>
      </c>
      <c r="O38" s="16">
        <f t="shared" si="17"/>
        <v>341450</v>
      </c>
      <c r="P38" s="16">
        <f t="shared" si="18"/>
        <v>294400</v>
      </c>
      <c r="Q38" s="16">
        <f t="shared" si="19"/>
        <v>465350</v>
      </c>
      <c r="R38" s="16">
        <f t="shared" si="20"/>
        <v>507350</v>
      </c>
      <c r="S38" s="16">
        <f t="shared" si="21"/>
        <v>540550</v>
      </c>
      <c r="T38" s="16">
        <f t="shared" si="22"/>
        <v>550800</v>
      </c>
      <c r="U38" s="16">
        <f t="shared" si="23"/>
        <v>591300</v>
      </c>
      <c r="V38" s="16">
        <f t="shared" si="24"/>
        <v>615100</v>
      </c>
      <c r="W38" s="16">
        <f t="shared" si="25"/>
        <v>344700</v>
      </c>
    </row>
    <row r="39" spans="1:23" x14ac:dyDescent="0.3">
      <c r="A39" s="3" t="s">
        <v>8</v>
      </c>
      <c r="B39" s="3" t="s">
        <v>9</v>
      </c>
      <c r="C39" s="12">
        <v>40970</v>
      </c>
      <c r="D39" s="13">
        <v>11000</v>
      </c>
      <c r="E39" s="3">
        <v>2</v>
      </c>
      <c r="F39" s="3">
        <f t="shared" si="0"/>
        <v>5500</v>
      </c>
      <c r="G39" s="3">
        <f t="shared" si="1"/>
        <v>2012</v>
      </c>
      <c r="I39" t="s">
        <v>14</v>
      </c>
      <c r="J39" s="16">
        <f t="shared" si="12"/>
        <v>890000</v>
      </c>
      <c r="K39" s="16">
        <f t="shared" si="13"/>
        <v>922800</v>
      </c>
      <c r="L39" s="16">
        <f t="shared" si="14"/>
        <v>883900</v>
      </c>
      <c r="M39" s="16">
        <f t="shared" si="15"/>
        <v>903100</v>
      </c>
      <c r="N39" s="16">
        <f t="shared" si="16"/>
        <v>964280</v>
      </c>
      <c r="O39" s="16">
        <f t="shared" si="17"/>
        <v>838250</v>
      </c>
      <c r="P39" s="16">
        <f t="shared" si="18"/>
        <v>943213.79</v>
      </c>
      <c r="Q39" s="16">
        <f t="shared" si="19"/>
        <v>941550</v>
      </c>
      <c r="R39" s="16">
        <f t="shared" si="20"/>
        <v>953400</v>
      </c>
      <c r="S39" s="16">
        <f t="shared" si="21"/>
        <v>776723.01</v>
      </c>
      <c r="T39" s="16">
        <f t="shared" si="22"/>
        <v>815220</v>
      </c>
      <c r="U39" s="16">
        <f t="shared" si="23"/>
        <v>728900</v>
      </c>
      <c r="V39" s="16">
        <f t="shared" si="24"/>
        <v>772150</v>
      </c>
      <c r="W39" s="16">
        <f t="shared" si="25"/>
        <v>513450</v>
      </c>
    </row>
    <row r="40" spans="1:23" x14ac:dyDescent="0.3">
      <c r="A40" s="3" t="s">
        <v>8</v>
      </c>
      <c r="B40" s="3" t="s">
        <v>9</v>
      </c>
      <c r="C40" s="12">
        <v>40972</v>
      </c>
      <c r="D40" s="13">
        <v>27000</v>
      </c>
      <c r="E40" s="3">
        <v>8</v>
      </c>
      <c r="F40" s="3">
        <f t="shared" si="0"/>
        <v>3375</v>
      </c>
      <c r="G40" s="3">
        <f t="shared" si="1"/>
        <v>2012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3" t="s">
        <v>8</v>
      </c>
      <c r="B41" s="3" t="s">
        <v>9</v>
      </c>
      <c r="C41" s="12">
        <v>40973</v>
      </c>
      <c r="D41" s="13">
        <v>10000</v>
      </c>
      <c r="E41" s="3">
        <v>1</v>
      </c>
      <c r="F41" s="3">
        <f t="shared" si="0"/>
        <v>10000</v>
      </c>
      <c r="G41" s="3">
        <f t="shared" si="1"/>
        <v>2012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3" t="s">
        <v>8</v>
      </c>
      <c r="B42" s="3" t="s">
        <v>9</v>
      </c>
      <c r="C42" s="12">
        <v>40974</v>
      </c>
      <c r="D42" s="13">
        <v>7600</v>
      </c>
      <c r="E42" s="3">
        <v>3</v>
      </c>
      <c r="F42" s="3">
        <f t="shared" si="0"/>
        <v>2533.3333333333335</v>
      </c>
      <c r="G42" s="3">
        <f t="shared" si="1"/>
        <v>2012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3" t="s">
        <v>8</v>
      </c>
      <c r="B43" s="3" t="s">
        <v>9</v>
      </c>
      <c r="C43" s="12">
        <v>40978</v>
      </c>
      <c r="D43" s="13">
        <v>69500</v>
      </c>
      <c r="E43" s="3">
        <v>11</v>
      </c>
      <c r="F43" s="3">
        <f t="shared" si="0"/>
        <v>6318.181818181818</v>
      </c>
      <c r="G43" s="3">
        <f t="shared" si="1"/>
        <v>2012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3" t="s">
        <v>8</v>
      </c>
      <c r="B44" s="3" t="s">
        <v>9</v>
      </c>
      <c r="C44" s="12">
        <v>40980</v>
      </c>
      <c r="D44" s="13">
        <v>38000</v>
      </c>
      <c r="E44" s="3">
        <v>7</v>
      </c>
      <c r="F44" s="3">
        <f t="shared" si="0"/>
        <v>5428.5714285714284</v>
      </c>
      <c r="G44" s="3">
        <f t="shared" si="1"/>
        <v>2012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3" t="s">
        <v>8</v>
      </c>
      <c r="B45" s="3" t="s">
        <v>9</v>
      </c>
      <c r="C45" s="12">
        <v>40981</v>
      </c>
      <c r="D45" s="13">
        <v>16000</v>
      </c>
      <c r="E45" s="3">
        <v>2</v>
      </c>
      <c r="F45" s="3">
        <f t="shared" si="0"/>
        <v>8000</v>
      </c>
      <c r="G45" s="3">
        <f t="shared" si="1"/>
        <v>2012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3" t="s">
        <v>8</v>
      </c>
      <c r="B46" s="3" t="s">
        <v>9</v>
      </c>
      <c r="C46" s="12">
        <v>40984</v>
      </c>
      <c r="D46" s="13">
        <v>18000</v>
      </c>
      <c r="E46" s="3">
        <v>3</v>
      </c>
      <c r="F46" s="3">
        <f t="shared" si="0"/>
        <v>6000</v>
      </c>
      <c r="G46" s="3">
        <f t="shared" si="1"/>
        <v>2012</v>
      </c>
    </row>
    <row r="47" spans="1:23" x14ac:dyDescent="0.3">
      <c r="A47" s="3" t="s">
        <v>8</v>
      </c>
      <c r="B47" s="3" t="s">
        <v>9</v>
      </c>
      <c r="C47" s="12">
        <v>40985</v>
      </c>
      <c r="D47" s="13">
        <v>8000</v>
      </c>
      <c r="E47" s="3">
        <v>1</v>
      </c>
      <c r="F47" s="3">
        <f t="shared" si="0"/>
        <v>8000</v>
      </c>
      <c r="G47" s="3">
        <f t="shared" si="1"/>
        <v>2012</v>
      </c>
    </row>
    <row r="48" spans="1:23" x14ac:dyDescent="0.3">
      <c r="A48" s="3" t="s">
        <v>8</v>
      </c>
      <c r="B48" s="3" t="s">
        <v>9</v>
      </c>
      <c r="C48" s="12">
        <v>40994</v>
      </c>
      <c r="D48" s="13">
        <v>39800</v>
      </c>
      <c r="E48" s="3">
        <v>7</v>
      </c>
      <c r="F48" s="3">
        <f t="shared" si="0"/>
        <v>5685.7142857142853</v>
      </c>
      <c r="G48" s="3">
        <f t="shared" si="1"/>
        <v>2012</v>
      </c>
    </row>
    <row r="49" spans="1:7" x14ac:dyDescent="0.3">
      <c r="A49" s="3" t="s">
        <v>8</v>
      </c>
      <c r="B49" s="3" t="s">
        <v>9</v>
      </c>
      <c r="C49" s="12">
        <v>40995</v>
      </c>
      <c r="D49" s="13">
        <v>6000</v>
      </c>
      <c r="E49" s="3">
        <v>2</v>
      </c>
      <c r="F49" s="3">
        <f t="shared" si="0"/>
        <v>3000</v>
      </c>
      <c r="G49" s="3">
        <f t="shared" si="1"/>
        <v>2012</v>
      </c>
    </row>
    <row r="50" spans="1:7" x14ac:dyDescent="0.3">
      <c r="A50" s="3" t="s">
        <v>8</v>
      </c>
      <c r="B50" s="3" t="s">
        <v>9</v>
      </c>
      <c r="C50" s="12">
        <v>41001</v>
      </c>
      <c r="D50" s="13">
        <v>79000</v>
      </c>
      <c r="E50" s="3">
        <v>10</v>
      </c>
      <c r="F50" s="3">
        <f t="shared" si="0"/>
        <v>7900</v>
      </c>
      <c r="G50" s="3">
        <f t="shared" si="1"/>
        <v>2012</v>
      </c>
    </row>
    <row r="51" spans="1:7" x14ac:dyDescent="0.3">
      <c r="A51" s="3" t="s">
        <v>8</v>
      </c>
      <c r="B51" s="3" t="s">
        <v>9</v>
      </c>
      <c r="C51" s="12">
        <v>41005</v>
      </c>
      <c r="D51" s="13">
        <v>25000</v>
      </c>
      <c r="E51" s="3">
        <v>2</v>
      </c>
      <c r="F51" s="3">
        <f t="shared" si="0"/>
        <v>12500</v>
      </c>
      <c r="G51" s="3">
        <f t="shared" si="1"/>
        <v>2012</v>
      </c>
    </row>
    <row r="52" spans="1:7" x14ac:dyDescent="0.3">
      <c r="A52" s="3" t="s">
        <v>8</v>
      </c>
      <c r="B52" s="3" t="s">
        <v>9</v>
      </c>
      <c r="C52" s="12">
        <v>41008</v>
      </c>
      <c r="D52" s="13">
        <v>23000</v>
      </c>
      <c r="E52" s="3">
        <v>5</v>
      </c>
      <c r="F52" s="3">
        <f t="shared" si="0"/>
        <v>4600</v>
      </c>
      <c r="G52" s="3">
        <f t="shared" si="1"/>
        <v>2012</v>
      </c>
    </row>
    <row r="53" spans="1:7" x14ac:dyDescent="0.3">
      <c r="A53" s="3" t="s">
        <v>8</v>
      </c>
      <c r="B53" s="3" t="s">
        <v>9</v>
      </c>
      <c r="C53" s="12">
        <v>41012</v>
      </c>
      <c r="D53" s="13">
        <v>40000</v>
      </c>
      <c r="E53" s="3">
        <v>3</v>
      </c>
      <c r="F53" s="3">
        <f t="shared" si="0"/>
        <v>13333.333333333334</v>
      </c>
      <c r="G53" s="3">
        <f t="shared" si="1"/>
        <v>2012</v>
      </c>
    </row>
    <row r="54" spans="1:7" x14ac:dyDescent="0.3">
      <c r="A54" s="3" t="s">
        <v>8</v>
      </c>
      <c r="B54" s="3" t="s">
        <v>9</v>
      </c>
      <c r="C54" s="12">
        <v>41013</v>
      </c>
      <c r="D54" s="13">
        <v>8000</v>
      </c>
      <c r="E54" s="3">
        <v>2</v>
      </c>
      <c r="F54" s="3">
        <f t="shared" si="0"/>
        <v>4000</v>
      </c>
      <c r="G54" s="3">
        <f t="shared" si="1"/>
        <v>2012</v>
      </c>
    </row>
    <row r="55" spans="1:7" x14ac:dyDescent="0.3">
      <c r="A55" s="3" t="s">
        <v>8</v>
      </c>
      <c r="B55" s="3" t="s">
        <v>9</v>
      </c>
      <c r="C55" s="12">
        <v>41014</v>
      </c>
      <c r="D55" s="13">
        <v>38200</v>
      </c>
      <c r="E55" s="3">
        <v>6</v>
      </c>
      <c r="F55" s="3">
        <f t="shared" si="0"/>
        <v>6366.666666666667</v>
      </c>
      <c r="G55" s="3">
        <f t="shared" si="1"/>
        <v>2012</v>
      </c>
    </row>
    <row r="56" spans="1:7" x14ac:dyDescent="0.3">
      <c r="A56" s="3" t="s">
        <v>8</v>
      </c>
      <c r="B56" s="3" t="s">
        <v>9</v>
      </c>
      <c r="C56" s="12">
        <v>41016</v>
      </c>
      <c r="D56" s="13">
        <v>13000</v>
      </c>
      <c r="E56" s="3">
        <v>3</v>
      </c>
      <c r="F56" s="3">
        <f t="shared" si="0"/>
        <v>4333.333333333333</v>
      </c>
      <c r="G56" s="3">
        <f t="shared" si="1"/>
        <v>2012</v>
      </c>
    </row>
    <row r="57" spans="1:7" x14ac:dyDescent="0.3">
      <c r="A57" s="3" t="s">
        <v>8</v>
      </c>
      <c r="B57" s="3" t="s">
        <v>9</v>
      </c>
      <c r="C57" s="12">
        <v>41021</v>
      </c>
      <c r="D57" s="13">
        <v>39500</v>
      </c>
      <c r="E57" s="3">
        <v>9</v>
      </c>
      <c r="F57" s="3">
        <f t="shared" si="0"/>
        <v>4388.8888888888887</v>
      </c>
      <c r="G57" s="3">
        <f t="shared" si="1"/>
        <v>2012</v>
      </c>
    </row>
    <row r="58" spans="1:7" x14ac:dyDescent="0.3">
      <c r="A58" s="3" t="s">
        <v>8</v>
      </c>
      <c r="B58" s="3" t="s">
        <v>9</v>
      </c>
      <c r="C58" s="12">
        <v>41022</v>
      </c>
      <c r="D58" s="13">
        <v>25000</v>
      </c>
      <c r="E58" s="3">
        <v>2</v>
      </c>
      <c r="F58" s="3">
        <f t="shared" si="0"/>
        <v>12500</v>
      </c>
      <c r="G58" s="3">
        <f t="shared" si="1"/>
        <v>2012</v>
      </c>
    </row>
    <row r="59" spans="1:7" x14ac:dyDescent="0.3">
      <c r="A59" s="3" t="s">
        <v>8</v>
      </c>
      <c r="B59" s="3" t="s">
        <v>9</v>
      </c>
      <c r="C59" s="12">
        <v>41026</v>
      </c>
      <c r="D59" s="13">
        <v>10000</v>
      </c>
      <c r="E59" s="3">
        <v>1</v>
      </c>
      <c r="F59" s="3">
        <f t="shared" si="0"/>
        <v>10000</v>
      </c>
      <c r="G59" s="3">
        <f t="shared" si="1"/>
        <v>2012</v>
      </c>
    </row>
    <row r="60" spans="1:7" x14ac:dyDescent="0.3">
      <c r="A60" s="3" t="s">
        <v>8</v>
      </c>
      <c r="B60" s="3" t="s">
        <v>9</v>
      </c>
      <c r="C60" s="12">
        <v>41033</v>
      </c>
      <c r="D60" s="13">
        <v>42500</v>
      </c>
      <c r="E60" s="3">
        <v>9</v>
      </c>
      <c r="F60" s="3">
        <f t="shared" si="0"/>
        <v>4722.2222222222226</v>
      </c>
      <c r="G60" s="3">
        <f t="shared" si="1"/>
        <v>2012</v>
      </c>
    </row>
    <row r="61" spans="1:7" x14ac:dyDescent="0.3">
      <c r="A61" s="3" t="s">
        <v>8</v>
      </c>
      <c r="B61" s="3" t="s">
        <v>9</v>
      </c>
      <c r="C61" s="12">
        <v>41035</v>
      </c>
      <c r="D61" s="13">
        <v>25450</v>
      </c>
      <c r="E61" s="3">
        <v>7</v>
      </c>
      <c r="F61" s="3">
        <f t="shared" si="0"/>
        <v>3635.7142857142858</v>
      </c>
      <c r="G61" s="3">
        <f t="shared" si="1"/>
        <v>2012</v>
      </c>
    </row>
    <row r="62" spans="1:7" x14ac:dyDescent="0.3">
      <c r="A62" s="3" t="s">
        <v>8</v>
      </c>
      <c r="B62" s="3" t="s">
        <v>9</v>
      </c>
      <c r="C62" s="12">
        <v>41037</v>
      </c>
      <c r="D62" s="13">
        <v>22000</v>
      </c>
      <c r="E62" s="3">
        <v>2</v>
      </c>
      <c r="F62" s="3">
        <f t="shared" si="0"/>
        <v>11000</v>
      </c>
      <c r="G62" s="3">
        <f t="shared" si="1"/>
        <v>2012</v>
      </c>
    </row>
    <row r="63" spans="1:7" x14ac:dyDescent="0.3">
      <c r="A63" s="3" t="s">
        <v>8</v>
      </c>
      <c r="B63" s="3" t="s">
        <v>9</v>
      </c>
      <c r="C63" s="12">
        <v>41041</v>
      </c>
      <c r="D63" s="13">
        <v>8500</v>
      </c>
      <c r="E63" s="3">
        <v>2</v>
      </c>
      <c r="F63" s="3">
        <f t="shared" si="0"/>
        <v>4250</v>
      </c>
      <c r="G63" s="3">
        <f t="shared" si="1"/>
        <v>2012</v>
      </c>
    </row>
    <row r="64" spans="1:7" x14ac:dyDescent="0.3">
      <c r="A64" s="3" t="s">
        <v>8</v>
      </c>
      <c r="B64" s="3" t="s">
        <v>9</v>
      </c>
      <c r="C64" s="12">
        <v>41043</v>
      </c>
      <c r="D64" s="13">
        <v>16000</v>
      </c>
      <c r="E64" s="3">
        <v>3</v>
      </c>
      <c r="F64" s="3">
        <f t="shared" si="0"/>
        <v>5333.333333333333</v>
      </c>
      <c r="G64" s="3">
        <f t="shared" si="1"/>
        <v>2012</v>
      </c>
    </row>
    <row r="65" spans="1:7" x14ac:dyDescent="0.3">
      <c r="A65" s="3" t="s">
        <v>8</v>
      </c>
      <c r="B65" s="3" t="s">
        <v>9</v>
      </c>
      <c r="C65" s="12">
        <v>41044</v>
      </c>
      <c r="D65" s="13">
        <v>14500</v>
      </c>
      <c r="E65" s="3">
        <v>3</v>
      </c>
      <c r="F65" s="3">
        <f t="shared" si="0"/>
        <v>4833.333333333333</v>
      </c>
      <c r="G65" s="3">
        <f t="shared" si="1"/>
        <v>2012</v>
      </c>
    </row>
    <row r="66" spans="1:7" x14ac:dyDescent="0.3">
      <c r="A66" s="3" t="s">
        <v>8</v>
      </c>
      <c r="B66" s="3" t="s">
        <v>9</v>
      </c>
      <c r="C66" s="12">
        <v>41047</v>
      </c>
      <c r="D66" s="13">
        <v>22000</v>
      </c>
      <c r="E66" s="3">
        <v>4</v>
      </c>
      <c r="F66" s="3">
        <f t="shared" ref="F66:F129" si="26">D66/E66</f>
        <v>5500</v>
      </c>
      <c r="G66" s="3">
        <f t="shared" si="1"/>
        <v>2012</v>
      </c>
    </row>
    <row r="67" spans="1:7" x14ac:dyDescent="0.3">
      <c r="A67" s="3" t="s">
        <v>8</v>
      </c>
      <c r="B67" s="3" t="s">
        <v>9</v>
      </c>
      <c r="C67" s="12">
        <v>41048</v>
      </c>
      <c r="D67" s="13">
        <v>11000</v>
      </c>
      <c r="E67" s="3">
        <v>2</v>
      </c>
      <c r="F67" s="3">
        <f t="shared" si="26"/>
        <v>5500</v>
      </c>
      <c r="G67" s="3">
        <f t="shared" ref="G67:G130" si="27">YEAR(C67)</f>
        <v>2012</v>
      </c>
    </row>
    <row r="68" spans="1:7" x14ac:dyDescent="0.3">
      <c r="A68" s="3" t="s">
        <v>8</v>
      </c>
      <c r="B68" s="3" t="s">
        <v>9</v>
      </c>
      <c r="C68" s="12">
        <v>41050</v>
      </c>
      <c r="D68" s="13">
        <v>38000</v>
      </c>
      <c r="E68" s="3">
        <v>3</v>
      </c>
      <c r="F68" s="3">
        <f t="shared" si="26"/>
        <v>12666.666666666666</v>
      </c>
      <c r="G68" s="3">
        <f t="shared" si="27"/>
        <v>2012</v>
      </c>
    </row>
    <row r="69" spans="1:7" x14ac:dyDescent="0.3">
      <c r="A69" s="3" t="s">
        <v>8</v>
      </c>
      <c r="B69" s="3" t="s">
        <v>9</v>
      </c>
      <c r="C69" s="12">
        <v>41051</v>
      </c>
      <c r="D69" s="13">
        <v>31000</v>
      </c>
      <c r="E69" s="3">
        <v>7</v>
      </c>
      <c r="F69" s="3">
        <f t="shared" si="26"/>
        <v>4428.5714285714284</v>
      </c>
      <c r="G69" s="3">
        <f t="shared" si="27"/>
        <v>2012</v>
      </c>
    </row>
    <row r="70" spans="1:7" x14ac:dyDescent="0.3">
      <c r="A70" s="3" t="s">
        <v>8</v>
      </c>
      <c r="B70" s="3" t="s">
        <v>9</v>
      </c>
      <c r="C70" s="12">
        <v>41054</v>
      </c>
      <c r="D70" s="13">
        <v>5000</v>
      </c>
      <c r="E70" s="3">
        <v>2</v>
      </c>
      <c r="F70" s="3">
        <f t="shared" si="26"/>
        <v>2500</v>
      </c>
      <c r="G70" s="3">
        <f t="shared" si="27"/>
        <v>2012</v>
      </c>
    </row>
    <row r="71" spans="1:7" x14ac:dyDescent="0.3">
      <c r="A71" s="3" t="s">
        <v>8</v>
      </c>
      <c r="B71" s="3" t="s">
        <v>9</v>
      </c>
      <c r="C71" s="12">
        <v>41062</v>
      </c>
      <c r="D71" s="13">
        <v>2000</v>
      </c>
      <c r="E71" s="3">
        <v>1</v>
      </c>
      <c r="F71" s="3">
        <f t="shared" si="26"/>
        <v>2000</v>
      </c>
      <c r="G71" s="3">
        <f t="shared" si="27"/>
        <v>2012</v>
      </c>
    </row>
    <row r="72" spans="1:7" x14ac:dyDescent="0.3">
      <c r="A72" s="3" t="s">
        <v>8</v>
      </c>
      <c r="B72" s="3" t="s">
        <v>9</v>
      </c>
      <c r="C72" s="12">
        <v>41064</v>
      </c>
      <c r="D72" s="13">
        <v>20000</v>
      </c>
      <c r="E72" s="3">
        <v>6</v>
      </c>
      <c r="F72" s="3">
        <f t="shared" si="26"/>
        <v>3333.3333333333335</v>
      </c>
      <c r="G72" s="3">
        <f t="shared" si="27"/>
        <v>2012</v>
      </c>
    </row>
    <row r="73" spans="1:7" x14ac:dyDescent="0.3">
      <c r="A73" s="3" t="s">
        <v>8</v>
      </c>
      <c r="B73" s="3" t="s">
        <v>9</v>
      </c>
      <c r="C73" s="12">
        <v>41068</v>
      </c>
      <c r="D73" s="13">
        <v>82500</v>
      </c>
      <c r="E73" s="3">
        <v>9</v>
      </c>
      <c r="F73" s="3">
        <f t="shared" si="26"/>
        <v>9166.6666666666661</v>
      </c>
      <c r="G73" s="3">
        <f t="shared" si="27"/>
        <v>2012</v>
      </c>
    </row>
    <row r="74" spans="1:7" x14ac:dyDescent="0.3">
      <c r="A74" s="3" t="s">
        <v>8</v>
      </c>
      <c r="B74" s="3" t="s">
        <v>9</v>
      </c>
      <c r="C74" s="12">
        <v>41070</v>
      </c>
      <c r="D74" s="13">
        <v>70000</v>
      </c>
      <c r="E74" s="3">
        <v>6</v>
      </c>
      <c r="F74" s="3">
        <f t="shared" si="26"/>
        <v>11666.666666666666</v>
      </c>
      <c r="G74" s="3">
        <f t="shared" si="27"/>
        <v>2012</v>
      </c>
    </row>
    <row r="75" spans="1:7" x14ac:dyDescent="0.3">
      <c r="A75" s="3" t="s">
        <v>8</v>
      </c>
      <c r="B75" s="3" t="s">
        <v>9</v>
      </c>
      <c r="C75" s="12">
        <v>41072</v>
      </c>
      <c r="D75" s="13">
        <v>21000</v>
      </c>
      <c r="E75" s="3">
        <v>4</v>
      </c>
      <c r="F75" s="3">
        <f t="shared" si="26"/>
        <v>5250</v>
      </c>
      <c r="G75" s="3">
        <f t="shared" si="27"/>
        <v>2012</v>
      </c>
    </row>
    <row r="76" spans="1:7" x14ac:dyDescent="0.3">
      <c r="A76" s="3" t="s">
        <v>8</v>
      </c>
      <c r="B76" s="3" t="s">
        <v>9</v>
      </c>
      <c r="C76" s="12">
        <v>41075</v>
      </c>
      <c r="D76" s="13">
        <v>19500</v>
      </c>
      <c r="E76" s="3">
        <v>4</v>
      </c>
      <c r="F76" s="3">
        <f t="shared" si="26"/>
        <v>4875</v>
      </c>
      <c r="G76" s="3">
        <f t="shared" si="27"/>
        <v>2012</v>
      </c>
    </row>
    <row r="77" spans="1:7" x14ac:dyDescent="0.3">
      <c r="A77" s="3" t="s">
        <v>8</v>
      </c>
      <c r="B77" s="3" t="s">
        <v>9</v>
      </c>
      <c r="C77" s="12">
        <v>41077</v>
      </c>
      <c r="D77" s="13">
        <v>32500</v>
      </c>
      <c r="E77" s="3">
        <v>6</v>
      </c>
      <c r="F77" s="3">
        <f t="shared" si="26"/>
        <v>5416.666666666667</v>
      </c>
      <c r="G77" s="3">
        <f t="shared" si="27"/>
        <v>2012</v>
      </c>
    </row>
    <row r="78" spans="1:7" x14ac:dyDescent="0.3">
      <c r="A78" s="3" t="s">
        <v>8</v>
      </c>
      <c r="B78" s="3" t="s">
        <v>9</v>
      </c>
      <c r="C78" s="12">
        <v>41079</v>
      </c>
      <c r="D78" s="13">
        <v>18000</v>
      </c>
      <c r="E78" s="3">
        <v>2</v>
      </c>
      <c r="F78" s="3">
        <f t="shared" si="26"/>
        <v>9000</v>
      </c>
      <c r="G78" s="3">
        <f t="shared" si="27"/>
        <v>2012</v>
      </c>
    </row>
    <row r="79" spans="1:7" x14ac:dyDescent="0.3">
      <c r="A79" s="3" t="s">
        <v>8</v>
      </c>
      <c r="B79" s="3" t="s">
        <v>9</v>
      </c>
      <c r="C79" s="12">
        <v>41083</v>
      </c>
      <c r="D79" s="13">
        <v>24000</v>
      </c>
      <c r="E79" s="3">
        <v>3</v>
      </c>
      <c r="F79" s="3">
        <f t="shared" si="26"/>
        <v>8000</v>
      </c>
      <c r="G79" s="3">
        <f t="shared" si="27"/>
        <v>2012</v>
      </c>
    </row>
    <row r="80" spans="1:7" x14ac:dyDescent="0.3">
      <c r="A80" s="3" t="s">
        <v>8</v>
      </c>
      <c r="B80" s="3" t="s">
        <v>9</v>
      </c>
      <c r="C80" s="12">
        <v>41084</v>
      </c>
      <c r="D80" s="13">
        <v>10000</v>
      </c>
      <c r="E80" s="3">
        <v>1</v>
      </c>
      <c r="F80" s="3">
        <f t="shared" si="26"/>
        <v>10000</v>
      </c>
      <c r="G80" s="3">
        <f t="shared" si="27"/>
        <v>2012</v>
      </c>
    </row>
    <row r="81" spans="1:7" x14ac:dyDescent="0.3">
      <c r="A81" s="3" t="s">
        <v>8</v>
      </c>
      <c r="B81" s="3" t="s">
        <v>9</v>
      </c>
      <c r="C81" s="12">
        <v>41085</v>
      </c>
      <c r="D81" s="13">
        <v>13000</v>
      </c>
      <c r="E81" s="3">
        <v>2</v>
      </c>
      <c r="F81" s="3">
        <f t="shared" si="26"/>
        <v>6500</v>
      </c>
      <c r="G81" s="3">
        <f t="shared" si="27"/>
        <v>2012</v>
      </c>
    </row>
    <row r="82" spans="1:7" x14ac:dyDescent="0.3">
      <c r="A82" s="3" t="s">
        <v>8</v>
      </c>
      <c r="B82" s="3" t="s">
        <v>9</v>
      </c>
      <c r="C82" s="12">
        <v>41086</v>
      </c>
      <c r="D82" s="13">
        <v>10000</v>
      </c>
      <c r="E82" s="3">
        <v>1</v>
      </c>
      <c r="F82" s="3">
        <f t="shared" si="26"/>
        <v>10000</v>
      </c>
      <c r="G82" s="3">
        <f t="shared" si="27"/>
        <v>2012</v>
      </c>
    </row>
    <row r="83" spans="1:7" x14ac:dyDescent="0.3">
      <c r="A83" s="3" t="s">
        <v>8</v>
      </c>
      <c r="B83" s="3" t="s">
        <v>9</v>
      </c>
      <c r="C83" s="12">
        <v>41089</v>
      </c>
      <c r="D83" s="13">
        <v>2000</v>
      </c>
      <c r="E83" s="3">
        <v>1</v>
      </c>
      <c r="F83" s="3">
        <f t="shared" si="26"/>
        <v>2000</v>
      </c>
      <c r="G83" s="3">
        <f t="shared" si="27"/>
        <v>2012</v>
      </c>
    </row>
    <row r="84" spans="1:7" x14ac:dyDescent="0.3">
      <c r="A84" s="3" t="s">
        <v>8</v>
      </c>
      <c r="B84" s="3" t="s">
        <v>9</v>
      </c>
      <c r="C84" s="12">
        <v>41097</v>
      </c>
      <c r="D84" s="13">
        <v>3000</v>
      </c>
      <c r="E84" s="3">
        <v>1</v>
      </c>
      <c r="F84" s="3">
        <f t="shared" si="26"/>
        <v>3000</v>
      </c>
      <c r="G84" s="3">
        <f t="shared" si="27"/>
        <v>2012</v>
      </c>
    </row>
    <row r="85" spans="1:7" x14ac:dyDescent="0.3">
      <c r="A85" s="3" t="s">
        <v>8</v>
      </c>
      <c r="B85" s="3" t="s">
        <v>9</v>
      </c>
      <c r="C85" s="12">
        <v>41099</v>
      </c>
      <c r="D85" s="13">
        <v>35000</v>
      </c>
      <c r="E85" s="3">
        <v>6</v>
      </c>
      <c r="F85" s="3">
        <f t="shared" si="26"/>
        <v>5833.333333333333</v>
      </c>
      <c r="G85" s="3">
        <f t="shared" si="27"/>
        <v>2012</v>
      </c>
    </row>
    <row r="86" spans="1:7" x14ac:dyDescent="0.3">
      <c r="A86" s="3" t="s">
        <v>8</v>
      </c>
      <c r="B86" s="3" t="s">
        <v>9</v>
      </c>
      <c r="C86" s="12">
        <v>41103</v>
      </c>
      <c r="D86" s="13">
        <v>5000</v>
      </c>
      <c r="E86" s="3">
        <v>2</v>
      </c>
      <c r="F86" s="3">
        <f t="shared" si="26"/>
        <v>2500</v>
      </c>
      <c r="G86" s="3">
        <f t="shared" si="27"/>
        <v>2012</v>
      </c>
    </row>
    <row r="87" spans="1:7" x14ac:dyDescent="0.3">
      <c r="A87" s="3" t="s">
        <v>8</v>
      </c>
      <c r="B87" s="3" t="s">
        <v>9</v>
      </c>
      <c r="C87" s="12">
        <v>41105</v>
      </c>
      <c r="D87" s="13">
        <v>48000</v>
      </c>
      <c r="E87" s="3">
        <v>7</v>
      </c>
      <c r="F87" s="3">
        <f t="shared" si="26"/>
        <v>6857.1428571428569</v>
      </c>
      <c r="G87" s="3">
        <f t="shared" si="27"/>
        <v>2012</v>
      </c>
    </row>
    <row r="88" spans="1:7" x14ac:dyDescent="0.3">
      <c r="A88" s="3" t="s">
        <v>8</v>
      </c>
      <c r="B88" s="3" t="s">
        <v>9</v>
      </c>
      <c r="C88" s="12">
        <v>41107</v>
      </c>
      <c r="D88" s="13">
        <v>52000</v>
      </c>
      <c r="E88" s="3">
        <v>8</v>
      </c>
      <c r="F88" s="3">
        <f t="shared" si="26"/>
        <v>6500</v>
      </c>
      <c r="G88" s="3">
        <f t="shared" si="27"/>
        <v>2012</v>
      </c>
    </row>
    <row r="89" spans="1:7" x14ac:dyDescent="0.3">
      <c r="A89" s="3" t="s">
        <v>8</v>
      </c>
      <c r="B89" s="3" t="s">
        <v>9</v>
      </c>
      <c r="C89" s="12">
        <v>41110</v>
      </c>
      <c r="D89" s="13">
        <v>11000</v>
      </c>
      <c r="E89" s="3">
        <v>3</v>
      </c>
      <c r="F89" s="3">
        <f t="shared" si="26"/>
        <v>3666.6666666666665</v>
      </c>
      <c r="G89" s="3">
        <f t="shared" si="27"/>
        <v>2012</v>
      </c>
    </row>
    <row r="90" spans="1:7" x14ac:dyDescent="0.3">
      <c r="A90" s="3" t="s">
        <v>8</v>
      </c>
      <c r="B90" s="3" t="s">
        <v>9</v>
      </c>
      <c r="C90" s="12">
        <v>41112</v>
      </c>
      <c r="D90" s="13">
        <v>36000</v>
      </c>
      <c r="E90" s="3">
        <v>6</v>
      </c>
      <c r="F90" s="3">
        <f t="shared" si="26"/>
        <v>6000</v>
      </c>
      <c r="G90" s="3">
        <f t="shared" si="27"/>
        <v>2012</v>
      </c>
    </row>
    <row r="91" spans="1:7" x14ac:dyDescent="0.3">
      <c r="A91" s="3" t="s">
        <v>8</v>
      </c>
      <c r="B91" s="3" t="s">
        <v>9</v>
      </c>
      <c r="C91" s="12">
        <v>41114</v>
      </c>
      <c r="D91" s="13">
        <v>2000</v>
      </c>
      <c r="E91" s="3">
        <v>1</v>
      </c>
      <c r="F91" s="3">
        <f t="shared" si="26"/>
        <v>2000</v>
      </c>
      <c r="G91" s="3">
        <f t="shared" si="27"/>
        <v>2012</v>
      </c>
    </row>
    <row r="92" spans="1:7" x14ac:dyDescent="0.3">
      <c r="A92" s="3" t="s">
        <v>8</v>
      </c>
      <c r="B92" s="3" t="s">
        <v>9</v>
      </c>
      <c r="C92" s="12">
        <v>41117</v>
      </c>
      <c r="D92" s="13">
        <v>34500</v>
      </c>
      <c r="E92" s="3">
        <v>6</v>
      </c>
      <c r="F92" s="3">
        <f t="shared" si="26"/>
        <v>5750</v>
      </c>
      <c r="G92" s="3">
        <f t="shared" si="27"/>
        <v>2012</v>
      </c>
    </row>
    <row r="93" spans="1:7" x14ac:dyDescent="0.3">
      <c r="A93" s="3" t="s">
        <v>8</v>
      </c>
      <c r="B93" s="3" t="s">
        <v>9</v>
      </c>
      <c r="C93" s="12">
        <v>41118</v>
      </c>
      <c r="D93" s="13">
        <v>4000</v>
      </c>
      <c r="E93" s="3">
        <v>2</v>
      </c>
      <c r="F93" s="3">
        <f t="shared" si="26"/>
        <v>2000</v>
      </c>
      <c r="G93" s="3">
        <f t="shared" si="27"/>
        <v>2012</v>
      </c>
    </row>
    <row r="94" spans="1:7" x14ac:dyDescent="0.3">
      <c r="A94" s="3" t="s">
        <v>8</v>
      </c>
      <c r="B94" s="3" t="s">
        <v>9</v>
      </c>
      <c r="C94" s="12">
        <v>41119</v>
      </c>
      <c r="D94" s="13">
        <v>60000</v>
      </c>
      <c r="E94" s="3">
        <v>1</v>
      </c>
      <c r="F94" s="3">
        <f t="shared" si="26"/>
        <v>60000</v>
      </c>
      <c r="G94" s="3">
        <f t="shared" si="27"/>
        <v>2012</v>
      </c>
    </row>
    <row r="95" spans="1:7" x14ac:dyDescent="0.3">
      <c r="A95" s="3" t="s">
        <v>8</v>
      </c>
      <c r="B95" s="3" t="s">
        <v>9</v>
      </c>
      <c r="C95" s="12">
        <v>41124</v>
      </c>
      <c r="D95" s="13">
        <v>14000</v>
      </c>
      <c r="E95" s="3">
        <v>6</v>
      </c>
      <c r="F95" s="3">
        <f t="shared" si="26"/>
        <v>2333.3333333333335</v>
      </c>
      <c r="G95" s="3">
        <f t="shared" si="27"/>
        <v>2012</v>
      </c>
    </row>
    <row r="96" spans="1:7" x14ac:dyDescent="0.3">
      <c r="A96" s="3" t="s">
        <v>8</v>
      </c>
      <c r="B96" s="3" t="s">
        <v>9</v>
      </c>
      <c r="C96" s="12">
        <v>41125</v>
      </c>
      <c r="D96" s="13">
        <v>37500</v>
      </c>
      <c r="E96" s="3">
        <v>8</v>
      </c>
      <c r="F96" s="3">
        <f t="shared" si="26"/>
        <v>4687.5</v>
      </c>
      <c r="G96" s="3">
        <f t="shared" si="27"/>
        <v>2012</v>
      </c>
    </row>
    <row r="97" spans="1:7" x14ac:dyDescent="0.3">
      <c r="A97" s="3" t="s">
        <v>8</v>
      </c>
      <c r="B97" s="3" t="s">
        <v>9</v>
      </c>
      <c r="C97" s="12">
        <v>41126</v>
      </c>
      <c r="D97" s="13">
        <v>2500</v>
      </c>
      <c r="E97" s="3">
        <v>1</v>
      </c>
      <c r="F97" s="3">
        <f t="shared" si="26"/>
        <v>2500</v>
      </c>
      <c r="G97" s="3">
        <f t="shared" si="27"/>
        <v>2012</v>
      </c>
    </row>
    <row r="98" spans="1:7" x14ac:dyDescent="0.3">
      <c r="A98" s="3" t="s">
        <v>8</v>
      </c>
      <c r="B98" s="3" t="s">
        <v>9</v>
      </c>
      <c r="C98" s="12">
        <v>41128</v>
      </c>
      <c r="D98" s="13">
        <v>21000</v>
      </c>
      <c r="E98" s="3">
        <v>4</v>
      </c>
      <c r="F98" s="3">
        <f t="shared" si="26"/>
        <v>5250</v>
      </c>
      <c r="G98" s="3">
        <f t="shared" si="27"/>
        <v>2012</v>
      </c>
    </row>
    <row r="99" spans="1:7" x14ac:dyDescent="0.3">
      <c r="A99" s="3" t="s">
        <v>8</v>
      </c>
      <c r="B99" s="3" t="s">
        <v>9</v>
      </c>
      <c r="C99" s="12">
        <v>41131</v>
      </c>
      <c r="D99" s="13">
        <v>19000</v>
      </c>
      <c r="E99" s="3">
        <v>5</v>
      </c>
      <c r="F99" s="3">
        <f t="shared" si="26"/>
        <v>3800</v>
      </c>
      <c r="G99" s="3">
        <f t="shared" si="27"/>
        <v>2012</v>
      </c>
    </row>
    <row r="100" spans="1:7" x14ac:dyDescent="0.3">
      <c r="A100" s="3" t="s">
        <v>8</v>
      </c>
      <c r="B100" s="3" t="s">
        <v>9</v>
      </c>
      <c r="C100" s="12">
        <v>41132</v>
      </c>
      <c r="D100" s="13">
        <v>24000</v>
      </c>
      <c r="E100" s="3">
        <v>2</v>
      </c>
      <c r="F100" s="3">
        <f t="shared" si="26"/>
        <v>12000</v>
      </c>
      <c r="G100" s="3">
        <f t="shared" si="27"/>
        <v>2012</v>
      </c>
    </row>
    <row r="101" spans="1:7" x14ac:dyDescent="0.3">
      <c r="A101" s="3" t="s">
        <v>8</v>
      </c>
      <c r="B101" s="3" t="s">
        <v>9</v>
      </c>
      <c r="C101" s="12">
        <v>41133</v>
      </c>
      <c r="D101" s="13">
        <v>16000</v>
      </c>
      <c r="E101" s="3">
        <v>5</v>
      </c>
      <c r="F101" s="3">
        <f t="shared" si="26"/>
        <v>3200</v>
      </c>
      <c r="G101" s="3">
        <f t="shared" si="27"/>
        <v>2012</v>
      </c>
    </row>
    <row r="102" spans="1:7" x14ac:dyDescent="0.3">
      <c r="A102" s="3" t="s">
        <v>8</v>
      </c>
      <c r="B102" s="3" t="s">
        <v>9</v>
      </c>
      <c r="C102" s="12">
        <v>41135</v>
      </c>
      <c r="D102" s="13">
        <v>13000</v>
      </c>
      <c r="E102" s="3">
        <v>4</v>
      </c>
      <c r="F102" s="3">
        <f t="shared" si="26"/>
        <v>3250</v>
      </c>
      <c r="G102" s="3">
        <f t="shared" si="27"/>
        <v>2012</v>
      </c>
    </row>
    <row r="103" spans="1:7" x14ac:dyDescent="0.3">
      <c r="A103" s="3" t="s">
        <v>8</v>
      </c>
      <c r="B103" s="3" t="s">
        <v>9</v>
      </c>
      <c r="C103" s="12">
        <v>41138</v>
      </c>
      <c r="D103" s="13">
        <v>47000</v>
      </c>
      <c r="E103" s="3">
        <v>5</v>
      </c>
      <c r="F103" s="3">
        <f t="shared" si="26"/>
        <v>9400</v>
      </c>
      <c r="G103" s="3">
        <f t="shared" si="27"/>
        <v>2012</v>
      </c>
    </row>
    <row r="104" spans="1:7" x14ac:dyDescent="0.3">
      <c r="A104" s="3" t="s">
        <v>8</v>
      </c>
      <c r="B104" s="3" t="s">
        <v>9</v>
      </c>
      <c r="C104" s="12">
        <v>41140</v>
      </c>
      <c r="D104" s="13">
        <v>19000</v>
      </c>
      <c r="E104" s="3">
        <v>5</v>
      </c>
      <c r="F104" s="3">
        <f t="shared" si="26"/>
        <v>3800</v>
      </c>
      <c r="G104" s="3">
        <f t="shared" si="27"/>
        <v>2012</v>
      </c>
    </row>
    <row r="105" spans="1:7" x14ac:dyDescent="0.3">
      <c r="A105" s="3" t="s">
        <v>8</v>
      </c>
      <c r="B105" s="3" t="s">
        <v>9</v>
      </c>
      <c r="C105" s="12">
        <v>41141</v>
      </c>
      <c r="D105" s="13">
        <v>76000</v>
      </c>
      <c r="E105" s="3">
        <v>6</v>
      </c>
      <c r="F105" s="3">
        <f t="shared" si="26"/>
        <v>12666.666666666666</v>
      </c>
      <c r="G105" s="3">
        <f t="shared" si="27"/>
        <v>2012</v>
      </c>
    </row>
    <row r="106" spans="1:7" x14ac:dyDescent="0.3">
      <c r="A106" s="3" t="s">
        <v>8</v>
      </c>
      <c r="B106" s="3" t="s">
        <v>9</v>
      </c>
      <c r="C106" s="12">
        <v>41145</v>
      </c>
      <c r="D106" s="13">
        <v>13000</v>
      </c>
      <c r="E106" s="3">
        <v>4</v>
      </c>
      <c r="F106" s="3">
        <f t="shared" si="26"/>
        <v>3250</v>
      </c>
      <c r="G106" s="3">
        <f t="shared" si="27"/>
        <v>2012</v>
      </c>
    </row>
    <row r="107" spans="1:7" x14ac:dyDescent="0.3">
      <c r="A107" s="3" t="s">
        <v>8</v>
      </c>
      <c r="B107" s="3" t="s">
        <v>9</v>
      </c>
      <c r="C107" s="12">
        <v>41146</v>
      </c>
      <c r="D107" s="13">
        <v>20000</v>
      </c>
      <c r="E107" s="3">
        <v>2</v>
      </c>
      <c r="F107" s="3">
        <f t="shared" si="26"/>
        <v>10000</v>
      </c>
      <c r="G107" s="3">
        <f t="shared" si="27"/>
        <v>2012</v>
      </c>
    </row>
    <row r="108" spans="1:7" x14ac:dyDescent="0.3">
      <c r="A108" s="3" t="s">
        <v>8</v>
      </c>
      <c r="B108" s="3" t="s">
        <v>9</v>
      </c>
      <c r="C108" s="12">
        <v>41154</v>
      </c>
      <c r="D108" s="13">
        <v>10000</v>
      </c>
      <c r="E108" s="3">
        <v>1</v>
      </c>
      <c r="F108" s="3">
        <f t="shared" si="26"/>
        <v>10000</v>
      </c>
      <c r="G108" s="3">
        <f t="shared" si="27"/>
        <v>2012</v>
      </c>
    </row>
    <row r="109" spans="1:7" x14ac:dyDescent="0.3">
      <c r="A109" s="3" t="s">
        <v>8</v>
      </c>
      <c r="B109" s="3" t="s">
        <v>9</v>
      </c>
      <c r="C109" s="12">
        <v>41156</v>
      </c>
      <c r="D109" s="13">
        <v>12000</v>
      </c>
      <c r="E109" s="3">
        <v>4</v>
      </c>
      <c r="F109" s="3">
        <f t="shared" si="26"/>
        <v>3000</v>
      </c>
      <c r="G109" s="3">
        <f t="shared" si="27"/>
        <v>2012</v>
      </c>
    </row>
    <row r="110" spans="1:7" x14ac:dyDescent="0.3">
      <c r="A110" s="3" t="s">
        <v>8</v>
      </c>
      <c r="B110" s="3" t="s">
        <v>9</v>
      </c>
      <c r="C110" s="12">
        <v>41159</v>
      </c>
      <c r="D110" s="13">
        <v>17000</v>
      </c>
      <c r="E110" s="3">
        <v>3</v>
      </c>
      <c r="F110" s="3">
        <f t="shared" si="26"/>
        <v>5666.666666666667</v>
      </c>
      <c r="G110" s="3">
        <f t="shared" si="27"/>
        <v>2012</v>
      </c>
    </row>
    <row r="111" spans="1:7" x14ac:dyDescent="0.3">
      <c r="A111" s="3" t="s">
        <v>8</v>
      </c>
      <c r="B111" s="3" t="s">
        <v>9</v>
      </c>
      <c r="C111" s="12">
        <v>41161</v>
      </c>
      <c r="D111" s="13">
        <v>11500</v>
      </c>
      <c r="E111" s="3">
        <v>2</v>
      </c>
      <c r="F111" s="3">
        <f t="shared" si="26"/>
        <v>5750</v>
      </c>
      <c r="G111" s="3">
        <f t="shared" si="27"/>
        <v>2012</v>
      </c>
    </row>
    <row r="112" spans="1:7" x14ac:dyDescent="0.3">
      <c r="A112" s="3" t="s">
        <v>8</v>
      </c>
      <c r="B112" s="3" t="s">
        <v>9</v>
      </c>
      <c r="C112" s="12">
        <v>41163</v>
      </c>
      <c r="D112" s="13">
        <v>17300</v>
      </c>
      <c r="E112" s="3">
        <v>3</v>
      </c>
      <c r="F112" s="3">
        <f t="shared" si="26"/>
        <v>5766.666666666667</v>
      </c>
      <c r="G112" s="3">
        <f t="shared" si="27"/>
        <v>2012</v>
      </c>
    </row>
    <row r="113" spans="1:7" x14ac:dyDescent="0.3">
      <c r="A113" s="3" t="s">
        <v>8</v>
      </c>
      <c r="B113" s="3" t="s">
        <v>9</v>
      </c>
      <c r="C113" s="12">
        <v>41166</v>
      </c>
      <c r="D113" s="13">
        <v>41000</v>
      </c>
      <c r="E113" s="3">
        <v>3</v>
      </c>
      <c r="F113" s="3">
        <f t="shared" si="26"/>
        <v>13666.666666666666</v>
      </c>
      <c r="G113" s="3">
        <f t="shared" si="27"/>
        <v>2012</v>
      </c>
    </row>
    <row r="114" spans="1:7" x14ac:dyDescent="0.3">
      <c r="A114" s="3" t="s">
        <v>8</v>
      </c>
      <c r="B114" s="3" t="s">
        <v>9</v>
      </c>
      <c r="C114" s="12">
        <v>41167</v>
      </c>
      <c r="D114" s="13">
        <v>55390</v>
      </c>
      <c r="E114" s="3">
        <v>6</v>
      </c>
      <c r="F114" s="3">
        <f t="shared" si="26"/>
        <v>9231.6666666666661</v>
      </c>
      <c r="G114" s="3">
        <f t="shared" si="27"/>
        <v>2012</v>
      </c>
    </row>
    <row r="115" spans="1:7" x14ac:dyDescent="0.3">
      <c r="A115" s="3" t="s">
        <v>8</v>
      </c>
      <c r="B115" s="3" t="s">
        <v>9</v>
      </c>
      <c r="C115" s="12">
        <v>41169</v>
      </c>
      <c r="D115" s="13">
        <v>50700</v>
      </c>
      <c r="E115" s="3">
        <v>11</v>
      </c>
      <c r="F115" s="3">
        <f t="shared" si="26"/>
        <v>4609.090909090909</v>
      </c>
      <c r="G115" s="3">
        <f t="shared" si="27"/>
        <v>2012</v>
      </c>
    </row>
    <row r="116" spans="1:7" x14ac:dyDescent="0.3">
      <c r="A116" s="3" t="s">
        <v>8</v>
      </c>
      <c r="B116" s="3" t="s">
        <v>9</v>
      </c>
      <c r="C116" s="12">
        <v>41173</v>
      </c>
      <c r="D116" s="13">
        <v>18500</v>
      </c>
      <c r="E116" s="3">
        <v>6</v>
      </c>
      <c r="F116" s="3">
        <f t="shared" si="26"/>
        <v>3083.3333333333335</v>
      </c>
      <c r="G116" s="3">
        <f t="shared" si="27"/>
        <v>2012</v>
      </c>
    </row>
    <row r="117" spans="1:7" x14ac:dyDescent="0.3">
      <c r="A117" s="3" t="s">
        <v>8</v>
      </c>
      <c r="B117" s="3" t="s">
        <v>9</v>
      </c>
      <c r="C117" s="12">
        <v>41174</v>
      </c>
      <c r="D117" s="13">
        <v>40000</v>
      </c>
      <c r="E117" s="3">
        <v>4</v>
      </c>
      <c r="F117" s="3">
        <f t="shared" si="26"/>
        <v>10000</v>
      </c>
      <c r="G117" s="3">
        <f t="shared" si="27"/>
        <v>2012</v>
      </c>
    </row>
    <row r="118" spans="1:7" x14ac:dyDescent="0.3">
      <c r="A118" s="3" t="s">
        <v>8</v>
      </c>
      <c r="B118" s="3" t="s">
        <v>9</v>
      </c>
      <c r="C118" s="12">
        <v>41175</v>
      </c>
      <c r="D118" s="13">
        <v>39500</v>
      </c>
      <c r="E118" s="3">
        <v>7</v>
      </c>
      <c r="F118" s="3">
        <f t="shared" si="26"/>
        <v>5642.8571428571431</v>
      </c>
      <c r="G118" s="3">
        <f t="shared" si="27"/>
        <v>2012</v>
      </c>
    </row>
    <row r="119" spans="1:7" x14ac:dyDescent="0.3">
      <c r="A119" s="3" t="s">
        <v>8</v>
      </c>
      <c r="B119" s="3" t="s">
        <v>9</v>
      </c>
      <c r="C119" s="12">
        <v>41177</v>
      </c>
      <c r="D119" s="13">
        <v>13500</v>
      </c>
      <c r="E119" s="3">
        <v>3</v>
      </c>
      <c r="F119" s="3">
        <f t="shared" si="26"/>
        <v>4500</v>
      </c>
      <c r="G119" s="3">
        <f t="shared" si="27"/>
        <v>2012</v>
      </c>
    </row>
    <row r="120" spans="1:7" x14ac:dyDescent="0.3">
      <c r="A120" s="3" t="s">
        <v>8</v>
      </c>
      <c r="B120" s="3" t="s">
        <v>9</v>
      </c>
      <c r="C120" s="12">
        <v>41181</v>
      </c>
      <c r="D120" s="13">
        <v>22000</v>
      </c>
      <c r="E120" s="3">
        <v>2</v>
      </c>
      <c r="F120" s="3">
        <f t="shared" si="26"/>
        <v>11000</v>
      </c>
      <c r="G120" s="3">
        <f t="shared" si="27"/>
        <v>2012</v>
      </c>
    </row>
    <row r="121" spans="1:7" x14ac:dyDescent="0.3">
      <c r="A121" s="3" t="s">
        <v>8</v>
      </c>
      <c r="B121" s="3" t="s">
        <v>9</v>
      </c>
      <c r="C121" s="12">
        <v>41184</v>
      </c>
      <c r="D121" s="13">
        <v>12000</v>
      </c>
      <c r="E121" s="3">
        <v>3</v>
      </c>
      <c r="F121" s="3">
        <f t="shared" si="26"/>
        <v>4000</v>
      </c>
      <c r="G121" s="3">
        <f t="shared" si="27"/>
        <v>2012</v>
      </c>
    </row>
    <row r="122" spans="1:7" x14ac:dyDescent="0.3">
      <c r="A122" s="3" t="s">
        <v>8</v>
      </c>
      <c r="B122" s="3" t="s">
        <v>9</v>
      </c>
      <c r="C122" s="12">
        <v>41187</v>
      </c>
      <c r="D122" s="13">
        <v>2500</v>
      </c>
      <c r="E122" s="3">
        <v>2</v>
      </c>
      <c r="F122" s="3">
        <f t="shared" si="26"/>
        <v>1250</v>
      </c>
      <c r="G122" s="3">
        <f t="shared" si="27"/>
        <v>2012</v>
      </c>
    </row>
    <row r="123" spans="1:7" x14ac:dyDescent="0.3">
      <c r="A123" s="3" t="s">
        <v>8</v>
      </c>
      <c r="B123" s="3" t="s">
        <v>9</v>
      </c>
      <c r="C123" s="12">
        <v>41189</v>
      </c>
      <c r="D123" s="13">
        <v>6800</v>
      </c>
      <c r="E123" s="3">
        <v>4</v>
      </c>
      <c r="F123" s="3">
        <f t="shared" si="26"/>
        <v>1700</v>
      </c>
      <c r="G123" s="3">
        <f t="shared" si="27"/>
        <v>2012</v>
      </c>
    </row>
    <row r="124" spans="1:7" x14ac:dyDescent="0.3">
      <c r="A124" s="3" t="s">
        <v>8</v>
      </c>
      <c r="B124" s="3" t="s">
        <v>9</v>
      </c>
      <c r="C124" s="12">
        <v>41191</v>
      </c>
      <c r="D124" s="13">
        <v>53560</v>
      </c>
      <c r="E124" s="3">
        <v>9</v>
      </c>
      <c r="F124" s="3">
        <f t="shared" si="26"/>
        <v>5951.1111111111113</v>
      </c>
      <c r="G124" s="3">
        <f t="shared" si="27"/>
        <v>2012</v>
      </c>
    </row>
    <row r="125" spans="1:7" x14ac:dyDescent="0.3">
      <c r="A125" s="3" t="s">
        <v>8</v>
      </c>
      <c r="B125" s="3" t="s">
        <v>9</v>
      </c>
      <c r="C125" s="12">
        <v>41194</v>
      </c>
      <c r="D125" s="13">
        <v>8000</v>
      </c>
      <c r="E125" s="3">
        <v>3</v>
      </c>
      <c r="F125" s="3">
        <f t="shared" si="26"/>
        <v>2666.6666666666665</v>
      </c>
      <c r="G125" s="3">
        <f t="shared" si="27"/>
        <v>2012</v>
      </c>
    </row>
    <row r="126" spans="1:7" x14ac:dyDescent="0.3">
      <c r="A126" s="3" t="s">
        <v>8</v>
      </c>
      <c r="B126" s="3" t="s">
        <v>9</v>
      </c>
      <c r="C126" s="12">
        <v>41196</v>
      </c>
      <c r="D126" s="13">
        <v>13650</v>
      </c>
      <c r="E126" s="3">
        <v>5</v>
      </c>
      <c r="F126" s="3">
        <f t="shared" si="26"/>
        <v>2730</v>
      </c>
      <c r="G126" s="3">
        <f t="shared" si="27"/>
        <v>2012</v>
      </c>
    </row>
    <row r="127" spans="1:7" x14ac:dyDescent="0.3">
      <c r="A127" s="3" t="s">
        <v>8</v>
      </c>
      <c r="B127" s="3" t="s">
        <v>9</v>
      </c>
      <c r="C127" s="12">
        <v>41197</v>
      </c>
      <c r="D127" s="13">
        <v>23100</v>
      </c>
      <c r="E127" s="3">
        <v>6</v>
      </c>
      <c r="F127" s="3">
        <f t="shared" si="26"/>
        <v>3850</v>
      </c>
      <c r="G127" s="3">
        <f t="shared" si="27"/>
        <v>2012</v>
      </c>
    </row>
    <row r="128" spans="1:7" x14ac:dyDescent="0.3">
      <c r="A128" s="3" t="s">
        <v>8</v>
      </c>
      <c r="B128" s="3" t="s">
        <v>9</v>
      </c>
      <c r="C128" s="12">
        <v>41201</v>
      </c>
      <c r="D128" s="13">
        <v>56300</v>
      </c>
      <c r="E128" s="3">
        <v>11</v>
      </c>
      <c r="F128" s="3">
        <f t="shared" si="26"/>
        <v>5118.181818181818</v>
      </c>
      <c r="G128" s="3">
        <f t="shared" si="27"/>
        <v>2012</v>
      </c>
    </row>
    <row r="129" spans="1:7" x14ac:dyDescent="0.3">
      <c r="A129" s="3" t="s">
        <v>8</v>
      </c>
      <c r="B129" s="3" t="s">
        <v>9</v>
      </c>
      <c r="C129" s="12">
        <v>41202</v>
      </c>
      <c r="D129" s="13">
        <v>13000</v>
      </c>
      <c r="E129" s="3">
        <v>2</v>
      </c>
      <c r="F129" s="3">
        <f t="shared" si="26"/>
        <v>6500</v>
      </c>
      <c r="G129" s="3">
        <f t="shared" si="27"/>
        <v>2012</v>
      </c>
    </row>
    <row r="130" spans="1:7" x14ac:dyDescent="0.3">
      <c r="A130" s="3" t="s">
        <v>8</v>
      </c>
      <c r="B130" s="3" t="s">
        <v>9</v>
      </c>
      <c r="C130" s="12">
        <v>41204</v>
      </c>
      <c r="D130" s="13">
        <v>23000</v>
      </c>
      <c r="E130" s="3">
        <v>4</v>
      </c>
      <c r="F130" s="3">
        <f t="shared" ref="F130:F193" si="28">D130/E130</f>
        <v>5750</v>
      </c>
      <c r="G130" s="3">
        <f t="shared" si="27"/>
        <v>2012</v>
      </c>
    </row>
    <row r="131" spans="1:7" x14ac:dyDescent="0.3">
      <c r="A131" s="3" t="s">
        <v>8</v>
      </c>
      <c r="B131" s="3" t="s">
        <v>9</v>
      </c>
      <c r="C131" s="12">
        <v>41208</v>
      </c>
      <c r="D131" s="13">
        <v>36500</v>
      </c>
      <c r="E131" s="3">
        <v>4</v>
      </c>
      <c r="F131" s="3">
        <f t="shared" si="28"/>
        <v>9125</v>
      </c>
      <c r="G131" s="3">
        <f t="shared" ref="G131:G194" si="29">YEAR(C131)</f>
        <v>2012</v>
      </c>
    </row>
    <row r="132" spans="1:7" x14ac:dyDescent="0.3">
      <c r="A132" s="3" t="s">
        <v>8</v>
      </c>
      <c r="B132" s="3" t="s">
        <v>9</v>
      </c>
      <c r="C132" s="12">
        <v>41212</v>
      </c>
      <c r="D132" s="13">
        <v>2000</v>
      </c>
      <c r="E132" s="3">
        <v>1</v>
      </c>
      <c r="F132" s="3">
        <f t="shared" si="28"/>
        <v>2000</v>
      </c>
      <c r="G132" s="3">
        <f t="shared" si="29"/>
        <v>2012</v>
      </c>
    </row>
    <row r="133" spans="1:7" x14ac:dyDescent="0.3">
      <c r="A133" s="3" t="s">
        <v>8</v>
      </c>
      <c r="B133" s="3" t="s">
        <v>9</v>
      </c>
      <c r="C133" s="12">
        <v>41215</v>
      </c>
      <c r="D133" s="13">
        <v>41000</v>
      </c>
      <c r="E133" s="3">
        <v>5</v>
      </c>
      <c r="F133" s="3">
        <f t="shared" si="28"/>
        <v>8200</v>
      </c>
      <c r="G133" s="3">
        <f t="shared" si="29"/>
        <v>2012</v>
      </c>
    </row>
    <row r="134" spans="1:7" x14ac:dyDescent="0.3">
      <c r="A134" s="3" t="s">
        <v>8</v>
      </c>
      <c r="B134" s="3" t="s">
        <v>9</v>
      </c>
      <c r="C134" s="12">
        <v>41217</v>
      </c>
      <c r="D134" s="13">
        <v>18000</v>
      </c>
      <c r="E134" s="3">
        <v>5</v>
      </c>
      <c r="F134" s="3">
        <f t="shared" si="28"/>
        <v>3600</v>
      </c>
      <c r="G134" s="3">
        <f t="shared" si="29"/>
        <v>2012</v>
      </c>
    </row>
    <row r="135" spans="1:7" x14ac:dyDescent="0.3">
      <c r="A135" s="3" t="s">
        <v>8</v>
      </c>
      <c r="B135" s="3" t="s">
        <v>9</v>
      </c>
      <c r="C135" s="12">
        <v>41219</v>
      </c>
      <c r="D135" s="13">
        <v>7000</v>
      </c>
      <c r="E135" s="3">
        <v>1</v>
      </c>
      <c r="F135" s="3">
        <f t="shared" si="28"/>
        <v>7000</v>
      </c>
      <c r="G135" s="3">
        <f t="shared" si="29"/>
        <v>2012</v>
      </c>
    </row>
    <row r="136" spans="1:7" x14ac:dyDescent="0.3">
      <c r="A136" s="3" t="s">
        <v>8</v>
      </c>
      <c r="B136" s="3" t="s">
        <v>9</v>
      </c>
      <c r="C136" s="12">
        <v>41222</v>
      </c>
      <c r="D136" s="13">
        <v>7000</v>
      </c>
      <c r="E136" s="3">
        <v>3</v>
      </c>
      <c r="F136" s="3">
        <f t="shared" si="28"/>
        <v>2333.3333333333335</v>
      </c>
      <c r="G136" s="3">
        <f t="shared" si="29"/>
        <v>2012</v>
      </c>
    </row>
    <row r="137" spans="1:7" x14ac:dyDescent="0.3">
      <c r="A137" s="3" t="s">
        <v>8</v>
      </c>
      <c r="B137" s="3" t="s">
        <v>9</v>
      </c>
      <c r="C137" s="12">
        <v>41223</v>
      </c>
      <c r="D137" s="13">
        <v>15000</v>
      </c>
      <c r="E137" s="3">
        <v>2</v>
      </c>
      <c r="F137" s="3">
        <f t="shared" si="28"/>
        <v>7500</v>
      </c>
      <c r="G137" s="3">
        <f t="shared" si="29"/>
        <v>2012</v>
      </c>
    </row>
    <row r="138" spans="1:7" x14ac:dyDescent="0.3">
      <c r="A138" s="3" t="s">
        <v>8</v>
      </c>
      <c r="B138" s="3" t="s">
        <v>9</v>
      </c>
      <c r="C138" s="12">
        <v>41225</v>
      </c>
      <c r="D138" s="13">
        <v>20500</v>
      </c>
      <c r="E138" s="3">
        <v>5</v>
      </c>
      <c r="F138" s="3">
        <f t="shared" si="28"/>
        <v>4100</v>
      </c>
      <c r="G138" s="3">
        <f t="shared" si="29"/>
        <v>2012</v>
      </c>
    </row>
    <row r="139" spans="1:7" x14ac:dyDescent="0.3">
      <c r="A139" s="3" t="s">
        <v>8</v>
      </c>
      <c r="B139" s="3" t="s">
        <v>9</v>
      </c>
      <c r="C139" s="12">
        <v>41229</v>
      </c>
      <c r="D139" s="13">
        <v>54000</v>
      </c>
      <c r="E139" s="3">
        <v>7</v>
      </c>
      <c r="F139" s="3">
        <f t="shared" si="28"/>
        <v>7714.2857142857147</v>
      </c>
      <c r="G139" s="3">
        <f t="shared" si="29"/>
        <v>2012</v>
      </c>
    </row>
    <row r="140" spans="1:7" x14ac:dyDescent="0.3">
      <c r="A140" s="3" t="s">
        <v>8</v>
      </c>
      <c r="B140" s="3" t="s">
        <v>9</v>
      </c>
      <c r="C140" s="12">
        <v>41230</v>
      </c>
      <c r="D140" s="13">
        <v>33000</v>
      </c>
      <c r="E140" s="3">
        <v>7</v>
      </c>
      <c r="F140" s="3">
        <f t="shared" si="28"/>
        <v>4714.2857142857147</v>
      </c>
      <c r="G140" s="3">
        <f t="shared" si="29"/>
        <v>2012</v>
      </c>
    </row>
    <row r="141" spans="1:7" x14ac:dyDescent="0.3">
      <c r="A141" s="3" t="s">
        <v>8</v>
      </c>
      <c r="B141" s="3" t="s">
        <v>9</v>
      </c>
      <c r="C141" s="12">
        <v>41231</v>
      </c>
      <c r="D141" s="13">
        <v>14000</v>
      </c>
      <c r="E141" s="3">
        <v>2</v>
      </c>
      <c r="F141" s="3">
        <f t="shared" si="28"/>
        <v>7000</v>
      </c>
      <c r="G141" s="3">
        <f t="shared" si="29"/>
        <v>2012</v>
      </c>
    </row>
    <row r="142" spans="1:7" x14ac:dyDescent="0.3">
      <c r="A142" s="3" t="s">
        <v>8</v>
      </c>
      <c r="B142" s="3" t="s">
        <v>9</v>
      </c>
      <c r="C142" s="12">
        <v>41232</v>
      </c>
      <c r="D142" s="13">
        <v>10500</v>
      </c>
      <c r="E142" s="3">
        <v>2</v>
      </c>
      <c r="F142" s="3">
        <f t="shared" si="28"/>
        <v>5250</v>
      </c>
      <c r="G142" s="3">
        <f t="shared" si="29"/>
        <v>2012</v>
      </c>
    </row>
    <row r="143" spans="1:7" x14ac:dyDescent="0.3">
      <c r="A143" s="3" t="s">
        <v>8</v>
      </c>
      <c r="B143" s="3" t="s">
        <v>9</v>
      </c>
      <c r="C143" s="12">
        <v>41233</v>
      </c>
      <c r="D143" s="13">
        <v>31500</v>
      </c>
      <c r="E143" s="3">
        <v>4</v>
      </c>
      <c r="F143" s="3">
        <f t="shared" si="28"/>
        <v>7875</v>
      </c>
      <c r="G143" s="3">
        <f t="shared" si="29"/>
        <v>2012</v>
      </c>
    </row>
    <row r="144" spans="1:7" x14ac:dyDescent="0.3">
      <c r="A144" s="3" t="s">
        <v>8</v>
      </c>
      <c r="B144" s="3" t="s">
        <v>9</v>
      </c>
      <c r="C144" s="12">
        <v>41236</v>
      </c>
      <c r="D144" s="13">
        <v>35000</v>
      </c>
      <c r="E144" s="3">
        <v>3</v>
      </c>
      <c r="F144" s="3">
        <f t="shared" si="28"/>
        <v>11666.666666666666</v>
      </c>
      <c r="G144" s="3">
        <f t="shared" si="29"/>
        <v>2012</v>
      </c>
    </row>
    <row r="145" spans="1:7" x14ac:dyDescent="0.3">
      <c r="A145" s="3" t="s">
        <v>8</v>
      </c>
      <c r="B145" s="3" t="s">
        <v>9</v>
      </c>
      <c r="C145" s="12">
        <v>41237</v>
      </c>
      <c r="D145" s="13">
        <v>41500</v>
      </c>
      <c r="E145" s="3">
        <v>6</v>
      </c>
      <c r="F145" s="3">
        <f t="shared" si="28"/>
        <v>6916.666666666667</v>
      </c>
      <c r="G145" s="3">
        <f t="shared" si="29"/>
        <v>2012</v>
      </c>
    </row>
    <row r="146" spans="1:7" x14ac:dyDescent="0.3">
      <c r="A146" s="3" t="s">
        <v>8</v>
      </c>
      <c r="B146" s="3" t="s">
        <v>9</v>
      </c>
      <c r="C146" s="12">
        <v>41271</v>
      </c>
      <c r="D146" s="13">
        <v>6000</v>
      </c>
      <c r="E146" s="3">
        <v>1</v>
      </c>
      <c r="F146" s="3">
        <f t="shared" si="28"/>
        <v>6000</v>
      </c>
      <c r="G146" s="3">
        <f t="shared" si="29"/>
        <v>2012</v>
      </c>
    </row>
    <row r="147" spans="1:7" x14ac:dyDescent="0.3">
      <c r="A147" s="3" t="s">
        <v>8</v>
      </c>
      <c r="B147" s="3" t="s">
        <v>9</v>
      </c>
      <c r="C147" s="12">
        <v>41258</v>
      </c>
      <c r="D147" s="13">
        <v>39000</v>
      </c>
      <c r="E147" s="3">
        <v>7</v>
      </c>
      <c r="F147" s="3">
        <f t="shared" si="28"/>
        <v>5571.4285714285716</v>
      </c>
      <c r="G147" s="3">
        <f t="shared" si="29"/>
        <v>2012</v>
      </c>
    </row>
    <row r="148" spans="1:7" x14ac:dyDescent="0.3">
      <c r="A148" s="3" t="s">
        <v>8</v>
      </c>
      <c r="B148" s="3" t="s">
        <v>9</v>
      </c>
      <c r="C148" s="12">
        <v>41257</v>
      </c>
      <c r="D148" s="13">
        <v>4000</v>
      </c>
      <c r="E148" s="3">
        <v>2</v>
      </c>
      <c r="F148" s="3">
        <f t="shared" si="28"/>
        <v>2000</v>
      </c>
      <c r="G148" s="3">
        <f t="shared" si="29"/>
        <v>2012</v>
      </c>
    </row>
    <row r="149" spans="1:7" x14ac:dyDescent="0.3">
      <c r="A149" s="3" t="s">
        <v>8</v>
      </c>
      <c r="B149" s="3" t="s">
        <v>9</v>
      </c>
      <c r="C149" s="12">
        <v>41261</v>
      </c>
      <c r="D149" s="13">
        <v>76500</v>
      </c>
      <c r="E149" s="3">
        <v>7</v>
      </c>
      <c r="F149" s="3">
        <f t="shared" si="28"/>
        <v>10928.571428571429</v>
      </c>
      <c r="G149" s="3">
        <f t="shared" si="29"/>
        <v>2012</v>
      </c>
    </row>
    <row r="150" spans="1:7" x14ac:dyDescent="0.3">
      <c r="A150" s="3" t="s">
        <v>8</v>
      </c>
      <c r="B150" s="3" t="s">
        <v>9</v>
      </c>
      <c r="C150" s="12">
        <v>41265</v>
      </c>
      <c r="D150" s="13">
        <v>92600</v>
      </c>
      <c r="E150" s="3">
        <v>6</v>
      </c>
      <c r="F150" s="3">
        <f t="shared" si="28"/>
        <v>15433.333333333334</v>
      </c>
      <c r="G150" s="3">
        <f t="shared" si="29"/>
        <v>2012</v>
      </c>
    </row>
    <row r="151" spans="1:7" x14ac:dyDescent="0.3">
      <c r="A151" s="3" t="s">
        <v>8</v>
      </c>
      <c r="B151" s="3" t="s">
        <v>9</v>
      </c>
      <c r="C151" s="12">
        <v>41267</v>
      </c>
      <c r="D151" s="13">
        <v>15000</v>
      </c>
      <c r="E151" s="3">
        <v>4</v>
      </c>
      <c r="F151" s="3">
        <f t="shared" si="28"/>
        <v>3750</v>
      </c>
      <c r="G151" s="3">
        <f t="shared" si="29"/>
        <v>2012</v>
      </c>
    </row>
    <row r="152" spans="1:7" x14ac:dyDescent="0.3">
      <c r="A152" s="3" t="s">
        <v>8</v>
      </c>
      <c r="B152" s="3" t="s">
        <v>9</v>
      </c>
      <c r="C152" s="12">
        <v>41247</v>
      </c>
      <c r="D152" s="13">
        <v>39500</v>
      </c>
      <c r="E152" s="3">
        <v>8</v>
      </c>
      <c r="F152" s="3">
        <f t="shared" si="28"/>
        <v>4937.5</v>
      </c>
      <c r="G152" s="3">
        <f t="shared" si="29"/>
        <v>2012</v>
      </c>
    </row>
    <row r="153" spans="1:7" x14ac:dyDescent="0.3">
      <c r="A153" s="3" t="s">
        <v>8</v>
      </c>
      <c r="B153" s="3" t="s">
        <v>9</v>
      </c>
      <c r="C153" s="12">
        <v>41264</v>
      </c>
      <c r="D153" s="13">
        <v>59000</v>
      </c>
      <c r="E153" s="3">
        <v>8</v>
      </c>
      <c r="F153" s="3">
        <f t="shared" si="28"/>
        <v>7375</v>
      </c>
      <c r="G153" s="3">
        <f t="shared" si="29"/>
        <v>2012</v>
      </c>
    </row>
    <row r="154" spans="1:7" x14ac:dyDescent="0.3">
      <c r="A154" s="3" t="s">
        <v>8</v>
      </c>
      <c r="B154" s="3" t="s">
        <v>9</v>
      </c>
      <c r="C154" s="12">
        <v>41266</v>
      </c>
      <c r="D154" s="13">
        <v>5000</v>
      </c>
      <c r="E154" s="3">
        <v>1</v>
      </c>
      <c r="F154" s="3">
        <f t="shared" si="28"/>
        <v>5000</v>
      </c>
      <c r="G154" s="3">
        <f t="shared" si="29"/>
        <v>2012</v>
      </c>
    </row>
    <row r="155" spans="1:7" x14ac:dyDescent="0.3">
      <c r="A155" s="3" t="s">
        <v>8</v>
      </c>
      <c r="B155" s="3" t="s">
        <v>9</v>
      </c>
      <c r="C155" s="12">
        <v>41254</v>
      </c>
      <c r="D155" s="13">
        <v>4000</v>
      </c>
      <c r="E155" s="3">
        <v>1</v>
      </c>
      <c r="F155" s="3">
        <f t="shared" si="28"/>
        <v>4000</v>
      </c>
      <c r="G155" s="3">
        <f t="shared" si="29"/>
        <v>2012</v>
      </c>
    </row>
    <row r="156" spans="1:7" x14ac:dyDescent="0.3">
      <c r="A156" s="3" t="s">
        <v>8</v>
      </c>
      <c r="B156" s="3" t="s">
        <v>9</v>
      </c>
      <c r="C156" s="12">
        <v>41251</v>
      </c>
      <c r="D156" s="13">
        <v>14500</v>
      </c>
      <c r="E156" s="3">
        <v>4</v>
      </c>
      <c r="F156" s="3">
        <f t="shared" si="28"/>
        <v>3625</v>
      </c>
      <c r="G156" s="3">
        <f t="shared" si="29"/>
        <v>2012</v>
      </c>
    </row>
    <row r="157" spans="1:7" x14ac:dyDescent="0.3">
      <c r="A157" s="3" t="s">
        <v>8</v>
      </c>
      <c r="B157" s="3" t="s">
        <v>9</v>
      </c>
      <c r="C157" s="12">
        <v>41245</v>
      </c>
      <c r="D157" s="13">
        <v>5000</v>
      </c>
      <c r="E157" s="3">
        <v>1</v>
      </c>
      <c r="F157" s="3">
        <f t="shared" si="28"/>
        <v>5000</v>
      </c>
      <c r="G157" s="3">
        <f t="shared" si="29"/>
        <v>2012</v>
      </c>
    </row>
    <row r="158" spans="1:7" x14ac:dyDescent="0.3">
      <c r="A158" s="3" t="s">
        <v>8</v>
      </c>
      <c r="B158" s="3" t="s">
        <v>9</v>
      </c>
      <c r="C158" s="12">
        <v>41268</v>
      </c>
      <c r="D158" s="13">
        <v>65500</v>
      </c>
      <c r="E158" s="3">
        <v>4</v>
      </c>
      <c r="F158" s="3">
        <f t="shared" si="28"/>
        <v>16375</v>
      </c>
      <c r="G158" s="3">
        <f t="shared" si="29"/>
        <v>2012</v>
      </c>
    </row>
    <row r="159" spans="1:7" x14ac:dyDescent="0.3">
      <c r="A159" s="3" t="s">
        <v>8</v>
      </c>
      <c r="B159" s="3" t="s">
        <v>9</v>
      </c>
      <c r="C159" s="12">
        <v>41252</v>
      </c>
      <c r="D159" s="13">
        <v>13000</v>
      </c>
      <c r="E159" s="3">
        <v>2</v>
      </c>
      <c r="F159" s="3">
        <f t="shared" si="28"/>
        <v>6500</v>
      </c>
      <c r="G159" s="3">
        <f t="shared" si="29"/>
        <v>2012</v>
      </c>
    </row>
    <row r="160" spans="1:7" x14ac:dyDescent="0.3">
      <c r="A160" s="3" t="s">
        <v>8</v>
      </c>
      <c r="B160" s="3" t="s">
        <v>9</v>
      </c>
      <c r="C160" s="12">
        <v>41292</v>
      </c>
      <c r="D160" s="13">
        <v>17000</v>
      </c>
      <c r="E160" s="3">
        <v>5</v>
      </c>
      <c r="F160" s="3">
        <f t="shared" si="28"/>
        <v>3400</v>
      </c>
      <c r="G160" s="3">
        <f t="shared" si="29"/>
        <v>2013</v>
      </c>
    </row>
    <row r="161" spans="1:7" x14ac:dyDescent="0.3">
      <c r="A161" s="3" t="s">
        <v>8</v>
      </c>
      <c r="B161" s="3" t="s">
        <v>9</v>
      </c>
      <c r="C161" s="12">
        <v>41286</v>
      </c>
      <c r="D161" s="13">
        <v>5000</v>
      </c>
      <c r="E161" s="3">
        <v>2</v>
      </c>
      <c r="F161" s="3">
        <f t="shared" si="28"/>
        <v>2500</v>
      </c>
      <c r="G161" s="3">
        <f t="shared" si="29"/>
        <v>2013</v>
      </c>
    </row>
    <row r="162" spans="1:7" x14ac:dyDescent="0.3">
      <c r="A162" s="3" t="s">
        <v>8</v>
      </c>
      <c r="B162" s="3" t="s">
        <v>9</v>
      </c>
      <c r="C162" s="12">
        <v>41296</v>
      </c>
      <c r="D162" s="13">
        <v>7500</v>
      </c>
      <c r="E162" s="3">
        <v>3</v>
      </c>
      <c r="F162" s="3">
        <f t="shared" si="28"/>
        <v>2500</v>
      </c>
      <c r="G162" s="3">
        <f t="shared" si="29"/>
        <v>2013</v>
      </c>
    </row>
    <row r="163" spans="1:7" x14ac:dyDescent="0.3">
      <c r="A163" s="3" t="s">
        <v>8</v>
      </c>
      <c r="B163" s="3" t="s">
        <v>9</v>
      </c>
      <c r="C163" s="12">
        <v>41299</v>
      </c>
      <c r="D163" s="13">
        <v>33000</v>
      </c>
      <c r="E163" s="3">
        <v>3</v>
      </c>
      <c r="F163" s="3">
        <f t="shared" si="28"/>
        <v>11000</v>
      </c>
      <c r="G163" s="3">
        <f t="shared" si="29"/>
        <v>2013</v>
      </c>
    </row>
    <row r="164" spans="1:7" x14ac:dyDescent="0.3">
      <c r="A164" s="3" t="s">
        <v>8</v>
      </c>
      <c r="B164" s="3" t="s">
        <v>9</v>
      </c>
      <c r="C164" s="12">
        <v>41288</v>
      </c>
      <c r="D164" s="13">
        <v>24000</v>
      </c>
      <c r="E164" s="3">
        <v>3</v>
      </c>
      <c r="F164" s="3">
        <f t="shared" si="28"/>
        <v>8000</v>
      </c>
      <c r="G164" s="3">
        <f t="shared" si="29"/>
        <v>2013</v>
      </c>
    </row>
    <row r="165" spans="1:7" x14ac:dyDescent="0.3">
      <c r="A165" s="3" t="s">
        <v>8</v>
      </c>
      <c r="B165" s="3" t="s">
        <v>9</v>
      </c>
      <c r="C165" s="12">
        <v>41279</v>
      </c>
      <c r="D165" s="13">
        <v>5000</v>
      </c>
      <c r="E165" s="3">
        <v>1</v>
      </c>
      <c r="F165" s="3">
        <f t="shared" si="28"/>
        <v>5000</v>
      </c>
      <c r="G165" s="3">
        <f t="shared" si="29"/>
        <v>2013</v>
      </c>
    </row>
    <row r="166" spans="1:7" x14ac:dyDescent="0.3">
      <c r="A166" s="3" t="s">
        <v>8</v>
      </c>
      <c r="B166" s="3" t="s">
        <v>9</v>
      </c>
      <c r="C166" s="12">
        <v>41282</v>
      </c>
      <c r="D166" s="13">
        <v>8600</v>
      </c>
      <c r="E166" s="3">
        <v>2</v>
      </c>
      <c r="F166" s="3">
        <f t="shared" si="28"/>
        <v>4300</v>
      </c>
      <c r="G166" s="3">
        <f t="shared" si="29"/>
        <v>2013</v>
      </c>
    </row>
    <row r="167" spans="1:7" x14ac:dyDescent="0.3">
      <c r="A167" s="3" t="s">
        <v>8</v>
      </c>
      <c r="B167" s="3" t="s">
        <v>9</v>
      </c>
      <c r="C167" s="12">
        <v>41301</v>
      </c>
      <c r="D167" s="13">
        <v>35000</v>
      </c>
      <c r="E167" s="3">
        <v>2</v>
      </c>
      <c r="F167" s="3">
        <f t="shared" si="28"/>
        <v>17500</v>
      </c>
      <c r="G167" s="3">
        <f t="shared" si="29"/>
        <v>2013</v>
      </c>
    </row>
    <row r="168" spans="1:7" x14ac:dyDescent="0.3">
      <c r="A168" s="3" t="s">
        <v>8</v>
      </c>
      <c r="B168" s="3" t="s">
        <v>9</v>
      </c>
      <c r="C168" s="12">
        <v>41294</v>
      </c>
      <c r="D168" s="13">
        <v>20000</v>
      </c>
      <c r="E168" s="3">
        <v>2</v>
      </c>
      <c r="F168" s="3">
        <f t="shared" si="28"/>
        <v>10000</v>
      </c>
      <c r="G168" s="3">
        <f t="shared" si="29"/>
        <v>2013</v>
      </c>
    </row>
    <row r="169" spans="1:7" x14ac:dyDescent="0.3">
      <c r="A169" s="3" t="s">
        <v>8</v>
      </c>
      <c r="B169" s="3" t="s">
        <v>9</v>
      </c>
      <c r="C169" s="12">
        <v>41289</v>
      </c>
      <c r="D169" s="13">
        <v>39500</v>
      </c>
      <c r="E169" s="3">
        <v>6</v>
      </c>
      <c r="F169" s="3">
        <f t="shared" si="28"/>
        <v>6583.333333333333</v>
      </c>
      <c r="G169" s="3">
        <f t="shared" si="29"/>
        <v>2013</v>
      </c>
    </row>
    <row r="170" spans="1:7" x14ac:dyDescent="0.3">
      <c r="A170" s="3" t="s">
        <v>8</v>
      </c>
      <c r="B170" s="3" t="s">
        <v>9</v>
      </c>
      <c r="C170" s="12">
        <v>41293</v>
      </c>
      <c r="D170" s="13">
        <v>11000</v>
      </c>
      <c r="E170" s="3">
        <v>2</v>
      </c>
      <c r="F170" s="3">
        <f t="shared" si="28"/>
        <v>5500</v>
      </c>
      <c r="G170" s="3">
        <f t="shared" si="29"/>
        <v>2013</v>
      </c>
    </row>
    <row r="171" spans="1:7" x14ac:dyDescent="0.3">
      <c r="A171" s="3" t="s">
        <v>8</v>
      </c>
      <c r="B171" s="3" t="s">
        <v>16</v>
      </c>
      <c r="C171" s="12">
        <v>40879</v>
      </c>
      <c r="D171" s="13">
        <v>40500</v>
      </c>
      <c r="E171" s="3">
        <v>11</v>
      </c>
      <c r="F171" s="3">
        <f t="shared" si="28"/>
        <v>3681.818181818182</v>
      </c>
      <c r="G171" s="3">
        <f t="shared" si="29"/>
        <v>2011</v>
      </c>
    </row>
    <row r="172" spans="1:7" x14ac:dyDescent="0.3">
      <c r="A172" s="3" t="s">
        <v>8</v>
      </c>
      <c r="B172" s="3" t="s">
        <v>16</v>
      </c>
      <c r="C172" s="12">
        <v>40880</v>
      </c>
      <c r="D172" s="13">
        <v>11000</v>
      </c>
      <c r="E172" s="3">
        <v>3</v>
      </c>
      <c r="F172" s="3">
        <f t="shared" si="28"/>
        <v>3666.6666666666665</v>
      </c>
      <c r="G172" s="3">
        <f t="shared" si="29"/>
        <v>2011</v>
      </c>
    </row>
    <row r="173" spans="1:7" x14ac:dyDescent="0.3">
      <c r="A173" s="3" t="s">
        <v>8</v>
      </c>
      <c r="B173" s="3" t="s">
        <v>16</v>
      </c>
      <c r="C173" s="12">
        <v>40881</v>
      </c>
      <c r="D173" s="13">
        <v>50000</v>
      </c>
      <c r="E173" s="3">
        <v>19</v>
      </c>
      <c r="F173" s="3">
        <f t="shared" si="28"/>
        <v>2631.5789473684213</v>
      </c>
      <c r="G173" s="3">
        <f t="shared" si="29"/>
        <v>2011</v>
      </c>
    </row>
    <row r="174" spans="1:7" x14ac:dyDescent="0.3">
      <c r="A174" s="3" t="s">
        <v>8</v>
      </c>
      <c r="B174" s="3" t="s">
        <v>16</v>
      </c>
      <c r="C174" s="12">
        <v>40882</v>
      </c>
      <c r="D174" s="13">
        <v>6500</v>
      </c>
      <c r="E174" s="3">
        <v>3</v>
      </c>
      <c r="F174" s="3">
        <f t="shared" si="28"/>
        <v>2166.6666666666665</v>
      </c>
      <c r="G174" s="3">
        <f t="shared" si="29"/>
        <v>2011</v>
      </c>
    </row>
    <row r="175" spans="1:7" x14ac:dyDescent="0.3">
      <c r="A175" s="3" t="s">
        <v>8</v>
      </c>
      <c r="B175" s="3" t="s">
        <v>16</v>
      </c>
      <c r="C175" s="12">
        <v>40885</v>
      </c>
      <c r="D175" s="13">
        <v>7800</v>
      </c>
      <c r="E175" s="3">
        <v>7</v>
      </c>
      <c r="F175" s="3">
        <f t="shared" si="28"/>
        <v>1114.2857142857142</v>
      </c>
      <c r="G175" s="3">
        <f t="shared" si="29"/>
        <v>2011</v>
      </c>
    </row>
    <row r="176" spans="1:7" x14ac:dyDescent="0.3">
      <c r="A176" s="3" t="s">
        <v>8</v>
      </c>
      <c r="B176" s="3" t="s">
        <v>16</v>
      </c>
      <c r="C176" s="12">
        <v>40886</v>
      </c>
      <c r="D176" s="13">
        <v>14000</v>
      </c>
      <c r="E176" s="3">
        <v>7</v>
      </c>
      <c r="F176" s="3">
        <f t="shared" si="28"/>
        <v>2000</v>
      </c>
      <c r="G176" s="3">
        <f t="shared" si="29"/>
        <v>2011</v>
      </c>
    </row>
    <row r="177" spans="1:11" x14ac:dyDescent="0.3">
      <c r="A177" s="3" t="s">
        <v>8</v>
      </c>
      <c r="B177" s="3" t="s">
        <v>16</v>
      </c>
      <c r="C177" s="12">
        <v>40887</v>
      </c>
      <c r="D177" s="13">
        <v>41500</v>
      </c>
      <c r="E177" s="3">
        <v>11</v>
      </c>
      <c r="F177" s="3">
        <f t="shared" si="28"/>
        <v>3772.7272727272725</v>
      </c>
      <c r="G177" s="3">
        <f t="shared" si="29"/>
        <v>2011</v>
      </c>
    </row>
    <row r="178" spans="1:11" x14ac:dyDescent="0.3">
      <c r="A178" s="3" t="s">
        <v>8</v>
      </c>
      <c r="B178" s="3" t="s">
        <v>16</v>
      </c>
      <c r="C178" s="12">
        <v>40888</v>
      </c>
      <c r="D178" s="13">
        <v>26000</v>
      </c>
      <c r="E178" s="3">
        <v>11</v>
      </c>
      <c r="F178" s="3">
        <f t="shared" si="28"/>
        <v>2363.6363636363635</v>
      </c>
      <c r="G178" s="3">
        <f t="shared" si="29"/>
        <v>2011</v>
      </c>
    </row>
    <row r="179" spans="1:11" x14ac:dyDescent="0.3">
      <c r="A179" s="3" t="s">
        <v>8</v>
      </c>
      <c r="B179" s="3" t="s">
        <v>16</v>
      </c>
      <c r="C179" s="12">
        <v>40889</v>
      </c>
      <c r="D179" s="13">
        <v>27500</v>
      </c>
      <c r="E179" s="3">
        <v>9</v>
      </c>
      <c r="F179" s="3">
        <f t="shared" si="28"/>
        <v>3055.5555555555557</v>
      </c>
      <c r="G179" s="3">
        <f t="shared" si="29"/>
        <v>2011</v>
      </c>
    </row>
    <row r="180" spans="1:11" x14ac:dyDescent="0.3">
      <c r="A180" s="3" t="s">
        <v>8</v>
      </c>
      <c r="B180" s="3" t="s">
        <v>16</v>
      </c>
      <c r="C180" s="12">
        <v>40892</v>
      </c>
      <c r="D180" s="13">
        <v>18500</v>
      </c>
      <c r="E180" s="3">
        <v>9</v>
      </c>
      <c r="F180" s="3">
        <f t="shared" si="28"/>
        <v>2055.5555555555557</v>
      </c>
      <c r="G180" s="3">
        <f t="shared" si="29"/>
        <v>2011</v>
      </c>
    </row>
    <row r="181" spans="1:11" x14ac:dyDescent="0.3">
      <c r="A181" s="3" t="s">
        <v>8</v>
      </c>
      <c r="B181" s="3" t="s">
        <v>16</v>
      </c>
      <c r="C181" s="12">
        <v>40895</v>
      </c>
      <c r="D181" s="13">
        <v>27600</v>
      </c>
      <c r="E181" s="3">
        <v>12</v>
      </c>
      <c r="F181" s="3">
        <f t="shared" si="28"/>
        <v>2300</v>
      </c>
      <c r="G181" s="3">
        <f t="shared" si="29"/>
        <v>2011</v>
      </c>
    </row>
    <row r="182" spans="1:11" x14ac:dyDescent="0.3">
      <c r="A182" s="3" t="s">
        <v>8</v>
      </c>
      <c r="B182" s="3" t="s">
        <v>16</v>
      </c>
      <c r="C182" s="12">
        <v>40896</v>
      </c>
      <c r="D182" s="13">
        <v>45730</v>
      </c>
      <c r="E182" s="3">
        <v>21</v>
      </c>
      <c r="F182" s="3">
        <f t="shared" si="28"/>
        <v>2177.6190476190477</v>
      </c>
      <c r="G182" s="3">
        <f t="shared" si="29"/>
        <v>2011</v>
      </c>
    </row>
    <row r="183" spans="1:11" x14ac:dyDescent="0.3">
      <c r="A183" s="3" t="s">
        <v>8</v>
      </c>
      <c r="B183" s="3" t="s">
        <v>16</v>
      </c>
      <c r="C183" s="12">
        <v>40899</v>
      </c>
      <c r="D183" s="13">
        <v>34950</v>
      </c>
      <c r="E183" s="3">
        <v>11</v>
      </c>
      <c r="F183" s="3">
        <f t="shared" si="28"/>
        <v>3177.2727272727275</v>
      </c>
      <c r="G183" s="3">
        <f t="shared" si="29"/>
        <v>2011</v>
      </c>
    </row>
    <row r="184" spans="1:11" x14ac:dyDescent="0.3">
      <c r="A184" s="3" t="s">
        <v>8</v>
      </c>
      <c r="B184" s="3" t="s">
        <v>16</v>
      </c>
      <c r="C184" s="12">
        <v>40902</v>
      </c>
      <c r="D184" s="13">
        <v>5000</v>
      </c>
      <c r="E184" s="3">
        <v>2</v>
      </c>
      <c r="F184" s="3">
        <f t="shared" si="28"/>
        <v>2500</v>
      </c>
      <c r="G184" s="3">
        <f t="shared" si="29"/>
        <v>2011</v>
      </c>
    </row>
    <row r="185" spans="1:11" x14ac:dyDescent="0.3">
      <c r="A185" s="3" t="s">
        <v>8</v>
      </c>
      <c r="B185" s="3" t="s">
        <v>16</v>
      </c>
      <c r="C185" s="12">
        <v>40906</v>
      </c>
      <c r="D185" s="13">
        <v>49000</v>
      </c>
      <c r="E185" s="3">
        <v>8</v>
      </c>
      <c r="F185" s="3">
        <f t="shared" si="28"/>
        <v>6125</v>
      </c>
      <c r="G185" s="3">
        <f t="shared" si="29"/>
        <v>2011</v>
      </c>
    </row>
    <row r="186" spans="1:11" x14ac:dyDescent="0.3">
      <c r="A186" s="3" t="s">
        <v>8</v>
      </c>
      <c r="B186" s="3" t="s">
        <v>16</v>
      </c>
      <c r="C186" s="12">
        <v>40913</v>
      </c>
      <c r="D186" s="13">
        <v>20400</v>
      </c>
      <c r="E186" s="3">
        <v>14</v>
      </c>
      <c r="F186" s="3">
        <f t="shared" si="28"/>
        <v>1457.1428571428571</v>
      </c>
      <c r="G186" s="3">
        <f t="shared" si="29"/>
        <v>2012</v>
      </c>
      <c r="K186" s="16"/>
    </row>
    <row r="187" spans="1:11" x14ac:dyDescent="0.3">
      <c r="A187" s="3" t="s">
        <v>8</v>
      </c>
      <c r="B187" s="3" t="s">
        <v>16</v>
      </c>
      <c r="C187" s="12">
        <v>40914</v>
      </c>
      <c r="D187" s="13">
        <v>6500</v>
      </c>
      <c r="E187" s="3">
        <v>3</v>
      </c>
      <c r="F187" s="3">
        <f t="shared" si="28"/>
        <v>2166.6666666666665</v>
      </c>
      <c r="G187" s="3">
        <f t="shared" si="29"/>
        <v>2012</v>
      </c>
    </row>
    <row r="188" spans="1:11" x14ac:dyDescent="0.3">
      <c r="A188" s="3" t="s">
        <v>8</v>
      </c>
      <c r="B188" s="3" t="s">
        <v>16</v>
      </c>
      <c r="C188" s="12">
        <v>40916</v>
      </c>
      <c r="D188" s="13">
        <v>12000</v>
      </c>
      <c r="E188" s="3">
        <v>7</v>
      </c>
      <c r="F188" s="3">
        <f t="shared" si="28"/>
        <v>1714.2857142857142</v>
      </c>
      <c r="G188" s="3">
        <f t="shared" si="29"/>
        <v>2012</v>
      </c>
    </row>
    <row r="189" spans="1:11" x14ac:dyDescent="0.3">
      <c r="A189" s="3" t="s">
        <v>8</v>
      </c>
      <c r="B189" s="3" t="s">
        <v>16</v>
      </c>
      <c r="C189" s="12">
        <v>40917</v>
      </c>
      <c r="D189" s="13">
        <v>54000</v>
      </c>
      <c r="E189" s="3">
        <v>22</v>
      </c>
      <c r="F189" s="3">
        <f t="shared" si="28"/>
        <v>2454.5454545454545</v>
      </c>
      <c r="G189" s="3">
        <f t="shared" si="29"/>
        <v>2012</v>
      </c>
    </row>
    <row r="190" spans="1:11" x14ac:dyDescent="0.3">
      <c r="A190" s="3" t="s">
        <v>8</v>
      </c>
      <c r="B190" s="3" t="s">
        <v>16</v>
      </c>
      <c r="C190" s="12">
        <v>40920</v>
      </c>
      <c r="D190" s="13">
        <v>62000</v>
      </c>
      <c r="E190" s="3">
        <v>15</v>
      </c>
      <c r="F190" s="3">
        <f t="shared" si="28"/>
        <v>4133.333333333333</v>
      </c>
      <c r="G190" s="3">
        <f t="shared" si="29"/>
        <v>2012</v>
      </c>
    </row>
    <row r="191" spans="1:11" x14ac:dyDescent="0.3">
      <c r="A191" s="3" t="s">
        <v>8</v>
      </c>
      <c r="B191" s="3" t="s">
        <v>16</v>
      </c>
      <c r="C191" s="12">
        <v>40921</v>
      </c>
      <c r="D191" s="13">
        <v>20800</v>
      </c>
      <c r="E191" s="3">
        <v>8</v>
      </c>
      <c r="F191" s="3">
        <f t="shared" si="28"/>
        <v>2600</v>
      </c>
      <c r="G191" s="3">
        <f t="shared" si="29"/>
        <v>2012</v>
      </c>
    </row>
    <row r="192" spans="1:11" x14ac:dyDescent="0.3">
      <c r="A192" s="3" t="s">
        <v>8</v>
      </c>
      <c r="B192" s="3" t="s">
        <v>16</v>
      </c>
      <c r="C192" s="12">
        <v>40922</v>
      </c>
      <c r="D192" s="13">
        <v>11500</v>
      </c>
      <c r="E192" s="3">
        <v>7</v>
      </c>
      <c r="F192" s="3">
        <f t="shared" si="28"/>
        <v>1642.8571428571429</v>
      </c>
      <c r="G192" s="3">
        <f t="shared" si="29"/>
        <v>2012</v>
      </c>
    </row>
    <row r="193" spans="1:7" x14ac:dyDescent="0.3">
      <c r="A193" s="3" t="s">
        <v>8</v>
      </c>
      <c r="B193" s="3" t="s">
        <v>16</v>
      </c>
      <c r="C193" s="12">
        <v>40923</v>
      </c>
      <c r="D193" s="13">
        <v>44000</v>
      </c>
      <c r="E193" s="3">
        <v>10</v>
      </c>
      <c r="F193" s="3">
        <f t="shared" si="28"/>
        <v>4400</v>
      </c>
      <c r="G193" s="3">
        <f t="shared" si="29"/>
        <v>2012</v>
      </c>
    </row>
    <row r="194" spans="1:7" x14ac:dyDescent="0.3">
      <c r="A194" s="3" t="s">
        <v>8</v>
      </c>
      <c r="B194" s="3" t="s">
        <v>16</v>
      </c>
      <c r="C194" s="12">
        <v>40924</v>
      </c>
      <c r="D194" s="13">
        <v>26000</v>
      </c>
      <c r="E194" s="3">
        <v>5</v>
      </c>
      <c r="F194" s="3">
        <f t="shared" ref="F194:F257" si="30">D194/E194</f>
        <v>5200</v>
      </c>
      <c r="G194" s="3">
        <f t="shared" si="29"/>
        <v>2012</v>
      </c>
    </row>
    <row r="195" spans="1:7" x14ac:dyDescent="0.3">
      <c r="A195" s="3" t="s">
        <v>8</v>
      </c>
      <c r="B195" s="3" t="s">
        <v>16</v>
      </c>
      <c r="C195" s="12">
        <v>40927</v>
      </c>
      <c r="D195" s="13">
        <v>38950</v>
      </c>
      <c r="E195" s="3">
        <v>17</v>
      </c>
      <c r="F195" s="3">
        <f t="shared" si="30"/>
        <v>2291.1764705882351</v>
      </c>
      <c r="G195" s="3">
        <f t="shared" ref="G195:G258" si="31">YEAR(C195)</f>
        <v>2012</v>
      </c>
    </row>
    <row r="196" spans="1:7" x14ac:dyDescent="0.3">
      <c r="A196" s="3" t="s">
        <v>8</v>
      </c>
      <c r="B196" s="3" t="s">
        <v>16</v>
      </c>
      <c r="C196" s="12">
        <v>40930</v>
      </c>
      <c r="D196" s="13">
        <v>124100</v>
      </c>
      <c r="E196" s="3">
        <v>28</v>
      </c>
      <c r="F196" s="3">
        <f t="shared" si="30"/>
        <v>4432.1428571428569</v>
      </c>
      <c r="G196" s="3">
        <f t="shared" si="31"/>
        <v>2012</v>
      </c>
    </row>
    <row r="197" spans="1:7" x14ac:dyDescent="0.3">
      <c r="A197" s="3" t="s">
        <v>8</v>
      </c>
      <c r="B197" s="3" t="s">
        <v>16</v>
      </c>
      <c r="C197" s="12">
        <v>40931</v>
      </c>
      <c r="D197" s="13">
        <v>5000</v>
      </c>
      <c r="E197" s="3">
        <v>1</v>
      </c>
      <c r="F197" s="3">
        <f t="shared" si="30"/>
        <v>5000</v>
      </c>
      <c r="G197" s="3">
        <f t="shared" si="31"/>
        <v>2012</v>
      </c>
    </row>
    <row r="198" spans="1:7" x14ac:dyDescent="0.3">
      <c r="A198" s="3" t="s">
        <v>8</v>
      </c>
      <c r="B198" s="3" t="s">
        <v>16</v>
      </c>
      <c r="C198" s="12">
        <v>40934</v>
      </c>
      <c r="D198" s="13">
        <v>5300</v>
      </c>
      <c r="E198" s="3">
        <v>3</v>
      </c>
      <c r="F198" s="3">
        <f t="shared" si="30"/>
        <v>1766.6666666666667</v>
      </c>
      <c r="G198" s="3">
        <f t="shared" si="31"/>
        <v>2012</v>
      </c>
    </row>
    <row r="199" spans="1:7" x14ac:dyDescent="0.3">
      <c r="A199" s="3" t="s">
        <v>8</v>
      </c>
      <c r="B199" s="3" t="s">
        <v>16</v>
      </c>
      <c r="C199" s="12">
        <v>40941</v>
      </c>
      <c r="D199" s="13">
        <v>84000</v>
      </c>
      <c r="E199" s="3">
        <v>25</v>
      </c>
      <c r="F199" s="3">
        <f t="shared" si="30"/>
        <v>3360</v>
      </c>
      <c r="G199" s="3">
        <f t="shared" si="31"/>
        <v>2012</v>
      </c>
    </row>
    <row r="200" spans="1:7" x14ac:dyDescent="0.3">
      <c r="A200" s="3" t="s">
        <v>8</v>
      </c>
      <c r="B200" s="3" t="s">
        <v>16</v>
      </c>
      <c r="C200" s="12">
        <v>40943</v>
      </c>
      <c r="D200" s="13">
        <v>72800</v>
      </c>
      <c r="E200" s="3">
        <v>22</v>
      </c>
      <c r="F200" s="3">
        <f t="shared" si="30"/>
        <v>3309.090909090909</v>
      </c>
      <c r="G200" s="3">
        <f t="shared" si="31"/>
        <v>2012</v>
      </c>
    </row>
    <row r="201" spans="1:7" x14ac:dyDescent="0.3">
      <c r="A201" s="3" t="s">
        <v>8</v>
      </c>
      <c r="B201" s="3" t="s">
        <v>16</v>
      </c>
      <c r="C201" s="12">
        <v>40945</v>
      </c>
      <c r="D201" s="13">
        <v>49000</v>
      </c>
      <c r="E201" s="3">
        <v>11</v>
      </c>
      <c r="F201" s="3">
        <f t="shared" si="30"/>
        <v>4454.545454545455</v>
      </c>
      <c r="G201" s="3">
        <f t="shared" si="31"/>
        <v>2012</v>
      </c>
    </row>
    <row r="202" spans="1:7" x14ac:dyDescent="0.3">
      <c r="A202" s="3" t="s">
        <v>8</v>
      </c>
      <c r="B202" s="3" t="s">
        <v>16</v>
      </c>
      <c r="C202" s="12">
        <v>40948</v>
      </c>
      <c r="D202" s="13">
        <v>23500</v>
      </c>
      <c r="E202" s="3">
        <v>7</v>
      </c>
      <c r="F202" s="3">
        <f t="shared" si="30"/>
        <v>3357.1428571428573</v>
      </c>
      <c r="G202" s="3">
        <f t="shared" si="31"/>
        <v>2012</v>
      </c>
    </row>
    <row r="203" spans="1:7" x14ac:dyDescent="0.3">
      <c r="A203" s="3" t="s">
        <v>8</v>
      </c>
      <c r="B203" s="3" t="s">
        <v>16</v>
      </c>
      <c r="C203" s="12">
        <v>40949</v>
      </c>
      <c r="D203" s="13">
        <v>16500</v>
      </c>
      <c r="E203" s="3">
        <v>5</v>
      </c>
      <c r="F203" s="3">
        <f t="shared" si="30"/>
        <v>3300</v>
      </c>
      <c r="G203" s="3">
        <f t="shared" si="31"/>
        <v>2012</v>
      </c>
    </row>
    <row r="204" spans="1:7" x14ac:dyDescent="0.3">
      <c r="A204" s="3" t="s">
        <v>8</v>
      </c>
      <c r="B204" s="3" t="s">
        <v>16</v>
      </c>
      <c r="C204" s="12">
        <v>40951</v>
      </c>
      <c r="D204" s="13">
        <v>14000</v>
      </c>
      <c r="E204" s="3">
        <v>6</v>
      </c>
      <c r="F204" s="3">
        <f t="shared" si="30"/>
        <v>2333.3333333333335</v>
      </c>
      <c r="G204" s="3">
        <f t="shared" si="31"/>
        <v>2012</v>
      </c>
    </row>
    <row r="205" spans="1:7" x14ac:dyDescent="0.3">
      <c r="A205" s="3" t="s">
        <v>8</v>
      </c>
      <c r="B205" s="3" t="s">
        <v>16</v>
      </c>
      <c r="C205" s="12">
        <v>40955</v>
      </c>
      <c r="D205" s="13">
        <v>33100</v>
      </c>
      <c r="E205" s="3">
        <v>12</v>
      </c>
      <c r="F205" s="3">
        <f t="shared" si="30"/>
        <v>2758.3333333333335</v>
      </c>
      <c r="G205" s="3">
        <f t="shared" si="31"/>
        <v>2012</v>
      </c>
    </row>
    <row r="206" spans="1:7" x14ac:dyDescent="0.3">
      <c r="A206" s="3" t="s">
        <v>8</v>
      </c>
      <c r="B206" s="3" t="s">
        <v>16</v>
      </c>
      <c r="C206" s="12">
        <v>40956</v>
      </c>
      <c r="D206" s="13">
        <v>45200</v>
      </c>
      <c r="E206" s="3">
        <v>14</v>
      </c>
      <c r="F206" s="3">
        <f t="shared" si="30"/>
        <v>3228.5714285714284</v>
      </c>
      <c r="G206" s="3">
        <f t="shared" si="31"/>
        <v>2012</v>
      </c>
    </row>
    <row r="207" spans="1:7" x14ac:dyDescent="0.3">
      <c r="A207" s="3" t="s">
        <v>8</v>
      </c>
      <c r="B207" s="3" t="s">
        <v>16</v>
      </c>
      <c r="C207" s="12">
        <v>40958</v>
      </c>
      <c r="D207" s="13">
        <v>31000</v>
      </c>
      <c r="E207" s="3">
        <v>4</v>
      </c>
      <c r="F207" s="3">
        <f t="shared" si="30"/>
        <v>7750</v>
      </c>
      <c r="G207" s="3">
        <f t="shared" si="31"/>
        <v>2012</v>
      </c>
    </row>
    <row r="208" spans="1:7" x14ac:dyDescent="0.3">
      <c r="A208" s="3" t="s">
        <v>8</v>
      </c>
      <c r="B208" s="3" t="s">
        <v>16</v>
      </c>
      <c r="C208" s="12">
        <v>40962</v>
      </c>
      <c r="D208" s="13">
        <v>103600</v>
      </c>
      <c r="E208" s="3">
        <v>30</v>
      </c>
      <c r="F208" s="3">
        <f t="shared" si="30"/>
        <v>3453.3333333333335</v>
      </c>
      <c r="G208" s="3">
        <f t="shared" si="31"/>
        <v>2012</v>
      </c>
    </row>
    <row r="209" spans="1:7" x14ac:dyDescent="0.3">
      <c r="A209" s="3" t="s">
        <v>8</v>
      </c>
      <c r="B209" s="3" t="s">
        <v>16</v>
      </c>
      <c r="C209" s="12">
        <v>40964</v>
      </c>
      <c r="D209" s="13">
        <v>16000</v>
      </c>
      <c r="E209" s="3">
        <v>3</v>
      </c>
      <c r="F209" s="3">
        <f t="shared" si="30"/>
        <v>5333.333333333333</v>
      </c>
      <c r="G209" s="3">
        <f t="shared" si="31"/>
        <v>2012</v>
      </c>
    </row>
    <row r="210" spans="1:7" x14ac:dyDescent="0.3">
      <c r="A210" s="3" t="s">
        <v>8</v>
      </c>
      <c r="B210" s="3" t="s">
        <v>16</v>
      </c>
      <c r="C210" s="12">
        <v>40970</v>
      </c>
      <c r="D210" s="13">
        <v>46500</v>
      </c>
      <c r="E210" s="3">
        <v>11</v>
      </c>
      <c r="F210" s="3">
        <f t="shared" si="30"/>
        <v>4227.272727272727</v>
      </c>
      <c r="G210" s="3">
        <f t="shared" si="31"/>
        <v>2012</v>
      </c>
    </row>
    <row r="211" spans="1:7" x14ac:dyDescent="0.3">
      <c r="A211" s="3" t="s">
        <v>8</v>
      </c>
      <c r="B211" s="3" t="s">
        <v>16</v>
      </c>
      <c r="C211" s="12">
        <v>40972</v>
      </c>
      <c r="D211" s="13">
        <v>77200</v>
      </c>
      <c r="E211" s="3">
        <v>26</v>
      </c>
      <c r="F211" s="3">
        <f t="shared" si="30"/>
        <v>2969.2307692307691</v>
      </c>
      <c r="G211" s="3">
        <f t="shared" si="31"/>
        <v>2012</v>
      </c>
    </row>
    <row r="212" spans="1:7" x14ac:dyDescent="0.3">
      <c r="A212" s="3" t="s">
        <v>8</v>
      </c>
      <c r="B212" s="3" t="s">
        <v>16</v>
      </c>
      <c r="C212" s="12">
        <v>40974</v>
      </c>
      <c r="D212" s="13">
        <v>33000</v>
      </c>
      <c r="E212" s="3">
        <v>8</v>
      </c>
      <c r="F212" s="3">
        <f t="shared" si="30"/>
        <v>4125</v>
      </c>
      <c r="G212" s="3">
        <f t="shared" si="31"/>
        <v>2012</v>
      </c>
    </row>
    <row r="213" spans="1:7" x14ac:dyDescent="0.3">
      <c r="A213" s="3" t="s">
        <v>8</v>
      </c>
      <c r="B213" s="3" t="s">
        <v>16</v>
      </c>
      <c r="C213" s="12">
        <v>40978</v>
      </c>
      <c r="D213" s="13">
        <v>105000</v>
      </c>
      <c r="E213" s="3">
        <v>22</v>
      </c>
      <c r="F213" s="3">
        <f t="shared" si="30"/>
        <v>4772.727272727273</v>
      </c>
      <c r="G213" s="3">
        <f t="shared" si="31"/>
        <v>2012</v>
      </c>
    </row>
    <row r="214" spans="1:7" x14ac:dyDescent="0.3">
      <c r="A214" s="3" t="s">
        <v>8</v>
      </c>
      <c r="B214" s="3" t="s">
        <v>16</v>
      </c>
      <c r="C214" s="12">
        <v>40980</v>
      </c>
      <c r="D214" s="13">
        <v>77000</v>
      </c>
      <c r="E214" s="3">
        <v>17</v>
      </c>
      <c r="F214" s="3">
        <f t="shared" si="30"/>
        <v>4529.411764705882</v>
      </c>
      <c r="G214" s="3">
        <f t="shared" si="31"/>
        <v>2012</v>
      </c>
    </row>
    <row r="215" spans="1:7" x14ac:dyDescent="0.3">
      <c r="A215" s="3" t="s">
        <v>8</v>
      </c>
      <c r="B215" s="3" t="s">
        <v>16</v>
      </c>
      <c r="C215" s="12">
        <v>40981</v>
      </c>
      <c r="D215" s="13">
        <v>14000</v>
      </c>
      <c r="E215" s="3">
        <v>4</v>
      </c>
      <c r="F215" s="3">
        <f t="shared" si="30"/>
        <v>3500</v>
      </c>
      <c r="G215" s="3">
        <f t="shared" si="31"/>
        <v>2012</v>
      </c>
    </row>
    <row r="216" spans="1:7" x14ac:dyDescent="0.3">
      <c r="A216" s="3" t="s">
        <v>8</v>
      </c>
      <c r="B216" s="3" t="s">
        <v>16</v>
      </c>
      <c r="C216" s="12">
        <v>40984</v>
      </c>
      <c r="D216" s="13">
        <v>57500</v>
      </c>
      <c r="E216" s="3">
        <v>17</v>
      </c>
      <c r="F216" s="3">
        <f t="shared" si="30"/>
        <v>3382.3529411764707</v>
      </c>
      <c r="G216" s="3">
        <f t="shared" si="31"/>
        <v>2012</v>
      </c>
    </row>
    <row r="217" spans="1:7" x14ac:dyDescent="0.3">
      <c r="A217" s="3" t="s">
        <v>8</v>
      </c>
      <c r="B217" s="3" t="s">
        <v>16</v>
      </c>
      <c r="C217" s="12">
        <v>40985</v>
      </c>
      <c r="D217" s="13">
        <v>63000</v>
      </c>
      <c r="E217" s="3">
        <v>11</v>
      </c>
      <c r="F217" s="3">
        <f t="shared" si="30"/>
        <v>5727.272727272727</v>
      </c>
      <c r="G217" s="3">
        <f t="shared" si="31"/>
        <v>2012</v>
      </c>
    </row>
    <row r="218" spans="1:7" x14ac:dyDescent="0.3">
      <c r="A218" s="3" t="s">
        <v>8</v>
      </c>
      <c r="B218" s="3" t="s">
        <v>16</v>
      </c>
      <c r="C218" s="12">
        <v>40987</v>
      </c>
      <c r="D218" s="13">
        <v>132500</v>
      </c>
      <c r="E218" s="3">
        <v>31</v>
      </c>
      <c r="F218" s="3">
        <f t="shared" si="30"/>
        <v>4274.1935483870966</v>
      </c>
      <c r="G218" s="3">
        <f t="shared" si="31"/>
        <v>2012</v>
      </c>
    </row>
    <row r="219" spans="1:7" x14ac:dyDescent="0.3">
      <c r="A219" s="3" t="s">
        <v>8</v>
      </c>
      <c r="B219" s="3" t="s">
        <v>16</v>
      </c>
      <c r="C219" s="12">
        <v>40994</v>
      </c>
      <c r="D219" s="13">
        <v>42000</v>
      </c>
      <c r="E219" s="3">
        <v>12</v>
      </c>
      <c r="F219" s="3">
        <f t="shared" si="30"/>
        <v>3500</v>
      </c>
      <c r="G219" s="3">
        <f t="shared" si="31"/>
        <v>2012</v>
      </c>
    </row>
    <row r="220" spans="1:7" x14ac:dyDescent="0.3">
      <c r="A220" s="3" t="s">
        <v>8</v>
      </c>
      <c r="B220" s="3" t="s">
        <v>16</v>
      </c>
      <c r="C220" s="12">
        <v>40995</v>
      </c>
      <c r="D220" s="13">
        <v>7000</v>
      </c>
      <c r="E220" s="3">
        <v>3</v>
      </c>
      <c r="F220" s="3">
        <f t="shared" si="30"/>
        <v>2333.3333333333335</v>
      </c>
      <c r="G220" s="3">
        <f t="shared" si="31"/>
        <v>2012</v>
      </c>
    </row>
    <row r="221" spans="1:7" x14ac:dyDescent="0.3">
      <c r="A221" s="3" t="s">
        <v>8</v>
      </c>
      <c r="B221" s="3" t="s">
        <v>16</v>
      </c>
      <c r="C221" s="12">
        <v>41001</v>
      </c>
      <c r="D221" s="13">
        <v>52100</v>
      </c>
      <c r="E221" s="3">
        <v>16</v>
      </c>
      <c r="F221" s="3">
        <f t="shared" si="30"/>
        <v>3256.25</v>
      </c>
      <c r="G221" s="3">
        <f t="shared" si="31"/>
        <v>2012</v>
      </c>
    </row>
    <row r="222" spans="1:7" x14ac:dyDescent="0.3">
      <c r="A222" s="3" t="s">
        <v>8</v>
      </c>
      <c r="B222" s="3" t="s">
        <v>16</v>
      </c>
      <c r="C222" s="12">
        <v>41005</v>
      </c>
      <c r="D222" s="13">
        <v>128900</v>
      </c>
      <c r="E222" s="3">
        <v>28</v>
      </c>
      <c r="F222" s="3">
        <f t="shared" si="30"/>
        <v>4603.5714285714284</v>
      </c>
      <c r="G222" s="3">
        <f t="shared" si="31"/>
        <v>2012</v>
      </c>
    </row>
    <row r="223" spans="1:7" x14ac:dyDescent="0.3">
      <c r="A223" s="3" t="s">
        <v>8</v>
      </c>
      <c r="B223" s="3" t="s">
        <v>16</v>
      </c>
      <c r="C223" s="12">
        <v>41006</v>
      </c>
      <c r="D223" s="13">
        <v>38500</v>
      </c>
      <c r="E223" s="3">
        <v>8</v>
      </c>
      <c r="F223" s="3">
        <f t="shared" si="30"/>
        <v>4812.5</v>
      </c>
      <c r="G223" s="3">
        <f t="shared" si="31"/>
        <v>2012</v>
      </c>
    </row>
    <row r="224" spans="1:7" x14ac:dyDescent="0.3">
      <c r="A224" s="3" t="s">
        <v>8</v>
      </c>
      <c r="B224" s="3" t="s">
        <v>16</v>
      </c>
      <c r="C224" s="12">
        <v>41008</v>
      </c>
      <c r="D224" s="13">
        <v>58400</v>
      </c>
      <c r="E224" s="3">
        <v>16</v>
      </c>
      <c r="F224" s="3">
        <f t="shared" si="30"/>
        <v>3650</v>
      </c>
      <c r="G224" s="3">
        <f t="shared" si="31"/>
        <v>2012</v>
      </c>
    </row>
    <row r="225" spans="1:7" x14ac:dyDescent="0.3">
      <c r="A225" s="3" t="s">
        <v>8</v>
      </c>
      <c r="B225" s="3" t="s">
        <v>16</v>
      </c>
      <c r="C225" s="12">
        <v>41012</v>
      </c>
      <c r="D225" s="13">
        <v>32100</v>
      </c>
      <c r="E225" s="3">
        <v>8</v>
      </c>
      <c r="F225" s="3">
        <f t="shared" si="30"/>
        <v>4012.5</v>
      </c>
      <c r="G225" s="3">
        <f t="shared" si="31"/>
        <v>2012</v>
      </c>
    </row>
    <row r="226" spans="1:7" x14ac:dyDescent="0.3">
      <c r="A226" s="3" t="s">
        <v>8</v>
      </c>
      <c r="B226" s="3" t="s">
        <v>16</v>
      </c>
      <c r="C226" s="12">
        <v>41013</v>
      </c>
      <c r="D226" s="13">
        <v>20500</v>
      </c>
      <c r="E226" s="3">
        <v>4</v>
      </c>
      <c r="F226" s="3">
        <f t="shared" si="30"/>
        <v>5125</v>
      </c>
      <c r="G226" s="3">
        <f t="shared" si="31"/>
        <v>2012</v>
      </c>
    </row>
    <row r="227" spans="1:7" x14ac:dyDescent="0.3">
      <c r="A227" s="3" t="s">
        <v>8</v>
      </c>
      <c r="B227" s="3" t="s">
        <v>16</v>
      </c>
      <c r="C227" s="12">
        <v>41014</v>
      </c>
      <c r="D227" s="13">
        <v>14000</v>
      </c>
      <c r="E227" s="3">
        <v>4</v>
      </c>
      <c r="F227" s="3">
        <f t="shared" si="30"/>
        <v>3500</v>
      </c>
      <c r="G227" s="3">
        <f t="shared" si="31"/>
        <v>2012</v>
      </c>
    </row>
    <row r="228" spans="1:7" x14ac:dyDescent="0.3">
      <c r="A228" s="3" t="s">
        <v>8</v>
      </c>
      <c r="B228" s="3" t="s">
        <v>16</v>
      </c>
      <c r="C228" s="12">
        <v>41016</v>
      </c>
      <c r="D228" s="13">
        <v>19000</v>
      </c>
      <c r="E228" s="3">
        <v>9</v>
      </c>
      <c r="F228" s="3">
        <f t="shared" si="30"/>
        <v>2111.1111111111113</v>
      </c>
      <c r="G228" s="3">
        <f t="shared" si="31"/>
        <v>2012</v>
      </c>
    </row>
    <row r="229" spans="1:7" x14ac:dyDescent="0.3">
      <c r="A229" s="3" t="s">
        <v>8</v>
      </c>
      <c r="B229" s="3" t="s">
        <v>16</v>
      </c>
      <c r="C229" s="12">
        <v>41019</v>
      </c>
      <c r="D229" s="13">
        <v>39500</v>
      </c>
      <c r="E229" s="3">
        <v>9</v>
      </c>
      <c r="F229" s="3">
        <f t="shared" si="30"/>
        <v>4388.8888888888887</v>
      </c>
      <c r="G229" s="3">
        <f t="shared" si="31"/>
        <v>2012</v>
      </c>
    </row>
    <row r="230" spans="1:7" x14ac:dyDescent="0.3">
      <c r="A230" s="3" t="s">
        <v>8</v>
      </c>
      <c r="B230" s="3" t="s">
        <v>16</v>
      </c>
      <c r="C230" s="12">
        <v>41021</v>
      </c>
      <c r="D230" s="13">
        <v>107100</v>
      </c>
      <c r="E230" s="3">
        <v>29</v>
      </c>
      <c r="F230" s="3">
        <f t="shared" si="30"/>
        <v>3693.1034482758619</v>
      </c>
      <c r="G230" s="3">
        <f t="shared" si="31"/>
        <v>2012</v>
      </c>
    </row>
    <row r="231" spans="1:7" x14ac:dyDescent="0.3">
      <c r="A231" s="3" t="s">
        <v>8</v>
      </c>
      <c r="B231" s="3" t="s">
        <v>16</v>
      </c>
      <c r="C231" s="12">
        <v>41022</v>
      </c>
      <c r="D231" s="13">
        <v>23000</v>
      </c>
      <c r="E231" s="3">
        <v>3</v>
      </c>
      <c r="F231" s="3">
        <f t="shared" si="30"/>
        <v>7666.666666666667</v>
      </c>
      <c r="G231" s="3">
        <f t="shared" si="31"/>
        <v>2012</v>
      </c>
    </row>
    <row r="232" spans="1:7" x14ac:dyDescent="0.3">
      <c r="A232" s="3" t="s">
        <v>8</v>
      </c>
      <c r="B232" s="3" t="s">
        <v>16</v>
      </c>
      <c r="C232" s="12">
        <v>41026</v>
      </c>
      <c r="D232" s="13">
        <v>15000</v>
      </c>
      <c r="E232" s="3">
        <v>5</v>
      </c>
      <c r="F232" s="3">
        <f t="shared" si="30"/>
        <v>3000</v>
      </c>
      <c r="G232" s="3">
        <f t="shared" si="31"/>
        <v>2012</v>
      </c>
    </row>
    <row r="233" spans="1:7" x14ac:dyDescent="0.3">
      <c r="A233" s="3" t="s">
        <v>8</v>
      </c>
      <c r="B233" s="3" t="s">
        <v>16</v>
      </c>
      <c r="C233" s="12">
        <v>41033</v>
      </c>
      <c r="D233" s="13">
        <v>106500</v>
      </c>
      <c r="E233" s="3">
        <v>30</v>
      </c>
      <c r="F233" s="3">
        <f t="shared" si="30"/>
        <v>3550</v>
      </c>
      <c r="G233" s="3">
        <f t="shared" si="31"/>
        <v>2012</v>
      </c>
    </row>
    <row r="234" spans="1:7" x14ac:dyDescent="0.3">
      <c r="A234" s="3" t="s">
        <v>8</v>
      </c>
      <c r="B234" s="3" t="s">
        <v>16</v>
      </c>
      <c r="C234" s="12">
        <v>41035</v>
      </c>
      <c r="D234" s="13">
        <v>40400</v>
      </c>
      <c r="E234" s="3">
        <v>13</v>
      </c>
      <c r="F234" s="3">
        <f t="shared" si="30"/>
        <v>3107.6923076923076</v>
      </c>
      <c r="G234" s="3">
        <f t="shared" si="31"/>
        <v>2012</v>
      </c>
    </row>
    <row r="235" spans="1:7" x14ac:dyDescent="0.3">
      <c r="A235" s="3" t="s">
        <v>8</v>
      </c>
      <c r="B235" s="3" t="s">
        <v>16</v>
      </c>
      <c r="C235" s="12">
        <v>41037</v>
      </c>
      <c r="D235" s="13">
        <v>46500</v>
      </c>
      <c r="E235" s="3">
        <v>13</v>
      </c>
      <c r="F235" s="3">
        <f t="shared" si="30"/>
        <v>3576.9230769230771</v>
      </c>
      <c r="G235" s="3">
        <f t="shared" si="31"/>
        <v>2012</v>
      </c>
    </row>
    <row r="236" spans="1:7" x14ac:dyDescent="0.3">
      <c r="A236" s="3" t="s">
        <v>8</v>
      </c>
      <c r="B236" s="3" t="s">
        <v>16</v>
      </c>
      <c r="C236" s="12">
        <v>41041</v>
      </c>
      <c r="D236" s="13">
        <v>43500</v>
      </c>
      <c r="E236" s="3">
        <v>13</v>
      </c>
      <c r="F236" s="3">
        <f t="shared" si="30"/>
        <v>3346.1538461538462</v>
      </c>
      <c r="G236" s="3">
        <f t="shared" si="31"/>
        <v>2012</v>
      </c>
    </row>
    <row r="237" spans="1:7" x14ac:dyDescent="0.3">
      <c r="A237" s="3" t="s">
        <v>8</v>
      </c>
      <c r="B237" s="3" t="s">
        <v>16</v>
      </c>
      <c r="C237" s="12">
        <v>41043</v>
      </c>
      <c r="D237" s="13">
        <v>5500</v>
      </c>
      <c r="E237" s="3">
        <v>3</v>
      </c>
      <c r="F237" s="3">
        <f t="shared" si="30"/>
        <v>1833.3333333333333</v>
      </c>
      <c r="G237" s="3">
        <f t="shared" si="31"/>
        <v>2012</v>
      </c>
    </row>
    <row r="238" spans="1:7" x14ac:dyDescent="0.3">
      <c r="A238" s="3" t="s">
        <v>8</v>
      </c>
      <c r="B238" s="3" t="s">
        <v>16</v>
      </c>
      <c r="C238" s="12">
        <v>41044</v>
      </c>
      <c r="D238" s="13">
        <v>44000</v>
      </c>
      <c r="E238" s="3">
        <v>13</v>
      </c>
      <c r="F238" s="3">
        <f t="shared" si="30"/>
        <v>3384.6153846153848</v>
      </c>
      <c r="G238" s="3">
        <f t="shared" si="31"/>
        <v>2012</v>
      </c>
    </row>
    <row r="239" spans="1:7" x14ac:dyDescent="0.3">
      <c r="A239" s="3" t="s">
        <v>8</v>
      </c>
      <c r="B239" s="3" t="s">
        <v>16</v>
      </c>
      <c r="C239" s="12">
        <v>41047</v>
      </c>
      <c r="D239" s="13">
        <v>34000</v>
      </c>
      <c r="E239" s="3">
        <v>10</v>
      </c>
      <c r="F239" s="3">
        <f t="shared" si="30"/>
        <v>3400</v>
      </c>
      <c r="G239" s="3">
        <f t="shared" si="31"/>
        <v>2012</v>
      </c>
    </row>
    <row r="240" spans="1:7" x14ac:dyDescent="0.3">
      <c r="A240" s="3" t="s">
        <v>8</v>
      </c>
      <c r="B240" s="3" t="s">
        <v>16</v>
      </c>
      <c r="C240" s="12">
        <v>41048</v>
      </c>
      <c r="D240" s="13">
        <v>36500</v>
      </c>
      <c r="E240" s="3">
        <v>11</v>
      </c>
      <c r="F240" s="3">
        <f t="shared" si="30"/>
        <v>3318.181818181818</v>
      </c>
      <c r="G240" s="3">
        <f t="shared" si="31"/>
        <v>2012</v>
      </c>
    </row>
    <row r="241" spans="1:7" x14ac:dyDescent="0.3">
      <c r="A241" s="3" t="s">
        <v>8</v>
      </c>
      <c r="B241" s="3" t="s">
        <v>16</v>
      </c>
      <c r="C241" s="12">
        <v>41050</v>
      </c>
      <c r="D241" s="13">
        <v>6500</v>
      </c>
      <c r="E241" s="3">
        <v>3</v>
      </c>
      <c r="F241" s="3">
        <f t="shared" si="30"/>
        <v>2166.6666666666665</v>
      </c>
      <c r="G241" s="3">
        <f t="shared" si="31"/>
        <v>2012</v>
      </c>
    </row>
    <row r="242" spans="1:7" x14ac:dyDescent="0.3">
      <c r="A242" s="3" t="s">
        <v>8</v>
      </c>
      <c r="B242" s="3" t="s">
        <v>16</v>
      </c>
      <c r="C242" s="12">
        <v>41051</v>
      </c>
      <c r="D242" s="13">
        <v>44500</v>
      </c>
      <c r="E242" s="3">
        <v>12</v>
      </c>
      <c r="F242" s="3">
        <f t="shared" si="30"/>
        <v>3708.3333333333335</v>
      </c>
      <c r="G242" s="3">
        <f t="shared" si="31"/>
        <v>2012</v>
      </c>
    </row>
    <row r="243" spans="1:7" x14ac:dyDescent="0.3">
      <c r="A243" s="3" t="s">
        <v>8</v>
      </c>
      <c r="B243" s="3" t="s">
        <v>16</v>
      </c>
      <c r="C243" s="12">
        <v>41054</v>
      </c>
      <c r="D243" s="13">
        <v>32600</v>
      </c>
      <c r="E243" s="3">
        <v>12</v>
      </c>
      <c r="F243" s="3">
        <f t="shared" si="30"/>
        <v>2716.6666666666665</v>
      </c>
      <c r="G243" s="3">
        <f t="shared" si="31"/>
        <v>2012</v>
      </c>
    </row>
    <row r="244" spans="1:7" x14ac:dyDescent="0.3">
      <c r="A244" s="3" t="s">
        <v>8</v>
      </c>
      <c r="B244" s="3" t="s">
        <v>16</v>
      </c>
      <c r="C244" s="12">
        <v>41062</v>
      </c>
      <c r="D244" s="13">
        <v>23100</v>
      </c>
      <c r="E244" s="3">
        <v>11</v>
      </c>
      <c r="F244" s="3">
        <f t="shared" si="30"/>
        <v>2100</v>
      </c>
      <c r="G244" s="3">
        <f t="shared" si="31"/>
        <v>2012</v>
      </c>
    </row>
    <row r="245" spans="1:7" x14ac:dyDescent="0.3">
      <c r="A245" s="3" t="s">
        <v>8</v>
      </c>
      <c r="B245" s="3" t="s">
        <v>16</v>
      </c>
      <c r="C245" s="12">
        <v>41064</v>
      </c>
      <c r="D245" s="13">
        <v>23500</v>
      </c>
      <c r="E245" s="3">
        <v>8</v>
      </c>
      <c r="F245" s="3">
        <f t="shared" si="30"/>
        <v>2937.5</v>
      </c>
      <c r="G245" s="3">
        <f t="shared" si="31"/>
        <v>2012</v>
      </c>
    </row>
    <row r="246" spans="1:7" x14ac:dyDescent="0.3">
      <c r="A246" s="3" t="s">
        <v>8</v>
      </c>
      <c r="B246" s="3" t="s">
        <v>16</v>
      </c>
      <c r="C246" s="12">
        <v>41068</v>
      </c>
      <c r="D246" s="13">
        <v>36200</v>
      </c>
      <c r="E246" s="3">
        <v>12</v>
      </c>
      <c r="F246" s="3">
        <f t="shared" si="30"/>
        <v>3016.6666666666665</v>
      </c>
      <c r="G246" s="3">
        <f t="shared" si="31"/>
        <v>2012</v>
      </c>
    </row>
    <row r="247" spans="1:7" x14ac:dyDescent="0.3">
      <c r="A247" s="3" t="s">
        <v>8</v>
      </c>
      <c r="B247" s="3" t="s">
        <v>16</v>
      </c>
      <c r="C247" s="12">
        <v>41069</v>
      </c>
      <c r="D247" s="13">
        <v>15500</v>
      </c>
      <c r="E247" s="3">
        <v>4</v>
      </c>
      <c r="F247" s="3">
        <f t="shared" si="30"/>
        <v>3875</v>
      </c>
      <c r="G247" s="3">
        <f t="shared" si="31"/>
        <v>2012</v>
      </c>
    </row>
    <row r="248" spans="1:7" x14ac:dyDescent="0.3">
      <c r="A248" s="3" t="s">
        <v>8</v>
      </c>
      <c r="B248" s="3" t="s">
        <v>16</v>
      </c>
      <c r="C248" s="12">
        <v>41072</v>
      </c>
      <c r="D248" s="13">
        <v>26600</v>
      </c>
      <c r="E248" s="3">
        <v>9</v>
      </c>
      <c r="F248" s="3">
        <f t="shared" si="30"/>
        <v>2955.5555555555557</v>
      </c>
      <c r="G248" s="3">
        <f t="shared" si="31"/>
        <v>2012</v>
      </c>
    </row>
    <row r="249" spans="1:7" x14ac:dyDescent="0.3">
      <c r="A249" s="3" t="s">
        <v>8</v>
      </c>
      <c r="B249" s="3" t="s">
        <v>16</v>
      </c>
      <c r="C249" s="12">
        <v>41075</v>
      </c>
      <c r="D249" s="13">
        <v>9500</v>
      </c>
      <c r="E249" s="3">
        <v>5</v>
      </c>
      <c r="F249" s="3">
        <f t="shared" si="30"/>
        <v>1900</v>
      </c>
      <c r="G249" s="3">
        <f t="shared" si="31"/>
        <v>2012</v>
      </c>
    </row>
    <row r="250" spans="1:7" x14ac:dyDescent="0.3">
      <c r="A250" s="3" t="s">
        <v>8</v>
      </c>
      <c r="B250" s="3" t="s">
        <v>16</v>
      </c>
      <c r="C250" s="12">
        <v>41077</v>
      </c>
      <c r="D250" s="13">
        <v>32000</v>
      </c>
      <c r="E250" s="3">
        <v>13</v>
      </c>
      <c r="F250" s="3">
        <f t="shared" si="30"/>
        <v>2461.5384615384614</v>
      </c>
      <c r="G250" s="3">
        <f t="shared" si="31"/>
        <v>2012</v>
      </c>
    </row>
    <row r="251" spans="1:7" x14ac:dyDescent="0.3">
      <c r="A251" s="3" t="s">
        <v>8</v>
      </c>
      <c r="B251" s="3" t="s">
        <v>16</v>
      </c>
      <c r="C251" s="12">
        <v>41079</v>
      </c>
      <c r="D251" s="13">
        <v>31000</v>
      </c>
      <c r="E251" s="3">
        <v>7</v>
      </c>
      <c r="F251" s="3">
        <f t="shared" si="30"/>
        <v>4428.5714285714284</v>
      </c>
      <c r="G251" s="3">
        <f t="shared" si="31"/>
        <v>2012</v>
      </c>
    </row>
    <row r="252" spans="1:7" x14ac:dyDescent="0.3">
      <c r="A252" s="3" t="s">
        <v>8</v>
      </c>
      <c r="B252" s="3" t="s">
        <v>16</v>
      </c>
      <c r="C252" s="12">
        <v>41082</v>
      </c>
      <c r="D252" s="13">
        <v>20100</v>
      </c>
      <c r="E252" s="3">
        <v>5</v>
      </c>
      <c r="F252" s="3">
        <f t="shared" si="30"/>
        <v>4020</v>
      </c>
      <c r="G252" s="3">
        <f t="shared" si="31"/>
        <v>2012</v>
      </c>
    </row>
    <row r="253" spans="1:7" x14ac:dyDescent="0.3">
      <c r="A253" s="3" t="s">
        <v>8</v>
      </c>
      <c r="B253" s="3" t="s">
        <v>16</v>
      </c>
      <c r="C253" s="12">
        <v>41084</v>
      </c>
      <c r="D253" s="13">
        <v>17500</v>
      </c>
      <c r="E253" s="3">
        <v>5</v>
      </c>
      <c r="F253" s="3">
        <f t="shared" si="30"/>
        <v>3500</v>
      </c>
      <c r="G253" s="3">
        <f t="shared" si="31"/>
        <v>2012</v>
      </c>
    </row>
    <row r="254" spans="1:7" x14ac:dyDescent="0.3">
      <c r="A254" s="3" t="s">
        <v>8</v>
      </c>
      <c r="B254" s="3" t="s">
        <v>16</v>
      </c>
      <c r="C254" s="12">
        <v>41085</v>
      </c>
      <c r="D254" s="13">
        <v>21000</v>
      </c>
      <c r="E254" s="3">
        <v>9</v>
      </c>
      <c r="F254" s="3">
        <f t="shared" si="30"/>
        <v>2333.3333333333335</v>
      </c>
      <c r="G254" s="3">
        <f t="shared" si="31"/>
        <v>2012</v>
      </c>
    </row>
    <row r="255" spans="1:7" x14ac:dyDescent="0.3">
      <c r="A255" s="3" t="s">
        <v>8</v>
      </c>
      <c r="B255" s="3" t="s">
        <v>16</v>
      </c>
      <c r="C255" s="12">
        <v>41089</v>
      </c>
      <c r="D255" s="13">
        <v>13000</v>
      </c>
      <c r="E255" s="3">
        <v>6</v>
      </c>
      <c r="F255" s="3">
        <f t="shared" si="30"/>
        <v>2166.6666666666665</v>
      </c>
      <c r="G255" s="3">
        <f t="shared" si="31"/>
        <v>2012</v>
      </c>
    </row>
    <row r="256" spans="1:7" x14ac:dyDescent="0.3">
      <c r="A256" s="3" t="s">
        <v>8</v>
      </c>
      <c r="B256" s="3" t="s">
        <v>16</v>
      </c>
      <c r="C256" s="12">
        <v>41092</v>
      </c>
      <c r="D256" s="13">
        <v>18000</v>
      </c>
      <c r="E256" s="3">
        <v>4</v>
      </c>
      <c r="F256" s="3">
        <f t="shared" si="30"/>
        <v>4500</v>
      </c>
      <c r="G256" s="3">
        <f t="shared" si="31"/>
        <v>2012</v>
      </c>
    </row>
    <row r="257" spans="1:7" x14ac:dyDescent="0.3">
      <c r="A257" s="3" t="s">
        <v>8</v>
      </c>
      <c r="B257" s="3" t="s">
        <v>16</v>
      </c>
      <c r="C257" s="12">
        <v>41097</v>
      </c>
      <c r="D257" s="13">
        <v>54500</v>
      </c>
      <c r="E257" s="3">
        <v>12</v>
      </c>
      <c r="F257" s="3">
        <f t="shared" si="30"/>
        <v>4541.666666666667</v>
      </c>
      <c r="G257" s="3">
        <f t="shared" si="31"/>
        <v>2012</v>
      </c>
    </row>
    <row r="258" spans="1:7" x14ac:dyDescent="0.3">
      <c r="A258" s="3" t="s">
        <v>8</v>
      </c>
      <c r="B258" s="3" t="s">
        <v>16</v>
      </c>
      <c r="C258" s="12">
        <v>41099</v>
      </c>
      <c r="D258" s="13">
        <v>72200</v>
      </c>
      <c r="E258" s="3">
        <v>22</v>
      </c>
      <c r="F258" s="3">
        <f t="shared" ref="F258:F321" si="32">D258/E258</f>
        <v>3281.818181818182</v>
      </c>
      <c r="G258" s="3">
        <f t="shared" si="31"/>
        <v>2012</v>
      </c>
    </row>
    <row r="259" spans="1:7" x14ac:dyDescent="0.3">
      <c r="A259" s="3" t="s">
        <v>8</v>
      </c>
      <c r="B259" s="3" t="s">
        <v>16</v>
      </c>
      <c r="C259" s="12">
        <v>41103</v>
      </c>
      <c r="D259" s="13">
        <v>15100</v>
      </c>
      <c r="E259" s="3">
        <v>6</v>
      </c>
      <c r="F259" s="3">
        <f t="shared" si="32"/>
        <v>2516.6666666666665</v>
      </c>
      <c r="G259" s="3">
        <f t="shared" ref="G259:G322" si="33">YEAR(C259)</f>
        <v>2012</v>
      </c>
    </row>
    <row r="260" spans="1:7" x14ac:dyDescent="0.3">
      <c r="A260" s="3" t="s">
        <v>8</v>
      </c>
      <c r="B260" s="3" t="s">
        <v>16</v>
      </c>
      <c r="C260" s="12">
        <v>41105</v>
      </c>
      <c r="D260" s="13">
        <v>45500</v>
      </c>
      <c r="E260" s="3">
        <v>11</v>
      </c>
      <c r="F260" s="3">
        <f t="shared" si="32"/>
        <v>4136.363636363636</v>
      </c>
      <c r="G260" s="3">
        <f t="shared" si="33"/>
        <v>2012</v>
      </c>
    </row>
    <row r="261" spans="1:7" x14ac:dyDescent="0.3">
      <c r="A261" s="3" t="s">
        <v>8</v>
      </c>
      <c r="B261" s="3" t="s">
        <v>16</v>
      </c>
      <c r="C261" s="12">
        <v>41107</v>
      </c>
      <c r="D261" s="13">
        <v>40200</v>
      </c>
      <c r="E261" s="3">
        <v>9</v>
      </c>
      <c r="F261" s="3">
        <f t="shared" si="32"/>
        <v>4466.666666666667</v>
      </c>
      <c r="G261" s="3">
        <f t="shared" si="33"/>
        <v>2012</v>
      </c>
    </row>
    <row r="262" spans="1:7" x14ac:dyDescent="0.3">
      <c r="A262" s="3" t="s">
        <v>8</v>
      </c>
      <c r="B262" s="3" t="s">
        <v>16</v>
      </c>
      <c r="C262" s="12">
        <v>41110</v>
      </c>
      <c r="D262" s="13">
        <v>75900</v>
      </c>
      <c r="E262" s="3">
        <v>18</v>
      </c>
      <c r="F262" s="3">
        <f t="shared" si="32"/>
        <v>4216.666666666667</v>
      </c>
      <c r="G262" s="3">
        <f t="shared" si="33"/>
        <v>2012</v>
      </c>
    </row>
    <row r="263" spans="1:7" x14ac:dyDescent="0.3">
      <c r="A263" s="3" t="s">
        <v>8</v>
      </c>
      <c r="B263" s="3" t="s">
        <v>16</v>
      </c>
      <c r="C263" s="12">
        <v>41112</v>
      </c>
      <c r="D263" s="13">
        <v>73500</v>
      </c>
      <c r="E263" s="3">
        <v>16</v>
      </c>
      <c r="F263" s="3">
        <f t="shared" si="32"/>
        <v>4593.75</v>
      </c>
      <c r="G263" s="3">
        <f t="shared" si="33"/>
        <v>2012</v>
      </c>
    </row>
    <row r="264" spans="1:7" x14ac:dyDescent="0.3">
      <c r="A264" s="3" t="s">
        <v>8</v>
      </c>
      <c r="B264" s="3" t="s">
        <v>16</v>
      </c>
      <c r="C264" s="12">
        <v>41114</v>
      </c>
      <c r="D264" s="13">
        <v>87000</v>
      </c>
      <c r="E264" s="3">
        <v>20</v>
      </c>
      <c r="F264" s="3">
        <f t="shared" si="32"/>
        <v>4350</v>
      </c>
      <c r="G264" s="3">
        <f t="shared" si="33"/>
        <v>2012</v>
      </c>
    </row>
    <row r="265" spans="1:7" x14ac:dyDescent="0.3">
      <c r="A265" s="3" t="s">
        <v>8</v>
      </c>
      <c r="B265" s="3" t="s">
        <v>16</v>
      </c>
      <c r="C265" s="12">
        <v>41117</v>
      </c>
      <c r="D265" s="13">
        <v>35600</v>
      </c>
      <c r="E265" s="3">
        <v>11</v>
      </c>
      <c r="F265" s="3">
        <f t="shared" si="32"/>
        <v>3236.3636363636365</v>
      </c>
      <c r="G265" s="3">
        <f t="shared" si="33"/>
        <v>2012</v>
      </c>
    </row>
    <row r="266" spans="1:7" x14ac:dyDescent="0.3">
      <c r="A266" s="3" t="s">
        <v>8</v>
      </c>
      <c r="B266" s="3" t="s">
        <v>16</v>
      </c>
      <c r="C266" s="12">
        <v>41118</v>
      </c>
      <c r="D266" s="13">
        <v>17000</v>
      </c>
      <c r="E266" s="3">
        <v>3</v>
      </c>
      <c r="F266" s="3">
        <f t="shared" si="32"/>
        <v>5666.666666666667</v>
      </c>
      <c r="G266" s="3">
        <f t="shared" si="33"/>
        <v>2012</v>
      </c>
    </row>
    <row r="267" spans="1:7" x14ac:dyDescent="0.3">
      <c r="A267" s="3" t="s">
        <v>8</v>
      </c>
      <c r="B267" s="3" t="s">
        <v>16</v>
      </c>
      <c r="C267" s="12">
        <v>41124</v>
      </c>
      <c r="D267" s="13">
        <v>45000</v>
      </c>
      <c r="E267" s="3">
        <v>14</v>
      </c>
      <c r="F267" s="3">
        <f t="shared" si="32"/>
        <v>3214.2857142857142</v>
      </c>
      <c r="G267" s="3">
        <f t="shared" si="33"/>
        <v>2012</v>
      </c>
    </row>
    <row r="268" spans="1:7" x14ac:dyDescent="0.3">
      <c r="A268" s="3" t="s">
        <v>8</v>
      </c>
      <c r="B268" s="3" t="s">
        <v>16</v>
      </c>
      <c r="C268" s="12">
        <v>41125</v>
      </c>
      <c r="D268" s="13">
        <v>69500</v>
      </c>
      <c r="E268" s="3">
        <v>24</v>
      </c>
      <c r="F268" s="3">
        <f t="shared" si="32"/>
        <v>2895.8333333333335</v>
      </c>
      <c r="G268" s="3">
        <f t="shared" si="33"/>
        <v>2012</v>
      </c>
    </row>
    <row r="269" spans="1:7" x14ac:dyDescent="0.3">
      <c r="A269" s="3" t="s">
        <v>8</v>
      </c>
      <c r="B269" s="3" t="s">
        <v>16</v>
      </c>
      <c r="C269" s="12">
        <v>41126</v>
      </c>
      <c r="D269" s="13">
        <v>4000</v>
      </c>
      <c r="E269" s="3">
        <v>2</v>
      </c>
      <c r="F269" s="3">
        <f t="shared" si="32"/>
        <v>2000</v>
      </c>
      <c r="G269" s="3">
        <f t="shared" si="33"/>
        <v>2012</v>
      </c>
    </row>
    <row r="270" spans="1:7" x14ac:dyDescent="0.3">
      <c r="A270" s="3" t="s">
        <v>8</v>
      </c>
      <c r="B270" s="3" t="s">
        <v>16</v>
      </c>
      <c r="C270" s="12">
        <v>41128</v>
      </c>
      <c r="D270" s="13">
        <v>72950</v>
      </c>
      <c r="E270" s="3">
        <v>22</v>
      </c>
      <c r="F270" s="3">
        <f t="shared" si="32"/>
        <v>3315.909090909091</v>
      </c>
      <c r="G270" s="3">
        <f t="shared" si="33"/>
        <v>2012</v>
      </c>
    </row>
    <row r="271" spans="1:7" x14ac:dyDescent="0.3">
      <c r="A271" s="3" t="s">
        <v>8</v>
      </c>
      <c r="B271" s="3" t="s">
        <v>16</v>
      </c>
      <c r="C271" s="12">
        <v>41131</v>
      </c>
      <c r="D271" s="13">
        <v>28100</v>
      </c>
      <c r="E271" s="3">
        <v>11</v>
      </c>
      <c r="F271" s="3">
        <f t="shared" si="32"/>
        <v>2554.5454545454545</v>
      </c>
      <c r="G271" s="3">
        <f t="shared" si="33"/>
        <v>2012</v>
      </c>
    </row>
    <row r="272" spans="1:7" x14ac:dyDescent="0.3">
      <c r="A272" s="3" t="s">
        <v>8</v>
      </c>
      <c r="B272" s="3" t="s">
        <v>16</v>
      </c>
      <c r="C272" s="12">
        <v>41132</v>
      </c>
      <c r="D272" s="13">
        <v>15000</v>
      </c>
      <c r="E272" s="3">
        <v>5</v>
      </c>
      <c r="F272" s="3">
        <f t="shared" si="32"/>
        <v>3000</v>
      </c>
      <c r="G272" s="3">
        <f t="shared" si="33"/>
        <v>2012</v>
      </c>
    </row>
    <row r="273" spans="1:7" x14ac:dyDescent="0.3">
      <c r="A273" s="3" t="s">
        <v>8</v>
      </c>
      <c r="B273" s="3" t="s">
        <v>16</v>
      </c>
      <c r="C273" s="12">
        <v>41133</v>
      </c>
      <c r="D273" s="13">
        <v>32100</v>
      </c>
      <c r="E273" s="3">
        <v>11</v>
      </c>
      <c r="F273" s="3">
        <f t="shared" si="32"/>
        <v>2918.181818181818</v>
      </c>
      <c r="G273" s="3">
        <f t="shared" si="33"/>
        <v>2012</v>
      </c>
    </row>
    <row r="274" spans="1:7" x14ac:dyDescent="0.3">
      <c r="A274" s="3" t="s">
        <v>8</v>
      </c>
      <c r="B274" s="3" t="s">
        <v>16</v>
      </c>
      <c r="C274" s="12">
        <v>41135</v>
      </c>
      <c r="D274" s="13">
        <v>18000</v>
      </c>
      <c r="E274" s="3">
        <v>8</v>
      </c>
      <c r="F274" s="3">
        <f t="shared" si="32"/>
        <v>2250</v>
      </c>
      <c r="G274" s="3">
        <f t="shared" si="33"/>
        <v>2012</v>
      </c>
    </row>
    <row r="275" spans="1:7" x14ac:dyDescent="0.3">
      <c r="A275" s="3" t="s">
        <v>8</v>
      </c>
      <c r="B275" s="3" t="s">
        <v>16</v>
      </c>
      <c r="C275" s="12">
        <v>41138</v>
      </c>
      <c r="D275" s="13">
        <v>64400</v>
      </c>
      <c r="E275" s="3">
        <v>13</v>
      </c>
      <c r="F275" s="3">
        <f t="shared" si="32"/>
        <v>4953.8461538461543</v>
      </c>
      <c r="G275" s="3">
        <f t="shared" si="33"/>
        <v>2012</v>
      </c>
    </row>
    <row r="276" spans="1:7" x14ac:dyDescent="0.3">
      <c r="A276" s="3" t="s">
        <v>8</v>
      </c>
      <c r="B276" s="3" t="s">
        <v>16</v>
      </c>
      <c r="C276" s="12">
        <v>41140</v>
      </c>
      <c r="D276" s="13">
        <v>45500</v>
      </c>
      <c r="E276" s="3">
        <v>14</v>
      </c>
      <c r="F276" s="3">
        <f t="shared" si="32"/>
        <v>3250</v>
      </c>
      <c r="G276" s="3">
        <f t="shared" si="33"/>
        <v>2012</v>
      </c>
    </row>
    <row r="277" spans="1:7" x14ac:dyDescent="0.3">
      <c r="A277" s="3" t="s">
        <v>8</v>
      </c>
      <c r="B277" s="3" t="s">
        <v>16</v>
      </c>
      <c r="C277" s="12">
        <v>41141</v>
      </c>
      <c r="D277" s="13">
        <v>18000</v>
      </c>
      <c r="E277" s="3">
        <v>6</v>
      </c>
      <c r="F277" s="3">
        <f t="shared" si="32"/>
        <v>3000</v>
      </c>
      <c r="G277" s="3">
        <f t="shared" si="33"/>
        <v>2012</v>
      </c>
    </row>
    <row r="278" spans="1:7" x14ac:dyDescent="0.3">
      <c r="A278" s="3" t="s">
        <v>8</v>
      </c>
      <c r="B278" s="3" t="s">
        <v>16</v>
      </c>
      <c r="C278" s="12">
        <v>41145</v>
      </c>
      <c r="D278" s="13">
        <v>60500</v>
      </c>
      <c r="E278" s="3">
        <v>18</v>
      </c>
      <c r="F278" s="3">
        <f t="shared" si="32"/>
        <v>3361.1111111111113</v>
      </c>
      <c r="G278" s="3">
        <f t="shared" si="33"/>
        <v>2012</v>
      </c>
    </row>
    <row r="279" spans="1:7" x14ac:dyDescent="0.3">
      <c r="A279" s="3" t="s">
        <v>8</v>
      </c>
      <c r="B279" s="3" t="s">
        <v>16</v>
      </c>
      <c r="C279" s="12">
        <v>41146</v>
      </c>
      <c r="D279" s="13">
        <v>56000</v>
      </c>
      <c r="E279" s="3">
        <v>17</v>
      </c>
      <c r="F279" s="3">
        <f t="shared" si="32"/>
        <v>3294.1176470588234</v>
      </c>
      <c r="G279" s="3">
        <f t="shared" si="33"/>
        <v>2012</v>
      </c>
    </row>
    <row r="280" spans="1:7" x14ac:dyDescent="0.3">
      <c r="A280" s="3" t="s">
        <v>8</v>
      </c>
      <c r="B280" s="3" t="s">
        <v>16</v>
      </c>
      <c r="C280" s="12">
        <v>41154</v>
      </c>
      <c r="D280" s="13">
        <v>29500</v>
      </c>
      <c r="E280" s="3">
        <v>10</v>
      </c>
      <c r="F280" s="3">
        <f t="shared" si="32"/>
        <v>2950</v>
      </c>
      <c r="G280" s="3">
        <f t="shared" si="33"/>
        <v>2012</v>
      </c>
    </row>
    <row r="281" spans="1:7" x14ac:dyDescent="0.3">
      <c r="A281" s="3" t="s">
        <v>8</v>
      </c>
      <c r="B281" s="3" t="s">
        <v>16</v>
      </c>
      <c r="C281" s="12">
        <v>41156</v>
      </c>
      <c r="D281" s="13">
        <v>82300</v>
      </c>
      <c r="E281" s="3">
        <v>23</v>
      </c>
      <c r="F281" s="3">
        <f t="shared" si="32"/>
        <v>3578.2608695652175</v>
      </c>
      <c r="G281" s="3">
        <f t="shared" si="33"/>
        <v>2012</v>
      </c>
    </row>
    <row r="282" spans="1:7" x14ac:dyDescent="0.3">
      <c r="A282" s="3" t="s">
        <v>8</v>
      </c>
      <c r="B282" s="3" t="s">
        <v>16</v>
      </c>
      <c r="C282" s="12">
        <v>41159</v>
      </c>
      <c r="D282" s="13">
        <v>33600</v>
      </c>
      <c r="E282" s="3">
        <v>9</v>
      </c>
      <c r="F282" s="3">
        <f t="shared" si="32"/>
        <v>3733.3333333333335</v>
      </c>
      <c r="G282" s="3">
        <f t="shared" si="33"/>
        <v>2012</v>
      </c>
    </row>
    <row r="283" spans="1:7" x14ac:dyDescent="0.3">
      <c r="A283" s="3" t="s">
        <v>8</v>
      </c>
      <c r="B283" s="3" t="s">
        <v>16</v>
      </c>
      <c r="C283" s="12">
        <v>41161</v>
      </c>
      <c r="D283" s="13">
        <v>67300</v>
      </c>
      <c r="E283" s="3">
        <v>13</v>
      </c>
      <c r="F283" s="3">
        <f t="shared" si="32"/>
        <v>5176.9230769230771</v>
      </c>
      <c r="G283" s="3">
        <f t="shared" si="33"/>
        <v>2012</v>
      </c>
    </row>
    <row r="284" spans="1:7" x14ac:dyDescent="0.3">
      <c r="A284" s="3" t="s">
        <v>8</v>
      </c>
      <c r="B284" s="3" t="s">
        <v>16</v>
      </c>
      <c r="C284" s="12">
        <v>41163</v>
      </c>
      <c r="D284" s="13">
        <v>9000</v>
      </c>
      <c r="E284" s="3">
        <v>3</v>
      </c>
      <c r="F284" s="3">
        <f t="shared" si="32"/>
        <v>3000</v>
      </c>
      <c r="G284" s="3">
        <f t="shared" si="33"/>
        <v>2012</v>
      </c>
    </row>
    <row r="285" spans="1:7" x14ac:dyDescent="0.3">
      <c r="A285" s="3" t="s">
        <v>8</v>
      </c>
      <c r="B285" s="3" t="s">
        <v>16</v>
      </c>
      <c r="C285" s="12">
        <v>41166</v>
      </c>
      <c r="D285" s="13">
        <v>41390</v>
      </c>
      <c r="E285" s="3">
        <v>23</v>
      </c>
      <c r="F285" s="3">
        <f t="shared" si="32"/>
        <v>1799.5652173913043</v>
      </c>
      <c r="G285" s="3">
        <f t="shared" si="33"/>
        <v>2012</v>
      </c>
    </row>
    <row r="286" spans="1:7" x14ac:dyDescent="0.3">
      <c r="A286" s="3" t="s">
        <v>8</v>
      </c>
      <c r="B286" s="3" t="s">
        <v>16</v>
      </c>
      <c r="C286" s="12">
        <v>41167</v>
      </c>
      <c r="D286" s="13">
        <v>31500</v>
      </c>
      <c r="E286" s="3">
        <v>11</v>
      </c>
      <c r="F286" s="3">
        <f t="shared" si="32"/>
        <v>2863.6363636363635</v>
      </c>
      <c r="G286" s="3">
        <f t="shared" si="33"/>
        <v>2012</v>
      </c>
    </row>
    <row r="287" spans="1:7" x14ac:dyDescent="0.3">
      <c r="A287" s="3" t="s">
        <v>8</v>
      </c>
      <c r="B287" s="3" t="s">
        <v>16</v>
      </c>
      <c r="C287" s="12">
        <v>41169</v>
      </c>
      <c r="D287" s="13">
        <v>66700</v>
      </c>
      <c r="E287" s="3">
        <v>23</v>
      </c>
      <c r="F287" s="3">
        <f t="shared" si="32"/>
        <v>2900</v>
      </c>
      <c r="G287" s="3">
        <f t="shared" si="33"/>
        <v>2012</v>
      </c>
    </row>
    <row r="288" spans="1:7" x14ac:dyDescent="0.3">
      <c r="A288" s="3" t="s">
        <v>8</v>
      </c>
      <c r="B288" s="3" t="s">
        <v>16</v>
      </c>
      <c r="C288" s="12">
        <v>41173</v>
      </c>
      <c r="D288" s="13">
        <v>79000</v>
      </c>
      <c r="E288" s="3">
        <v>22</v>
      </c>
      <c r="F288" s="3">
        <f t="shared" si="32"/>
        <v>3590.909090909091</v>
      </c>
      <c r="G288" s="3">
        <f t="shared" si="33"/>
        <v>2012</v>
      </c>
    </row>
    <row r="289" spans="1:7" x14ac:dyDescent="0.3">
      <c r="A289" s="3" t="s">
        <v>8</v>
      </c>
      <c r="B289" s="3" t="s">
        <v>16</v>
      </c>
      <c r="C289" s="12">
        <v>41174</v>
      </c>
      <c r="D289" s="13">
        <v>81200</v>
      </c>
      <c r="E289" s="3">
        <v>19</v>
      </c>
      <c r="F289" s="3">
        <f t="shared" si="32"/>
        <v>4273.6842105263158</v>
      </c>
      <c r="G289" s="3">
        <f t="shared" si="33"/>
        <v>2012</v>
      </c>
    </row>
    <row r="290" spans="1:7" x14ac:dyDescent="0.3">
      <c r="A290" s="3" t="s">
        <v>8</v>
      </c>
      <c r="B290" s="3" t="s">
        <v>16</v>
      </c>
      <c r="C290" s="12">
        <v>41175</v>
      </c>
      <c r="D290" s="13">
        <v>35000</v>
      </c>
      <c r="E290" s="3">
        <v>10</v>
      </c>
      <c r="F290" s="3">
        <f t="shared" si="32"/>
        <v>3500</v>
      </c>
      <c r="G290" s="3">
        <f t="shared" si="33"/>
        <v>2012</v>
      </c>
    </row>
    <row r="291" spans="1:7" x14ac:dyDescent="0.3">
      <c r="A291" s="3" t="s">
        <v>8</v>
      </c>
      <c r="B291" s="3" t="s">
        <v>16</v>
      </c>
      <c r="C291" s="12">
        <v>41177</v>
      </c>
      <c r="D291" s="13">
        <v>35000</v>
      </c>
      <c r="E291" s="3">
        <v>6</v>
      </c>
      <c r="F291" s="3">
        <f t="shared" si="32"/>
        <v>5833.333333333333</v>
      </c>
      <c r="G291" s="3">
        <f t="shared" si="33"/>
        <v>2012</v>
      </c>
    </row>
    <row r="292" spans="1:7" x14ac:dyDescent="0.3">
      <c r="A292" s="3" t="s">
        <v>8</v>
      </c>
      <c r="B292" s="3" t="s">
        <v>16</v>
      </c>
      <c r="C292" s="12">
        <v>41181</v>
      </c>
      <c r="D292" s="13">
        <v>4000</v>
      </c>
      <c r="E292" s="3">
        <v>2</v>
      </c>
      <c r="F292" s="3">
        <f t="shared" si="32"/>
        <v>2000</v>
      </c>
      <c r="G292" s="3">
        <f t="shared" si="33"/>
        <v>2012</v>
      </c>
    </row>
    <row r="293" spans="1:7" x14ac:dyDescent="0.3">
      <c r="A293" s="3" t="s">
        <v>8</v>
      </c>
      <c r="B293" s="3" t="s">
        <v>16</v>
      </c>
      <c r="C293" s="12">
        <v>41184</v>
      </c>
      <c r="D293" s="13">
        <v>34500</v>
      </c>
      <c r="E293" s="3">
        <v>12</v>
      </c>
      <c r="F293" s="3">
        <f t="shared" si="32"/>
        <v>2875</v>
      </c>
      <c r="G293" s="3">
        <f t="shared" si="33"/>
        <v>2012</v>
      </c>
    </row>
    <row r="294" spans="1:7" x14ac:dyDescent="0.3">
      <c r="A294" s="3" t="s">
        <v>8</v>
      </c>
      <c r="B294" s="3" t="s">
        <v>16</v>
      </c>
      <c r="C294" s="12">
        <v>41187</v>
      </c>
      <c r="D294" s="13">
        <v>58500</v>
      </c>
      <c r="E294" s="3">
        <v>15</v>
      </c>
      <c r="F294" s="3">
        <f t="shared" si="32"/>
        <v>3900</v>
      </c>
      <c r="G294" s="3">
        <f t="shared" si="33"/>
        <v>2012</v>
      </c>
    </row>
    <row r="295" spans="1:7" x14ac:dyDescent="0.3">
      <c r="A295" s="3" t="s">
        <v>8</v>
      </c>
      <c r="B295" s="3" t="s">
        <v>16</v>
      </c>
      <c r="C295" s="12">
        <v>41189</v>
      </c>
      <c r="D295" s="13">
        <v>39000</v>
      </c>
      <c r="E295" s="3">
        <v>13</v>
      </c>
      <c r="F295" s="3">
        <f t="shared" si="32"/>
        <v>3000</v>
      </c>
      <c r="G295" s="3">
        <f t="shared" si="33"/>
        <v>2012</v>
      </c>
    </row>
    <row r="296" spans="1:7" x14ac:dyDescent="0.3">
      <c r="A296" s="3" t="s">
        <v>8</v>
      </c>
      <c r="B296" s="3" t="s">
        <v>16</v>
      </c>
      <c r="C296" s="12">
        <v>41191</v>
      </c>
      <c r="D296" s="13">
        <v>27500</v>
      </c>
      <c r="E296" s="3">
        <v>9</v>
      </c>
      <c r="F296" s="3">
        <f t="shared" si="32"/>
        <v>3055.5555555555557</v>
      </c>
      <c r="G296" s="3">
        <f t="shared" si="33"/>
        <v>2012</v>
      </c>
    </row>
    <row r="297" spans="1:7" x14ac:dyDescent="0.3">
      <c r="A297" s="3" t="s">
        <v>8</v>
      </c>
      <c r="B297" s="3" t="s">
        <v>16</v>
      </c>
      <c r="C297" s="12">
        <v>41194</v>
      </c>
      <c r="D297" s="13">
        <v>42000</v>
      </c>
      <c r="E297" s="3">
        <v>10</v>
      </c>
      <c r="F297" s="3">
        <f t="shared" si="32"/>
        <v>4200</v>
      </c>
      <c r="G297" s="3">
        <f t="shared" si="33"/>
        <v>2012</v>
      </c>
    </row>
    <row r="298" spans="1:7" x14ac:dyDescent="0.3">
      <c r="A298" s="3" t="s">
        <v>8</v>
      </c>
      <c r="B298" s="3" t="s">
        <v>16</v>
      </c>
      <c r="C298" s="12">
        <v>41196</v>
      </c>
      <c r="D298" s="13">
        <v>89150</v>
      </c>
      <c r="E298" s="3">
        <v>25</v>
      </c>
      <c r="F298" s="3">
        <f t="shared" si="32"/>
        <v>3566</v>
      </c>
      <c r="G298" s="3">
        <f t="shared" si="33"/>
        <v>2012</v>
      </c>
    </row>
    <row r="299" spans="1:7" x14ac:dyDescent="0.3">
      <c r="A299" s="3" t="s">
        <v>8</v>
      </c>
      <c r="B299" s="3" t="s">
        <v>16</v>
      </c>
      <c r="C299" s="12">
        <v>41197</v>
      </c>
      <c r="D299" s="13">
        <v>52500</v>
      </c>
      <c r="E299" s="3">
        <v>13</v>
      </c>
      <c r="F299" s="3">
        <f t="shared" si="32"/>
        <v>4038.4615384615386</v>
      </c>
      <c r="G299" s="3">
        <f t="shared" si="33"/>
        <v>2012</v>
      </c>
    </row>
    <row r="300" spans="1:7" x14ac:dyDescent="0.3">
      <c r="A300" s="3" t="s">
        <v>8</v>
      </c>
      <c r="B300" s="3" t="s">
        <v>16</v>
      </c>
      <c r="C300" s="12">
        <v>41201</v>
      </c>
      <c r="D300" s="13">
        <v>99700</v>
      </c>
      <c r="E300" s="3">
        <v>23</v>
      </c>
      <c r="F300" s="3">
        <f t="shared" si="32"/>
        <v>4334.782608695652</v>
      </c>
      <c r="G300" s="3">
        <f t="shared" si="33"/>
        <v>2012</v>
      </c>
    </row>
    <row r="301" spans="1:7" x14ac:dyDescent="0.3">
      <c r="A301" s="3" t="s">
        <v>8</v>
      </c>
      <c r="B301" s="3" t="s">
        <v>16</v>
      </c>
      <c r="C301" s="12">
        <v>41202</v>
      </c>
      <c r="D301" s="13">
        <v>14500</v>
      </c>
      <c r="E301" s="3">
        <v>4</v>
      </c>
      <c r="F301" s="3">
        <f t="shared" si="32"/>
        <v>3625</v>
      </c>
      <c r="G301" s="3">
        <f t="shared" si="33"/>
        <v>2012</v>
      </c>
    </row>
    <row r="302" spans="1:7" x14ac:dyDescent="0.3">
      <c r="A302" s="3" t="s">
        <v>8</v>
      </c>
      <c r="B302" s="3" t="s">
        <v>16</v>
      </c>
      <c r="C302" s="12">
        <v>41204</v>
      </c>
      <c r="D302" s="13">
        <v>77000</v>
      </c>
      <c r="E302" s="3">
        <v>12</v>
      </c>
      <c r="F302" s="3">
        <f t="shared" si="32"/>
        <v>6416.666666666667</v>
      </c>
      <c r="G302" s="3">
        <f t="shared" si="33"/>
        <v>2012</v>
      </c>
    </row>
    <row r="303" spans="1:7" x14ac:dyDescent="0.3">
      <c r="A303" s="3" t="s">
        <v>8</v>
      </c>
      <c r="B303" s="3" t="s">
        <v>16</v>
      </c>
      <c r="C303" s="12">
        <v>41208</v>
      </c>
      <c r="D303" s="13">
        <v>10000</v>
      </c>
      <c r="E303" s="3">
        <v>4</v>
      </c>
      <c r="F303" s="3">
        <f t="shared" si="32"/>
        <v>2500</v>
      </c>
      <c r="G303" s="3">
        <f t="shared" si="33"/>
        <v>2012</v>
      </c>
    </row>
    <row r="304" spans="1:7" x14ac:dyDescent="0.3">
      <c r="A304" s="3" t="s">
        <v>8</v>
      </c>
      <c r="B304" s="3" t="s">
        <v>16</v>
      </c>
      <c r="C304" s="12">
        <v>41212</v>
      </c>
      <c r="D304" s="13">
        <v>19000</v>
      </c>
      <c r="E304" s="3">
        <v>7</v>
      </c>
      <c r="F304" s="3">
        <f t="shared" si="32"/>
        <v>2714.2857142857142</v>
      </c>
      <c r="G304" s="3">
        <f t="shared" si="33"/>
        <v>2012</v>
      </c>
    </row>
    <row r="305" spans="1:7" x14ac:dyDescent="0.3">
      <c r="A305" s="3" t="s">
        <v>8</v>
      </c>
      <c r="B305" s="3" t="s">
        <v>16</v>
      </c>
      <c r="C305" s="12">
        <v>41215</v>
      </c>
      <c r="D305" s="13">
        <v>8500</v>
      </c>
      <c r="E305" s="3">
        <v>4</v>
      </c>
      <c r="F305" s="3">
        <f t="shared" si="32"/>
        <v>2125</v>
      </c>
      <c r="G305" s="3">
        <f t="shared" si="33"/>
        <v>2012</v>
      </c>
    </row>
    <row r="306" spans="1:7" x14ac:dyDescent="0.3">
      <c r="A306" s="3" t="s">
        <v>8</v>
      </c>
      <c r="B306" s="3" t="s">
        <v>16</v>
      </c>
      <c r="C306" s="12">
        <v>41217</v>
      </c>
      <c r="D306" s="13">
        <v>61100</v>
      </c>
      <c r="E306" s="3">
        <v>18</v>
      </c>
      <c r="F306" s="3">
        <f t="shared" si="32"/>
        <v>3394.4444444444443</v>
      </c>
      <c r="G306" s="3">
        <f t="shared" si="33"/>
        <v>2012</v>
      </c>
    </row>
    <row r="307" spans="1:7" x14ac:dyDescent="0.3">
      <c r="A307" s="3" t="s">
        <v>8</v>
      </c>
      <c r="B307" s="3" t="s">
        <v>16</v>
      </c>
      <c r="C307" s="12">
        <v>41219</v>
      </c>
      <c r="D307" s="13">
        <v>26800</v>
      </c>
      <c r="E307" s="3">
        <v>11</v>
      </c>
      <c r="F307" s="3">
        <f t="shared" si="32"/>
        <v>2436.3636363636365</v>
      </c>
      <c r="G307" s="3">
        <f t="shared" si="33"/>
        <v>2012</v>
      </c>
    </row>
    <row r="308" spans="1:7" x14ac:dyDescent="0.3">
      <c r="A308" s="3" t="s">
        <v>8</v>
      </c>
      <c r="B308" s="3" t="s">
        <v>16</v>
      </c>
      <c r="C308" s="12">
        <v>41222</v>
      </c>
      <c r="D308" s="13">
        <v>65500</v>
      </c>
      <c r="E308" s="3">
        <v>22</v>
      </c>
      <c r="F308" s="3">
        <f t="shared" si="32"/>
        <v>2977.2727272727275</v>
      </c>
      <c r="G308" s="3">
        <f t="shared" si="33"/>
        <v>2012</v>
      </c>
    </row>
    <row r="309" spans="1:7" x14ac:dyDescent="0.3">
      <c r="A309" s="3" t="s">
        <v>8</v>
      </c>
      <c r="B309" s="3" t="s">
        <v>16</v>
      </c>
      <c r="C309" s="12">
        <v>41223</v>
      </c>
      <c r="D309" s="13">
        <v>3000</v>
      </c>
      <c r="E309" s="3">
        <v>3</v>
      </c>
      <c r="F309" s="3">
        <f t="shared" si="32"/>
        <v>1000</v>
      </c>
      <c r="G309" s="3">
        <f t="shared" si="33"/>
        <v>2012</v>
      </c>
    </row>
    <row r="310" spans="1:7" x14ac:dyDescent="0.3">
      <c r="A310" s="3" t="s">
        <v>8</v>
      </c>
      <c r="B310" s="3" t="s">
        <v>16</v>
      </c>
      <c r="C310" s="12">
        <v>41224</v>
      </c>
      <c r="D310" s="13">
        <v>14000</v>
      </c>
      <c r="E310" s="3">
        <v>5</v>
      </c>
      <c r="F310" s="3">
        <f t="shared" si="32"/>
        <v>2800</v>
      </c>
      <c r="G310" s="3">
        <f t="shared" si="33"/>
        <v>2012</v>
      </c>
    </row>
    <row r="311" spans="1:7" x14ac:dyDescent="0.3">
      <c r="A311" s="3" t="s">
        <v>8</v>
      </c>
      <c r="B311" s="3" t="s">
        <v>16</v>
      </c>
      <c r="C311" s="12">
        <v>41225</v>
      </c>
      <c r="D311" s="13">
        <v>79000</v>
      </c>
      <c r="E311" s="3">
        <v>17</v>
      </c>
      <c r="F311" s="3">
        <f t="shared" si="32"/>
        <v>4647.0588235294117</v>
      </c>
      <c r="G311" s="3">
        <f t="shared" si="33"/>
        <v>2012</v>
      </c>
    </row>
    <row r="312" spans="1:7" x14ac:dyDescent="0.3">
      <c r="A312" s="3" t="s">
        <v>8</v>
      </c>
      <c r="B312" s="3" t="s">
        <v>16</v>
      </c>
      <c r="C312" s="12">
        <v>41229</v>
      </c>
      <c r="D312" s="13">
        <v>61500</v>
      </c>
      <c r="E312" s="3">
        <v>18</v>
      </c>
      <c r="F312" s="3">
        <f t="shared" si="32"/>
        <v>3416.6666666666665</v>
      </c>
      <c r="G312" s="3">
        <f t="shared" si="33"/>
        <v>2012</v>
      </c>
    </row>
    <row r="313" spans="1:7" x14ac:dyDescent="0.3">
      <c r="A313" s="3" t="s">
        <v>8</v>
      </c>
      <c r="B313" s="3" t="s">
        <v>16</v>
      </c>
      <c r="C313" s="12">
        <v>41230</v>
      </c>
      <c r="D313" s="13">
        <v>51800</v>
      </c>
      <c r="E313" s="3">
        <v>14</v>
      </c>
      <c r="F313" s="3">
        <f t="shared" si="32"/>
        <v>3700</v>
      </c>
      <c r="G313" s="3">
        <f t="shared" si="33"/>
        <v>2012</v>
      </c>
    </row>
    <row r="314" spans="1:7" x14ac:dyDescent="0.3">
      <c r="A314" s="3" t="s">
        <v>8</v>
      </c>
      <c r="B314" s="3" t="s">
        <v>16</v>
      </c>
      <c r="C314" s="12">
        <v>41231</v>
      </c>
      <c r="D314" s="13">
        <v>22500</v>
      </c>
      <c r="E314" s="3">
        <v>5</v>
      </c>
      <c r="F314" s="3">
        <f t="shared" si="32"/>
        <v>4500</v>
      </c>
      <c r="G314" s="3">
        <f t="shared" si="33"/>
        <v>2012</v>
      </c>
    </row>
    <row r="315" spans="1:7" x14ac:dyDescent="0.3">
      <c r="A315" s="3" t="s">
        <v>8</v>
      </c>
      <c r="B315" s="3" t="s">
        <v>16</v>
      </c>
      <c r="C315" s="12">
        <v>41232</v>
      </c>
      <c r="D315" s="13">
        <v>108080</v>
      </c>
      <c r="E315" s="3">
        <v>23</v>
      </c>
      <c r="F315" s="3">
        <f t="shared" si="32"/>
        <v>4699.130434782609</v>
      </c>
      <c r="G315" s="3">
        <f t="shared" si="33"/>
        <v>2012</v>
      </c>
    </row>
    <row r="316" spans="1:7" x14ac:dyDescent="0.3">
      <c r="A316" s="3" t="s">
        <v>8</v>
      </c>
      <c r="B316" s="3" t="s">
        <v>16</v>
      </c>
      <c r="C316" s="12">
        <v>41233</v>
      </c>
      <c r="D316" s="13">
        <v>46600</v>
      </c>
      <c r="E316" s="3">
        <v>9</v>
      </c>
      <c r="F316" s="3">
        <f t="shared" si="32"/>
        <v>5177.7777777777774</v>
      </c>
      <c r="G316" s="3">
        <f t="shared" si="33"/>
        <v>2012</v>
      </c>
    </row>
    <row r="317" spans="1:7" x14ac:dyDescent="0.3">
      <c r="A317" s="3" t="s">
        <v>8</v>
      </c>
      <c r="B317" s="3" t="s">
        <v>16</v>
      </c>
      <c r="C317" s="12">
        <v>41236</v>
      </c>
      <c r="D317" s="13">
        <v>85200</v>
      </c>
      <c r="E317" s="3">
        <v>17</v>
      </c>
      <c r="F317" s="3">
        <f t="shared" si="32"/>
        <v>5011.7647058823532</v>
      </c>
      <c r="G317" s="3">
        <f t="shared" si="33"/>
        <v>2012</v>
      </c>
    </row>
    <row r="318" spans="1:7" x14ac:dyDescent="0.3">
      <c r="A318" s="3" t="s">
        <v>8</v>
      </c>
      <c r="B318" s="3" t="s">
        <v>16</v>
      </c>
      <c r="C318" s="12">
        <v>41237</v>
      </c>
      <c r="D318" s="13">
        <v>35600</v>
      </c>
      <c r="E318" s="3">
        <v>13</v>
      </c>
      <c r="F318" s="3">
        <f t="shared" si="32"/>
        <v>2738.4615384615386</v>
      </c>
      <c r="G318" s="3">
        <f t="shared" si="33"/>
        <v>2012</v>
      </c>
    </row>
    <row r="319" spans="1:7" x14ac:dyDescent="0.3">
      <c r="A319" s="3" t="s">
        <v>8</v>
      </c>
      <c r="B319" s="3" t="s">
        <v>16</v>
      </c>
      <c r="C319" s="12">
        <v>41238</v>
      </c>
      <c r="D319" s="13">
        <v>3000</v>
      </c>
      <c r="E319" s="3">
        <v>1</v>
      </c>
      <c r="F319" s="3">
        <f t="shared" si="32"/>
        <v>3000</v>
      </c>
      <c r="G319" s="3">
        <f t="shared" si="33"/>
        <v>2012</v>
      </c>
    </row>
    <row r="320" spans="1:7" x14ac:dyDescent="0.3">
      <c r="A320" s="3" t="s">
        <v>8</v>
      </c>
      <c r="B320" s="3" t="s">
        <v>16</v>
      </c>
      <c r="C320" s="12">
        <v>41271</v>
      </c>
      <c r="D320" s="13">
        <v>7600</v>
      </c>
      <c r="E320" s="3">
        <v>4</v>
      </c>
      <c r="F320" s="3">
        <f t="shared" si="32"/>
        <v>1900</v>
      </c>
      <c r="G320" s="3">
        <f t="shared" si="33"/>
        <v>2012</v>
      </c>
    </row>
    <row r="321" spans="1:7" x14ac:dyDescent="0.3">
      <c r="A321" s="3" t="s">
        <v>8</v>
      </c>
      <c r="B321" s="3" t="s">
        <v>16</v>
      </c>
      <c r="C321" s="12">
        <v>41250</v>
      </c>
      <c r="D321" s="13">
        <v>74500</v>
      </c>
      <c r="E321" s="3">
        <v>14</v>
      </c>
      <c r="F321" s="3">
        <f t="shared" si="32"/>
        <v>5321.4285714285716</v>
      </c>
      <c r="G321" s="3">
        <f t="shared" si="33"/>
        <v>2012</v>
      </c>
    </row>
    <row r="322" spans="1:7" x14ac:dyDescent="0.3">
      <c r="A322" s="3" t="s">
        <v>8</v>
      </c>
      <c r="B322" s="3" t="s">
        <v>16</v>
      </c>
      <c r="C322" s="12">
        <v>41258</v>
      </c>
      <c r="D322" s="13">
        <v>41200</v>
      </c>
      <c r="E322" s="3">
        <v>14</v>
      </c>
      <c r="F322" s="3">
        <f t="shared" ref="F322:F385" si="34">D322/E322</f>
        <v>2942.8571428571427</v>
      </c>
      <c r="G322" s="3">
        <f t="shared" si="33"/>
        <v>2012</v>
      </c>
    </row>
    <row r="323" spans="1:7" x14ac:dyDescent="0.3">
      <c r="A323" s="3" t="s">
        <v>8</v>
      </c>
      <c r="B323" s="3" t="s">
        <v>16</v>
      </c>
      <c r="C323" s="12">
        <v>41257</v>
      </c>
      <c r="D323" s="13">
        <v>96900</v>
      </c>
      <c r="E323" s="3">
        <v>25</v>
      </c>
      <c r="F323" s="3">
        <f t="shared" si="34"/>
        <v>3876</v>
      </c>
      <c r="G323" s="3">
        <f t="shared" ref="G323:G386" si="35">YEAR(C323)</f>
        <v>2012</v>
      </c>
    </row>
    <row r="324" spans="1:7" x14ac:dyDescent="0.3">
      <c r="A324" s="3" t="s">
        <v>8</v>
      </c>
      <c r="B324" s="3" t="s">
        <v>16</v>
      </c>
      <c r="C324" s="12">
        <v>41261</v>
      </c>
      <c r="D324" s="13">
        <v>31000</v>
      </c>
      <c r="E324" s="3">
        <v>8</v>
      </c>
      <c r="F324" s="3">
        <f t="shared" si="34"/>
        <v>3875</v>
      </c>
      <c r="G324" s="3">
        <f t="shared" si="35"/>
        <v>2012</v>
      </c>
    </row>
    <row r="325" spans="1:7" x14ac:dyDescent="0.3">
      <c r="A325" s="3" t="s">
        <v>8</v>
      </c>
      <c r="B325" s="3" t="s">
        <v>16</v>
      </c>
      <c r="C325" s="12">
        <v>41265</v>
      </c>
      <c r="D325" s="13">
        <v>68500</v>
      </c>
      <c r="E325" s="3">
        <v>20</v>
      </c>
      <c r="F325" s="3">
        <f t="shared" si="34"/>
        <v>3425</v>
      </c>
      <c r="G325" s="3">
        <f t="shared" si="35"/>
        <v>2012</v>
      </c>
    </row>
    <row r="326" spans="1:7" x14ac:dyDescent="0.3">
      <c r="A326" s="3" t="s">
        <v>8</v>
      </c>
      <c r="B326" s="3" t="s">
        <v>16</v>
      </c>
      <c r="C326" s="12">
        <v>41267</v>
      </c>
      <c r="D326" s="13">
        <v>27500</v>
      </c>
      <c r="E326" s="3">
        <v>8</v>
      </c>
      <c r="F326" s="3">
        <f t="shared" si="34"/>
        <v>3437.5</v>
      </c>
      <c r="G326" s="3">
        <f t="shared" si="35"/>
        <v>2012</v>
      </c>
    </row>
    <row r="327" spans="1:7" x14ac:dyDescent="0.3">
      <c r="A327" s="3" t="s">
        <v>8</v>
      </c>
      <c r="B327" s="3" t="s">
        <v>16</v>
      </c>
      <c r="C327" s="12">
        <v>41247</v>
      </c>
      <c r="D327" s="13">
        <v>90500</v>
      </c>
      <c r="E327" s="3">
        <v>23</v>
      </c>
      <c r="F327" s="3">
        <f t="shared" si="34"/>
        <v>3934.782608695652</v>
      </c>
      <c r="G327" s="3">
        <f t="shared" si="35"/>
        <v>2012</v>
      </c>
    </row>
    <row r="328" spans="1:7" x14ac:dyDescent="0.3">
      <c r="A328" s="3" t="s">
        <v>8</v>
      </c>
      <c r="B328" s="3" t="s">
        <v>16</v>
      </c>
      <c r="C328" s="12">
        <v>41264</v>
      </c>
      <c r="D328" s="13">
        <v>43000</v>
      </c>
      <c r="E328" s="3">
        <v>12</v>
      </c>
      <c r="F328" s="3">
        <f t="shared" si="34"/>
        <v>3583.3333333333335</v>
      </c>
      <c r="G328" s="3">
        <f t="shared" si="35"/>
        <v>2012</v>
      </c>
    </row>
    <row r="329" spans="1:7" x14ac:dyDescent="0.3">
      <c r="A329" s="3" t="s">
        <v>8</v>
      </c>
      <c r="B329" s="3" t="s">
        <v>16</v>
      </c>
      <c r="C329" s="12">
        <v>41266</v>
      </c>
      <c r="D329" s="13">
        <v>13600</v>
      </c>
      <c r="E329" s="3">
        <v>9</v>
      </c>
      <c r="F329" s="3">
        <f t="shared" si="34"/>
        <v>1511.1111111111111</v>
      </c>
      <c r="G329" s="3">
        <f t="shared" si="35"/>
        <v>2012</v>
      </c>
    </row>
    <row r="330" spans="1:7" x14ac:dyDescent="0.3">
      <c r="A330" s="3" t="s">
        <v>8</v>
      </c>
      <c r="B330" s="3" t="s">
        <v>16</v>
      </c>
      <c r="C330" s="12">
        <v>41254</v>
      </c>
      <c r="D330" s="13">
        <v>32500</v>
      </c>
      <c r="E330" s="3">
        <v>14</v>
      </c>
      <c r="F330" s="3">
        <f t="shared" si="34"/>
        <v>2321.4285714285716</v>
      </c>
      <c r="G330" s="3">
        <f t="shared" si="35"/>
        <v>2012</v>
      </c>
    </row>
    <row r="331" spans="1:7" x14ac:dyDescent="0.3">
      <c r="A331" s="3" t="s">
        <v>8</v>
      </c>
      <c r="B331" s="3" t="s">
        <v>16</v>
      </c>
      <c r="C331" s="12">
        <v>41251</v>
      </c>
      <c r="D331" s="13">
        <v>39700</v>
      </c>
      <c r="E331" s="3">
        <v>11</v>
      </c>
      <c r="F331" s="3">
        <f t="shared" si="34"/>
        <v>3609.090909090909</v>
      </c>
      <c r="G331" s="3">
        <f t="shared" si="35"/>
        <v>2012</v>
      </c>
    </row>
    <row r="332" spans="1:7" x14ac:dyDescent="0.3">
      <c r="A332" s="3" t="s">
        <v>8</v>
      </c>
      <c r="B332" s="3" t="s">
        <v>16</v>
      </c>
      <c r="C332" s="12">
        <v>41245</v>
      </c>
      <c r="D332" s="13">
        <v>24700</v>
      </c>
      <c r="E332" s="3">
        <v>11</v>
      </c>
      <c r="F332" s="3">
        <f t="shared" si="34"/>
        <v>2245.4545454545455</v>
      </c>
      <c r="G332" s="3">
        <f t="shared" si="35"/>
        <v>2012</v>
      </c>
    </row>
    <row r="333" spans="1:7" x14ac:dyDescent="0.3">
      <c r="A333" s="3" t="s">
        <v>8</v>
      </c>
      <c r="B333" s="3" t="s">
        <v>16</v>
      </c>
      <c r="C333" s="12">
        <v>41268</v>
      </c>
      <c r="D333" s="13">
        <v>58700</v>
      </c>
      <c r="E333" s="3">
        <v>25</v>
      </c>
      <c r="F333" s="3">
        <f t="shared" si="34"/>
        <v>2348</v>
      </c>
      <c r="G333" s="3">
        <f t="shared" si="35"/>
        <v>2012</v>
      </c>
    </row>
    <row r="334" spans="1:7" x14ac:dyDescent="0.3">
      <c r="A334" s="3" t="s">
        <v>8</v>
      </c>
      <c r="B334" s="3" t="s">
        <v>16</v>
      </c>
      <c r="C334" s="12">
        <v>41252</v>
      </c>
      <c r="D334" s="13">
        <v>52600</v>
      </c>
      <c r="E334" s="3">
        <v>11</v>
      </c>
      <c r="F334" s="3">
        <f t="shared" si="34"/>
        <v>4781.818181818182</v>
      </c>
      <c r="G334" s="3">
        <f t="shared" si="35"/>
        <v>2012</v>
      </c>
    </row>
    <row r="335" spans="1:7" x14ac:dyDescent="0.3">
      <c r="A335" s="3" t="s">
        <v>8</v>
      </c>
      <c r="B335" s="3" t="s">
        <v>16</v>
      </c>
      <c r="C335" s="12">
        <v>41273</v>
      </c>
      <c r="D335" s="13">
        <v>8000</v>
      </c>
      <c r="E335" s="3">
        <v>1</v>
      </c>
      <c r="F335" s="3">
        <f t="shared" si="34"/>
        <v>8000</v>
      </c>
      <c r="G335" s="3">
        <f t="shared" si="35"/>
        <v>2012</v>
      </c>
    </row>
    <row r="336" spans="1:7" x14ac:dyDescent="0.3">
      <c r="A336" s="3" t="s">
        <v>8</v>
      </c>
      <c r="B336" s="3" t="s">
        <v>16</v>
      </c>
      <c r="C336" s="12">
        <v>41292</v>
      </c>
      <c r="D336" s="13">
        <v>29600</v>
      </c>
      <c r="E336" s="3">
        <v>10</v>
      </c>
      <c r="F336" s="3">
        <f t="shared" si="34"/>
        <v>2960</v>
      </c>
      <c r="G336" s="3">
        <f t="shared" si="35"/>
        <v>2013</v>
      </c>
    </row>
    <row r="337" spans="1:12" x14ac:dyDescent="0.3">
      <c r="A337" s="3" t="s">
        <v>8</v>
      </c>
      <c r="B337" s="3" t="s">
        <v>16</v>
      </c>
      <c r="C337" s="12">
        <v>41286</v>
      </c>
      <c r="D337" s="13">
        <v>35600</v>
      </c>
      <c r="E337" s="3">
        <v>21</v>
      </c>
      <c r="F337" s="3">
        <f t="shared" si="34"/>
        <v>1695.2380952380952</v>
      </c>
      <c r="G337" s="3">
        <f t="shared" si="35"/>
        <v>2013</v>
      </c>
    </row>
    <row r="338" spans="1:12" x14ac:dyDescent="0.3">
      <c r="A338" s="3" t="s">
        <v>8</v>
      </c>
      <c r="B338" s="3" t="s">
        <v>16</v>
      </c>
      <c r="C338" s="12">
        <v>41296</v>
      </c>
      <c r="D338" s="13">
        <v>90700</v>
      </c>
      <c r="E338" s="3">
        <v>32</v>
      </c>
      <c r="F338" s="3">
        <f t="shared" si="34"/>
        <v>2834.375</v>
      </c>
      <c r="G338" s="3">
        <f t="shared" si="35"/>
        <v>2013</v>
      </c>
    </row>
    <row r="339" spans="1:12" x14ac:dyDescent="0.3">
      <c r="A339" s="3" t="s">
        <v>8</v>
      </c>
      <c r="B339" s="3" t="s">
        <v>16</v>
      </c>
      <c r="C339" s="12">
        <v>41299</v>
      </c>
      <c r="D339" s="13">
        <v>19500</v>
      </c>
      <c r="E339" s="3">
        <v>6</v>
      </c>
      <c r="F339" s="3">
        <f t="shared" si="34"/>
        <v>3250</v>
      </c>
      <c r="G339" s="3">
        <f t="shared" si="35"/>
        <v>2013</v>
      </c>
    </row>
    <row r="340" spans="1:12" x14ac:dyDescent="0.3">
      <c r="A340" s="3" t="s">
        <v>8</v>
      </c>
      <c r="B340" s="3" t="s">
        <v>16</v>
      </c>
      <c r="C340" s="12">
        <v>41288</v>
      </c>
      <c r="D340" s="13">
        <v>48000</v>
      </c>
      <c r="E340" s="3">
        <v>11</v>
      </c>
      <c r="F340" s="3">
        <f t="shared" si="34"/>
        <v>4363.636363636364</v>
      </c>
      <c r="G340" s="3">
        <f t="shared" si="35"/>
        <v>2013</v>
      </c>
    </row>
    <row r="341" spans="1:12" x14ac:dyDescent="0.3">
      <c r="A341" s="3" t="s">
        <v>8</v>
      </c>
      <c r="B341" s="3" t="s">
        <v>16</v>
      </c>
      <c r="C341" s="12">
        <v>41279</v>
      </c>
      <c r="D341" s="13">
        <v>34000</v>
      </c>
      <c r="E341" s="3">
        <v>9</v>
      </c>
      <c r="F341" s="3">
        <f t="shared" si="34"/>
        <v>3777.7777777777778</v>
      </c>
      <c r="G341" s="3">
        <f t="shared" si="35"/>
        <v>2013</v>
      </c>
    </row>
    <row r="342" spans="1:12" x14ac:dyDescent="0.3">
      <c r="A342" s="3" t="s">
        <v>8</v>
      </c>
      <c r="B342" s="3" t="s">
        <v>16</v>
      </c>
      <c r="C342" s="12">
        <v>41282</v>
      </c>
      <c r="D342" s="13">
        <v>28500</v>
      </c>
      <c r="E342" s="3">
        <v>7</v>
      </c>
      <c r="F342" s="3">
        <f t="shared" si="34"/>
        <v>4071.4285714285716</v>
      </c>
      <c r="G342" s="3">
        <f t="shared" si="35"/>
        <v>2013</v>
      </c>
    </row>
    <row r="343" spans="1:12" x14ac:dyDescent="0.3">
      <c r="A343" s="3" t="s">
        <v>8</v>
      </c>
      <c r="B343" s="3" t="s">
        <v>16</v>
      </c>
      <c r="C343" s="12">
        <v>41301</v>
      </c>
      <c r="D343" s="13">
        <v>49500</v>
      </c>
      <c r="E343" s="3">
        <v>12</v>
      </c>
      <c r="F343" s="3">
        <f t="shared" si="34"/>
        <v>4125</v>
      </c>
      <c r="G343" s="3">
        <f t="shared" si="35"/>
        <v>2013</v>
      </c>
    </row>
    <row r="344" spans="1:12" x14ac:dyDescent="0.3">
      <c r="A344" s="3" t="s">
        <v>8</v>
      </c>
      <c r="B344" s="3" t="s">
        <v>16</v>
      </c>
      <c r="C344" s="12">
        <v>41285</v>
      </c>
      <c r="D344" s="13">
        <v>17000</v>
      </c>
      <c r="E344" s="3">
        <v>7</v>
      </c>
      <c r="F344" s="3">
        <f t="shared" si="34"/>
        <v>2428.5714285714284</v>
      </c>
      <c r="G344" s="3">
        <f t="shared" si="35"/>
        <v>2013</v>
      </c>
    </row>
    <row r="345" spans="1:12" x14ac:dyDescent="0.3">
      <c r="A345" s="3" t="s">
        <v>8</v>
      </c>
      <c r="B345" s="3" t="s">
        <v>16</v>
      </c>
      <c r="C345" s="12">
        <v>41294</v>
      </c>
      <c r="D345" s="13">
        <v>4500</v>
      </c>
      <c r="E345" s="3">
        <v>3</v>
      </c>
      <c r="F345" s="3">
        <f t="shared" si="34"/>
        <v>1500</v>
      </c>
      <c r="G345" s="3">
        <f t="shared" si="35"/>
        <v>2013</v>
      </c>
    </row>
    <row r="346" spans="1:12" x14ac:dyDescent="0.3">
      <c r="A346" s="3" t="s">
        <v>8</v>
      </c>
      <c r="B346" s="3" t="s">
        <v>16</v>
      </c>
      <c r="C346" s="12">
        <v>41289</v>
      </c>
      <c r="D346" s="13">
        <v>29900</v>
      </c>
      <c r="E346" s="3">
        <v>10</v>
      </c>
      <c r="F346" s="3">
        <f t="shared" si="34"/>
        <v>2990</v>
      </c>
      <c r="G346" s="3">
        <f t="shared" si="35"/>
        <v>2013</v>
      </c>
    </row>
    <row r="347" spans="1:12" x14ac:dyDescent="0.3">
      <c r="A347" s="3" t="s">
        <v>8</v>
      </c>
      <c r="B347" s="3" t="s">
        <v>16</v>
      </c>
      <c r="C347" s="12">
        <v>41293</v>
      </c>
      <c r="D347" s="13">
        <v>97500</v>
      </c>
      <c r="E347" s="3">
        <v>19</v>
      </c>
      <c r="F347" s="3">
        <f t="shared" si="34"/>
        <v>5131.5789473684208</v>
      </c>
      <c r="G347" s="3">
        <f t="shared" si="35"/>
        <v>2013</v>
      </c>
    </row>
    <row r="348" spans="1:12" x14ac:dyDescent="0.3">
      <c r="A348" s="3" t="s">
        <v>8</v>
      </c>
      <c r="B348" s="3" t="s">
        <v>17</v>
      </c>
      <c r="C348" s="12">
        <v>40895</v>
      </c>
      <c r="D348" s="13">
        <v>3000</v>
      </c>
      <c r="E348" s="3">
        <v>2</v>
      </c>
      <c r="F348" s="3">
        <f t="shared" si="34"/>
        <v>1500</v>
      </c>
      <c r="G348" s="3">
        <f t="shared" si="35"/>
        <v>2011</v>
      </c>
    </row>
    <row r="349" spans="1:12" x14ac:dyDescent="0.3">
      <c r="A349" s="3" t="s">
        <v>8</v>
      </c>
      <c r="B349" s="3" t="s">
        <v>17</v>
      </c>
      <c r="C349" s="12">
        <v>40896</v>
      </c>
      <c r="D349" s="13">
        <v>1000</v>
      </c>
      <c r="E349" s="3">
        <v>1</v>
      </c>
      <c r="F349" s="3">
        <f t="shared" si="34"/>
        <v>1000</v>
      </c>
      <c r="G349" s="3">
        <f t="shared" si="35"/>
        <v>2011</v>
      </c>
    </row>
    <row r="350" spans="1:12" x14ac:dyDescent="0.3">
      <c r="A350" s="3" t="s">
        <v>8</v>
      </c>
      <c r="B350" s="3" t="s">
        <v>17</v>
      </c>
      <c r="C350" s="12">
        <v>40899</v>
      </c>
      <c r="D350" s="13">
        <v>3000</v>
      </c>
      <c r="E350" s="3">
        <v>2</v>
      </c>
      <c r="F350" s="3">
        <f t="shared" si="34"/>
        <v>1500</v>
      </c>
      <c r="G350" s="3">
        <f t="shared" si="35"/>
        <v>2011</v>
      </c>
    </row>
    <row r="351" spans="1:12" x14ac:dyDescent="0.3">
      <c r="A351" s="3" t="s">
        <v>8</v>
      </c>
      <c r="B351" s="3" t="s">
        <v>17</v>
      </c>
      <c r="C351" s="12">
        <v>40902</v>
      </c>
      <c r="D351" s="13">
        <v>1000</v>
      </c>
      <c r="E351" s="3">
        <v>1</v>
      </c>
      <c r="F351" s="3">
        <f t="shared" si="34"/>
        <v>1000</v>
      </c>
      <c r="G351" s="3">
        <f t="shared" si="35"/>
        <v>2011</v>
      </c>
    </row>
    <row r="352" spans="1:12" x14ac:dyDescent="0.3">
      <c r="A352" s="3" t="s">
        <v>8</v>
      </c>
      <c r="B352" s="3" t="s">
        <v>17</v>
      </c>
      <c r="C352" s="12">
        <v>40913</v>
      </c>
      <c r="D352" s="13">
        <v>2000</v>
      </c>
      <c r="E352" s="3">
        <v>1</v>
      </c>
      <c r="F352" s="3">
        <f t="shared" si="34"/>
        <v>2000</v>
      </c>
      <c r="G352" s="3">
        <f t="shared" si="35"/>
        <v>2012</v>
      </c>
      <c r="L352" s="16"/>
    </row>
    <row r="353" spans="1:7" x14ac:dyDescent="0.3">
      <c r="A353" s="3" t="s">
        <v>8</v>
      </c>
      <c r="B353" s="3" t="s">
        <v>17</v>
      </c>
      <c r="C353" s="12">
        <v>40920</v>
      </c>
      <c r="D353" s="13">
        <v>3000</v>
      </c>
      <c r="E353" s="3">
        <v>2</v>
      </c>
      <c r="F353" s="3">
        <f t="shared" si="34"/>
        <v>1500</v>
      </c>
      <c r="G353" s="3">
        <f t="shared" si="35"/>
        <v>2012</v>
      </c>
    </row>
    <row r="354" spans="1:7" x14ac:dyDescent="0.3">
      <c r="A354" s="3" t="s">
        <v>8</v>
      </c>
      <c r="B354" s="3" t="s">
        <v>17</v>
      </c>
      <c r="C354" s="12">
        <v>40923</v>
      </c>
      <c r="D354" s="13">
        <v>3000</v>
      </c>
      <c r="E354" s="3">
        <v>2</v>
      </c>
      <c r="F354" s="3">
        <f t="shared" si="34"/>
        <v>1500</v>
      </c>
      <c r="G354" s="3">
        <f t="shared" si="35"/>
        <v>2012</v>
      </c>
    </row>
    <row r="355" spans="1:7" x14ac:dyDescent="0.3">
      <c r="A355" s="3" t="s">
        <v>8</v>
      </c>
      <c r="B355" s="3" t="s">
        <v>17</v>
      </c>
      <c r="C355" s="12">
        <v>40931</v>
      </c>
      <c r="D355" s="13">
        <v>3000</v>
      </c>
      <c r="E355" s="3">
        <v>2</v>
      </c>
      <c r="F355" s="3">
        <f t="shared" si="34"/>
        <v>1500</v>
      </c>
      <c r="G355" s="3">
        <f t="shared" si="35"/>
        <v>2012</v>
      </c>
    </row>
    <row r="356" spans="1:7" x14ac:dyDescent="0.3">
      <c r="A356" s="3" t="s">
        <v>8</v>
      </c>
      <c r="B356" s="3" t="s">
        <v>17</v>
      </c>
      <c r="C356" s="12">
        <v>40941</v>
      </c>
      <c r="D356" s="13">
        <v>1500</v>
      </c>
      <c r="E356" s="3">
        <v>1</v>
      </c>
      <c r="F356" s="3">
        <f t="shared" si="34"/>
        <v>1500</v>
      </c>
      <c r="G356" s="3">
        <f t="shared" si="35"/>
        <v>2012</v>
      </c>
    </row>
    <row r="357" spans="1:7" x14ac:dyDescent="0.3">
      <c r="A357" s="3" t="s">
        <v>8</v>
      </c>
      <c r="B357" s="3" t="s">
        <v>17</v>
      </c>
      <c r="C357" s="12">
        <v>40943</v>
      </c>
      <c r="D357" s="13">
        <v>600</v>
      </c>
      <c r="E357" s="3">
        <v>1</v>
      </c>
      <c r="F357" s="3">
        <f t="shared" si="34"/>
        <v>600</v>
      </c>
      <c r="G357" s="3">
        <f t="shared" si="35"/>
        <v>2012</v>
      </c>
    </row>
    <row r="358" spans="1:7" x14ac:dyDescent="0.3">
      <c r="A358" s="3" t="s">
        <v>8</v>
      </c>
      <c r="B358" s="3" t="s">
        <v>17</v>
      </c>
      <c r="C358" s="12">
        <v>40945</v>
      </c>
      <c r="D358" s="13">
        <v>1000</v>
      </c>
      <c r="E358" s="3">
        <v>1</v>
      </c>
      <c r="F358" s="3">
        <f t="shared" si="34"/>
        <v>1000</v>
      </c>
      <c r="G358" s="3">
        <f t="shared" si="35"/>
        <v>2012</v>
      </c>
    </row>
    <row r="359" spans="1:7" x14ac:dyDescent="0.3">
      <c r="A359" s="3" t="s">
        <v>8</v>
      </c>
      <c r="B359" s="3" t="s">
        <v>17</v>
      </c>
      <c r="C359" s="12">
        <v>40948</v>
      </c>
      <c r="D359" s="13">
        <v>2000</v>
      </c>
      <c r="E359" s="3">
        <v>1</v>
      </c>
      <c r="F359" s="3">
        <f t="shared" si="34"/>
        <v>2000</v>
      </c>
      <c r="G359" s="3">
        <f t="shared" si="35"/>
        <v>2012</v>
      </c>
    </row>
    <row r="360" spans="1:7" x14ac:dyDescent="0.3">
      <c r="A360" s="3" t="s">
        <v>8</v>
      </c>
      <c r="B360" s="3" t="s">
        <v>17</v>
      </c>
      <c r="C360" s="12">
        <v>40951</v>
      </c>
      <c r="D360" s="13">
        <v>1000</v>
      </c>
      <c r="E360" s="3">
        <v>1</v>
      </c>
      <c r="F360" s="3">
        <f t="shared" si="34"/>
        <v>1000</v>
      </c>
      <c r="G360" s="3">
        <f t="shared" si="35"/>
        <v>2012</v>
      </c>
    </row>
    <row r="361" spans="1:7" x14ac:dyDescent="0.3">
      <c r="A361" s="3" t="s">
        <v>8</v>
      </c>
      <c r="B361" s="3" t="s">
        <v>17</v>
      </c>
      <c r="C361" s="12">
        <v>40980</v>
      </c>
      <c r="D361" s="13">
        <v>3500</v>
      </c>
      <c r="E361" s="3">
        <v>2</v>
      </c>
      <c r="F361" s="3">
        <f t="shared" si="34"/>
        <v>1750</v>
      </c>
      <c r="G361" s="3">
        <f t="shared" si="35"/>
        <v>2012</v>
      </c>
    </row>
    <row r="362" spans="1:7" x14ac:dyDescent="0.3">
      <c r="A362" s="3" t="s">
        <v>8</v>
      </c>
      <c r="B362" s="3" t="s">
        <v>17</v>
      </c>
      <c r="C362" s="12">
        <v>41044</v>
      </c>
      <c r="D362" s="13">
        <v>1500</v>
      </c>
      <c r="E362" s="3">
        <v>1</v>
      </c>
      <c r="F362" s="3">
        <f t="shared" si="34"/>
        <v>1500</v>
      </c>
      <c r="G362" s="3">
        <f t="shared" si="35"/>
        <v>2012</v>
      </c>
    </row>
    <row r="363" spans="1:7" x14ac:dyDescent="0.3">
      <c r="A363" s="3" t="s">
        <v>8</v>
      </c>
      <c r="B363" s="3" t="s">
        <v>17</v>
      </c>
      <c r="C363" s="12">
        <v>41054</v>
      </c>
      <c r="D363" s="13">
        <v>2000</v>
      </c>
      <c r="E363" s="3">
        <v>1</v>
      </c>
      <c r="F363" s="3">
        <f t="shared" si="34"/>
        <v>2000</v>
      </c>
      <c r="G363" s="3">
        <f t="shared" si="35"/>
        <v>2012</v>
      </c>
    </row>
    <row r="364" spans="1:7" x14ac:dyDescent="0.3">
      <c r="A364" s="3" t="s">
        <v>8</v>
      </c>
      <c r="B364" s="3" t="s">
        <v>17</v>
      </c>
      <c r="C364" s="12">
        <v>41072</v>
      </c>
      <c r="D364" s="13">
        <v>700</v>
      </c>
      <c r="E364" s="3">
        <v>1</v>
      </c>
      <c r="F364" s="3">
        <f t="shared" si="34"/>
        <v>700</v>
      </c>
      <c r="G364" s="3">
        <f t="shared" si="35"/>
        <v>2012</v>
      </c>
    </row>
    <row r="365" spans="1:7" x14ac:dyDescent="0.3">
      <c r="A365" s="3" t="s">
        <v>8</v>
      </c>
      <c r="B365" s="3" t="s">
        <v>17</v>
      </c>
      <c r="C365" s="12">
        <v>41092</v>
      </c>
      <c r="D365" s="13">
        <v>1000</v>
      </c>
      <c r="E365" s="3">
        <v>1</v>
      </c>
      <c r="F365" s="3">
        <f t="shared" si="34"/>
        <v>1000</v>
      </c>
      <c r="G365" s="3">
        <f t="shared" si="35"/>
        <v>2012</v>
      </c>
    </row>
    <row r="366" spans="1:7" x14ac:dyDescent="0.3">
      <c r="A366" s="3" t="s">
        <v>8</v>
      </c>
      <c r="B366" s="3" t="s">
        <v>17</v>
      </c>
      <c r="C366" s="12">
        <v>41099</v>
      </c>
      <c r="D366" s="13">
        <v>3000</v>
      </c>
      <c r="E366" s="3">
        <v>1</v>
      </c>
      <c r="F366" s="3">
        <f t="shared" si="34"/>
        <v>3000</v>
      </c>
      <c r="G366" s="3">
        <f t="shared" si="35"/>
        <v>2012</v>
      </c>
    </row>
    <row r="367" spans="1:7" x14ac:dyDescent="0.3">
      <c r="A367" s="3" t="s">
        <v>8</v>
      </c>
      <c r="B367" s="3" t="s">
        <v>17</v>
      </c>
      <c r="C367" s="12">
        <v>41114</v>
      </c>
      <c r="D367" s="13">
        <v>2000</v>
      </c>
      <c r="E367" s="3">
        <v>1</v>
      </c>
      <c r="F367" s="3">
        <f t="shared" si="34"/>
        <v>2000</v>
      </c>
      <c r="G367" s="3">
        <f t="shared" si="35"/>
        <v>2012</v>
      </c>
    </row>
    <row r="368" spans="1:7" x14ac:dyDescent="0.3">
      <c r="A368" s="3" t="s">
        <v>8</v>
      </c>
      <c r="B368" s="3" t="s">
        <v>17</v>
      </c>
      <c r="C368" s="12">
        <v>41117</v>
      </c>
      <c r="D368" s="13">
        <v>2000</v>
      </c>
      <c r="E368" s="3">
        <v>1</v>
      </c>
      <c r="F368" s="3">
        <f t="shared" si="34"/>
        <v>2000</v>
      </c>
      <c r="G368" s="3">
        <f t="shared" si="35"/>
        <v>2012</v>
      </c>
    </row>
    <row r="369" spans="1:7" x14ac:dyDescent="0.3">
      <c r="A369" s="3" t="s">
        <v>8</v>
      </c>
      <c r="B369" s="3" t="s">
        <v>17</v>
      </c>
      <c r="C369" s="12">
        <v>41128</v>
      </c>
      <c r="D369" s="13">
        <v>2000</v>
      </c>
      <c r="E369" s="3">
        <v>1</v>
      </c>
      <c r="F369" s="3">
        <f t="shared" si="34"/>
        <v>2000</v>
      </c>
      <c r="G369" s="3">
        <f t="shared" si="35"/>
        <v>2012</v>
      </c>
    </row>
    <row r="370" spans="1:7" x14ac:dyDescent="0.3">
      <c r="A370" s="3" t="s">
        <v>8</v>
      </c>
      <c r="B370" s="3" t="s">
        <v>17</v>
      </c>
      <c r="C370" s="12">
        <v>41131</v>
      </c>
      <c r="D370" s="13">
        <v>1500</v>
      </c>
      <c r="E370" s="3">
        <v>1</v>
      </c>
      <c r="F370" s="3">
        <f t="shared" si="34"/>
        <v>1500</v>
      </c>
      <c r="G370" s="3">
        <f t="shared" si="35"/>
        <v>2012</v>
      </c>
    </row>
    <row r="371" spans="1:7" x14ac:dyDescent="0.3">
      <c r="A371" s="3" t="s">
        <v>8</v>
      </c>
      <c r="B371" s="3" t="s">
        <v>17</v>
      </c>
      <c r="C371" s="12">
        <v>41132</v>
      </c>
      <c r="D371" s="13">
        <v>900</v>
      </c>
      <c r="E371" s="3">
        <v>1</v>
      </c>
      <c r="F371" s="3">
        <f t="shared" si="34"/>
        <v>900</v>
      </c>
      <c r="G371" s="3">
        <f t="shared" si="35"/>
        <v>2012</v>
      </c>
    </row>
    <row r="372" spans="1:7" x14ac:dyDescent="0.3">
      <c r="A372" s="3" t="s">
        <v>8</v>
      </c>
      <c r="B372" s="3" t="s">
        <v>17</v>
      </c>
      <c r="C372" s="12">
        <v>41133</v>
      </c>
      <c r="D372" s="13">
        <v>2000</v>
      </c>
      <c r="E372" s="3">
        <v>1</v>
      </c>
      <c r="F372" s="3">
        <f t="shared" si="34"/>
        <v>2000</v>
      </c>
      <c r="G372" s="3">
        <f t="shared" si="35"/>
        <v>2012</v>
      </c>
    </row>
    <row r="373" spans="1:7" x14ac:dyDescent="0.3">
      <c r="A373" s="3" t="s">
        <v>8</v>
      </c>
      <c r="B373" s="3" t="s">
        <v>17</v>
      </c>
      <c r="C373" s="12">
        <v>41140</v>
      </c>
      <c r="D373" s="13">
        <v>1000</v>
      </c>
      <c r="E373" s="3">
        <v>1</v>
      </c>
      <c r="F373" s="3">
        <f t="shared" si="34"/>
        <v>1000</v>
      </c>
      <c r="G373" s="3">
        <f t="shared" si="35"/>
        <v>2012</v>
      </c>
    </row>
    <row r="374" spans="1:7" x14ac:dyDescent="0.3">
      <c r="A374" s="3" t="s">
        <v>8</v>
      </c>
      <c r="B374" s="3" t="s">
        <v>17</v>
      </c>
      <c r="C374" s="12">
        <v>41141</v>
      </c>
      <c r="D374" s="13">
        <v>1250</v>
      </c>
      <c r="E374" s="3">
        <v>1</v>
      </c>
      <c r="F374" s="3">
        <f t="shared" si="34"/>
        <v>1250</v>
      </c>
      <c r="G374" s="3">
        <f t="shared" si="35"/>
        <v>2012</v>
      </c>
    </row>
    <row r="375" spans="1:7" x14ac:dyDescent="0.3">
      <c r="A375" s="3" t="s">
        <v>8</v>
      </c>
      <c r="B375" s="3" t="s">
        <v>17</v>
      </c>
      <c r="C375" s="12">
        <v>41146</v>
      </c>
      <c r="D375" s="13">
        <v>1000</v>
      </c>
      <c r="E375" s="3">
        <v>1</v>
      </c>
      <c r="F375" s="3">
        <f t="shared" si="34"/>
        <v>1000</v>
      </c>
      <c r="G375" s="3">
        <f t="shared" si="35"/>
        <v>2012</v>
      </c>
    </row>
    <row r="376" spans="1:7" x14ac:dyDescent="0.3">
      <c r="A376" s="3" t="s">
        <v>8</v>
      </c>
      <c r="B376" s="3" t="s">
        <v>17</v>
      </c>
      <c r="C376" s="12">
        <v>41154</v>
      </c>
      <c r="D376" s="13">
        <v>1200</v>
      </c>
      <c r="E376" s="3">
        <v>1</v>
      </c>
      <c r="F376" s="3">
        <f t="shared" si="34"/>
        <v>1200</v>
      </c>
      <c r="G376" s="3">
        <f t="shared" si="35"/>
        <v>2012</v>
      </c>
    </row>
    <row r="377" spans="1:7" x14ac:dyDescent="0.3">
      <c r="A377" s="3" t="s">
        <v>8</v>
      </c>
      <c r="B377" s="3" t="s">
        <v>17</v>
      </c>
      <c r="C377" s="12">
        <v>41161</v>
      </c>
      <c r="D377" s="13">
        <v>2700</v>
      </c>
      <c r="E377" s="3">
        <v>1</v>
      </c>
      <c r="F377" s="3">
        <f t="shared" si="34"/>
        <v>2700</v>
      </c>
      <c r="G377" s="3">
        <f t="shared" si="35"/>
        <v>2012</v>
      </c>
    </row>
    <row r="378" spans="1:7" x14ac:dyDescent="0.3">
      <c r="A378" s="3" t="s">
        <v>8</v>
      </c>
      <c r="B378" s="3" t="s">
        <v>17</v>
      </c>
      <c r="C378" s="12">
        <v>41169</v>
      </c>
      <c r="D378" s="13">
        <v>1500</v>
      </c>
      <c r="E378" s="3">
        <v>1</v>
      </c>
      <c r="F378" s="3">
        <f t="shared" si="34"/>
        <v>1500</v>
      </c>
      <c r="G378" s="3">
        <f t="shared" si="35"/>
        <v>2012</v>
      </c>
    </row>
    <row r="379" spans="1:7" x14ac:dyDescent="0.3">
      <c r="A379" s="3" t="s">
        <v>8</v>
      </c>
      <c r="B379" s="3" t="s">
        <v>17</v>
      </c>
      <c r="C379" s="12">
        <v>41174</v>
      </c>
      <c r="D379" s="13">
        <v>1500</v>
      </c>
      <c r="E379" s="3">
        <v>1</v>
      </c>
      <c r="F379" s="3">
        <f t="shared" si="34"/>
        <v>1500</v>
      </c>
      <c r="G379" s="3">
        <f t="shared" si="35"/>
        <v>2012</v>
      </c>
    </row>
    <row r="380" spans="1:7" x14ac:dyDescent="0.3">
      <c r="A380" s="3" t="s">
        <v>8</v>
      </c>
      <c r="B380" s="3" t="s">
        <v>17</v>
      </c>
      <c r="C380" s="12">
        <v>41184</v>
      </c>
      <c r="D380" s="13">
        <v>5000</v>
      </c>
      <c r="E380" s="3">
        <v>2</v>
      </c>
      <c r="F380" s="3">
        <f t="shared" si="34"/>
        <v>2500</v>
      </c>
      <c r="G380" s="3">
        <f t="shared" si="35"/>
        <v>2012</v>
      </c>
    </row>
    <row r="381" spans="1:7" x14ac:dyDescent="0.3">
      <c r="A381" s="3" t="s">
        <v>8</v>
      </c>
      <c r="B381" s="3" t="s">
        <v>17</v>
      </c>
      <c r="C381" s="12">
        <v>41194</v>
      </c>
      <c r="D381" s="13">
        <v>3000</v>
      </c>
      <c r="E381" s="3">
        <v>2</v>
      </c>
      <c r="F381" s="3">
        <f t="shared" si="34"/>
        <v>1500</v>
      </c>
      <c r="G381" s="3">
        <f t="shared" si="35"/>
        <v>2012</v>
      </c>
    </row>
    <row r="382" spans="1:7" x14ac:dyDescent="0.3">
      <c r="A382" s="3" t="s">
        <v>8</v>
      </c>
      <c r="B382" s="3" t="s">
        <v>17</v>
      </c>
      <c r="C382" s="12">
        <v>41197</v>
      </c>
      <c r="D382" s="13">
        <v>2000</v>
      </c>
      <c r="E382" s="3">
        <v>1</v>
      </c>
      <c r="F382" s="3">
        <f t="shared" si="34"/>
        <v>2000</v>
      </c>
      <c r="G382" s="3">
        <f t="shared" si="35"/>
        <v>2012</v>
      </c>
    </row>
    <row r="383" spans="1:7" x14ac:dyDescent="0.3">
      <c r="A383" s="3" t="s">
        <v>8</v>
      </c>
      <c r="B383" s="3" t="s">
        <v>17</v>
      </c>
      <c r="C383" s="12">
        <v>41201</v>
      </c>
      <c r="D383" s="13">
        <v>1000</v>
      </c>
      <c r="E383" s="3">
        <v>1</v>
      </c>
      <c r="F383" s="3">
        <f t="shared" si="34"/>
        <v>1000</v>
      </c>
      <c r="G383" s="3">
        <f t="shared" si="35"/>
        <v>2012</v>
      </c>
    </row>
    <row r="384" spans="1:7" x14ac:dyDescent="0.3">
      <c r="A384" s="3" t="s">
        <v>8</v>
      </c>
      <c r="B384" s="3" t="s">
        <v>17</v>
      </c>
      <c r="C384" s="12">
        <v>41217</v>
      </c>
      <c r="D384" s="13">
        <v>2000</v>
      </c>
      <c r="E384" s="3">
        <v>1</v>
      </c>
      <c r="F384" s="3">
        <f t="shared" si="34"/>
        <v>2000</v>
      </c>
      <c r="G384" s="3">
        <f t="shared" si="35"/>
        <v>2012</v>
      </c>
    </row>
    <row r="385" spans="1:13" x14ac:dyDescent="0.3">
      <c r="A385" s="3" t="s">
        <v>8</v>
      </c>
      <c r="B385" s="3" t="s">
        <v>17</v>
      </c>
      <c r="C385" s="12">
        <v>41236</v>
      </c>
      <c r="D385" s="13">
        <v>1500</v>
      </c>
      <c r="E385" s="3">
        <v>1</v>
      </c>
      <c r="F385" s="3">
        <f t="shared" si="34"/>
        <v>1500</v>
      </c>
      <c r="G385" s="3">
        <f t="shared" si="35"/>
        <v>2012</v>
      </c>
    </row>
    <row r="386" spans="1:13" x14ac:dyDescent="0.3">
      <c r="A386" s="3" t="s">
        <v>8</v>
      </c>
      <c r="B386" s="3" t="s">
        <v>17</v>
      </c>
      <c r="C386" s="12">
        <v>41296</v>
      </c>
      <c r="D386" s="13">
        <v>1500</v>
      </c>
      <c r="E386" s="3">
        <v>1</v>
      </c>
      <c r="F386" s="3">
        <f t="shared" ref="F386:F449" si="36">D386/E386</f>
        <v>1500</v>
      </c>
      <c r="G386" s="3">
        <f t="shared" si="35"/>
        <v>2013</v>
      </c>
    </row>
    <row r="387" spans="1:13" x14ac:dyDescent="0.3">
      <c r="A387" s="3" t="s">
        <v>8</v>
      </c>
      <c r="B387" s="3" t="s">
        <v>17</v>
      </c>
      <c r="C387" s="12">
        <v>41289</v>
      </c>
      <c r="D387" s="13">
        <v>1500</v>
      </c>
      <c r="E387" s="3">
        <v>1</v>
      </c>
      <c r="F387" s="3">
        <f t="shared" si="36"/>
        <v>1500</v>
      </c>
      <c r="G387" s="3">
        <f t="shared" ref="G387:G450" si="37">YEAR(C387)</f>
        <v>2013</v>
      </c>
    </row>
    <row r="388" spans="1:13" x14ac:dyDescent="0.3">
      <c r="A388" s="3" t="s">
        <v>8</v>
      </c>
      <c r="B388" s="3" t="s">
        <v>18</v>
      </c>
      <c r="C388" s="12">
        <v>40881</v>
      </c>
      <c r="D388" s="13">
        <v>5000</v>
      </c>
      <c r="E388" s="3">
        <v>2</v>
      </c>
      <c r="F388" s="3">
        <f t="shared" si="36"/>
        <v>2500</v>
      </c>
      <c r="G388" s="3">
        <f t="shared" si="37"/>
        <v>2011</v>
      </c>
    </row>
    <row r="389" spans="1:13" x14ac:dyDescent="0.3">
      <c r="A389" s="3" t="s">
        <v>8</v>
      </c>
      <c r="B389" s="3" t="s">
        <v>18</v>
      </c>
      <c r="C389" s="12">
        <v>40882</v>
      </c>
      <c r="D389" s="13">
        <v>2000</v>
      </c>
      <c r="E389" s="3">
        <v>1</v>
      </c>
      <c r="F389" s="3">
        <f t="shared" si="36"/>
        <v>2000</v>
      </c>
      <c r="G389" s="3">
        <f t="shared" si="37"/>
        <v>2011</v>
      </c>
    </row>
    <row r="390" spans="1:13" x14ac:dyDescent="0.3">
      <c r="A390" s="3" t="s">
        <v>8</v>
      </c>
      <c r="B390" s="3" t="s">
        <v>18</v>
      </c>
      <c r="C390" s="12">
        <v>40895</v>
      </c>
      <c r="D390" s="13">
        <v>2000</v>
      </c>
      <c r="E390" s="3">
        <v>1</v>
      </c>
      <c r="F390" s="3">
        <f t="shared" si="36"/>
        <v>2000</v>
      </c>
      <c r="G390" s="3">
        <f t="shared" si="37"/>
        <v>2011</v>
      </c>
    </row>
    <row r="391" spans="1:13" x14ac:dyDescent="0.3">
      <c r="A391" s="3" t="s">
        <v>8</v>
      </c>
      <c r="B391" s="3" t="s">
        <v>18</v>
      </c>
      <c r="C391" s="12">
        <v>40896</v>
      </c>
      <c r="D391" s="13">
        <v>2000</v>
      </c>
      <c r="E391" s="3">
        <v>1</v>
      </c>
      <c r="F391" s="3">
        <f t="shared" si="36"/>
        <v>2000</v>
      </c>
      <c r="G391" s="3">
        <f t="shared" si="37"/>
        <v>2011</v>
      </c>
    </row>
    <row r="392" spans="1:13" x14ac:dyDescent="0.3">
      <c r="A392" s="3" t="s">
        <v>8</v>
      </c>
      <c r="B392" s="3" t="s">
        <v>18</v>
      </c>
      <c r="C392" s="12">
        <v>40916</v>
      </c>
      <c r="D392" s="13">
        <v>2000</v>
      </c>
      <c r="E392" s="3">
        <v>1</v>
      </c>
      <c r="F392" s="3">
        <f t="shared" si="36"/>
        <v>2000</v>
      </c>
      <c r="G392" s="3">
        <f t="shared" si="37"/>
        <v>2012</v>
      </c>
      <c r="M392" s="16"/>
    </row>
    <row r="393" spans="1:13" x14ac:dyDescent="0.3">
      <c r="A393" s="3" t="s">
        <v>8</v>
      </c>
      <c r="B393" s="3" t="s">
        <v>18</v>
      </c>
      <c r="C393" s="12">
        <v>40917</v>
      </c>
      <c r="D393" s="13">
        <v>6000</v>
      </c>
      <c r="E393" s="3">
        <v>2</v>
      </c>
      <c r="F393" s="3">
        <f t="shared" si="36"/>
        <v>3000</v>
      </c>
      <c r="G393" s="3">
        <f t="shared" si="37"/>
        <v>2012</v>
      </c>
    </row>
    <row r="394" spans="1:13" x14ac:dyDescent="0.3">
      <c r="A394" s="3" t="s">
        <v>8</v>
      </c>
      <c r="B394" s="3" t="s">
        <v>18</v>
      </c>
      <c r="C394" s="12">
        <v>40924</v>
      </c>
      <c r="D394" s="13">
        <v>1000</v>
      </c>
      <c r="E394" s="3">
        <v>1</v>
      </c>
      <c r="F394" s="3">
        <f t="shared" si="36"/>
        <v>1000</v>
      </c>
      <c r="G394" s="3">
        <f t="shared" si="37"/>
        <v>2012</v>
      </c>
    </row>
    <row r="395" spans="1:13" x14ac:dyDescent="0.3">
      <c r="A395" s="3" t="s">
        <v>8</v>
      </c>
      <c r="B395" s="3" t="s">
        <v>18</v>
      </c>
      <c r="C395" s="12">
        <v>40941</v>
      </c>
      <c r="D395" s="13">
        <v>7000</v>
      </c>
      <c r="E395" s="3">
        <v>2</v>
      </c>
      <c r="F395" s="3">
        <f t="shared" si="36"/>
        <v>3500</v>
      </c>
      <c r="G395" s="3">
        <f t="shared" si="37"/>
        <v>2012</v>
      </c>
    </row>
    <row r="396" spans="1:13" x14ac:dyDescent="0.3">
      <c r="A396" s="3" t="s">
        <v>8</v>
      </c>
      <c r="B396" s="3" t="s">
        <v>18</v>
      </c>
      <c r="C396" s="12">
        <v>40948</v>
      </c>
      <c r="D396" s="13">
        <v>2000</v>
      </c>
      <c r="E396" s="3">
        <v>1</v>
      </c>
      <c r="F396" s="3">
        <f t="shared" si="36"/>
        <v>2000</v>
      </c>
      <c r="G396" s="3">
        <f t="shared" si="37"/>
        <v>2012</v>
      </c>
    </row>
    <row r="397" spans="1:13" x14ac:dyDescent="0.3">
      <c r="A397" s="3" t="s">
        <v>8</v>
      </c>
      <c r="B397" s="3" t="s">
        <v>18</v>
      </c>
      <c r="C397" s="12">
        <v>40949</v>
      </c>
      <c r="D397" s="13">
        <v>3000</v>
      </c>
      <c r="E397" s="3">
        <v>1</v>
      </c>
      <c r="F397" s="3">
        <f t="shared" si="36"/>
        <v>3000</v>
      </c>
      <c r="G397" s="3">
        <f t="shared" si="37"/>
        <v>2012</v>
      </c>
    </row>
    <row r="398" spans="1:13" x14ac:dyDescent="0.3">
      <c r="A398" s="3" t="s">
        <v>8</v>
      </c>
      <c r="B398" s="3" t="s">
        <v>18</v>
      </c>
      <c r="C398" s="12">
        <v>40972</v>
      </c>
      <c r="D398" s="13">
        <v>7000</v>
      </c>
      <c r="E398" s="3">
        <v>2</v>
      </c>
      <c r="F398" s="3">
        <f t="shared" si="36"/>
        <v>3500</v>
      </c>
      <c r="G398" s="3">
        <f t="shared" si="37"/>
        <v>2012</v>
      </c>
    </row>
    <row r="399" spans="1:13" x14ac:dyDescent="0.3">
      <c r="A399" s="3" t="s">
        <v>8</v>
      </c>
      <c r="B399" s="3" t="s">
        <v>18</v>
      </c>
      <c r="C399" s="12">
        <v>40974</v>
      </c>
      <c r="D399" s="13">
        <v>5000</v>
      </c>
      <c r="E399" s="3">
        <v>1</v>
      </c>
      <c r="F399" s="3">
        <f t="shared" si="36"/>
        <v>5000</v>
      </c>
      <c r="G399" s="3">
        <f t="shared" si="37"/>
        <v>2012</v>
      </c>
    </row>
    <row r="400" spans="1:13" x14ac:dyDescent="0.3">
      <c r="A400" s="3" t="s">
        <v>8</v>
      </c>
      <c r="B400" s="3" t="s">
        <v>18</v>
      </c>
      <c r="C400" s="12">
        <v>40984</v>
      </c>
      <c r="D400" s="13">
        <v>5000</v>
      </c>
      <c r="E400" s="3">
        <v>1</v>
      </c>
      <c r="F400" s="3">
        <f t="shared" si="36"/>
        <v>5000</v>
      </c>
      <c r="G400" s="3">
        <f t="shared" si="37"/>
        <v>2012</v>
      </c>
    </row>
    <row r="401" spans="1:7" x14ac:dyDescent="0.3">
      <c r="A401" s="3" t="s">
        <v>8</v>
      </c>
      <c r="B401" s="3" t="s">
        <v>18</v>
      </c>
      <c r="C401" s="12">
        <v>40985</v>
      </c>
      <c r="D401" s="13">
        <v>2000</v>
      </c>
      <c r="E401" s="3">
        <v>1</v>
      </c>
      <c r="F401" s="3">
        <f t="shared" si="36"/>
        <v>2000</v>
      </c>
      <c r="G401" s="3">
        <f t="shared" si="37"/>
        <v>2012</v>
      </c>
    </row>
    <row r="402" spans="1:7" x14ac:dyDescent="0.3">
      <c r="A402" s="3" t="s">
        <v>8</v>
      </c>
      <c r="B402" s="3" t="s">
        <v>18</v>
      </c>
      <c r="C402" s="12">
        <v>41013</v>
      </c>
      <c r="D402" s="13">
        <v>2000</v>
      </c>
      <c r="E402" s="3">
        <v>1</v>
      </c>
      <c r="F402" s="3">
        <f t="shared" si="36"/>
        <v>2000</v>
      </c>
      <c r="G402" s="3">
        <f t="shared" si="37"/>
        <v>2012</v>
      </c>
    </row>
    <row r="403" spans="1:7" x14ac:dyDescent="0.3">
      <c r="A403" s="3" t="s">
        <v>8</v>
      </c>
      <c r="B403" s="3" t="s">
        <v>18</v>
      </c>
      <c r="C403" s="12">
        <v>41016</v>
      </c>
      <c r="D403" s="13">
        <v>15000</v>
      </c>
      <c r="E403" s="3">
        <v>1</v>
      </c>
      <c r="F403" s="3">
        <f t="shared" si="36"/>
        <v>15000</v>
      </c>
      <c r="G403" s="3">
        <f t="shared" si="37"/>
        <v>2012</v>
      </c>
    </row>
    <row r="404" spans="1:7" x14ac:dyDescent="0.3">
      <c r="A404" s="3" t="s">
        <v>8</v>
      </c>
      <c r="B404" s="3" t="s">
        <v>18</v>
      </c>
      <c r="C404" s="12">
        <v>41022</v>
      </c>
      <c r="D404" s="13">
        <v>5000</v>
      </c>
      <c r="E404" s="3">
        <v>1</v>
      </c>
      <c r="F404" s="3">
        <f t="shared" si="36"/>
        <v>5000</v>
      </c>
      <c r="G404" s="3">
        <f t="shared" si="37"/>
        <v>2012</v>
      </c>
    </row>
    <row r="405" spans="1:7" x14ac:dyDescent="0.3">
      <c r="A405" s="3" t="s">
        <v>8</v>
      </c>
      <c r="B405" s="3" t="s">
        <v>18</v>
      </c>
      <c r="C405" s="12">
        <v>41043</v>
      </c>
      <c r="D405" s="13">
        <v>20000</v>
      </c>
      <c r="E405" s="3">
        <v>1</v>
      </c>
      <c r="F405" s="3">
        <f t="shared" si="36"/>
        <v>20000</v>
      </c>
      <c r="G405" s="3">
        <f t="shared" si="37"/>
        <v>2012</v>
      </c>
    </row>
    <row r="406" spans="1:7" x14ac:dyDescent="0.3">
      <c r="A406" s="3" t="s">
        <v>8</v>
      </c>
      <c r="B406" s="3" t="s">
        <v>18</v>
      </c>
      <c r="C406" s="12">
        <v>41047</v>
      </c>
      <c r="D406" s="13">
        <v>2000</v>
      </c>
      <c r="E406" s="3">
        <v>1</v>
      </c>
      <c r="F406" s="3">
        <f t="shared" si="36"/>
        <v>2000</v>
      </c>
      <c r="G406" s="3">
        <f t="shared" si="37"/>
        <v>2012</v>
      </c>
    </row>
    <row r="407" spans="1:7" x14ac:dyDescent="0.3">
      <c r="A407" s="3" t="s">
        <v>8</v>
      </c>
      <c r="B407" s="3" t="s">
        <v>18</v>
      </c>
      <c r="C407" s="12">
        <v>41054</v>
      </c>
      <c r="D407" s="13">
        <v>30000</v>
      </c>
      <c r="E407" s="3">
        <v>1</v>
      </c>
      <c r="F407" s="3">
        <f t="shared" si="36"/>
        <v>30000</v>
      </c>
      <c r="G407" s="3">
        <f t="shared" si="37"/>
        <v>2012</v>
      </c>
    </row>
    <row r="408" spans="1:7" x14ac:dyDescent="0.3">
      <c r="A408" s="3" t="s">
        <v>8</v>
      </c>
      <c r="B408" s="3" t="s">
        <v>18</v>
      </c>
      <c r="C408" s="12">
        <v>41068</v>
      </c>
      <c r="D408" s="13">
        <v>15000</v>
      </c>
      <c r="E408" s="3">
        <v>1</v>
      </c>
      <c r="F408" s="3">
        <f t="shared" si="36"/>
        <v>15000</v>
      </c>
      <c r="G408" s="3">
        <f t="shared" si="37"/>
        <v>2012</v>
      </c>
    </row>
    <row r="409" spans="1:7" x14ac:dyDescent="0.3">
      <c r="A409" s="3" t="s">
        <v>8</v>
      </c>
      <c r="B409" s="3" t="s">
        <v>18</v>
      </c>
      <c r="C409" s="12">
        <v>41072</v>
      </c>
      <c r="D409" s="13">
        <v>4500</v>
      </c>
      <c r="E409" s="3">
        <v>2</v>
      </c>
      <c r="F409" s="3">
        <f t="shared" si="36"/>
        <v>2250</v>
      </c>
      <c r="G409" s="3">
        <f t="shared" si="37"/>
        <v>2012</v>
      </c>
    </row>
    <row r="410" spans="1:7" x14ac:dyDescent="0.3">
      <c r="A410" s="3" t="s">
        <v>8</v>
      </c>
      <c r="B410" s="3" t="s">
        <v>18</v>
      </c>
      <c r="C410" s="12">
        <v>41077</v>
      </c>
      <c r="D410" s="13">
        <v>5000</v>
      </c>
      <c r="E410" s="3">
        <v>1</v>
      </c>
      <c r="F410" s="3">
        <f t="shared" si="36"/>
        <v>5000</v>
      </c>
      <c r="G410" s="3">
        <f t="shared" si="37"/>
        <v>2012</v>
      </c>
    </row>
    <row r="411" spans="1:7" x14ac:dyDescent="0.3">
      <c r="A411" s="3" t="s">
        <v>8</v>
      </c>
      <c r="B411" s="3" t="s">
        <v>18</v>
      </c>
      <c r="C411" s="12">
        <v>41082</v>
      </c>
      <c r="D411" s="13">
        <v>2000</v>
      </c>
      <c r="E411" s="3">
        <v>1</v>
      </c>
      <c r="F411" s="3">
        <f t="shared" si="36"/>
        <v>2000</v>
      </c>
      <c r="G411" s="3">
        <f t="shared" si="37"/>
        <v>2012</v>
      </c>
    </row>
    <row r="412" spans="1:7" x14ac:dyDescent="0.3">
      <c r="A412" s="3" t="s">
        <v>8</v>
      </c>
      <c r="B412" s="3" t="s">
        <v>18</v>
      </c>
      <c r="C412" s="12">
        <v>41089</v>
      </c>
      <c r="D412" s="13">
        <v>1000</v>
      </c>
      <c r="E412" s="3">
        <v>1</v>
      </c>
      <c r="F412" s="3">
        <f t="shared" si="36"/>
        <v>1000</v>
      </c>
      <c r="G412" s="3">
        <f t="shared" si="37"/>
        <v>2012</v>
      </c>
    </row>
    <row r="413" spans="1:7" x14ac:dyDescent="0.3">
      <c r="A413" s="3" t="s">
        <v>8</v>
      </c>
      <c r="B413" s="3" t="s">
        <v>18</v>
      </c>
      <c r="C413" s="12">
        <v>41099</v>
      </c>
      <c r="D413" s="13">
        <v>2000</v>
      </c>
      <c r="E413" s="3">
        <v>1</v>
      </c>
      <c r="F413" s="3">
        <f t="shared" si="36"/>
        <v>2000</v>
      </c>
      <c r="G413" s="3">
        <f t="shared" si="37"/>
        <v>2012</v>
      </c>
    </row>
    <row r="414" spans="1:7" x14ac:dyDescent="0.3">
      <c r="A414" s="3" t="s">
        <v>8</v>
      </c>
      <c r="B414" s="3" t="s">
        <v>18</v>
      </c>
      <c r="C414" s="12">
        <v>41112</v>
      </c>
      <c r="D414" s="13">
        <v>1500</v>
      </c>
      <c r="E414" s="3">
        <v>1</v>
      </c>
      <c r="F414" s="3">
        <f t="shared" si="36"/>
        <v>1500</v>
      </c>
      <c r="G414" s="3">
        <f t="shared" si="37"/>
        <v>2012</v>
      </c>
    </row>
    <row r="415" spans="1:7" x14ac:dyDescent="0.3">
      <c r="A415" s="3" t="s">
        <v>8</v>
      </c>
      <c r="B415" s="3" t="s">
        <v>18</v>
      </c>
      <c r="C415" s="12">
        <v>41128</v>
      </c>
      <c r="D415" s="13">
        <v>2000</v>
      </c>
      <c r="E415" s="3">
        <v>1</v>
      </c>
      <c r="F415" s="3">
        <f t="shared" si="36"/>
        <v>2000</v>
      </c>
      <c r="G415" s="3">
        <f t="shared" si="37"/>
        <v>2012</v>
      </c>
    </row>
    <row r="416" spans="1:7" x14ac:dyDescent="0.3">
      <c r="A416" s="3" t="s">
        <v>8</v>
      </c>
      <c r="B416" s="3" t="s">
        <v>18</v>
      </c>
      <c r="C416" s="12">
        <v>41146</v>
      </c>
      <c r="D416" s="13">
        <v>2000</v>
      </c>
      <c r="E416" s="3">
        <v>1</v>
      </c>
      <c r="F416" s="3">
        <f t="shared" si="36"/>
        <v>2000</v>
      </c>
      <c r="G416" s="3">
        <f t="shared" si="37"/>
        <v>2012</v>
      </c>
    </row>
    <row r="417" spans="1:7" x14ac:dyDescent="0.3">
      <c r="A417" s="3" t="s">
        <v>8</v>
      </c>
      <c r="B417" s="3" t="s">
        <v>18</v>
      </c>
      <c r="C417" s="12">
        <v>41156</v>
      </c>
      <c r="D417" s="13">
        <v>1500</v>
      </c>
      <c r="E417" s="3">
        <v>1</v>
      </c>
      <c r="F417" s="3">
        <f t="shared" si="36"/>
        <v>1500</v>
      </c>
      <c r="G417" s="3">
        <f t="shared" si="37"/>
        <v>2012</v>
      </c>
    </row>
    <row r="418" spans="1:7" x14ac:dyDescent="0.3">
      <c r="A418" s="3" t="s">
        <v>8</v>
      </c>
      <c r="B418" s="3" t="s">
        <v>18</v>
      </c>
      <c r="C418" s="12">
        <v>41161</v>
      </c>
      <c r="D418" s="13">
        <v>3000</v>
      </c>
      <c r="E418" s="3">
        <v>1</v>
      </c>
      <c r="F418" s="3">
        <f t="shared" si="36"/>
        <v>3000</v>
      </c>
      <c r="G418" s="3">
        <f t="shared" si="37"/>
        <v>2012</v>
      </c>
    </row>
    <row r="419" spans="1:7" x14ac:dyDescent="0.3">
      <c r="A419" s="3" t="s">
        <v>8</v>
      </c>
      <c r="B419" s="3" t="s">
        <v>18</v>
      </c>
      <c r="C419" s="12">
        <v>41174</v>
      </c>
      <c r="D419" s="13">
        <v>3000</v>
      </c>
      <c r="E419" s="3">
        <v>1</v>
      </c>
      <c r="F419" s="3">
        <f t="shared" si="36"/>
        <v>3000</v>
      </c>
      <c r="G419" s="3">
        <f t="shared" si="37"/>
        <v>2012</v>
      </c>
    </row>
    <row r="420" spans="1:7" x14ac:dyDescent="0.3">
      <c r="A420" s="3" t="s">
        <v>8</v>
      </c>
      <c r="B420" s="3" t="s">
        <v>18</v>
      </c>
      <c r="C420" s="12">
        <v>41201</v>
      </c>
      <c r="D420" s="13">
        <v>10000</v>
      </c>
      <c r="E420" s="3">
        <v>1</v>
      </c>
      <c r="F420" s="3">
        <f t="shared" si="36"/>
        <v>10000</v>
      </c>
      <c r="G420" s="3">
        <f t="shared" si="37"/>
        <v>2012</v>
      </c>
    </row>
    <row r="421" spans="1:7" x14ac:dyDescent="0.3">
      <c r="A421" s="3" t="s">
        <v>8</v>
      </c>
      <c r="B421" s="3" t="s">
        <v>18</v>
      </c>
      <c r="C421" s="12">
        <v>41204</v>
      </c>
      <c r="D421" s="13">
        <v>10000</v>
      </c>
      <c r="E421" s="3">
        <v>2</v>
      </c>
      <c r="F421" s="3">
        <f t="shared" si="36"/>
        <v>5000</v>
      </c>
      <c r="G421" s="3">
        <f t="shared" si="37"/>
        <v>2012</v>
      </c>
    </row>
    <row r="422" spans="1:7" x14ac:dyDescent="0.3">
      <c r="A422" s="3" t="s">
        <v>8</v>
      </c>
      <c r="B422" s="3" t="s">
        <v>18</v>
      </c>
      <c r="C422" s="12">
        <v>41208</v>
      </c>
      <c r="D422" s="13">
        <v>15000</v>
      </c>
      <c r="E422" s="3">
        <v>1</v>
      </c>
      <c r="F422" s="3">
        <f t="shared" si="36"/>
        <v>15000</v>
      </c>
      <c r="G422" s="3">
        <f t="shared" si="37"/>
        <v>2012</v>
      </c>
    </row>
    <row r="423" spans="1:7" x14ac:dyDescent="0.3">
      <c r="A423" s="3" t="s">
        <v>8</v>
      </c>
      <c r="B423" s="3" t="s">
        <v>18</v>
      </c>
      <c r="C423" s="12">
        <v>41217</v>
      </c>
      <c r="D423" s="13">
        <v>3000</v>
      </c>
      <c r="E423" s="3">
        <v>1</v>
      </c>
      <c r="F423" s="3">
        <f t="shared" si="36"/>
        <v>3000</v>
      </c>
      <c r="G423" s="3">
        <f t="shared" si="37"/>
        <v>2012</v>
      </c>
    </row>
    <row r="424" spans="1:7" x14ac:dyDescent="0.3">
      <c r="A424" s="3" t="s">
        <v>8</v>
      </c>
      <c r="B424" s="3" t="s">
        <v>18</v>
      </c>
      <c r="C424" s="12">
        <v>41268</v>
      </c>
      <c r="D424" s="13">
        <v>1000</v>
      </c>
      <c r="E424" s="3">
        <v>1</v>
      </c>
      <c r="F424" s="3">
        <f t="shared" si="36"/>
        <v>1000</v>
      </c>
      <c r="G424" s="3">
        <f t="shared" si="37"/>
        <v>2012</v>
      </c>
    </row>
    <row r="425" spans="1:7" x14ac:dyDescent="0.3">
      <c r="A425" s="3" t="s">
        <v>8</v>
      </c>
      <c r="B425" s="3" t="s">
        <v>18</v>
      </c>
      <c r="C425" s="12">
        <v>41252</v>
      </c>
      <c r="D425" s="13">
        <v>5600</v>
      </c>
      <c r="E425" s="3">
        <v>2</v>
      </c>
      <c r="F425" s="3">
        <f t="shared" si="36"/>
        <v>2800</v>
      </c>
      <c r="G425" s="3">
        <f t="shared" si="37"/>
        <v>2012</v>
      </c>
    </row>
    <row r="426" spans="1:7" x14ac:dyDescent="0.3">
      <c r="A426" s="3" t="s">
        <v>8</v>
      </c>
      <c r="B426" s="3" t="s">
        <v>18</v>
      </c>
      <c r="C426" s="12">
        <v>41292</v>
      </c>
      <c r="D426" s="13">
        <v>3000</v>
      </c>
      <c r="E426" s="3">
        <v>1</v>
      </c>
      <c r="F426" s="3">
        <f t="shared" si="36"/>
        <v>3000</v>
      </c>
      <c r="G426" s="3">
        <f t="shared" si="37"/>
        <v>2013</v>
      </c>
    </row>
    <row r="427" spans="1:7" x14ac:dyDescent="0.3">
      <c r="A427" s="3" t="s">
        <v>10</v>
      </c>
      <c r="B427" s="3" t="s">
        <v>9</v>
      </c>
      <c r="C427" s="12">
        <v>40879</v>
      </c>
      <c r="D427" s="13">
        <v>4500</v>
      </c>
      <c r="E427" s="3">
        <v>2</v>
      </c>
      <c r="F427" s="3">
        <f t="shared" si="36"/>
        <v>2250</v>
      </c>
      <c r="G427" s="3">
        <f t="shared" si="37"/>
        <v>2011</v>
      </c>
    </row>
    <row r="428" spans="1:7" x14ac:dyDescent="0.3">
      <c r="A428" s="3" t="s">
        <v>10</v>
      </c>
      <c r="B428" s="3" t="s">
        <v>9</v>
      </c>
      <c r="C428" s="12">
        <v>40881</v>
      </c>
      <c r="D428" s="13">
        <v>29400</v>
      </c>
      <c r="E428" s="3">
        <v>5</v>
      </c>
      <c r="F428" s="3">
        <f t="shared" si="36"/>
        <v>5880</v>
      </c>
      <c r="G428" s="3">
        <f t="shared" si="37"/>
        <v>2011</v>
      </c>
    </row>
    <row r="429" spans="1:7" x14ac:dyDescent="0.3">
      <c r="A429" s="3" t="s">
        <v>10</v>
      </c>
      <c r="B429" s="3" t="s">
        <v>9</v>
      </c>
      <c r="C429" s="12">
        <v>40882</v>
      </c>
      <c r="D429" s="13">
        <v>13000</v>
      </c>
      <c r="E429" s="3">
        <v>5</v>
      </c>
      <c r="F429" s="3">
        <f t="shared" si="36"/>
        <v>2600</v>
      </c>
      <c r="G429" s="3">
        <f t="shared" si="37"/>
        <v>2011</v>
      </c>
    </row>
    <row r="430" spans="1:7" x14ac:dyDescent="0.3">
      <c r="A430" s="3" t="s">
        <v>10</v>
      </c>
      <c r="B430" s="3" t="s">
        <v>9</v>
      </c>
      <c r="C430" s="12">
        <v>40885</v>
      </c>
      <c r="D430" s="13">
        <v>5000</v>
      </c>
      <c r="E430" s="3">
        <v>1</v>
      </c>
      <c r="F430" s="3">
        <f t="shared" si="36"/>
        <v>5000</v>
      </c>
      <c r="G430" s="3">
        <f t="shared" si="37"/>
        <v>2011</v>
      </c>
    </row>
    <row r="431" spans="1:7" x14ac:dyDescent="0.3">
      <c r="A431" s="3" t="s">
        <v>10</v>
      </c>
      <c r="B431" s="3" t="s">
        <v>9</v>
      </c>
      <c r="C431" s="12">
        <v>40887</v>
      </c>
      <c r="D431" s="13">
        <v>16200</v>
      </c>
      <c r="E431" s="3">
        <v>4</v>
      </c>
      <c r="F431" s="3">
        <f t="shared" si="36"/>
        <v>4050</v>
      </c>
      <c r="G431" s="3">
        <f t="shared" si="37"/>
        <v>2011</v>
      </c>
    </row>
    <row r="432" spans="1:7" x14ac:dyDescent="0.3">
      <c r="A432" s="3" t="s">
        <v>10</v>
      </c>
      <c r="B432" s="3" t="s">
        <v>9</v>
      </c>
      <c r="C432" s="12">
        <v>40889</v>
      </c>
      <c r="D432" s="13">
        <v>29900</v>
      </c>
      <c r="E432" s="3">
        <v>8</v>
      </c>
      <c r="F432" s="3">
        <f t="shared" si="36"/>
        <v>3737.5</v>
      </c>
      <c r="G432" s="3">
        <f t="shared" si="37"/>
        <v>2011</v>
      </c>
    </row>
    <row r="433" spans="1:11" x14ac:dyDescent="0.3">
      <c r="A433" s="3" t="s">
        <v>10</v>
      </c>
      <c r="B433" s="3" t="s">
        <v>9</v>
      </c>
      <c r="C433" s="12">
        <v>40892</v>
      </c>
      <c r="D433" s="13">
        <v>9500</v>
      </c>
      <c r="E433" s="3">
        <v>3</v>
      </c>
      <c r="F433" s="3">
        <f t="shared" si="36"/>
        <v>3166.6666666666665</v>
      </c>
      <c r="G433" s="3">
        <f t="shared" si="37"/>
        <v>2011</v>
      </c>
    </row>
    <row r="434" spans="1:11" x14ac:dyDescent="0.3">
      <c r="A434" s="3" t="s">
        <v>10</v>
      </c>
      <c r="B434" s="3" t="s">
        <v>9</v>
      </c>
      <c r="C434" s="12">
        <v>40895</v>
      </c>
      <c r="D434" s="13">
        <v>18250</v>
      </c>
      <c r="E434" s="3">
        <v>5</v>
      </c>
      <c r="F434" s="3">
        <f t="shared" si="36"/>
        <v>3650</v>
      </c>
      <c r="G434" s="3">
        <f t="shared" si="37"/>
        <v>2011</v>
      </c>
    </row>
    <row r="435" spans="1:11" x14ac:dyDescent="0.3">
      <c r="A435" s="3" t="s">
        <v>10</v>
      </c>
      <c r="B435" s="3" t="s">
        <v>9</v>
      </c>
      <c r="C435" s="12">
        <v>40896</v>
      </c>
      <c r="D435" s="13">
        <v>5000</v>
      </c>
      <c r="E435" s="3">
        <v>1</v>
      </c>
      <c r="F435" s="3">
        <f t="shared" si="36"/>
        <v>5000</v>
      </c>
      <c r="G435" s="3">
        <f t="shared" si="37"/>
        <v>2011</v>
      </c>
    </row>
    <row r="436" spans="1:11" x14ac:dyDescent="0.3">
      <c r="A436" s="3" t="s">
        <v>10</v>
      </c>
      <c r="B436" s="3" t="s">
        <v>9</v>
      </c>
      <c r="C436" s="12">
        <v>40900</v>
      </c>
      <c r="D436" s="13">
        <v>28000</v>
      </c>
      <c r="E436" s="3">
        <v>4</v>
      </c>
      <c r="F436" s="3">
        <f t="shared" si="36"/>
        <v>7000</v>
      </c>
      <c r="G436" s="3">
        <f t="shared" si="37"/>
        <v>2011</v>
      </c>
    </row>
    <row r="437" spans="1:11" x14ac:dyDescent="0.3">
      <c r="A437" s="3" t="s">
        <v>10</v>
      </c>
      <c r="B437" s="3" t="s">
        <v>9</v>
      </c>
      <c r="C437" s="12">
        <v>40913</v>
      </c>
      <c r="D437" s="13">
        <v>13500</v>
      </c>
      <c r="E437" s="3">
        <v>4</v>
      </c>
      <c r="F437" s="3">
        <f t="shared" si="36"/>
        <v>3375</v>
      </c>
      <c r="G437" s="3">
        <f t="shared" si="37"/>
        <v>2012</v>
      </c>
      <c r="K437" s="16"/>
    </row>
    <row r="438" spans="1:11" x14ac:dyDescent="0.3">
      <c r="A438" s="3" t="s">
        <v>10</v>
      </c>
      <c r="B438" s="3" t="s">
        <v>9</v>
      </c>
      <c r="C438" s="12">
        <v>40916</v>
      </c>
      <c r="D438" s="13">
        <v>14500</v>
      </c>
      <c r="E438" s="3">
        <v>4</v>
      </c>
      <c r="F438" s="3">
        <f t="shared" si="36"/>
        <v>3625</v>
      </c>
      <c r="G438" s="3">
        <f t="shared" si="37"/>
        <v>2012</v>
      </c>
    </row>
    <row r="439" spans="1:11" x14ac:dyDescent="0.3">
      <c r="A439" s="3" t="s">
        <v>10</v>
      </c>
      <c r="B439" s="3" t="s">
        <v>9</v>
      </c>
      <c r="C439" s="12">
        <v>40917</v>
      </c>
      <c r="D439" s="13">
        <v>3000</v>
      </c>
      <c r="E439" s="3">
        <v>2</v>
      </c>
      <c r="F439" s="3">
        <f t="shared" si="36"/>
        <v>1500</v>
      </c>
      <c r="G439" s="3">
        <f t="shared" si="37"/>
        <v>2012</v>
      </c>
    </row>
    <row r="440" spans="1:11" x14ac:dyDescent="0.3">
      <c r="A440" s="3" t="s">
        <v>10</v>
      </c>
      <c r="B440" s="3" t="s">
        <v>9</v>
      </c>
      <c r="C440" s="12">
        <v>40920</v>
      </c>
      <c r="D440" s="13">
        <v>12500</v>
      </c>
      <c r="E440" s="3">
        <v>4</v>
      </c>
      <c r="F440" s="3">
        <f t="shared" si="36"/>
        <v>3125</v>
      </c>
      <c r="G440" s="3">
        <f t="shared" si="37"/>
        <v>2012</v>
      </c>
    </row>
    <row r="441" spans="1:11" x14ac:dyDescent="0.3">
      <c r="A441" s="3" t="s">
        <v>10</v>
      </c>
      <c r="B441" s="3" t="s">
        <v>9</v>
      </c>
      <c r="C441" s="12">
        <v>40921</v>
      </c>
      <c r="D441" s="13">
        <v>4000</v>
      </c>
      <c r="E441" s="3">
        <v>1</v>
      </c>
      <c r="F441" s="3">
        <f t="shared" si="36"/>
        <v>4000</v>
      </c>
      <c r="G441" s="3">
        <f t="shared" si="37"/>
        <v>2012</v>
      </c>
    </row>
    <row r="442" spans="1:11" x14ac:dyDescent="0.3">
      <c r="A442" s="3" t="s">
        <v>10</v>
      </c>
      <c r="B442" s="3" t="s">
        <v>9</v>
      </c>
      <c r="C442" s="12">
        <v>40922</v>
      </c>
      <c r="D442" s="13">
        <v>22000</v>
      </c>
      <c r="E442" s="3">
        <v>7</v>
      </c>
      <c r="F442" s="3">
        <f t="shared" si="36"/>
        <v>3142.8571428571427</v>
      </c>
      <c r="G442" s="3">
        <f t="shared" si="37"/>
        <v>2012</v>
      </c>
    </row>
    <row r="443" spans="1:11" x14ac:dyDescent="0.3">
      <c r="A443" s="3" t="s">
        <v>10</v>
      </c>
      <c r="B443" s="3" t="s">
        <v>9</v>
      </c>
      <c r="C443" s="12">
        <v>40923</v>
      </c>
      <c r="D443" s="13">
        <v>12000</v>
      </c>
      <c r="E443" s="3">
        <v>3</v>
      </c>
      <c r="F443" s="3">
        <f t="shared" si="36"/>
        <v>4000</v>
      </c>
      <c r="G443" s="3">
        <f t="shared" si="37"/>
        <v>2012</v>
      </c>
    </row>
    <row r="444" spans="1:11" x14ac:dyDescent="0.3">
      <c r="A444" s="3" t="s">
        <v>10</v>
      </c>
      <c r="B444" s="3" t="s">
        <v>9</v>
      </c>
      <c r="C444" s="12">
        <v>40924</v>
      </c>
      <c r="D444" s="13">
        <v>6000</v>
      </c>
      <c r="E444" s="3">
        <v>2</v>
      </c>
      <c r="F444" s="3">
        <f t="shared" si="36"/>
        <v>3000</v>
      </c>
      <c r="G444" s="3">
        <f t="shared" si="37"/>
        <v>2012</v>
      </c>
    </row>
    <row r="445" spans="1:11" x14ac:dyDescent="0.3">
      <c r="A445" s="3" t="s">
        <v>10</v>
      </c>
      <c r="B445" s="3" t="s">
        <v>9</v>
      </c>
      <c r="C445" s="12">
        <v>40927</v>
      </c>
      <c r="D445" s="13">
        <v>10500</v>
      </c>
      <c r="E445" s="3">
        <v>3</v>
      </c>
      <c r="F445" s="3">
        <f t="shared" si="36"/>
        <v>3500</v>
      </c>
      <c r="G445" s="3">
        <f t="shared" si="37"/>
        <v>2012</v>
      </c>
    </row>
    <row r="446" spans="1:11" x14ac:dyDescent="0.3">
      <c r="A446" s="3" t="s">
        <v>10</v>
      </c>
      <c r="B446" s="3" t="s">
        <v>9</v>
      </c>
      <c r="C446" s="12">
        <v>40928</v>
      </c>
      <c r="D446" s="13">
        <v>1000</v>
      </c>
      <c r="E446" s="3">
        <v>1</v>
      </c>
      <c r="F446" s="3">
        <f t="shared" si="36"/>
        <v>1000</v>
      </c>
      <c r="G446" s="3">
        <f t="shared" si="37"/>
        <v>2012</v>
      </c>
    </row>
    <row r="447" spans="1:11" x14ac:dyDescent="0.3">
      <c r="A447" s="3" t="s">
        <v>10</v>
      </c>
      <c r="B447" s="3" t="s">
        <v>9</v>
      </c>
      <c r="C447" s="12">
        <v>40931</v>
      </c>
      <c r="D447" s="13">
        <v>35000</v>
      </c>
      <c r="E447" s="3">
        <v>7</v>
      </c>
      <c r="F447" s="3">
        <f t="shared" si="36"/>
        <v>5000</v>
      </c>
      <c r="G447" s="3">
        <f t="shared" si="37"/>
        <v>2012</v>
      </c>
    </row>
    <row r="448" spans="1:11" x14ac:dyDescent="0.3">
      <c r="A448" s="3" t="s">
        <v>10</v>
      </c>
      <c r="B448" s="3" t="s">
        <v>9</v>
      </c>
      <c r="C448" s="12">
        <v>40934</v>
      </c>
      <c r="D448" s="13">
        <v>7500</v>
      </c>
      <c r="E448" s="3">
        <v>3</v>
      </c>
      <c r="F448" s="3">
        <f t="shared" si="36"/>
        <v>2500</v>
      </c>
      <c r="G448" s="3">
        <f t="shared" si="37"/>
        <v>2012</v>
      </c>
    </row>
    <row r="449" spans="1:7" x14ac:dyDescent="0.3">
      <c r="A449" s="3" t="s">
        <v>10</v>
      </c>
      <c r="B449" s="3" t="s">
        <v>9</v>
      </c>
      <c r="C449" s="12">
        <v>40935</v>
      </c>
      <c r="D449" s="13">
        <v>6500</v>
      </c>
      <c r="E449" s="3">
        <v>2</v>
      </c>
      <c r="F449" s="3">
        <f t="shared" si="36"/>
        <v>3250</v>
      </c>
      <c r="G449" s="3">
        <f t="shared" si="37"/>
        <v>2012</v>
      </c>
    </row>
    <row r="450" spans="1:7" x14ac:dyDescent="0.3">
      <c r="A450" s="3" t="s">
        <v>10</v>
      </c>
      <c r="B450" s="3" t="s">
        <v>9</v>
      </c>
      <c r="C450" s="12">
        <v>40941</v>
      </c>
      <c r="D450" s="13">
        <v>6200</v>
      </c>
      <c r="E450" s="3">
        <v>3</v>
      </c>
      <c r="F450" s="3">
        <f t="shared" ref="F450:F513" si="38">D450/E450</f>
        <v>2066.6666666666665</v>
      </c>
      <c r="G450" s="3">
        <f t="shared" si="37"/>
        <v>2012</v>
      </c>
    </row>
    <row r="451" spans="1:7" x14ac:dyDescent="0.3">
      <c r="A451" s="3" t="s">
        <v>10</v>
      </c>
      <c r="B451" s="3" t="s">
        <v>9</v>
      </c>
      <c r="C451" s="12">
        <v>40943</v>
      </c>
      <c r="D451" s="13">
        <v>5000</v>
      </c>
      <c r="E451" s="3">
        <v>2</v>
      </c>
      <c r="F451" s="3">
        <f t="shared" si="38"/>
        <v>2500</v>
      </c>
      <c r="G451" s="3">
        <f t="shared" ref="G451:G514" si="39">YEAR(C451)</f>
        <v>2012</v>
      </c>
    </row>
    <row r="452" spans="1:7" x14ac:dyDescent="0.3">
      <c r="A452" s="3" t="s">
        <v>10</v>
      </c>
      <c r="B452" s="3" t="s">
        <v>9</v>
      </c>
      <c r="C452" s="12">
        <v>40944</v>
      </c>
      <c r="D452" s="13">
        <v>10000</v>
      </c>
      <c r="E452" s="3">
        <v>3</v>
      </c>
      <c r="F452" s="3">
        <f t="shared" si="38"/>
        <v>3333.3333333333335</v>
      </c>
      <c r="G452" s="3">
        <f t="shared" si="39"/>
        <v>2012</v>
      </c>
    </row>
    <row r="453" spans="1:7" x14ac:dyDescent="0.3">
      <c r="A453" s="3" t="s">
        <v>10</v>
      </c>
      <c r="B453" s="3" t="s">
        <v>9</v>
      </c>
      <c r="C453" s="12">
        <v>40948</v>
      </c>
      <c r="D453" s="13">
        <v>7500</v>
      </c>
      <c r="E453" s="3">
        <v>2</v>
      </c>
      <c r="F453" s="3">
        <f t="shared" si="38"/>
        <v>3750</v>
      </c>
      <c r="G453" s="3">
        <f t="shared" si="39"/>
        <v>2012</v>
      </c>
    </row>
    <row r="454" spans="1:7" x14ac:dyDescent="0.3">
      <c r="A454" s="3" t="s">
        <v>10</v>
      </c>
      <c r="B454" s="3" t="s">
        <v>9</v>
      </c>
      <c r="C454" s="12">
        <v>40949</v>
      </c>
      <c r="D454" s="13">
        <v>7500</v>
      </c>
      <c r="E454" s="3">
        <v>3</v>
      </c>
      <c r="F454" s="3">
        <f t="shared" si="38"/>
        <v>2500</v>
      </c>
      <c r="G454" s="3">
        <f t="shared" si="39"/>
        <v>2012</v>
      </c>
    </row>
    <row r="455" spans="1:7" x14ac:dyDescent="0.3">
      <c r="A455" s="3" t="s">
        <v>10</v>
      </c>
      <c r="B455" s="3" t="s">
        <v>9</v>
      </c>
      <c r="C455" s="12">
        <v>40951</v>
      </c>
      <c r="D455" s="13">
        <v>17500</v>
      </c>
      <c r="E455" s="3">
        <v>3</v>
      </c>
      <c r="F455" s="3">
        <f t="shared" si="38"/>
        <v>5833.333333333333</v>
      </c>
      <c r="G455" s="3">
        <f t="shared" si="39"/>
        <v>2012</v>
      </c>
    </row>
    <row r="456" spans="1:7" x14ac:dyDescent="0.3">
      <c r="A456" s="3" t="s">
        <v>10</v>
      </c>
      <c r="B456" s="3" t="s">
        <v>9</v>
      </c>
      <c r="C456" s="12">
        <v>40955</v>
      </c>
      <c r="D456" s="13">
        <v>7500</v>
      </c>
      <c r="E456" s="3">
        <v>4</v>
      </c>
      <c r="F456" s="3">
        <f t="shared" si="38"/>
        <v>1875</v>
      </c>
      <c r="G456" s="3">
        <f t="shared" si="39"/>
        <v>2012</v>
      </c>
    </row>
    <row r="457" spans="1:7" x14ac:dyDescent="0.3">
      <c r="A457" s="3" t="s">
        <v>10</v>
      </c>
      <c r="B457" s="3" t="s">
        <v>9</v>
      </c>
      <c r="C457" s="12">
        <v>40956</v>
      </c>
      <c r="D457" s="13">
        <v>6600</v>
      </c>
      <c r="E457" s="3">
        <v>3</v>
      </c>
      <c r="F457" s="3">
        <f t="shared" si="38"/>
        <v>2200</v>
      </c>
      <c r="G457" s="3">
        <f t="shared" si="39"/>
        <v>2012</v>
      </c>
    </row>
    <row r="458" spans="1:7" x14ac:dyDescent="0.3">
      <c r="A458" s="3" t="s">
        <v>10</v>
      </c>
      <c r="B458" s="3" t="s">
        <v>9</v>
      </c>
      <c r="C458" s="12">
        <v>40958</v>
      </c>
      <c r="D458" s="13">
        <v>9000</v>
      </c>
      <c r="E458" s="3">
        <v>3</v>
      </c>
      <c r="F458" s="3">
        <f t="shared" si="38"/>
        <v>3000</v>
      </c>
      <c r="G458" s="3">
        <f t="shared" si="39"/>
        <v>2012</v>
      </c>
    </row>
    <row r="459" spans="1:7" x14ac:dyDescent="0.3">
      <c r="A459" s="3" t="s">
        <v>10</v>
      </c>
      <c r="B459" s="3" t="s">
        <v>9</v>
      </c>
      <c r="C459" s="12">
        <v>40962</v>
      </c>
      <c r="D459" s="13">
        <v>11800</v>
      </c>
      <c r="E459" s="3">
        <v>5</v>
      </c>
      <c r="F459" s="3">
        <f t="shared" si="38"/>
        <v>2360</v>
      </c>
      <c r="G459" s="3">
        <f t="shared" si="39"/>
        <v>2012</v>
      </c>
    </row>
    <row r="460" spans="1:7" x14ac:dyDescent="0.3">
      <c r="A460" s="3" t="s">
        <v>10</v>
      </c>
      <c r="B460" s="3" t="s">
        <v>9</v>
      </c>
      <c r="C460" s="12">
        <v>40964</v>
      </c>
      <c r="D460" s="13">
        <v>29250</v>
      </c>
      <c r="E460" s="3">
        <v>4</v>
      </c>
      <c r="F460" s="3">
        <f t="shared" si="38"/>
        <v>7312.5</v>
      </c>
      <c r="G460" s="3">
        <f t="shared" si="39"/>
        <v>2012</v>
      </c>
    </row>
    <row r="461" spans="1:7" x14ac:dyDescent="0.3">
      <c r="A461" s="3" t="s">
        <v>10</v>
      </c>
      <c r="B461" s="3" t="s">
        <v>9</v>
      </c>
      <c r="C461" s="12">
        <v>40970</v>
      </c>
      <c r="D461" s="13">
        <v>4500</v>
      </c>
      <c r="E461" s="3">
        <v>2</v>
      </c>
      <c r="F461" s="3">
        <f t="shared" si="38"/>
        <v>2250</v>
      </c>
      <c r="G461" s="3">
        <f t="shared" si="39"/>
        <v>2012</v>
      </c>
    </row>
    <row r="462" spans="1:7" x14ac:dyDescent="0.3">
      <c r="A462" s="3" t="s">
        <v>10</v>
      </c>
      <c r="B462" s="3" t="s">
        <v>9</v>
      </c>
      <c r="C462" s="12">
        <v>40971</v>
      </c>
      <c r="D462" s="13">
        <v>9000</v>
      </c>
      <c r="E462" s="3">
        <v>1</v>
      </c>
      <c r="F462" s="3">
        <f t="shared" si="38"/>
        <v>9000</v>
      </c>
      <c r="G462" s="3">
        <f t="shared" si="39"/>
        <v>2012</v>
      </c>
    </row>
    <row r="463" spans="1:7" x14ac:dyDescent="0.3">
      <c r="A463" s="3" t="s">
        <v>10</v>
      </c>
      <c r="B463" s="3" t="s">
        <v>9</v>
      </c>
      <c r="C463" s="12">
        <v>40972</v>
      </c>
      <c r="D463" s="13">
        <v>17000</v>
      </c>
      <c r="E463" s="3">
        <v>3</v>
      </c>
      <c r="F463" s="3">
        <f t="shared" si="38"/>
        <v>5666.666666666667</v>
      </c>
      <c r="G463" s="3">
        <f t="shared" si="39"/>
        <v>2012</v>
      </c>
    </row>
    <row r="464" spans="1:7" x14ac:dyDescent="0.3">
      <c r="A464" s="3" t="s">
        <v>10</v>
      </c>
      <c r="B464" s="3" t="s">
        <v>9</v>
      </c>
      <c r="C464" s="12">
        <v>40973</v>
      </c>
      <c r="D464" s="13">
        <v>14900</v>
      </c>
      <c r="E464" s="3">
        <v>4</v>
      </c>
      <c r="F464" s="3">
        <f t="shared" si="38"/>
        <v>3725</v>
      </c>
      <c r="G464" s="3">
        <f t="shared" si="39"/>
        <v>2012</v>
      </c>
    </row>
    <row r="465" spans="1:7" x14ac:dyDescent="0.3">
      <c r="A465" s="3" t="s">
        <v>10</v>
      </c>
      <c r="B465" s="3" t="s">
        <v>9</v>
      </c>
      <c r="C465" s="12">
        <v>40978</v>
      </c>
      <c r="D465" s="13">
        <v>41700</v>
      </c>
      <c r="E465" s="3">
        <v>9</v>
      </c>
      <c r="F465" s="3">
        <f t="shared" si="38"/>
        <v>4633.333333333333</v>
      </c>
      <c r="G465" s="3">
        <f t="shared" si="39"/>
        <v>2012</v>
      </c>
    </row>
    <row r="466" spans="1:7" x14ac:dyDescent="0.3">
      <c r="A466" s="3" t="s">
        <v>10</v>
      </c>
      <c r="B466" s="3" t="s">
        <v>9</v>
      </c>
      <c r="C466" s="12">
        <v>40979</v>
      </c>
      <c r="D466" s="13">
        <v>4000</v>
      </c>
      <c r="E466" s="3">
        <v>1</v>
      </c>
      <c r="F466" s="3">
        <f t="shared" si="38"/>
        <v>4000</v>
      </c>
      <c r="G466" s="3">
        <f t="shared" si="39"/>
        <v>2012</v>
      </c>
    </row>
    <row r="467" spans="1:7" x14ac:dyDescent="0.3">
      <c r="A467" s="3" t="s">
        <v>10</v>
      </c>
      <c r="B467" s="3" t="s">
        <v>9</v>
      </c>
      <c r="C467" s="12">
        <v>40980</v>
      </c>
      <c r="D467" s="13">
        <v>59200</v>
      </c>
      <c r="E467" s="3">
        <v>11</v>
      </c>
      <c r="F467" s="3">
        <f t="shared" si="38"/>
        <v>5381.818181818182</v>
      </c>
      <c r="G467" s="3">
        <f t="shared" si="39"/>
        <v>2012</v>
      </c>
    </row>
    <row r="468" spans="1:7" x14ac:dyDescent="0.3">
      <c r="A468" s="3" t="s">
        <v>10</v>
      </c>
      <c r="B468" s="3" t="s">
        <v>9</v>
      </c>
      <c r="C468" s="12">
        <v>40981</v>
      </c>
      <c r="D468" s="13">
        <v>17000</v>
      </c>
      <c r="E468" s="3">
        <v>2</v>
      </c>
      <c r="F468" s="3">
        <f t="shared" si="38"/>
        <v>8500</v>
      </c>
      <c r="G468" s="3">
        <f t="shared" si="39"/>
        <v>2012</v>
      </c>
    </row>
    <row r="469" spans="1:7" x14ac:dyDescent="0.3">
      <c r="A469" s="3" t="s">
        <v>10</v>
      </c>
      <c r="B469" s="3" t="s">
        <v>9</v>
      </c>
      <c r="C469" s="12">
        <v>40985</v>
      </c>
      <c r="D469" s="13">
        <v>5000</v>
      </c>
      <c r="E469" s="3">
        <v>1</v>
      </c>
      <c r="F469" s="3">
        <f t="shared" si="38"/>
        <v>5000</v>
      </c>
      <c r="G469" s="3">
        <f t="shared" si="39"/>
        <v>2012</v>
      </c>
    </row>
    <row r="470" spans="1:7" x14ac:dyDescent="0.3">
      <c r="A470" s="3" t="s">
        <v>10</v>
      </c>
      <c r="B470" s="3" t="s">
        <v>9</v>
      </c>
      <c r="C470" s="12">
        <v>40987</v>
      </c>
      <c r="D470" s="13">
        <v>3000</v>
      </c>
      <c r="E470" s="3">
        <v>1</v>
      </c>
      <c r="F470" s="3">
        <f t="shared" si="38"/>
        <v>3000</v>
      </c>
      <c r="G470" s="3">
        <f t="shared" si="39"/>
        <v>2012</v>
      </c>
    </row>
    <row r="471" spans="1:7" x14ac:dyDescent="0.3">
      <c r="A471" s="3" t="s">
        <v>10</v>
      </c>
      <c r="B471" s="3" t="s">
        <v>9</v>
      </c>
      <c r="C471" s="12">
        <v>40988</v>
      </c>
      <c r="D471" s="13">
        <v>13500</v>
      </c>
      <c r="E471" s="3">
        <v>4</v>
      </c>
      <c r="F471" s="3">
        <f t="shared" si="38"/>
        <v>3375</v>
      </c>
      <c r="G471" s="3">
        <f t="shared" si="39"/>
        <v>2012</v>
      </c>
    </row>
    <row r="472" spans="1:7" x14ac:dyDescent="0.3">
      <c r="A472" s="3" t="s">
        <v>10</v>
      </c>
      <c r="B472" s="3" t="s">
        <v>9</v>
      </c>
      <c r="C472" s="12">
        <v>40994</v>
      </c>
      <c r="D472" s="13">
        <v>16000</v>
      </c>
      <c r="E472" s="3">
        <v>4</v>
      </c>
      <c r="F472" s="3">
        <f t="shared" si="38"/>
        <v>4000</v>
      </c>
      <c r="G472" s="3">
        <f t="shared" si="39"/>
        <v>2012</v>
      </c>
    </row>
    <row r="473" spans="1:7" x14ac:dyDescent="0.3">
      <c r="A473" s="3" t="s">
        <v>10</v>
      </c>
      <c r="B473" s="3" t="s">
        <v>9</v>
      </c>
      <c r="C473" s="12">
        <v>40995</v>
      </c>
      <c r="D473" s="13">
        <v>1750</v>
      </c>
      <c r="E473" s="3">
        <v>1</v>
      </c>
      <c r="F473" s="3">
        <f t="shared" si="38"/>
        <v>1750</v>
      </c>
      <c r="G473" s="3">
        <f t="shared" si="39"/>
        <v>2012</v>
      </c>
    </row>
    <row r="474" spans="1:7" x14ac:dyDescent="0.3">
      <c r="A474" s="3" t="s">
        <v>10</v>
      </c>
      <c r="B474" s="3" t="s">
        <v>9</v>
      </c>
      <c r="C474" s="12">
        <v>40998</v>
      </c>
      <c r="D474" s="13">
        <v>42000</v>
      </c>
      <c r="E474" s="3">
        <v>6</v>
      </c>
      <c r="F474" s="3">
        <f t="shared" si="38"/>
        <v>7000</v>
      </c>
      <c r="G474" s="3">
        <f t="shared" si="39"/>
        <v>2012</v>
      </c>
    </row>
    <row r="475" spans="1:7" x14ac:dyDescent="0.3">
      <c r="A475" s="3" t="s">
        <v>10</v>
      </c>
      <c r="B475" s="3" t="s">
        <v>9</v>
      </c>
      <c r="C475" s="12">
        <v>41001</v>
      </c>
      <c r="D475" s="13">
        <v>15500</v>
      </c>
      <c r="E475" s="3">
        <v>3</v>
      </c>
      <c r="F475" s="3">
        <f t="shared" si="38"/>
        <v>5166.666666666667</v>
      </c>
      <c r="G475" s="3">
        <f t="shared" si="39"/>
        <v>2012</v>
      </c>
    </row>
    <row r="476" spans="1:7" x14ac:dyDescent="0.3">
      <c r="A476" s="3" t="s">
        <v>10</v>
      </c>
      <c r="B476" s="3" t="s">
        <v>9</v>
      </c>
      <c r="C476" s="12">
        <v>41005</v>
      </c>
      <c r="D476" s="13">
        <v>29000</v>
      </c>
      <c r="E476" s="3">
        <v>3</v>
      </c>
      <c r="F476" s="3">
        <f t="shared" si="38"/>
        <v>9666.6666666666661</v>
      </c>
      <c r="G476" s="3">
        <f t="shared" si="39"/>
        <v>2012</v>
      </c>
    </row>
    <row r="477" spans="1:7" x14ac:dyDescent="0.3">
      <c r="A477" s="3" t="s">
        <v>10</v>
      </c>
      <c r="B477" s="3" t="s">
        <v>9</v>
      </c>
      <c r="C477" s="12">
        <v>41006</v>
      </c>
      <c r="D477" s="13">
        <v>5000</v>
      </c>
      <c r="E477" s="3">
        <v>2</v>
      </c>
      <c r="F477" s="3">
        <f t="shared" si="38"/>
        <v>2500</v>
      </c>
      <c r="G477" s="3">
        <f t="shared" si="39"/>
        <v>2012</v>
      </c>
    </row>
    <row r="478" spans="1:7" x14ac:dyDescent="0.3">
      <c r="A478" s="3" t="s">
        <v>10</v>
      </c>
      <c r="B478" s="3" t="s">
        <v>9</v>
      </c>
      <c r="C478" s="12">
        <v>41007</v>
      </c>
      <c r="D478" s="13">
        <v>2500</v>
      </c>
      <c r="E478" s="3">
        <v>1</v>
      </c>
      <c r="F478" s="3">
        <f t="shared" si="38"/>
        <v>2500</v>
      </c>
      <c r="G478" s="3">
        <f t="shared" si="39"/>
        <v>2012</v>
      </c>
    </row>
    <row r="479" spans="1:7" x14ac:dyDescent="0.3">
      <c r="A479" s="3" t="s">
        <v>10</v>
      </c>
      <c r="B479" s="3" t="s">
        <v>9</v>
      </c>
      <c r="C479" s="12">
        <v>41009</v>
      </c>
      <c r="D479" s="13">
        <v>8000</v>
      </c>
      <c r="E479" s="3">
        <v>2</v>
      </c>
      <c r="F479" s="3">
        <f t="shared" si="38"/>
        <v>4000</v>
      </c>
      <c r="G479" s="3">
        <f t="shared" si="39"/>
        <v>2012</v>
      </c>
    </row>
    <row r="480" spans="1:7" x14ac:dyDescent="0.3">
      <c r="A480" s="3" t="s">
        <v>10</v>
      </c>
      <c r="B480" s="3" t="s">
        <v>9</v>
      </c>
      <c r="C480" s="12">
        <v>41012</v>
      </c>
      <c r="D480" s="13">
        <v>9000</v>
      </c>
      <c r="E480" s="3">
        <v>2</v>
      </c>
      <c r="F480" s="3">
        <f t="shared" si="38"/>
        <v>4500</v>
      </c>
      <c r="G480" s="3">
        <f t="shared" si="39"/>
        <v>2012</v>
      </c>
    </row>
    <row r="481" spans="1:7" x14ac:dyDescent="0.3">
      <c r="A481" s="3" t="s">
        <v>10</v>
      </c>
      <c r="B481" s="3" t="s">
        <v>9</v>
      </c>
      <c r="C481" s="12">
        <v>41013</v>
      </c>
      <c r="D481" s="13">
        <v>3000</v>
      </c>
      <c r="E481" s="3">
        <v>1</v>
      </c>
      <c r="F481" s="3">
        <f t="shared" si="38"/>
        <v>3000</v>
      </c>
      <c r="G481" s="3">
        <f t="shared" si="39"/>
        <v>2012</v>
      </c>
    </row>
    <row r="482" spans="1:7" x14ac:dyDescent="0.3">
      <c r="A482" s="3" t="s">
        <v>10</v>
      </c>
      <c r="B482" s="3" t="s">
        <v>9</v>
      </c>
      <c r="C482" s="12">
        <v>41014</v>
      </c>
      <c r="D482" s="13">
        <v>4500</v>
      </c>
      <c r="E482" s="3">
        <v>2</v>
      </c>
      <c r="F482" s="3">
        <f t="shared" si="38"/>
        <v>2250</v>
      </c>
      <c r="G482" s="3">
        <f t="shared" si="39"/>
        <v>2012</v>
      </c>
    </row>
    <row r="483" spans="1:7" x14ac:dyDescent="0.3">
      <c r="A483" s="3" t="s">
        <v>10</v>
      </c>
      <c r="B483" s="3" t="s">
        <v>9</v>
      </c>
      <c r="C483" s="12">
        <v>41015</v>
      </c>
      <c r="D483" s="13">
        <v>15000</v>
      </c>
      <c r="E483" s="3">
        <v>1</v>
      </c>
      <c r="F483" s="3">
        <f t="shared" si="38"/>
        <v>15000</v>
      </c>
      <c r="G483" s="3">
        <f t="shared" si="39"/>
        <v>2012</v>
      </c>
    </row>
    <row r="484" spans="1:7" x14ac:dyDescent="0.3">
      <c r="A484" s="3" t="s">
        <v>10</v>
      </c>
      <c r="B484" s="3" t="s">
        <v>9</v>
      </c>
      <c r="C484" s="12">
        <v>41016</v>
      </c>
      <c r="D484" s="13">
        <v>12000</v>
      </c>
      <c r="E484" s="3">
        <v>2</v>
      </c>
      <c r="F484" s="3">
        <f t="shared" si="38"/>
        <v>6000</v>
      </c>
      <c r="G484" s="3">
        <f t="shared" si="39"/>
        <v>2012</v>
      </c>
    </row>
    <row r="485" spans="1:7" x14ac:dyDescent="0.3">
      <c r="A485" s="3" t="s">
        <v>10</v>
      </c>
      <c r="B485" s="3" t="s">
        <v>9</v>
      </c>
      <c r="C485" s="12">
        <v>41019</v>
      </c>
      <c r="D485" s="13">
        <v>6000</v>
      </c>
      <c r="E485" s="3">
        <v>2</v>
      </c>
      <c r="F485" s="3">
        <f t="shared" si="38"/>
        <v>3000</v>
      </c>
      <c r="G485" s="3">
        <f t="shared" si="39"/>
        <v>2012</v>
      </c>
    </row>
    <row r="486" spans="1:7" x14ac:dyDescent="0.3">
      <c r="A486" s="3" t="s">
        <v>10</v>
      </c>
      <c r="B486" s="3" t="s">
        <v>9</v>
      </c>
      <c r="C486" s="12">
        <v>41020</v>
      </c>
      <c r="D486" s="13">
        <v>8000</v>
      </c>
      <c r="E486" s="3">
        <v>3</v>
      </c>
      <c r="F486" s="3">
        <f t="shared" si="38"/>
        <v>2666.6666666666665</v>
      </c>
      <c r="G486" s="3">
        <f t="shared" si="39"/>
        <v>2012</v>
      </c>
    </row>
    <row r="487" spans="1:7" x14ac:dyDescent="0.3">
      <c r="A487" s="3" t="s">
        <v>10</v>
      </c>
      <c r="B487" s="3" t="s">
        <v>9</v>
      </c>
      <c r="C487" s="12">
        <v>41022</v>
      </c>
      <c r="D487" s="13">
        <v>50850</v>
      </c>
      <c r="E487" s="3">
        <v>2</v>
      </c>
      <c r="F487" s="3">
        <f t="shared" si="38"/>
        <v>25425</v>
      </c>
      <c r="G487" s="3">
        <f t="shared" si="39"/>
        <v>2012</v>
      </c>
    </row>
    <row r="488" spans="1:7" x14ac:dyDescent="0.3">
      <c r="A488" s="3" t="s">
        <v>10</v>
      </c>
      <c r="B488" s="3" t="s">
        <v>9</v>
      </c>
      <c r="C488" s="12">
        <v>41023</v>
      </c>
      <c r="D488" s="13">
        <v>10500</v>
      </c>
      <c r="E488" s="3">
        <v>4</v>
      </c>
      <c r="F488" s="3">
        <f t="shared" si="38"/>
        <v>2625</v>
      </c>
      <c r="G488" s="3">
        <f t="shared" si="39"/>
        <v>2012</v>
      </c>
    </row>
    <row r="489" spans="1:7" x14ac:dyDescent="0.3">
      <c r="A489" s="3" t="s">
        <v>10</v>
      </c>
      <c r="B489" s="3" t="s">
        <v>9</v>
      </c>
      <c r="C489" s="12">
        <v>41026</v>
      </c>
      <c r="D489" s="13">
        <v>43000</v>
      </c>
      <c r="E489" s="3">
        <v>7</v>
      </c>
      <c r="F489" s="3">
        <f t="shared" si="38"/>
        <v>6142.8571428571431</v>
      </c>
      <c r="G489" s="3">
        <f t="shared" si="39"/>
        <v>2012</v>
      </c>
    </row>
    <row r="490" spans="1:7" x14ac:dyDescent="0.3">
      <c r="A490" s="3" t="s">
        <v>10</v>
      </c>
      <c r="B490" s="3" t="s">
        <v>9</v>
      </c>
      <c r="C490" s="12">
        <v>41027</v>
      </c>
      <c r="D490" s="13">
        <v>20000</v>
      </c>
      <c r="E490" s="3">
        <v>1</v>
      </c>
      <c r="F490" s="3">
        <f t="shared" si="38"/>
        <v>20000</v>
      </c>
      <c r="G490" s="3">
        <f t="shared" si="39"/>
        <v>2012</v>
      </c>
    </row>
    <row r="491" spans="1:7" x14ac:dyDescent="0.3">
      <c r="A491" s="3" t="s">
        <v>10</v>
      </c>
      <c r="B491" s="3" t="s">
        <v>9</v>
      </c>
      <c r="C491" s="12">
        <v>41033</v>
      </c>
      <c r="D491" s="13">
        <v>8000</v>
      </c>
      <c r="E491" s="3">
        <v>2</v>
      </c>
      <c r="F491" s="3">
        <f t="shared" si="38"/>
        <v>4000</v>
      </c>
      <c r="G491" s="3">
        <f t="shared" si="39"/>
        <v>2012</v>
      </c>
    </row>
    <row r="492" spans="1:7" x14ac:dyDescent="0.3">
      <c r="A492" s="3" t="s">
        <v>10</v>
      </c>
      <c r="B492" s="3" t="s">
        <v>9</v>
      </c>
      <c r="C492" s="12">
        <v>41034</v>
      </c>
      <c r="D492" s="13">
        <v>9000</v>
      </c>
      <c r="E492" s="3">
        <v>2</v>
      </c>
      <c r="F492" s="3">
        <f t="shared" si="38"/>
        <v>4500</v>
      </c>
      <c r="G492" s="3">
        <f t="shared" si="39"/>
        <v>2012</v>
      </c>
    </row>
    <row r="493" spans="1:7" x14ac:dyDescent="0.3">
      <c r="A493" s="3" t="s">
        <v>10</v>
      </c>
      <c r="B493" s="3" t="s">
        <v>9</v>
      </c>
      <c r="C493" s="12">
        <v>41037</v>
      </c>
      <c r="D493" s="13">
        <v>17500</v>
      </c>
      <c r="E493" s="3">
        <v>5</v>
      </c>
      <c r="F493" s="3">
        <f t="shared" si="38"/>
        <v>3500</v>
      </c>
      <c r="G493" s="3">
        <f t="shared" si="39"/>
        <v>2012</v>
      </c>
    </row>
    <row r="494" spans="1:7" x14ac:dyDescent="0.3">
      <c r="A494" s="3" t="s">
        <v>10</v>
      </c>
      <c r="B494" s="3" t="s">
        <v>9</v>
      </c>
      <c r="C494" s="12">
        <v>41041</v>
      </c>
      <c r="D494" s="13">
        <v>16500</v>
      </c>
      <c r="E494" s="3">
        <v>4</v>
      </c>
      <c r="F494" s="3">
        <f t="shared" si="38"/>
        <v>4125</v>
      </c>
      <c r="G494" s="3">
        <f t="shared" si="39"/>
        <v>2012</v>
      </c>
    </row>
    <row r="495" spans="1:7" x14ac:dyDescent="0.3">
      <c r="A495" s="3" t="s">
        <v>10</v>
      </c>
      <c r="B495" s="3" t="s">
        <v>9</v>
      </c>
      <c r="C495" s="12">
        <v>41043</v>
      </c>
      <c r="D495" s="13">
        <v>7000</v>
      </c>
      <c r="E495" s="3">
        <v>3</v>
      </c>
      <c r="F495" s="3">
        <f t="shared" si="38"/>
        <v>2333.3333333333335</v>
      </c>
      <c r="G495" s="3">
        <f t="shared" si="39"/>
        <v>2012</v>
      </c>
    </row>
    <row r="496" spans="1:7" x14ac:dyDescent="0.3">
      <c r="A496" s="3" t="s">
        <v>10</v>
      </c>
      <c r="B496" s="3" t="s">
        <v>9</v>
      </c>
      <c r="C496" s="12">
        <v>41044</v>
      </c>
      <c r="D496" s="13">
        <v>18000</v>
      </c>
      <c r="E496" s="3">
        <v>5</v>
      </c>
      <c r="F496" s="3">
        <f t="shared" si="38"/>
        <v>3600</v>
      </c>
      <c r="G496" s="3">
        <f t="shared" si="39"/>
        <v>2012</v>
      </c>
    </row>
    <row r="497" spans="1:7" x14ac:dyDescent="0.3">
      <c r="A497" s="3" t="s">
        <v>10</v>
      </c>
      <c r="B497" s="3" t="s">
        <v>9</v>
      </c>
      <c r="C497" s="12">
        <v>41047</v>
      </c>
      <c r="D497" s="13">
        <v>20000</v>
      </c>
      <c r="E497" s="3">
        <v>1</v>
      </c>
      <c r="F497" s="3">
        <f t="shared" si="38"/>
        <v>20000</v>
      </c>
      <c r="G497" s="3">
        <f t="shared" si="39"/>
        <v>2012</v>
      </c>
    </row>
    <row r="498" spans="1:7" x14ac:dyDescent="0.3">
      <c r="A498" s="3" t="s">
        <v>10</v>
      </c>
      <c r="B498" s="3" t="s">
        <v>9</v>
      </c>
      <c r="C498" s="12">
        <v>41048</v>
      </c>
      <c r="D498" s="13">
        <v>2000</v>
      </c>
      <c r="E498" s="3">
        <v>2</v>
      </c>
      <c r="F498" s="3">
        <f t="shared" si="38"/>
        <v>1000</v>
      </c>
      <c r="G498" s="3">
        <f t="shared" si="39"/>
        <v>2012</v>
      </c>
    </row>
    <row r="499" spans="1:7" x14ac:dyDescent="0.3">
      <c r="A499" s="3" t="s">
        <v>10</v>
      </c>
      <c r="B499" s="3" t="s">
        <v>9</v>
      </c>
      <c r="C499" s="12">
        <v>41050</v>
      </c>
      <c r="D499" s="13">
        <v>1500</v>
      </c>
      <c r="E499" s="3">
        <v>1</v>
      </c>
      <c r="F499" s="3">
        <f t="shared" si="38"/>
        <v>1500</v>
      </c>
      <c r="G499" s="3">
        <f t="shared" si="39"/>
        <v>2012</v>
      </c>
    </row>
    <row r="500" spans="1:7" x14ac:dyDescent="0.3">
      <c r="A500" s="3" t="s">
        <v>10</v>
      </c>
      <c r="B500" s="3" t="s">
        <v>9</v>
      </c>
      <c r="C500" s="12">
        <v>41054</v>
      </c>
      <c r="D500" s="13">
        <v>13000</v>
      </c>
      <c r="E500" s="3">
        <v>4</v>
      </c>
      <c r="F500" s="3">
        <f t="shared" si="38"/>
        <v>3250</v>
      </c>
      <c r="G500" s="3">
        <f t="shared" si="39"/>
        <v>2012</v>
      </c>
    </row>
    <row r="501" spans="1:7" x14ac:dyDescent="0.3">
      <c r="A501" s="3" t="s">
        <v>10</v>
      </c>
      <c r="B501" s="3" t="s">
        <v>9</v>
      </c>
      <c r="C501" s="12">
        <v>41062</v>
      </c>
      <c r="D501" s="13">
        <v>2500</v>
      </c>
      <c r="E501" s="3">
        <v>1</v>
      </c>
      <c r="F501" s="3">
        <f t="shared" si="38"/>
        <v>2500</v>
      </c>
      <c r="G501" s="3">
        <f t="shared" si="39"/>
        <v>2012</v>
      </c>
    </row>
    <row r="502" spans="1:7" x14ac:dyDescent="0.3">
      <c r="A502" s="3" t="s">
        <v>10</v>
      </c>
      <c r="B502" s="3" t="s">
        <v>9</v>
      </c>
      <c r="C502" s="12">
        <v>41064</v>
      </c>
      <c r="D502" s="13">
        <v>7000</v>
      </c>
      <c r="E502" s="3">
        <v>2</v>
      </c>
      <c r="F502" s="3">
        <f t="shared" si="38"/>
        <v>3500</v>
      </c>
      <c r="G502" s="3">
        <f t="shared" si="39"/>
        <v>2012</v>
      </c>
    </row>
    <row r="503" spans="1:7" x14ac:dyDescent="0.3">
      <c r="A503" s="3" t="s">
        <v>10</v>
      </c>
      <c r="B503" s="3" t="s">
        <v>9</v>
      </c>
      <c r="C503" s="12">
        <v>41065</v>
      </c>
      <c r="D503" s="13">
        <v>2500</v>
      </c>
      <c r="E503" s="3">
        <v>1</v>
      </c>
      <c r="F503" s="3">
        <f t="shared" si="38"/>
        <v>2500</v>
      </c>
      <c r="G503" s="3">
        <f t="shared" si="39"/>
        <v>2012</v>
      </c>
    </row>
    <row r="504" spans="1:7" x14ac:dyDescent="0.3">
      <c r="A504" s="3" t="s">
        <v>10</v>
      </c>
      <c r="B504" s="3" t="s">
        <v>9</v>
      </c>
      <c r="C504" s="12">
        <v>41068</v>
      </c>
      <c r="D504" s="13">
        <v>9500</v>
      </c>
      <c r="E504" s="3">
        <v>3</v>
      </c>
      <c r="F504" s="3">
        <f t="shared" si="38"/>
        <v>3166.6666666666665</v>
      </c>
      <c r="G504" s="3">
        <f t="shared" si="39"/>
        <v>2012</v>
      </c>
    </row>
    <row r="505" spans="1:7" x14ac:dyDescent="0.3">
      <c r="A505" s="3" t="s">
        <v>10</v>
      </c>
      <c r="B505" s="3" t="s">
        <v>9</v>
      </c>
      <c r="C505" s="12">
        <v>41069</v>
      </c>
      <c r="D505" s="13">
        <v>10000</v>
      </c>
      <c r="E505" s="3">
        <v>2</v>
      </c>
      <c r="F505" s="3">
        <f t="shared" si="38"/>
        <v>5000</v>
      </c>
      <c r="G505" s="3">
        <f t="shared" si="39"/>
        <v>2012</v>
      </c>
    </row>
    <row r="506" spans="1:7" x14ac:dyDescent="0.3">
      <c r="A506" s="3" t="s">
        <v>10</v>
      </c>
      <c r="B506" s="3" t="s">
        <v>9</v>
      </c>
      <c r="C506" s="12">
        <v>41070</v>
      </c>
      <c r="D506" s="13">
        <v>34200</v>
      </c>
      <c r="E506" s="3">
        <v>9</v>
      </c>
      <c r="F506" s="3">
        <f t="shared" si="38"/>
        <v>3800</v>
      </c>
      <c r="G506" s="3">
        <f t="shared" si="39"/>
        <v>2012</v>
      </c>
    </row>
    <row r="507" spans="1:7" x14ac:dyDescent="0.3">
      <c r="A507" s="3" t="s">
        <v>10</v>
      </c>
      <c r="B507" s="3" t="s">
        <v>9</v>
      </c>
      <c r="C507" s="12">
        <v>41072</v>
      </c>
      <c r="D507" s="13">
        <v>4000</v>
      </c>
      <c r="E507" s="3">
        <v>2</v>
      </c>
      <c r="F507" s="3">
        <f t="shared" si="38"/>
        <v>2000</v>
      </c>
      <c r="G507" s="3">
        <f t="shared" si="39"/>
        <v>2012</v>
      </c>
    </row>
    <row r="508" spans="1:7" x14ac:dyDescent="0.3">
      <c r="A508" s="3" t="s">
        <v>10</v>
      </c>
      <c r="B508" s="3" t="s">
        <v>9</v>
      </c>
      <c r="C508" s="12">
        <v>41075</v>
      </c>
      <c r="D508" s="13">
        <v>16000</v>
      </c>
      <c r="E508" s="3">
        <v>4</v>
      </c>
      <c r="F508" s="3">
        <f t="shared" si="38"/>
        <v>4000</v>
      </c>
      <c r="G508" s="3">
        <f t="shared" si="39"/>
        <v>2012</v>
      </c>
    </row>
    <row r="509" spans="1:7" x14ac:dyDescent="0.3">
      <c r="A509" s="3" t="s">
        <v>10</v>
      </c>
      <c r="B509" s="3" t="s">
        <v>9</v>
      </c>
      <c r="C509" s="12">
        <v>41077</v>
      </c>
      <c r="D509" s="13">
        <v>16500</v>
      </c>
      <c r="E509" s="3">
        <v>4</v>
      </c>
      <c r="F509" s="3">
        <f t="shared" si="38"/>
        <v>4125</v>
      </c>
      <c r="G509" s="3">
        <f t="shared" si="39"/>
        <v>2012</v>
      </c>
    </row>
    <row r="510" spans="1:7" x14ac:dyDescent="0.3">
      <c r="A510" s="3" t="s">
        <v>10</v>
      </c>
      <c r="B510" s="3" t="s">
        <v>9</v>
      </c>
      <c r="C510" s="12">
        <v>41078</v>
      </c>
      <c r="D510" s="13">
        <v>3000</v>
      </c>
      <c r="E510" s="3">
        <v>1</v>
      </c>
      <c r="F510" s="3">
        <f t="shared" si="38"/>
        <v>3000</v>
      </c>
      <c r="G510" s="3">
        <f t="shared" si="39"/>
        <v>2012</v>
      </c>
    </row>
    <row r="511" spans="1:7" x14ac:dyDescent="0.3">
      <c r="A511" s="3" t="s">
        <v>10</v>
      </c>
      <c r="B511" s="3" t="s">
        <v>9</v>
      </c>
      <c r="C511" s="12">
        <v>41079</v>
      </c>
      <c r="D511" s="13">
        <v>25000</v>
      </c>
      <c r="E511" s="3">
        <v>5</v>
      </c>
      <c r="F511" s="3">
        <f t="shared" si="38"/>
        <v>5000</v>
      </c>
      <c r="G511" s="3">
        <f t="shared" si="39"/>
        <v>2012</v>
      </c>
    </row>
    <row r="512" spans="1:7" x14ac:dyDescent="0.3">
      <c r="A512" s="3" t="s">
        <v>10</v>
      </c>
      <c r="B512" s="3" t="s">
        <v>9</v>
      </c>
      <c r="C512" s="12">
        <v>41082</v>
      </c>
      <c r="D512" s="13">
        <v>5000</v>
      </c>
      <c r="E512" s="3">
        <v>1</v>
      </c>
      <c r="F512" s="3">
        <f t="shared" si="38"/>
        <v>5000</v>
      </c>
      <c r="G512" s="3">
        <f t="shared" si="39"/>
        <v>2012</v>
      </c>
    </row>
    <row r="513" spans="1:7" x14ac:dyDescent="0.3">
      <c r="A513" s="3" t="s">
        <v>10</v>
      </c>
      <c r="B513" s="3" t="s">
        <v>9</v>
      </c>
      <c r="C513" s="12">
        <v>41083</v>
      </c>
      <c r="D513" s="13">
        <v>4700</v>
      </c>
      <c r="E513" s="3">
        <v>3</v>
      </c>
      <c r="F513" s="3">
        <f t="shared" si="38"/>
        <v>1566.6666666666667</v>
      </c>
      <c r="G513" s="3">
        <f t="shared" si="39"/>
        <v>2012</v>
      </c>
    </row>
    <row r="514" spans="1:7" x14ac:dyDescent="0.3">
      <c r="A514" s="3" t="s">
        <v>10</v>
      </c>
      <c r="B514" s="3" t="s">
        <v>9</v>
      </c>
      <c r="C514" s="12">
        <v>41085</v>
      </c>
      <c r="D514" s="13">
        <v>26500</v>
      </c>
      <c r="E514" s="3">
        <v>6</v>
      </c>
      <c r="F514" s="3">
        <f t="shared" ref="F514:F577" si="40">D514/E514</f>
        <v>4416.666666666667</v>
      </c>
      <c r="G514" s="3">
        <f t="shared" si="39"/>
        <v>2012</v>
      </c>
    </row>
    <row r="515" spans="1:7" x14ac:dyDescent="0.3">
      <c r="A515" s="3" t="s">
        <v>10</v>
      </c>
      <c r="B515" s="3" t="s">
        <v>9</v>
      </c>
      <c r="C515" s="12">
        <v>41090</v>
      </c>
      <c r="D515" s="13">
        <v>21000</v>
      </c>
      <c r="E515" s="3">
        <v>2</v>
      </c>
      <c r="F515" s="3">
        <f t="shared" si="40"/>
        <v>10500</v>
      </c>
      <c r="G515" s="3">
        <f t="shared" ref="G515:G578" si="41">YEAR(C515)</f>
        <v>2012</v>
      </c>
    </row>
    <row r="516" spans="1:7" x14ac:dyDescent="0.3">
      <c r="A516" s="3" t="s">
        <v>10</v>
      </c>
      <c r="B516" s="3" t="s">
        <v>9</v>
      </c>
      <c r="C516" s="12">
        <v>41092</v>
      </c>
      <c r="D516" s="13">
        <v>11000</v>
      </c>
      <c r="E516" s="3">
        <v>3</v>
      </c>
      <c r="F516" s="3">
        <f t="shared" si="40"/>
        <v>3666.6666666666665</v>
      </c>
      <c r="G516" s="3">
        <f t="shared" si="41"/>
        <v>2012</v>
      </c>
    </row>
    <row r="517" spans="1:7" x14ac:dyDescent="0.3">
      <c r="A517" s="3" t="s">
        <v>10</v>
      </c>
      <c r="B517" s="3" t="s">
        <v>9</v>
      </c>
      <c r="C517" s="12">
        <v>41097</v>
      </c>
      <c r="D517" s="13">
        <v>12500</v>
      </c>
      <c r="E517" s="3">
        <v>3</v>
      </c>
      <c r="F517" s="3">
        <f t="shared" si="40"/>
        <v>4166.666666666667</v>
      </c>
      <c r="G517" s="3">
        <f t="shared" si="41"/>
        <v>2012</v>
      </c>
    </row>
    <row r="518" spans="1:7" x14ac:dyDescent="0.3">
      <c r="A518" s="3" t="s">
        <v>10</v>
      </c>
      <c r="B518" s="3" t="s">
        <v>9</v>
      </c>
      <c r="C518" s="12">
        <v>41098</v>
      </c>
      <c r="D518" s="13">
        <v>20000</v>
      </c>
      <c r="E518" s="3">
        <v>2</v>
      </c>
      <c r="F518" s="3">
        <f t="shared" si="40"/>
        <v>10000</v>
      </c>
      <c r="G518" s="3">
        <f t="shared" si="41"/>
        <v>2012</v>
      </c>
    </row>
    <row r="519" spans="1:7" x14ac:dyDescent="0.3">
      <c r="A519" s="3" t="s">
        <v>10</v>
      </c>
      <c r="B519" s="3" t="s">
        <v>9</v>
      </c>
      <c r="C519" s="12">
        <v>41099</v>
      </c>
      <c r="D519" s="13">
        <v>27000</v>
      </c>
      <c r="E519" s="3">
        <v>2</v>
      </c>
      <c r="F519" s="3">
        <f t="shared" si="40"/>
        <v>13500</v>
      </c>
      <c r="G519" s="3">
        <f t="shared" si="41"/>
        <v>2012</v>
      </c>
    </row>
    <row r="520" spans="1:7" x14ac:dyDescent="0.3">
      <c r="A520" s="3" t="s">
        <v>10</v>
      </c>
      <c r="B520" s="3" t="s">
        <v>9</v>
      </c>
      <c r="C520" s="12">
        <v>41100</v>
      </c>
      <c r="D520" s="13">
        <v>17000</v>
      </c>
      <c r="E520" s="3">
        <v>6</v>
      </c>
      <c r="F520" s="3">
        <f t="shared" si="40"/>
        <v>2833.3333333333335</v>
      </c>
      <c r="G520" s="3">
        <f t="shared" si="41"/>
        <v>2012</v>
      </c>
    </row>
    <row r="521" spans="1:7" x14ac:dyDescent="0.3">
      <c r="A521" s="3" t="s">
        <v>10</v>
      </c>
      <c r="B521" s="3" t="s">
        <v>9</v>
      </c>
      <c r="C521" s="12">
        <v>41103</v>
      </c>
      <c r="D521" s="13">
        <v>2500</v>
      </c>
      <c r="E521" s="3">
        <v>1</v>
      </c>
      <c r="F521" s="3">
        <f t="shared" si="40"/>
        <v>2500</v>
      </c>
      <c r="G521" s="3">
        <f t="shared" si="41"/>
        <v>2012</v>
      </c>
    </row>
    <row r="522" spans="1:7" x14ac:dyDescent="0.3">
      <c r="A522" s="3" t="s">
        <v>10</v>
      </c>
      <c r="B522" s="3" t="s">
        <v>9</v>
      </c>
      <c r="C522" s="12">
        <v>41104</v>
      </c>
      <c r="D522" s="13">
        <v>1500</v>
      </c>
      <c r="E522" s="3">
        <v>1</v>
      </c>
      <c r="F522" s="3">
        <f t="shared" si="40"/>
        <v>1500</v>
      </c>
      <c r="G522" s="3">
        <f t="shared" si="41"/>
        <v>2012</v>
      </c>
    </row>
    <row r="523" spans="1:7" x14ac:dyDescent="0.3">
      <c r="A523" s="3" t="s">
        <v>10</v>
      </c>
      <c r="B523" s="3" t="s">
        <v>9</v>
      </c>
      <c r="C523" s="12">
        <v>41105</v>
      </c>
      <c r="D523" s="13">
        <v>14500</v>
      </c>
      <c r="E523" s="3">
        <v>4</v>
      </c>
      <c r="F523" s="3">
        <f t="shared" si="40"/>
        <v>3625</v>
      </c>
      <c r="G523" s="3">
        <f t="shared" si="41"/>
        <v>2012</v>
      </c>
    </row>
    <row r="524" spans="1:7" x14ac:dyDescent="0.3">
      <c r="A524" s="3" t="s">
        <v>10</v>
      </c>
      <c r="B524" s="3" t="s">
        <v>9</v>
      </c>
      <c r="C524" s="12">
        <v>41106</v>
      </c>
      <c r="D524" s="13">
        <v>6500</v>
      </c>
      <c r="E524" s="3">
        <v>3</v>
      </c>
      <c r="F524" s="3">
        <f t="shared" si="40"/>
        <v>2166.6666666666665</v>
      </c>
      <c r="G524" s="3">
        <f t="shared" si="41"/>
        <v>2012</v>
      </c>
    </row>
    <row r="525" spans="1:7" x14ac:dyDescent="0.3">
      <c r="A525" s="3" t="s">
        <v>10</v>
      </c>
      <c r="B525" s="3" t="s">
        <v>9</v>
      </c>
      <c r="C525" s="12">
        <v>41107</v>
      </c>
      <c r="D525" s="13">
        <v>14000</v>
      </c>
      <c r="E525" s="3">
        <v>4</v>
      </c>
      <c r="F525" s="3">
        <f t="shared" si="40"/>
        <v>3500</v>
      </c>
      <c r="G525" s="3">
        <f t="shared" si="41"/>
        <v>2012</v>
      </c>
    </row>
    <row r="526" spans="1:7" x14ac:dyDescent="0.3">
      <c r="A526" s="3" t="s">
        <v>10</v>
      </c>
      <c r="B526" s="3" t="s">
        <v>9</v>
      </c>
      <c r="C526" s="12">
        <v>41110</v>
      </c>
      <c r="D526" s="13">
        <v>5000</v>
      </c>
      <c r="E526" s="3">
        <v>2</v>
      </c>
      <c r="F526" s="3">
        <f t="shared" si="40"/>
        <v>2500</v>
      </c>
      <c r="G526" s="3">
        <f t="shared" si="41"/>
        <v>2012</v>
      </c>
    </row>
    <row r="527" spans="1:7" x14ac:dyDescent="0.3">
      <c r="A527" s="3" t="s">
        <v>10</v>
      </c>
      <c r="B527" s="3" t="s">
        <v>9</v>
      </c>
      <c r="C527" s="12">
        <v>41111</v>
      </c>
      <c r="D527" s="13">
        <v>2000</v>
      </c>
      <c r="E527" s="3">
        <v>1</v>
      </c>
      <c r="F527" s="3">
        <f t="shared" si="40"/>
        <v>2000</v>
      </c>
      <c r="G527" s="3">
        <f t="shared" si="41"/>
        <v>2012</v>
      </c>
    </row>
    <row r="528" spans="1:7" x14ac:dyDescent="0.3">
      <c r="A528" s="3" t="s">
        <v>10</v>
      </c>
      <c r="B528" s="3" t="s">
        <v>9</v>
      </c>
      <c r="C528" s="12">
        <v>41113</v>
      </c>
      <c r="D528" s="13">
        <v>23400</v>
      </c>
      <c r="E528" s="3">
        <v>8</v>
      </c>
      <c r="F528" s="3">
        <f t="shared" si="40"/>
        <v>2925</v>
      </c>
      <c r="G528" s="3">
        <f t="shared" si="41"/>
        <v>2012</v>
      </c>
    </row>
    <row r="529" spans="1:7" x14ac:dyDescent="0.3">
      <c r="A529" s="3" t="s">
        <v>10</v>
      </c>
      <c r="B529" s="3" t="s">
        <v>9</v>
      </c>
      <c r="C529" s="12">
        <v>41117</v>
      </c>
      <c r="D529" s="13">
        <v>47000</v>
      </c>
      <c r="E529" s="3">
        <v>9</v>
      </c>
      <c r="F529" s="3">
        <f t="shared" si="40"/>
        <v>5222.2222222222226</v>
      </c>
      <c r="G529" s="3">
        <f t="shared" si="41"/>
        <v>2012</v>
      </c>
    </row>
    <row r="530" spans="1:7" x14ac:dyDescent="0.3">
      <c r="A530" s="3" t="s">
        <v>10</v>
      </c>
      <c r="B530" s="3" t="s">
        <v>9</v>
      </c>
      <c r="C530" s="12">
        <v>41118</v>
      </c>
      <c r="D530" s="13">
        <v>10000</v>
      </c>
      <c r="E530" s="3">
        <v>1</v>
      </c>
      <c r="F530" s="3">
        <f t="shared" si="40"/>
        <v>10000</v>
      </c>
      <c r="G530" s="3">
        <f t="shared" si="41"/>
        <v>2012</v>
      </c>
    </row>
    <row r="531" spans="1:7" x14ac:dyDescent="0.3">
      <c r="A531" s="3" t="s">
        <v>10</v>
      </c>
      <c r="B531" s="3" t="s">
        <v>9</v>
      </c>
      <c r="C531" s="12">
        <v>41124</v>
      </c>
      <c r="D531" s="13">
        <v>4500</v>
      </c>
      <c r="E531" s="3">
        <v>2</v>
      </c>
      <c r="F531" s="3">
        <f t="shared" si="40"/>
        <v>2250</v>
      </c>
      <c r="G531" s="3">
        <f t="shared" si="41"/>
        <v>2012</v>
      </c>
    </row>
    <row r="532" spans="1:7" x14ac:dyDescent="0.3">
      <c r="A532" s="3" t="s">
        <v>10</v>
      </c>
      <c r="B532" s="3" t="s">
        <v>9</v>
      </c>
      <c r="C532" s="12">
        <v>41125</v>
      </c>
      <c r="D532" s="13">
        <v>5000</v>
      </c>
      <c r="E532" s="3">
        <v>1</v>
      </c>
      <c r="F532" s="3">
        <f t="shared" si="40"/>
        <v>5000</v>
      </c>
      <c r="G532" s="3">
        <f t="shared" si="41"/>
        <v>2012</v>
      </c>
    </row>
    <row r="533" spans="1:7" x14ac:dyDescent="0.3">
      <c r="A533" s="3" t="s">
        <v>10</v>
      </c>
      <c r="B533" s="3" t="s">
        <v>9</v>
      </c>
      <c r="C533" s="12">
        <v>41126</v>
      </c>
      <c r="D533" s="13">
        <v>8000</v>
      </c>
      <c r="E533" s="3">
        <v>3</v>
      </c>
      <c r="F533" s="3">
        <f t="shared" si="40"/>
        <v>2666.6666666666665</v>
      </c>
      <c r="G533" s="3">
        <f t="shared" si="41"/>
        <v>2012</v>
      </c>
    </row>
    <row r="534" spans="1:7" x14ac:dyDescent="0.3">
      <c r="A534" s="3" t="s">
        <v>10</v>
      </c>
      <c r="B534" s="3" t="s">
        <v>9</v>
      </c>
      <c r="C534" s="12">
        <v>41128</v>
      </c>
      <c r="D534" s="13">
        <v>1500</v>
      </c>
      <c r="E534" s="3">
        <v>1</v>
      </c>
      <c r="F534" s="3">
        <f t="shared" si="40"/>
        <v>1500</v>
      </c>
      <c r="G534" s="3">
        <f t="shared" si="41"/>
        <v>2012</v>
      </c>
    </row>
    <row r="535" spans="1:7" x14ac:dyDescent="0.3">
      <c r="A535" s="3" t="s">
        <v>10</v>
      </c>
      <c r="B535" s="3" t="s">
        <v>9</v>
      </c>
      <c r="C535" s="12">
        <v>41131</v>
      </c>
      <c r="D535" s="13">
        <v>24000</v>
      </c>
      <c r="E535" s="3">
        <v>6</v>
      </c>
      <c r="F535" s="3">
        <f t="shared" si="40"/>
        <v>4000</v>
      </c>
      <c r="G535" s="3">
        <f t="shared" si="41"/>
        <v>2012</v>
      </c>
    </row>
    <row r="536" spans="1:7" x14ac:dyDescent="0.3">
      <c r="A536" s="3" t="s">
        <v>10</v>
      </c>
      <c r="B536" s="3" t="s">
        <v>9</v>
      </c>
      <c r="C536" s="12">
        <v>41133</v>
      </c>
      <c r="D536" s="13">
        <v>4700</v>
      </c>
      <c r="E536" s="3">
        <v>2</v>
      </c>
      <c r="F536" s="3">
        <f t="shared" si="40"/>
        <v>2350</v>
      </c>
      <c r="G536" s="3">
        <f t="shared" si="41"/>
        <v>2012</v>
      </c>
    </row>
    <row r="537" spans="1:7" x14ac:dyDescent="0.3">
      <c r="A537" s="3" t="s">
        <v>10</v>
      </c>
      <c r="B537" s="3" t="s">
        <v>9</v>
      </c>
      <c r="C537" s="12">
        <v>41135</v>
      </c>
      <c r="D537" s="13">
        <v>29100</v>
      </c>
      <c r="E537" s="3">
        <v>8</v>
      </c>
      <c r="F537" s="3">
        <f t="shared" si="40"/>
        <v>3637.5</v>
      </c>
      <c r="G537" s="3">
        <f t="shared" si="41"/>
        <v>2012</v>
      </c>
    </row>
    <row r="538" spans="1:7" x14ac:dyDescent="0.3">
      <c r="A538" s="3" t="s">
        <v>10</v>
      </c>
      <c r="B538" s="3" t="s">
        <v>9</v>
      </c>
      <c r="C538" s="12">
        <v>41138</v>
      </c>
      <c r="D538" s="13">
        <v>3000</v>
      </c>
      <c r="E538" s="3">
        <v>1</v>
      </c>
      <c r="F538" s="3">
        <f t="shared" si="40"/>
        <v>3000</v>
      </c>
      <c r="G538" s="3">
        <f t="shared" si="41"/>
        <v>2012</v>
      </c>
    </row>
    <row r="539" spans="1:7" x14ac:dyDescent="0.3">
      <c r="A539" s="3" t="s">
        <v>10</v>
      </c>
      <c r="B539" s="3" t="s">
        <v>9</v>
      </c>
      <c r="C539" s="12">
        <v>41139</v>
      </c>
      <c r="D539" s="13">
        <v>12000</v>
      </c>
      <c r="E539" s="3">
        <v>1</v>
      </c>
      <c r="F539" s="3">
        <f t="shared" si="40"/>
        <v>12000</v>
      </c>
      <c r="G539" s="3">
        <f t="shared" si="41"/>
        <v>2012</v>
      </c>
    </row>
    <row r="540" spans="1:7" x14ac:dyDescent="0.3">
      <c r="A540" s="3" t="s">
        <v>10</v>
      </c>
      <c r="B540" s="3" t="s">
        <v>9</v>
      </c>
      <c r="C540" s="12">
        <v>41140</v>
      </c>
      <c r="D540" s="13">
        <v>6500</v>
      </c>
      <c r="E540" s="3">
        <v>3</v>
      </c>
      <c r="F540" s="3">
        <f t="shared" si="40"/>
        <v>2166.6666666666665</v>
      </c>
      <c r="G540" s="3">
        <f t="shared" si="41"/>
        <v>2012</v>
      </c>
    </row>
    <row r="541" spans="1:7" x14ac:dyDescent="0.3">
      <c r="A541" s="3" t="s">
        <v>10</v>
      </c>
      <c r="B541" s="3" t="s">
        <v>9</v>
      </c>
      <c r="C541" s="12">
        <v>41142</v>
      </c>
      <c r="D541" s="13">
        <v>12000</v>
      </c>
      <c r="E541" s="3">
        <v>5</v>
      </c>
      <c r="F541" s="3">
        <f t="shared" si="40"/>
        <v>2400</v>
      </c>
      <c r="G541" s="3">
        <f t="shared" si="41"/>
        <v>2012</v>
      </c>
    </row>
    <row r="542" spans="1:7" x14ac:dyDescent="0.3">
      <c r="A542" s="3" t="s">
        <v>10</v>
      </c>
      <c r="B542" s="3" t="s">
        <v>9</v>
      </c>
      <c r="C542" s="12">
        <v>41145</v>
      </c>
      <c r="D542" s="13">
        <v>8000</v>
      </c>
      <c r="E542" s="3">
        <v>2</v>
      </c>
      <c r="F542" s="3">
        <f t="shared" si="40"/>
        <v>4000</v>
      </c>
      <c r="G542" s="3">
        <f t="shared" si="41"/>
        <v>2012</v>
      </c>
    </row>
    <row r="543" spans="1:7" x14ac:dyDescent="0.3">
      <c r="A543" s="3" t="s">
        <v>10</v>
      </c>
      <c r="B543" s="3" t="s">
        <v>9</v>
      </c>
      <c r="C543" s="12">
        <v>41146</v>
      </c>
      <c r="D543" s="13">
        <v>21000</v>
      </c>
      <c r="E543" s="3">
        <v>5</v>
      </c>
      <c r="F543" s="3">
        <f t="shared" si="40"/>
        <v>4200</v>
      </c>
      <c r="G543" s="3">
        <f t="shared" si="41"/>
        <v>2012</v>
      </c>
    </row>
    <row r="544" spans="1:7" x14ac:dyDescent="0.3">
      <c r="A544" s="3" t="s">
        <v>10</v>
      </c>
      <c r="B544" s="3" t="s">
        <v>9</v>
      </c>
      <c r="C544" s="12">
        <v>41154</v>
      </c>
      <c r="D544" s="13">
        <v>2900</v>
      </c>
      <c r="E544" s="3">
        <v>2</v>
      </c>
      <c r="F544" s="3">
        <f t="shared" si="40"/>
        <v>1450</v>
      </c>
      <c r="G544" s="3">
        <f t="shared" si="41"/>
        <v>2012</v>
      </c>
    </row>
    <row r="545" spans="1:7" x14ac:dyDescent="0.3">
      <c r="A545" s="3" t="s">
        <v>10</v>
      </c>
      <c r="B545" s="3" t="s">
        <v>9</v>
      </c>
      <c r="C545" s="12">
        <v>41156</v>
      </c>
      <c r="D545" s="13">
        <v>10100</v>
      </c>
      <c r="E545" s="3">
        <v>4</v>
      </c>
      <c r="F545" s="3">
        <f t="shared" si="40"/>
        <v>2525</v>
      </c>
      <c r="G545" s="3">
        <f t="shared" si="41"/>
        <v>2012</v>
      </c>
    </row>
    <row r="546" spans="1:7" x14ac:dyDescent="0.3">
      <c r="A546" s="3" t="s">
        <v>10</v>
      </c>
      <c r="B546" s="3" t="s">
        <v>9</v>
      </c>
      <c r="C546" s="12">
        <v>41159</v>
      </c>
      <c r="D546" s="13">
        <v>18000</v>
      </c>
      <c r="E546" s="3">
        <v>4</v>
      </c>
      <c r="F546" s="3">
        <f t="shared" si="40"/>
        <v>4500</v>
      </c>
      <c r="G546" s="3">
        <f t="shared" si="41"/>
        <v>2012</v>
      </c>
    </row>
    <row r="547" spans="1:7" x14ac:dyDescent="0.3">
      <c r="A547" s="3" t="s">
        <v>10</v>
      </c>
      <c r="B547" s="3" t="s">
        <v>9</v>
      </c>
      <c r="C547" s="12">
        <v>41160</v>
      </c>
      <c r="D547" s="13">
        <v>7000</v>
      </c>
      <c r="E547" s="3">
        <v>2</v>
      </c>
      <c r="F547" s="3">
        <f t="shared" si="40"/>
        <v>3500</v>
      </c>
      <c r="G547" s="3">
        <f t="shared" si="41"/>
        <v>2012</v>
      </c>
    </row>
    <row r="548" spans="1:7" x14ac:dyDescent="0.3">
      <c r="A548" s="3" t="s">
        <v>10</v>
      </c>
      <c r="B548" s="3" t="s">
        <v>9</v>
      </c>
      <c r="C548" s="12">
        <v>41162</v>
      </c>
      <c r="D548" s="13">
        <v>11500</v>
      </c>
      <c r="E548" s="3">
        <v>4</v>
      </c>
      <c r="F548" s="3">
        <f t="shared" si="40"/>
        <v>2875</v>
      </c>
      <c r="G548" s="3">
        <f t="shared" si="41"/>
        <v>2012</v>
      </c>
    </row>
    <row r="549" spans="1:7" x14ac:dyDescent="0.3">
      <c r="A549" s="3" t="s">
        <v>10</v>
      </c>
      <c r="B549" s="3" t="s">
        <v>9</v>
      </c>
      <c r="C549" s="12">
        <v>41166</v>
      </c>
      <c r="D549" s="13">
        <v>16000</v>
      </c>
      <c r="E549" s="3">
        <v>5</v>
      </c>
      <c r="F549" s="3">
        <f t="shared" si="40"/>
        <v>3200</v>
      </c>
      <c r="G549" s="3">
        <f t="shared" si="41"/>
        <v>2012</v>
      </c>
    </row>
    <row r="550" spans="1:7" x14ac:dyDescent="0.3">
      <c r="A550" s="3" t="s">
        <v>10</v>
      </c>
      <c r="B550" s="3" t="s">
        <v>9</v>
      </c>
      <c r="C550" s="12">
        <v>41167</v>
      </c>
      <c r="D550" s="13">
        <v>2500</v>
      </c>
      <c r="E550" s="3">
        <v>1</v>
      </c>
      <c r="F550" s="3">
        <f t="shared" si="40"/>
        <v>2500</v>
      </c>
      <c r="G550" s="3">
        <f t="shared" si="41"/>
        <v>2012</v>
      </c>
    </row>
    <row r="551" spans="1:7" x14ac:dyDescent="0.3">
      <c r="A551" s="3" t="s">
        <v>10</v>
      </c>
      <c r="B551" s="3" t="s">
        <v>9</v>
      </c>
      <c r="C551" s="12">
        <v>41169</v>
      </c>
      <c r="D551" s="13">
        <v>8000</v>
      </c>
      <c r="E551" s="3">
        <v>3</v>
      </c>
      <c r="F551" s="3">
        <f t="shared" si="40"/>
        <v>2666.6666666666665</v>
      </c>
      <c r="G551" s="3">
        <f t="shared" si="41"/>
        <v>2012</v>
      </c>
    </row>
    <row r="552" spans="1:7" x14ac:dyDescent="0.3">
      <c r="A552" s="3" t="s">
        <v>10</v>
      </c>
      <c r="B552" s="3" t="s">
        <v>9</v>
      </c>
      <c r="C552" s="12">
        <v>41173</v>
      </c>
      <c r="D552" s="13">
        <v>44000</v>
      </c>
      <c r="E552" s="3">
        <v>5</v>
      </c>
      <c r="F552" s="3">
        <f t="shared" si="40"/>
        <v>8800</v>
      </c>
      <c r="G552" s="3">
        <f t="shared" si="41"/>
        <v>2012</v>
      </c>
    </row>
    <row r="553" spans="1:7" x14ac:dyDescent="0.3">
      <c r="A553" s="3" t="s">
        <v>10</v>
      </c>
      <c r="B553" s="3" t="s">
        <v>9</v>
      </c>
      <c r="C553" s="12">
        <v>41175</v>
      </c>
      <c r="D553" s="13">
        <v>15000</v>
      </c>
      <c r="E553" s="3">
        <v>3</v>
      </c>
      <c r="F553" s="3">
        <f t="shared" si="40"/>
        <v>5000</v>
      </c>
      <c r="G553" s="3">
        <f t="shared" si="41"/>
        <v>2012</v>
      </c>
    </row>
    <row r="554" spans="1:7" x14ac:dyDescent="0.3">
      <c r="A554" s="3" t="s">
        <v>10</v>
      </c>
      <c r="B554" s="3" t="s">
        <v>9</v>
      </c>
      <c r="C554" s="12">
        <v>41177</v>
      </c>
      <c r="D554" s="13">
        <v>11000</v>
      </c>
      <c r="E554" s="3">
        <v>4</v>
      </c>
      <c r="F554" s="3">
        <f t="shared" si="40"/>
        <v>2750</v>
      </c>
      <c r="G554" s="3">
        <f t="shared" si="41"/>
        <v>2012</v>
      </c>
    </row>
    <row r="555" spans="1:7" x14ac:dyDescent="0.3">
      <c r="A555" s="3" t="s">
        <v>10</v>
      </c>
      <c r="B555" s="3" t="s">
        <v>9</v>
      </c>
      <c r="C555" s="12">
        <v>41180</v>
      </c>
      <c r="D555" s="13">
        <v>2000</v>
      </c>
      <c r="E555" s="3">
        <v>1</v>
      </c>
      <c r="F555" s="3">
        <f t="shared" si="40"/>
        <v>2000</v>
      </c>
      <c r="G555" s="3">
        <f t="shared" si="41"/>
        <v>2012</v>
      </c>
    </row>
    <row r="556" spans="1:7" x14ac:dyDescent="0.3">
      <c r="A556" s="3" t="s">
        <v>10</v>
      </c>
      <c r="B556" s="3" t="s">
        <v>9</v>
      </c>
      <c r="C556" s="12">
        <v>41181</v>
      </c>
      <c r="D556" s="13">
        <v>80000</v>
      </c>
      <c r="E556" s="3">
        <v>5</v>
      </c>
      <c r="F556" s="3">
        <f t="shared" si="40"/>
        <v>16000</v>
      </c>
      <c r="G556" s="3">
        <f t="shared" si="41"/>
        <v>2012</v>
      </c>
    </row>
    <row r="557" spans="1:7" x14ac:dyDescent="0.3">
      <c r="A557" s="3" t="s">
        <v>10</v>
      </c>
      <c r="B557" s="3" t="s">
        <v>9</v>
      </c>
      <c r="C557" s="12">
        <v>41184</v>
      </c>
      <c r="D557" s="13">
        <v>2700</v>
      </c>
      <c r="E557" s="3">
        <v>2</v>
      </c>
      <c r="F557" s="3">
        <f t="shared" si="40"/>
        <v>1350</v>
      </c>
      <c r="G557" s="3">
        <f t="shared" si="41"/>
        <v>2012</v>
      </c>
    </row>
    <row r="558" spans="1:7" x14ac:dyDescent="0.3">
      <c r="A558" s="3" t="s">
        <v>10</v>
      </c>
      <c r="B558" s="3" t="s">
        <v>9</v>
      </c>
      <c r="C558" s="12">
        <v>41187</v>
      </c>
      <c r="D558" s="13">
        <v>22500</v>
      </c>
      <c r="E558" s="3">
        <v>8</v>
      </c>
      <c r="F558" s="3">
        <f t="shared" si="40"/>
        <v>2812.5</v>
      </c>
      <c r="G558" s="3">
        <f t="shared" si="41"/>
        <v>2012</v>
      </c>
    </row>
    <row r="559" spans="1:7" x14ac:dyDescent="0.3">
      <c r="A559" s="3" t="s">
        <v>10</v>
      </c>
      <c r="B559" s="3" t="s">
        <v>9</v>
      </c>
      <c r="C559" s="12">
        <v>41189</v>
      </c>
      <c r="D559" s="13">
        <v>35000</v>
      </c>
      <c r="E559" s="3">
        <v>5</v>
      </c>
      <c r="F559" s="3">
        <f t="shared" si="40"/>
        <v>7000</v>
      </c>
      <c r="G559" s="3">
        <f t="shared" si="41"/>
        <v>2012</v>
      </c>
    </row>
    <row r="560" spans="1:7" x14ac:dyDescent="0.3">
      <c r="A560" s="3" t="s">
        <v>10</v>
      </c>
      <c r="B560" s="3" t="s">
        <v>9</v>
      </c>
      <c r="C560" s="12">
        <v>41190</v>
      </c>
      <c r="D560" s="13">
        <v>10000</v>
      </c>
      <c r="E560" s="3">
        <v>5</v>
      </c>
      <c r="F560" s="3">
        <f t="shared" si="40"/>
        <v>2000</v>
      </c>
      <c r="G560" s="3">
        <f t="shared" si="41"/>
        <v>2012</v>
      </c>
    </row>
    <row r="561" spans="1:7" x14ac:dyDescent="0.3">
      <c r="A561" s="3" t="s">
        <v>10</v>
      </c>
      <c r="B561" s="3" t="s">
        <v>9</v>
      </c>
      <c r="C561" s="12">
        <v>41191</v>
      </c>
      <c r="D561" s="13">
        <v>25000</v>
      </c>
      <c r="E561" s="3">
        <v>1</v>
      </c>
      <c r="F561" s="3">
        <f t="shared" si="40"/>
        <v>25000</v>
      </c>
      <c r="G561" s="3">
        <f t="shared" si="41"/>
        <v>2012</v>
      </c>
    </row>
    <row r="562" spans="1:7" x14ac:dyDescent="0.3">
      <c r="A562" s="3" t="s">
        <v>10</v>
      </c>
      <c r="B562" s="3" t="s">
        <v>9</v>
      </c>
      <c r="C562" s="12">
        <v>41194</v>
      </c>
      <c r="D562" s="13">
        <v>37000</v>
      </c>
      <c r="E562" s="3">
        <v>9</v>
      </c>
      <c r="F562" s="3">
        <f t="shared" si="40"/>
        <v>4111.1111111111113</v>
      </c>
      <c r="G562" s="3">
        <f t="shared" si="41"/>
        <v>2012</v>
      </c>
    </row>
    <row r="563" spans="1:7" x14ac:dyDescent="0.3">
      <c r="A563" s="3" t="s">
        <v>10</v>
      </c>
      <c r="B563" s="3" t="s">
        <v>9</v>
      </c>
      <c r="C563" s="12">
        <v>41196</v>
      </c>
      <c r="D563" s="13">
        <v>18000</v>
      </c>
      <c r="E563" s="3">
        <v>2</v>
      </c>
      <c r="F563" s="3">
        <f t="shared" si="40"/>
        <v>9000</v>
      </c>
      <c r="G563" s="3">
        <f t="shared" si="41"/>
        <v>2012</v>
      </c>
    </row>
    <row r="564" spans="1:7" x14ac:dyDescent="0.3">
      <c r="A564" s="3" t="s">
        <v>10</v>
      </c>
      <c r="B564" s="3" t="s">
        <v>9</v>
      </c>
      <c r="C564" s="12">
        <v>41197</v>
      </c>
      <c r="D564" s="13">
        <v>8500</v>
      </c>
      <c r="E564" s="3">
        <v>3</v>
      </c>
      <c r="F564" s="3">
        <f t="shared" si="40"/>
        <v>2833.3333333333335</v>
      </c>
      <c r="G564" s="3">
        <f t="shared" si="41"/>
        <v>2012</v>
      </c>
    </row>
    <row r="565" spans="1:7" x14ac:dyDescent="0.3">
      <c r="A565" s="3" t="s">
        <v>10</v>
      </c>
      <c r="B565" s="3" t="s">
        <v>9</v>
      </c>
      <c r="C565" s="12">
        <v>41198</v>
      </c>
      <c r="D565" s="13">
        <v>2000</v>
      </c>
      <c r="E565" s="3">
        <v>1</v>
      </c>
      <c r="F565" s="3">
        <f t="shared" si="40"/>
        <v>2000</v>
      </c>
      <c r="G565" s="3">
        <f t="shared" si="41"/>
        <v>2012</v>
      </c>
    </row>
    <row r="566" spans="1:7" x14ac:dyDescent="0.3">
      <c r="A566" s="3" t="s">
        <v>10</v>
      </c>
      <c r="B566" s="3" t="s">
        <v>9</v>
      </c>
      <c r="C566" s="12">
        <v>41201</v>
      </c>
      <c r="D566" s="13">
        <v>8000</v>
      </c>
      <c r="E566" s="3">
        <v>2</v>
      </c>
      <c r="F566" s="3">
        <f t="shared" si="40"/>
        <v>4000</v>
      </c>
      <c r="G566" s="3">
        <f t="shared" si="41"/>
        <v>2012</v>
      </c>
    </row>
    <row r="567" spans="1:7" x14ac:dyDescent="0.3">
      <c r="A567" s="3" t="s">
        <v>10</v>
      </c>
      <c r="B567" s="3" t="s">
        <v>9</v>
      </c>
      <c r="C567" s="12">
        <v>41203</v>
      </c>
      <c r="D567" s="13">
        <v>50200</v>
      </c>
      <c r="E567" s="3">
        <v>7</v>
      </c>
      <c r="F567" s="3">
        <f t="shared" si="40"/>
        <v>7171.4285714285716</v>
      </c>
      <c r="G567" s="3">
        <f t="shared" si="41"/>
        <v>2012</v>
      </c>
    </row>
    <row r="568" spans="1:7" x14ac:dyDescent="0.3">
      <c r="A568" s="3" t="s">
        <v>10</v>
      </c>
      <c r="B568" s="3" t="s">
        <v>9</v>
      </c>
      <c r="C568" s="12">
        <v>41205</v>
      </c>
      <c r="D568" s="13">
        <v>29500</v>
      </c>
      <c r="E568" s="3">
        <v>5</v>
      </c>
      <c r="F568" s="3">
        <f t="shared" si="40"/>
        <v>5900</v>
      </c>
      <c r="G568" s="3">
        <f t="shared" si="41"/>
        <v>2012</v>
      </c>
    </row>
    <row r="569" spans="1:7" x14ac:dyDescent="0.3">
      <c r="A569" s="3" t="s">
        <v>10</v>
      </c>
      <c r="B569" s="3" t="s">
        <v>9</v>
      </c>
      <c r="C569" s="12">
        <v>41208</v>
      </c>
      <c r="D569" s="13">
        <v>5000</v>
      </c>
      <c r="E569" s="3">
        <v>3</v>
      </c>
      <c r="F569" s="3">
        <f t="shared" si="40"/>
        <v>1666.6666666666667</v>
      </c>
      <c r="G569" s="3">
        <f t="shared" si="41"/>
        <v>2012</v>
      </c>
    </row>
    <row r="570" spans="1:7" x14ac:dyDescent="0.3">
      <c r="A570" s="3" t="s">
        <v>10</v>
      </c>
      <c r="B570" s="3" t="s">
        <v>9</v>
      </c>
      <c r="C570" s="12">
        <v>41209</v>
      </c>
      <c r="D570" s="13">
        <v>27000</v>
      </c>
      <c r="E570" s="3">
        <v>5</v>
      </c>
      <c r="F570" s="3">
        <f t="shared" si="40"/>
        <v>5400</v>
      </c>
      <c r="G570" s="3">
        <f t="shared" si="41"/>
        <v>2012</v>
      </c>
    </row>
    <row r="571" spans="1:7" x14ac:dyDescent="0.3">
      <c r="A571" s="3" t="s">
        <v>10</v>
      </c>
      <c r="B571" s="3" t="s">
        <v>9</v>
      </c>
      <c r="C571" s="12">
        <v>41212</v>
      </c>
      <c r="D571" s="13">
        <v>12000</v>
      </c>
      <c r="E571" s="3">
        <v>4</v>
      </c>
      <c r="F571" s="3">
        <f t="shared" si="40"/>
        <v>3000</v>
      </c>
      <c r="G571" s="3">
        <f t="shared" si="41"/>
        <v>2012</v>
      </c>
    </row>
    <row r="572" spans="1:7" x14ac:dyDescent="0.3">
      <c r="A572" s="3" t="s">
        <v>10</v>
      </c>
      <c r="B572" s="3" t="s">
        <v>9</v>
      </c>
      <c r="C572" s="12">
        <v>41215</v>
      </c>
      <c r="D572" s="13">
        <v>9700</v>
      </c>
      <c r="E572" s="3">
        <v>6</v>
      </c>
      <c r="F572" s="3">
        <f t="shared" si="40"/>
        <v>1616.6666666666667</v>
      </c>
      <c r="G572" s="3">
        <f t="shared" si="41"/>
        <v>2012</v>
      </c>
    </row>
    <row r="573" spans="1:7" x14ac:dyDescent="0.3">
      <c r="A573" s="3" t="s">
        <v>10</v>
      </c>
      <c r="B573" s="3" t="s">
        <v>9</v>
      </c>
      <c r="C573" s="12">
        <v>41217</v>
      </c>
      <c r="D573" s="13">
        <v>3000</v>
      </c>
      <c r="E573" s="3">
        <v>1</v>
      </c>
      <c r="F573" s="3">
        <f t="shared" si="40"/>
        <v>3000</v>
      </c>
      <c r="G573" s="3">
        <f t="shared" si="41"/>
        <v>2012</v>
      </c>
    </row>
    <row r="574" spans="1:7" x14ac:dyDescent="0.3">
      <c r="A574" s="3" t="s">
        <v>10</v>
      </c>
      <c r="B574" s="3" t="s">
        <v>9</v>
      </c>
      <c r="C574" s="12">
        <v>41218</v>
      </c>
      <c r="D574" s="13">
        <v>49500</v>
      </c>
      <c r="E574" s="3">
        <v>10</v>
      </c>
      <c r="F574" s="3">
        <f t="shared" si="40"/>
        <v>4950</v>
      </c>
      <c r="G574" s="3">
        <f t="shared" si="41"/>
        <v>2012</v>
      </c>
    </row>
    <row r="575" spans="1:7" x14ac:dyDescent="0.3">
      <c r="A575" s="3" t="s">
        <v>10</v>
      </c>
      <c r="B575" s="3" t="s">
        <v>9</v>
      </c>
      <c r="C575" s="12">
        <v>41219</v>
      </c>
      <c r="D575" s="13">
        <v>19000</v>
      </c>
      <c r="E575" s="3">
        <v>3</v>
      </c>
      <c r="F575" s="3">
        <f t="shared" si="40"/>
        <v>6333.333333333333</v>
      </c>
      <c r="G575" s="3">
        <f t="shared" si="41"/>
        <v>2012</v>
      </c>
    </row>
    <row r="576" spans="1:7" x14ac:dyDescent="0.3">
      <c r="A576" s="3" t="s">
        <v>10</v>
      </c>
      <c r="B576" s="3" t="s">
        <v>9</v>
      </c>
      <c r="C576" s="12">
        <v>41222</v>
      </c>
      <c r="D576" s="13">
        <v>5000</v>
      </c>
      <c r="E576" s="3">
        <v>1</v>
      </c>
      <c r="F576" s="3">
        <f t="shared" si="40"/>
        <v>5000</v>
      </c>
      <c r="G576" s="3">
        <f t="shared" si="41"/>
        <v>2012</v>
      </c>
    </row>
    <row r="577" spans="1:7" x14ac:dyDescent="0.3">
      <c r="A577" s="3" t="s">
        <v>10</v>
      </c>
      <c r="B577" s="3" t="s">
        <v>9</v>
      </c>
      <c r="C577" s="12">
        <v>41223</v>
      </c>
      <c r="D577" s="13">
        <v>22500</v>
      </c>
      <c r="E577" s="3">
        <v>5</v>
      </c>
      <c r="F577" s="3">
        <f t="shared" si="40"/>
        <v>4500</v>
      </c>
      <c r="G577" s="3">
        <f t="shared" si="41"/>
        <v>2012</v>
      </c>
    </row>
    <row r="578" spans="1:7" x14ac:dyDescent="0.3">
      <c r="A578" s="3" t="s">
        <v>10</v>
      </c>
      <c r="B578" s="3" t="s">
        <v>9</v>
      </c>
      <c r="C578" s="12">
        <v>41224</v>
      </c>
      <c r="D578" s="13">
        <v>8000</v>
      </c>
      <c r="E578" s="3">
        <v>2</v>
      </c>
      <c r="F578" s="3">
        <f t="shared" ref="F578:F641" si="42">D578/E578</f>
        <v>4000</v>
      </c>
      <c r="G578" s="3">
        <f t="shared" si="41"/>
        <v>2012</v>
      </c>
    </row>
    <row r="579" spans="1:7" x14ac:dyDescent="0.3">
      <c r="A579" s="3" t="s">
        <v>10</v>
      </c>
      <c r="B579" s="3" t="s">
        <v>9</v>
      </c>
      <c r="C579" s="12">
        <v>41225</v>
      </c>
      <c r="D579" s="13">
        <v>14400</v>
      </c>
      <c r="E579" s="3">
        <v>5</v>
      </c>
      <c r="F579" s="3">
        <f t="shared" si="42"/>
        <v>2880</v>
      </c>
      <c r="G579" s="3">
        <f t="shared" ref="G579:G642" si="43">YEAR(C579)</f>
        <v>2012</v>
      </c>
    </row>
    <row r="580" spans="1:7" x14ac:dyDescent="0.3">
      <c r="A580" s="3" t="s">
        <v>10</v>
      </c>
      <c r="B580" s="3" t="s">
        <v>9</v>
      </c>
      <c r="C580" s="12">
        <v>41229</v>
      </c>
      <c r="D580" s="13">
        <v>12300</v>
      </c>
      <c r="E580" s="3">
        <v>6</v>
      </c>
      <c r="F580" s="3">
        <f t="shared" si="42"/>
        <v>2050</v>
      </c>
      <c r="G580" s="3">
        <f t="shared" si="43"/>
        <v>2012</v>
      </c>
    </row>
    <row r="581" spans="1:7" x14ac:dyDescent="0.3">
      <c r="A581" s="3" t="s">
        <v>10</v>
      </c>
      <c r="B581" s="3" t="s">
        <v>9</v>
      </c>
      <c r="C581" s="12">
        <v>41230</v>
      </c>
      <c r="D581" s="13">
        <v>7000</v>
      </c>
      <c r="E581" s="3">
        <v>3</v>
      </c>
      <c r="F581" s="3">
        <f t="shared" si="42"/>
        <v>2333.3333333333335</v>
      </c>
      <c r="G581" s="3">
        <f t="shared" si="43"/>
        <v>2012</v>
      </c>
    </row>
    <row r="582" spans="1:7" x14ac:dyDescent="0.3">
      <c r="A582" s="3" t="s">
        <v>10</v>
      </c>
      <c r="B582" s="3" t="s">
        <v>9</v>
      </c>
      <c r="C582" s="12">
        <v>41232</v>
      </c>
      <c r="D582" s="13">
        <v>36000</v>
      </c>
      <c r="E582" s="3">
        <v>5</v>
      </c>
      <c r="F582" s="3">
        <f t="shared" si="42"/>
        <v>7200</v>
      </c>
      <c r="G582" s="3">
        <f t="shared" si="43"/>
        <v>2012</v>
      </c>
    </row>
    <row r="583" spans="1:7" x14ac:dyDescent="0.3">
      <c r="A583" s="3" t="s">
        <v>10</v>
      </c>
      <c r="B583" s="3" t="s">
        <v>9</v>
      </c>
      <c r="C583" s="12">
        <v>41233</v>
      </c>
      <c r="D583" s="13">
        <v>15000</v>
      </c>
      <c r="E583" s="3">
        <v>1</v>
      </c>
      <c r="F583" s="3">
        <f t="shared" si="42"/>
        <v>15000</v>
      </c>
      <c r="G583" s="3">
        <f t="shared" si="43"/>
        <v>2012</v>
      </c>
    </row>
    <row r="584" spans="1:7" x14ac:dyDescent="0.3">
      <c r="A584" s="3" t="s">
        <v>10</v>
      </c>
      <c r="B584" s="3" t="s">
        <v>9</v>
      </c>
      <c r="C584" s="12">
        <v>41236</v>
      </c>
      <c r="D584" s="13">
        <v>15600</v>
      </c>
      <c r="E584" s="3">
        <v>5</v>
      </c>
      <c r="F584" s="3">
        <f t="shared" si="42"/>
        <v>3120</v>
      </c>
      <c r="G584" s="3">
        <f t="shared" si="43"/>
        <v>2012</v>
      </c>
    </row>
    <row r="585" spans="1:7" x14ac:dyDescent="0.3">
      <c r="A585" s="3" t="s">
        <v>10</v>
      </c>
      <c r="B585" s="3" t="s">
        <v>9</v>
      </c>
      <c r="C585" s="12">
        <v>41237</v>
      </c>
      <c r="D585" s="13">
        <v>1800</v>
      </c>
      <c r="E585" s="3">
        <v>1</v>
      </c>
      <c r="F585" s="3">
        <f t="shared" si="42"/>
        <v>1800</v>
      </c>
      <c r="G585" s="3">
        <f t="shared" si="43"/>
        <v>2012</v>
      </c>
    </row>
    <row r="586" spans="1:7" x14ac:dyDescent="0.3">
      <c r="A586" s="3" t="s">
        <v>10</v>
      </c>
      <c r="B586" s="3" t="s">
        <v>9</v>
      </c>
      <c r="C586" s="12">
        <v>41238</v>
      </c>
      <c r="D586" s="13">
        <v>15500</v>
      </c>
      <c r="E586" s="3">
        <v>4</v>
      </c>
      <c r="F586" s="3">
        <f t="shared" si="42"/>
        <v>3875</v>
      </c>
      <c r="G586" s="3">
        <f t="shared" si="43"/>
        <v>2012</v>
      </c>
    </row>
    <row r="587" spans="1:7" x14ac:dyDescent="0.3">
      <c r="A587" s="3" t="s">
        <v>10</v>
      </c>
      <c r="B587" s="3" t="s">
        <v>9</v>
      </c>
      <c r="C587" s="12">
        <v>41240</v>
      </c>
      <c r="D587" s="13">
        <v>4000</v>
      </c>
      <c r="E587" s="3">
        <v>1</v>
      </c>
      <c r="F587" s="3">
        <f t="shared" si="42"/>
        <v>4000</v>
      </c>
      <c r="G587" s="3">
        <f t="shared" si="43"/>
        <v>2012</v>
      </c>
    </row>
    <row r="588" spans="1:7" x14ac:dyDescent="0.3">
      <c r="A588" s="3" t="s">
        <v>10</v>
      </c>
      <c r="B588" s="3" t="s">
        <v>9</v>
      </c>
      <c r="C588" s="12">
        <v>41271</v>
      </c>
      <c r="D588" s="13">
        <v>8000</v>
      </c>
      <c r="E588" s="3">
        <v>3</v>
      </c>
      <c r="F588" s="3">
        <f t="shared" si="42"/>
        <v>2666.6666666666665</v>
      </c>
      <c r="G588" s="3">
        <f t="shared" si="43"/>
        <v>2012</v>
      </c>
    </row>
    <row r="589" spans="1:7" x14ac:dyDescent="0.3">
      <c r="A589" s="3" t="s">
        <v>10</v>
      </c>
      <c r="B589" s="3" t="s">
        <v>9</v>
      </c>
      <c r="C589" s="12">
        <v>41250</v>
      </c>
      <c r="D589" s="13">
        <v>1500</v>
      </c>
      <c r="E589" s="3">
        <v>1</v>
      </c>
      <c r="F589" s="3">
        <f t="shared" si="42"/>
        <v>1500</v>
      </c>
      <c r="G589" s="3">
        <f t="shared" si="43"/>
        <v>2012</v>
      </c>
    </row>
    <row r="590" spans="1:7" x14ac:dyDescent="0.3">
      <c r="A590" s="3" t="s">
        <v>10</v>
      </c>
      <c r="B590" s="3" t="s">
        <v>9</v>
      </c>
      <c r="C590" s="12">
        <v>41258</v>
      </c>
      <c r="D590" s="13">
        <v>15950</v>
      </c>
      <c r="E590" s="3">
        <v>8</v>
      </c>
      <c r="F590" s="3">
        <f t="shared" si="42"/>
        <v>1993.75</v>
      </c>
      <c r="G590" s="3">
        <f t="shared" si="43"/>
        <v>2012</v>
      </c>
    </row>
    <row r="591" spans="1:7" x14ac:dyDescent="0.3">
      <c r="A591" s="3" t="s">
        <v>10</v>
      </c>
      <c r="B591" s="3" t="s">
        <v>9</v>
      </c>
      <c r="C591" s="12">
        <v>41257</v>
      </c>
      <c r="D591" s="13">
        <v>35200</v>
      </c>
      <c r="E591" s="3">
        <v>6</v>
      </c>
      <c r="F591" s="3">
        <f t="shared" si="42"/>
        <v>5866.666666666667</v>
      </c>
      <c r="G591" s="3">
        <f t="shared" si="43"/>
        <v>2012</v>
      </c>
    </row>
    <row r="592" spans="1:7" x14ac:dyDescent="0.3">
      <c r="A592" s="3" t="s">
        <v>10</v>
      </c>
      <c r="B592" s="3" t="s">
        <v>9</v>
      </c>
      <c r="C592" s="12">
        <v>41261</v>
      </c>
      <c r="D592" s="13">
        <v>7200</v>
      </c>
      <c r="E592" s="3">
        <v>3</v>
      </c>
      <c r="F592" s="3">
        <f t="shared" si="42"/>
        <v>2400</v>
      </c>
      <c r="G592" s="3">
        <f t="shared" si="43"/>
        <v>2012</v>
      </c>
    </row>
    <row r="593" spans="1:7" x14ac:dyDescent="0.3">
      <c r="A593" s="3" t="s">
        <v>10</v>
      </c>
      <c r="B593" s="3" t="s">
        <v>9</v>
      </c>
      <c r="C593" s="12">
        <v>41253</v>
      </c>
      <c r="D593" s="13">
        <v>12300</v>
      </c>
      <c r="E593" s="3">
        <v>3</v>
      </c>
      <c r="F593" s="3">
        <f t="shared" si="42"/>
        <v>4100</v>
      </c>
      <c r="G593" s="3">
        <f t="shared" si="43"/>
        <v>2012</v>
      </c>
    </row>
    <row r="594" spans="1:7" x14ac:dyDescent="0.3">
      <c r="A594" s="3" t="s">
        <v>10</v>
      </c>
      <c r="B594" s="3" t="s">
        <v>9</v>
      </c>
      <c r="C594" s="12">
        <v>41247</v>
      </c>
      <c r="D594" s="13">
        <v>5000</v>
      </c>
      <c r="E594" s="3">
        <v>3</v>
      </c>
      <c r="F594" s="3">
        <f t="shared" si="42"/>
        <v>1666.6666666666667</v>
      </c>
      <c r="G594" s="3">
        <f t="shared" si="43"/>
        <v>2012</v>
      </c>
    </row>
    <row r="595" spans="1:7" x14ac:dyDescent="0.3">
      <c r="A595" s="3" t="s">
        <v>10</v>
      </c>
      <c r="B595" s="3" t="s">
        <v>9</v>
      </c>
      <c r="C595" s="12">
        <v>41264</v>
      </c>
      <c r="D595" s="13">
        <v>4510</v>
      </c>
      <c r="E595" s="3">
        <v>2</v>
      </c>
      <c r="F595" s="3">
        <f t="shared" si="42"/>
        <v>2255</v>
      </c>
      <c r="G595" s="3">
        <f t="shared" si="43"/>
        <v>2012</v>
      </c>
    </row>
    <row r="596" spans="1:7" x14ac:dyDescent="0.3">
      <c r="A596" s="3" t="s">
        <v>10</v>
      </c>
      <c r="B596" s="3" t="s">
        <v>9</v>
      </c>
      <c r="C596" s="12">
        <v>41266</v>
      </c>
      <c r="D596" s="13">
        <v>11000</v>
      </c>
      <c r="E596" s="3">
        <v>4</v>
      </c>
      <c r="F596" s="3">
        <f t="shared" si="42"/>
        <v>2750</v>
      </c>
      <c r="G596" s="3">
        <f t="shared" si="43"/>
        <v>2012</v>
      </c>
    </row>
    <row r="597" spans="1:7" x14ac:dyDescent="0.3">
      <c r="A597" s="3" t="s">
        <v>10</v>
      </c>
      <c r="B597" s="3" t="s">
        <v>9</v>
      </c>
      <c r="C597" s="12">
        <v>41251</v>
      </c>
      <c r="D597" s="13">
        <v>10000</v>
      </c>
      <c r="E597" s="3">
        <v>2</v>
      </c>
      <c r="F597" s="3">
        <f t="shared" si="42"/>
        <v>5000</v>
      </c>
      <c r="G597" s="3">
        <f t="shared" si="43"/>
        <v>2012</v>
      </c>
    </row>
    <row r="598" spans="1:7" x14ac:dyDescent="0.3">
      <c r="A598" s="3" t="s">
        <v>10</v>
      </c>
      <c r="B598" s="3" t="s">
        <v>9</v>
      </c>
      <c r="C598" s="12">
        <v>41245</v>
      </c>
      <c r="D598" s="13">
        <v>24000</v>
      </c>
      <c r="E598" s="3">
        <v>8</v>
      </c>
      <c r="F598" s="3">
        <f t="shared" si="42"/>
        <v>3000</v>
      </c>
      <c r="G598" s="3">
        <f t="shared" si="43"/>
        <v>2012</v>
      </c>
    </row>
    <row r="599" spans="1:7" x14ac:dyDescent="0.3">
      <c r="A599" s="3" t="s">
        <v>10</v>
      </c>
      <c r="B599" s="3" t="s">
        <v>9</v>
      </c>
      <c r="C599" s="12">
        <v>41268</v>
      </c>
      <c r="D599" s="13">
        <v>35500</v>
      </c>
      <c r="E599" s="3">
        <v>8</v>
      </c>
      <c r="F599" s="3">
        <f t="shared" si="42"/>
        <v>4437.5</v>
      </c>
      <c r="G599" s="3">
        <f t="shared" si="43"/>
        <v>2012</v>
      </c>
    </row>
    <row r="600" spans="1:7" x14ac:dyDescent="0.3">
      <c r="A600" s="3" t="s">
        <v>10</v>
      </c>
      <c r="B600" s="3" t="s">
        <v>9</v>
      </c>
      <c r="C600" s="12">
        <v>41292</v>
      </c>
      <c r="D600" s="13">
        <v>1500</v>
      </c>
      <c r="E600" s="3">
        <v>1</v>
      </c>
      <c r="F600" s="3">
        <f t="shared" si="42"/>
        <v>1500</v>
      </c>
      <c r="G600" s="3">
        <f t="shared" si="43"/>
        <v>2013</v>
      </c>
    </row>
    <row r="601" spans="1:7" x14ac:dyDescent="0.3">
      <c r="A601" s="3" t="s">
        <v>10</v>
      </c>
      <c r="B601" s="3" t="s">
        <v>9</v>
      </c>
      <c r="C601" s="12">
        <v>41286</v>
      </c>
      <c r="D601" s="13">
        <v>15100</v>
      </c>
      <c r="E601" s="3">
        <v>5</v>
      </c>
      <c r="F601" s="3">
        <f t="shared" si="42"/>
        <v>3020</v>
      </c>
      <c r="G601" s="3">
        <f t="shared" si="43"/>
        <v>2013</v>
      </c>
    </row>
    <row r="602" spans="1:7" x14ac:dyDescent="0.3">
      <c r="A602" s="3" t="s">
        <v>10</v>
      </c>
      <c r="B602" s="3" t="s">
        <v>9</v>
      </c>
      <c r="C602" s="12">
        <v>41299</v>
      </c>
      <c r="D602" s="13">
        <v>38600</v>
      </c>
      <c r="E602" s="3">
        <v>7</v>
      </c>
      <c r="F602" s="3">
        <f t="shared" si="42"/>
        <v>5514.2857142857147</v>
      </c>
      <c r="G602" s="3">
        <f t="shared" si="43"/>
        <v>2013</v>
      </c>
    </row>
    <row r="603" spans="1:7" x14ac:dyDescent="0.3">
      <c r="A603" s="3" t="s">
        <v>10</v>
      </c>
      <c r="B603" s="3" t="s">
        <v>9</v>
      </c>
      <c r="C603" s="12">
        <v>41288</v>
      </c>
      <c r="D603" s="13">
        <v>9000</v>
      </c>
      <c r="E603" s="3">
        <v>3</v>
      </c>
      <c r="F603" s="3">
        <f t="shared" si="42"/>
        <v>3000</v>
      </c>
      <c r="G603" s="3">
        <f t="shared" si="43"/>
        <v>2013</v>
      </c>
    </row>
    <row r="604" spans="1:7" x14ac:dyDescent="0.3">
      <c r="A604" s="3" t="s">
        <v>10</v>
      </c>
      <c r="B604" s="3" t="s">
        <v>9</v>
      </c>
      <c r="C604" s="12">
        <v>41279</v>
      </c>
      <c r="D604" s="13">
        <v>7000</v>
      </c>
      <c r="E604" s="3">
        <v>1</v>
      </c>
      <c r="F604" s="3">
        <f t="shared" si="42"/>
        <v>7000</v>
      </c>
      <c r="G604" s="3">
        <f t="shared" si="43"/>
        <v>2013</v>
      </c>
    </row>
    <row r="605" spans="1:7" x14ac:dyDescent="0.3">
      <c r="A605" s="3" t="s">
        <v>10</v>
      </c>
      <c r="B605" s="3" t="s">
        <v>9</v>
      </c>
      <c r="C605" s="12">
        <v>41282</v>
      </c>
      <c r="D605" s="13">
        <v>6500</v>
      </c>
      <c r="E605" s="3">
        <v>3</v>
      </c>
      <c r="F605" s="3">
        <f t="shared" si="42"/>
        <v>2166.6666666666665</v>
      </c>
      <c r="G605" s="3">
        <f t="shared" si="43"/>
        <v>2013</v>
      </c>
    </row>
    <row r="606" spans="1:7" x14ac:dyDescent="0.3">
      <c r="A606" s="3" t="s">
        <v>10</v>
      </c>
      <c r="B606" s="3" t="s">
        <v>9</v>
      </c>
      <c r="C606" s="12">
        <v>41295</v>
      </c>
      <c r="D606" s="13">
        <v>5950</v>
      </c>
      <c r="E606" s="3">
        <v>3</v>
      </c>
      <c r="F606" s="3">
        <f t="shared" si="42"/>
        <v>1983.3333333333333</v>
      </c>
      <c r="G606" s="3">
        <f t="shared" si="43"/>
        <v>2013</v>
      </c>
    </row>
    <row r="607" spans="1:7" x14ac:dyDescent="0.3">
      <c r="A607" s="3" t="s">
        <v>10</v>
      </c>
      <c r="B607" s="3" t="s">
        <v>9</v>
      </c>
      <c r="C607" s="12">
        <v>41285</v>
      </c>
      <c r="D607" s="13">
        <v>6000</v>
      </c>
      <c r="E607" s="3">
        <v>2</v>
      </c>
      <c r="F607" s="3">
        <f t="shared" si="42"/>
        <v>3000</v>
      </c>
      <c r="G607" s="3">
        <f t="shared" si="43"/>
        <v>2013</v>
      </c>
    </row>
    <row r="608" spans="1:7" x14ac:dyDescent="0.3">
      <c r="A608" s="3" t="s">
        <v>10</v>
      </c>
      <c r="B608" s="3" t="s">
        <v>9</v>
      </c>
      <c r="C608" s="12">
        <v>41287</v>
      </c>
      <c r="D608" s="13">
        <v>1500</v>
      </c>
      <c r="E608" s="3">
        <v>1</v>
      </c>
      <c r="F608" s="3">
        <f t="shared" si="42"/>
        <v>1500</v>
      </c>
      <c r="G608" s="3">
        <f t="shared" si="43"/>
        <v>2013</v>
      </c>
    </row>
    <row r="609" spans="1:7" x14ac:dyDescent="0.3">
      <c r="A609" s="3" t="s">
        <v>10</v>
      </c>
      <c r="B609" s="3" t="s">
        <v>9</v>
      </c>
      <c r="C609" s="12">
        <v>41294</v>
      </c>
      <c r="D609" s="13">
        <v>3000</v>
      </c>
      <c r="E609" s="3">
        <v>1</v>
      </c>
      <c r="F609" s="3">
        <f t="shared" si="42"/>
        <v>3000</v>
      </c>
      <c r="G609" s="3">
        <f t="shared" si="43"/>
        <v>2013</v>
      </c>
    </row>
    <row r="610" spans="1:7" x14ac:dyDescent="0.3">
      <c r="A610" s="3" t="s">
        <v>10</v>
      </c>
      <c r="B610" s="3" t="s">
        <v>9</v>
      </c>
      <c r="C610" s="12">
        <v>41289</v>
      </c>
      <c r="D610" s="13">
        <v>19500</v>
      </c>
      <c r="E610" s="3">
        <v>6</v>
      </c>
      <c r="F610" s="3">
        <f t="shared" si="42"/>
        <v>3250</v>
      </c>
      <c r="G610" s="3">
        <f t="shared" si="43"/>
        <v>2013</v>
      </c>
    </row>
    <row r="611" spans="1:7" x14ac:dyDescent="0.3">
      <c r="A611" s="3" t="s">
        <v>10</v>
      </c>
      <c r="B611" s="3" t="s">
        <v>9</v>
      </c>
      <c r="C611" s="12">
        <v>41293</v>
      </c>
      <c r="D611" s="13">
        <v>4500</v>
      </c>
      <c r="E611" s="3">
        <v>2</v>
      </c>
      <c r="F611" s="3">
        <f t="shared" si="42"/>
        <v>2250</v>
      </c>
      <c r="G611" s="3">
        <f t="shared" si="43"/>
        <v>2013</v>
      </c>
    </row>
    <row r="612" spans="1:7" x14ac:dyDescent="0.3">
      <c r="A612" s="3" t="s">
        <v>10</v>
      </c>
      <c r="B612" s="3" t="s">
        <v>9</v>
      </c>
      <c r="C612" s="12">
        <v>41300</v>
      </c>
      <c r="D612" s="13">
        <v>7000</v>
      </c>
      <c r="E612" s="3">
        <v>3</v>
      </c>
      <c r="F612" s="3">
        <f t="shared" si="42"/>
        <v>2333.3333333333335</v>
      </c>
      <c r="G612" s="3">
        <f t="shared" si="43"/>
        <v>2013</v>
      </c>
    </row>
    <row r="613" spans="1:7" x14ac:dyDescent="0.3">
      <c r="A613" s="3" t="s">
        <v>10</v>
      </c>
      <c r="B613" s="3" t="s">
        <v>16</v>
      </c>
      <c r="C613" s="12">
        <v>40879</v>
      </c>
      <c r="D613" s="13">
        <v>10500</v>
      </c>
      <c r="E613" s="3">
        <v>3</v>
      </c>
      <c r="F613" s="3">
        <f t="shared" si="42"/>
        <v>3500</v>
      </c>
      <c r="G613" s="3">
        <f t="shared" si="43"/>
        <v>2011</v>
      </c>
    </row>
    <row r="614" spans="1:7" x14ac:dyDescent="0.3">
      <c r="A614" s="3" t="s">
        <v>10</v>
      </c>
      <c r="B614" s="3" t="s">
        <v>16</v>
      </c>
      <c r="C614" s="12">
        <v>40881</v>
      </c>
      <c r="D614" s="13">
        <v>14500</v>
      </c>
      <c r="E614" s="3">
        <v>5</v>
      </c>
      <c r="F614" s="3">
        <f t="shared" si="42"/>
        <v>2900</v>
      </c>
      <c r="G614" s="3">
        <f t="shared" si="43"/>
        <v>2011</v>
      </c>
    </row>
    <row r="615" spans="1:7" x14ac:dyDescent="0.3">
      <c r="A615" s="3" t="s">
        <v>10</v>
      </c>
      <c r="B615" s="3" t="s">
        <v>16</v>
      </c>
      <c r="C615" s="12">
        <v>40882</v>
      </c>
      <c r="D615" s="13">
        <v>5500</v>
      </c>
      <c r="E615" s="3">
        <v>4</v>
      </c>
      <c r="F615" s="3">
        <f t="shared" si="42"/>
        <v>1375</v>
      </c>
      <c r="G615" s="3">
        <f t="shared" si="43"/>
        <v>2011</v>
      </c>
    </row>
    <row r="616" spans="1:7" x14ac:dyDescent="0.3">
      <c r="A616" s="3" t="s">
        <v>10</v>
      </c>
      <c r="B616" s="3" t="s">
        <v>16</v>
      </c>
      <c r="C616" s="12">
        <v>40885</v>
      </c>
      <c r="D616" s="13">
        <v>84600</v>
      </c>
      <c r="E616" s="3">
        <v>19</v>
      </c>
      <c r="F616" s="3">
        <f t="shared" si="42"/>
        <v>4452.6315789473683</v>
      </c>
      <c r="G616" s="3">
        <f t="shared" si="43"/>
        <v>2011</v>
      </c>
    </row>
    <row r="617" spans="1:7" x14ac:dyDescent="0.3">
      <c r="A617" s="3" t="s">
        <v>10</v>
      </c>
      <c r="B617" s="3" t="s">
        <v>16</v>
      </c>
      <c r="C617" s="12">
        <v>40887</v>
      </c>
      <c r="D617" s="13">
        <v>21000</v>
      </c>
      <c r="E617" s="3">
        <v>4</v>
      </c>
      <c r="F617" s="3">
        <f t="shared" si="42"/>
        <v>5250</v>
      </c>
      <c r="G617" s="3">
        <f t="shared" si="43"/>
        <v>2011</v>
      </c>
    </row>
    <row r="618" spans="1:7" x14ac:dyDescent="0.3">
      <c r="A618" s="3" t="s">
        <v>10</v>
      </c>
      <c r="B618" s="3" t="s">
        <v>16</v>
      </c>
      <c r="C618" s="12">
        <v>40888</v>
      </c>
      <c r="D618" s="13">
        <v>6000</v>
      </c>
      <c r="E618" s="3">
        <v>1</v>
      </c>
      <c r="F618" s="3">
        <f t="shared" si="42"/>
        <v>6000</v>
      </c>
      <c r="G618" s="3">
        <f t="shared" si="43"/>
        <v>2011</v>
      </c>
    </row>
    <row r="619" spans="1:7" x14ac:dyDescent="0.3">
      <c r="A619" s="3" t="s">
        <v>10</v>
      </c>
      <c r="B619" s="3" t="s">
        <v>16</v>
      </c>
      <c r="C619" s="12">
        <v>40889</v>
      </c>
      <c r="D619" s="13">
        <v>6000</v>
      </c>
      <c r="E619" s="3">
        <v>2</v>
      </c>
      <c r="F619" s="3">
        <f t="shared" si="42"/>
        <v>3000</v>
      </c>
      <c r="G619" s="3">
        <f t="shared" si="43"/>
        <v>2011</v>
      </c>
    </row>
    <row r="620" spans="1:7" x14ac:dyDescent="0.3">
      <c r="A620" s="3" t="s">
        <v>10</v>
      </c>
      <c r="B620" s="3" t="s">
        <v>16</v>
      </c>
      <c r="C620" s="12">
        <v>40892</v>
      </c>
      <c r="D620" s="13">
        <v>15400</v>
      </c>
      <c r="E620" s="3">
        <v>8</v>
      </c>
      <c r="F620" s="3">
        <f t="shared" si="42"/>
        <v>1925</v>
      </c>
      <c r="G620" s="3">
        <f t="shared" si="43"/>
        <v>2011</v>
      </c>
    </row>
    <row r="621" spans="1:7" x14ac:dyDescent="0.3">
      <c r="A621" s="3" t="s">
        <v>10</v>
      </c>
      <c r="B621" s="3" t="s">
        <v>16</v>
      </c>
      <c r="C621" s="12">
        <v>40895</v>
      </c>
      <c r="D621" s="13">
        <v>10500</v>
      </c>
      <c r="E621" s="3">
        <v>4</v>
      </c>
      <c r="F621" s="3">
        <f t="shared" si="42"/>
        <v>2625</v>
      </c>
      <c r="G621" s="3">
        <f t="shared" si="43"/>
        <v>2011</v>
      </c>
    </row>
    <row r="622" spans="1:7" x14ac:dyDescent="0.3">
      <c r="A622" s="3" t="s">
        <v>10</v>
      </c>
      <c r="B622" s="3" t="s">
        <v>16</v>
      </c>
      <c r="C622" s="12">
        <v>40896</v>
      </c>
      <c r="D622" s="13">
        <v>38500</v>
      </c>
      <c r="E622" s="3">
        <v>15</v>
      </c>
      <c r="F622" s="3">
        <f t="shared" si="42"/>
        <v>2566.6666666666665</v>
      </c>
      <c r="G622" s="3">
        <f t="shared" si="43"/>
        <v>2011</v>
      </c>
    </row>
    <row r="623" spans="1:7" x14ac:dyDescent="0.3">
      <c r="A623" s="3" t="s">
        <v>10</v>
      </c>
      <c r="B623" s="3" t="s">
        <v>16</v>
      </c>
      <c r="C623" s="12">
        <v>40900</v>
      </c>
      <c r="D623" s="13">
        <v>10500</v>
      </c>
      <c r="E623" s="3">
        <v>3</v>
      </c>
      <c r="F623" s="3">
        <f t="shared" si="42"/>
        <v>3500</v>
      </c>
      <c r="G623" s="3">
        <f t="shared" si="43"/>
        <v>2011</v>
      </c>
    </row>
    <row r="624" spans="1:7" x14ac:dyDescent="0.3">
      <c r="A624" s="3" t="s">
        <v>10</v>
      </c>
      <c r="B624" s="3" t="s">
        <v>16</v>
      </c>
      <c r="C624" s="12">
        <v>40913</v>
      </c>
      <c r="D624" s="13">
        <v>29000</v>
      </c>
      <c r="E624" s="3">
        <v>10</v>
      </c>
      <c r="F624" s="3">
        <f t="shared" si="42"/>
        <v>2900</v>
      </c>
      <c r="G624" s="3">
        <f t="shared" si="43"/>
        <v>2012</v>
      </c>
    </row>
    <row r="625" spans="1:7" x14ac:dyDescent="0.3">
      <c r="A625" s="3" t="s">
        <v>10</v>
      </c>
      <c r="B625" s="3" t="s">
        <v>16</v>
      </c>
      <c r="C625" s="12">
        <v>40916</v>
      </c>
      <c r="D625" s="13">
        <v>8100</v>
      </c>
      <c r="E625" s="3">
        <v>5</v>
      </c>
      <c r="F625" s="3">
        <f t="shared" si="42"/>
        <v>1620</v>
      </c>
      <c r="G625" s="3">
        <f t="shared" si="43"/>
        <v>2012</v>
      </c>
    </row>
    <row r="626" spans="1:7" x14ac:dyDescent="0.3">
      <c r="A626" s="3" t="s">
        <v>10</v>
      </c>
      <c r="B626" s="3" t="s">
        <v>16</v>
      </c>
      <c r="C626" s="12">
        <v>40917</v>
      </c>
      <c r="D626" s="13">
        <v>2000</v>
      </c>
      <c r="E626" s="3">
        <v>1</v>
      </c>
      <c r="F626" s="3">
        <f t="shared" si="42"/>
        <v>2000</v>
      </c>
      <c r="G626" s="3">
        <f t="shared" si="43"/>
        <v>2012</v>
      </c>
    </row>
    <row r="627" spans="1:7" x14ac:dyDescent="0.3">
      <c r="A627" s="3" t="s">
        <v>10</v>
      </c>
      <c r="B627" s="3" t="s">
        <v>16</v>
      </c>
      <c r="C627" s="12">
        <v>40920</v>
      </c>
      <c r="D627" s="13">
        <v>9750</v>
      </c>
      <c r="E627" s="3">
        <v>5</v>
      </c>
      <c r="F627" s="3">
        <f t="shared" si="42"/>
        <v>1950</v>
      </c>
      <c r="G627" s="3">
        <f t="shared" si="43"/>
        <v>2012</v>
      </c>
    </row>
    <row r="628" spans="1:7" x14ac:dyDescent="0.3">
      <c r="A628" s="3" t="s">
        <v>10</v>
      </c>
      <c r="B628" s="3" t="s">
        <v>16</v>
      </c>
      <c r="C628" s="12">
        <v>40922</v>
      </c>
      <c r="D628" s="13">
        <v>9000</v>
      </c>
      <c r="E628" s="3">
        <v>5</v>
      </c>
      <c r="F628" s="3">
        <f t="shared" si="42"/>
        <v>1800</v>
      </c>
      <c r="G628" s="3">
        <f t="shared" si="43"/>
        <v>2012</v>
      </c>
    </row>
    <row r="629" spans="1:7" x14ac:dyDescent="0.3">
      <c r="A629" s="3" t="s">
        <v>10</v>
      </c>
      <c r="B629" s="3" t="s">
        <v>16</v>
      </c>
      <c r="C629" s="12">
        <v>40923</v>
      </c>
      <c r="D629" s="13">
        <v>20000</v>
      </c>
      <c r="E629" s="3">
        <v>5</v>
      </c>
      <c r="F629" s="3">
        <f t="shared" si="42"/>
        <v>4000</v>
      </c>
      <c r="G629" s="3">
        <f t="shared" si="43"/>
        <v>2012</v>
      </c>
    </row>
    <row r="630" spans="1:7" x14ac:dyDescent="0.3">
      <c r="A630" s="3" t="s">
        <v>10</v>
      </c>
      <c r="B630" s="3" t="s">
        <v>16</v>
      </c>
      <c r="C630" s="12">
        <v>40927</v>
      </c>
      <c r="D630" s="13">
        <v>24950</v>
      </c>
      <c r="E630" s="3">
        <v>7</v>
      </c>
      <c r="F630" s="3">
        <f t="shared" si="42"/>
        <v>3564.2857142857142</v>
      </c>
      <c r="G630" s="3">
        <f t="shared" si="43"/>
        <v>2012</v>
      </c>
    </row>
    <row r="631" spans="1:7" x14ac:dyDescent="0.3">
      <c r="A631" s="3" t="s">
        <v>10</v>
      </c>
      <c r="B631" s="3" t="s">
        <v>16</v>
      </c>
      <c r="C631" s="12">
        <v>40928</v>
      </c>
      <c r="D631" s="13">
        <v>2500</v>
      </c>
      <c r="E631" s="3">
        <v>1</v>
      </c>
      <c r="F631" s="3">
        <f t="shared" si="42"/>
        <v>2500</v>
      </c>
      <c r="G631" s="3">
        <f t="shared" si="43"/>
        <v>2012</v>
      </c>
    </row>
    <row r="632" spans="1:7" x14ac:dyDescent="0.3">
      <c r="A632" s="3" t="s">
        <v>10</v>
      </c>
      <c r="B632" s="3" t="s">
        <v>16</v>
      </c>
      <c r="C632" s="12">
        <v>40931</v>
      </c>
      <c r="D632" s="13">
        <v>45000</v>
      </c>
      <c r="E632" s="3">
        <v>13</v>
      </c>
      <c r="F632" s="3">
        <f t="shared" si="42"/>
        <v>3461.5384615384614</v>
      </c>
      <c r="G632" s="3">
        <f t="shared" si="43"/>
        <v>2012</v>
      </c>
    </row>
    <row r="633" spans="1:7" x14ac:dyDescent="0.3">
      <c r="A633" s="3" t="s">
        <v>10</v>
      </c>
      <c r="B633" s="3" t="s">
        <v>16</v>
      </c>
      <c r="C633" s="12">
        <v>40934</v>
      </c>
      <c r="D633" s="13">
        <v>8000</v>
      </c>
      <c r="E633" s="3">
        <v>4</v>
      </c>
      <c r="F633" s="3">
        <f t="shared" si="42"/>
        <v>2000</v>
      </c>
      <c r="G633" s="3">
        <f t="shared" si="43"/>
        <v>2012</v>
      </c>
    </row>
    <row r="634" spans="1:7" x14ac:dyDescent="0.3">
      <c r="A634" s="3" t="s">
        <v>10</v>
      </c>
      <c r="B634" s="3" t="s">
        <v>16</v>
      </c>
      <c r="C634" s="12">
        <v>40935</v>
      </c>
      <c r="D634" s="13">
        <v>3600</v>
      </c>
      <c r="E634" s="3">
        <v>2</v>
      </c>
      <c r="F634" s="3">
        <f t="shared" si="42"/>
        <v>1800</v>
      </c>
      <c r="G634" s="3">
        <f t="shared" si="43"/>
        <v>2012</v>
      </c>
    </row>
    <row r="635" spans="1:7" x14ac:dyDescent="0.3">
      <c r="A635" s="3" t="s">
        <v>10</v>
      </c>
      <c r="B635" s="3" t="s">
        <v>16</v>
      </c>
      <c r="C635" s="12">
        <v>40941</v>
      </c>
      <c r="D635" s="13">
        <v>20500</v>
      </c>
      <c r="E635" s="3">
        <v>8</v>
      </c>
      <c r="F635" s="3">
        <f t="shared" si="42"/>
        <v>2562.5</v>
      </c>
      <c r="G635" s="3">
        <f t="shared" si="43"/>
        <v>2012</v>
      </c>
    </row>
    <row r="636" spans="1:7" x14ac:dyDescent="0.3">
      <c r="A636" s="3" t="s">
        <v>10</v>
      </c>
      <c r="B636" s="3" t="s">
        <v>16</v>
      </c>
      <c r="C636" s="12">
        <v>40943</v>
      </c>
      <c r="D636" s="13">
        <v>3000</v>
      </c>
      <c r="E636" s="3">
        <v>3</v>
      </c>
      <c r="F636" s="3">
        <f t="shared" si="42"/>
        <v>1000</v>
      </c>
      <c r="G636" s="3">
        <f t="shared" si="43"/>
        <v>2012</v>
      </c>
    </row>
    <row r="637" spans="1:7" x14ac:dyDescent="0.3">
      <c r="A637" s="3" t="s">
        <v>10</v>
      </c>
      <c r="B637" s="3" t="s">
        <v>16</v>
      </c>
      <c r="C637" s="12">
        <v>40944</v>
      </c>
      <c r="D637" s="13">
        <v>5000</v>
      </c>
      <c r="E637" s="3">
        <v>3</v>
      </c>
      <c r="F637" s="3">
        <f t="shared" si="42"/>
        <v>1666.6666666666667</v>
      </c>
      <c r="G637" s="3">
        <f t="shared" si="43"/>
        <v>2012</v>
      </c>
    </row>
    <row r="638" spans="1:7" x14ac:dyDescent="0.3">
      <c r="A638" s="3" t="s">
        <v>10</v>
      </c>
      <c r="B638" s="3" t="s">
        <v>16</v>
      </c>
      <c r="C638" s="12">
        <v>40945</v>
      </c>
      <c r="D638" s="13">
        <v>4000</v>
      </c>
      <c r="E638" s="3">
        <v>2</v>
      </c>
      <c r="F638" s="3">
        <f t="shared" si="42"/>
        <v>2000</v>
      </c>
      <c r="G638" s="3">
        <f t="shared" si="43"/>
        <v>2012</v>
      </c>
    </row>
    <row r="639" spans="1:7" x14ac:dyDescent="0.3">
      <c r="A639" s="3" t="s">
        <v>10</v>
      </c>
      <c r="B639" s="3" t="s">
        <v>16</v>
      </c>
      <c r="C639" s="12">
        <v>40948</v>
      </c>
      <c r="D639" s="13">
        <v>43700</v>
      </c>
      <c r="E639" s="3">
        <v>15</v>
      </c>
      <c r="F639" s="3">
        <f t="shared" si="42"/>
        <v>2913.3333333333335</v>
      </c>
      <c r="G639" s="3">
        <f t="shared" si="43"/>
        <v>2012</v>
      </c>
    </row>
    <row r="640" spans="1:7" x14ac:dyDescent="0.3">
      <c r="A640" s="3" t="s">
        <v>10</v>
      </c>
      <c r="B640" s="3" t="s">
        <v>16</v>
      </c>
      <c r="C640" s="12">
        <v>40949</v>
      </c>
      <c r="D640" s="13">
        <v>6600</v>
      </c>
      <c r="E640" s="3">
        <v>3</v>
      </c>
      <c r="F640" s="3">
        <f t="shared" si="42"/>
        <v>2200</v>
      </c>
      <c r="G640" s="3">
        <f t="shared" si="43"/>
        <v>2012</v>
      </c>
    </row>
    <row r="641" spans="1:7" x14ac:dyDescent="0.3">
      <c r="A641" s="3" t="s">
        <v>10</v>
      </c>
      <c r="B641" s="3" t="s">
        <v>16</v>
      </c>
      <c r="C641" s="12">
        <v>40951</v>
      </c>
      <c r="D641" s="13">
        <v>46000</v>
      </c>
      <c r="E641" s="3">
        <v>12</v>
      </c>
      <c r="F641" s="3">
        <f t="shared" si="42"/>
        <v>3833.3333333333335</v>
      </c>
      <c r="G641" s="3">
        <f t="shared" si="43"/>
        <v>2012</v>
      </c>
    </row>
    <row r="642" spans="1:7" x14ac:dyDescent="0.3">
      <c r="A642" s="3" t="s">
        <v>10</v>
      </c>
      <c r="B642" s="3" t="s">
        <v>16</v>
      </c>
      <c r="C642" s="12">
        <v>40955</v>
      </c>
      <c r="D642" s="13">
        <v>25500</v>
      </c>
      <c r="E642" s="3">
        <v>7</v>
      </c>
      <c r="F642" s="3">
        <f t="shared" ref="F642:F705" si="44">D642/E642</f>
        <v>3642.8571428571427</v>
      </c>
      <c r="G642" s="3">
        <f t="shared" si="43"/>
        <v>2012</v>
      </c>
    </row>
    <row r="643" spans="1:7" x14ac:dyDescent="0.3">
      <c r="A643" s="3" t="s">
        <v>10</v>
      </c>
      <c r="B643" s="3" t="s">
        <v>16</v>
      </c>
      <c r="C643" s="12">
        <v>40956</v>
      </c>
      <c r="D643" s="13">
        <v>5000</v>
      </c>
      <c r="E643" s="3">
        <v>3</v>
      </c>
      <c r="F643" s="3">
        <f t="shared" si="44"/>
        <v>1666.6666666666667</v>
      </c>
      <c r="G643" s="3">
        <f t="shared" ref="G643:G706" si="45">YEAR(C643)</f>
        <v>2012</v>
      </c>
    </row>
    <row r="644" spans="1:7" x14ac:dyDescent="0.3">
      <c r="A644" s="3" t="s">
        <v>10</v>
      </c>
      <c r="B644" s="3" t="s">
        <v>16</v>
      </c>
      <c r="C644" s="12">
        <v>40958</v>
      </c>
      <c r="D644" s="13">
        <v>19500</v>
      </c>
      <c r="E644" s="3">
        <v>4</v>
      </c>
      <c r="F644" s="3">
        <f t="shared" si="44"/>
        <v>4875</v>
      </c>
      <c r="G644" s="3">
        <f t="shared" si="45"/>
        <v>2012</v>
      </c>
    </row>
    <row r="645" spans="1:7" x14ac:dyDescent="0.3">
      <c r="A645" s="3" t="s">
        <v>10</v>
      </c>
      <c r="B645" s="3" t="s">
        <v>16</v>
      </c>
      <c r="C645" s="12">
        <v>40962</v>
      </c>
      <c r="D645" s="13">
        <v>41000</v>
      </c>
      <c r="E645" s="3">
        <v>11</v>
      </c>
      <c r="F645" s="3">
        <f t="shared" si="44"/>
        <v>3727.2727272727275</v>
      </c>
      <c r="G645" s="3">
        <f t="shared" si="45"/>
        <v>2012</v>
      </c>
    </row>
    <row r="646" spans="1:7" x14ac:dyDescent="0.3">
      <c r="A646" s="3" t="s">
        <v>10</v>
      </c>
      <c r="B646" s="3" t="s">
        <v>16</v>
      </c>
      <c r="C646" s="12">
        <v>40964</v>
      </c>
      <c r="D646" s="13">
        <v>10000</v>
      </c>
      <c r="E646" s="3">
        <v>2</v>
      </c>
      <c r="F646" s="3">
        <f t="shared" si="44"/>
        <v>5000</v>
      </c>
      <c r="G646" s="3">
        <f t="shared" si="45"/>
        <v>2012</v>
      </c>
    </row>
    <row r="647" spans="1:7" x14ac:dyDescent="0.3">
      <c r="A647" s="3" t="s">
        <v>10</v>
      </c>
      <c r="B647" s="3" t="s">
        <v>16</v>
      </c>
      <c r="C647" s="12">
        <v>40970</v>
      </c>
      <c r="D647" s="13">
        <v>13500</v>
      </c>
      <c r="E647" s="3">
        <v>5</v>
      </c>
      <c r="F647" s="3">
        <f t="shared" si="44"/>
        <v>2700</v>
      </c>
      <c r="G647" s="3">
        <f t="shared" si="45"/>
        <v>2012</v>
      </c>
    </row>
    <row r="648" spans="1:7" x14ac:dyDescent="0.3">
      <c r="A648" s="3" t="s">
        <v>10</v>
      </c>
      <c r="B648" s="3" t="s">
        <v>16</v>
      </c>
      <c r="C648" s="12">
        <v>40972</v>
      </c>
      <c r="D648" s="13">
        <v>25000</v>
      </c>
      <c r="E648" s="3">
        <v>4</v>
      </c>
      <c r="F648" s="3">
        <f t="shared" si="44"/>
        <v>6250</v>
      </c>
      <c r="G648" s="3">
        <f t="shared" si="45"/>
        <v>2012</v>
      </c>
    </row>
    <row r="649" spans="1:7" x14ac:dyDescent="0.3">
      <c r="A649" s="3" t="s">
        <v>10</v>
      </c>
      <c r="B649" s="3" t="s">
        <v>16</v>
      </c>
      <c r="C649" s="12">
        <v>40973</v>
      </c>
      <c r="D649" s="13">
        <v>9800</v>
      </c>
      <c r="E649" s="3">
        <v>3</v>
      </c>
      <c r="F649" s="3">
        <f t="shared" si="44"/>
        <v>3266.6666666666665</v>
      </c>
      <c r="G649" s="3">
        <f t="shared" si="45"/>
        <v>2012</v>
      </c>
    </row>
    <row r="650" spans="1:7" x14ac:dyDescent="0.3">
      <c r="A650" s="3" t="s">
        <v>10</v>
      </c>
      <c r="B650" s="3" t="s">
        <v>16</v>
      </c>
      <c r="C650" s="12">
        <v>40978</v>
      </c>
      <c r="D650" s="13">
        <v>29500</v>
      </c>
      <c r="E650" s="3">
        <v>8</v>
      </c>
      <c r="F650" s="3">
        <f t="shared" si="44"/>
        <v>3687.5</v>
      </c>
      <c r="G650" s="3">
        <f t="shared" si="45"/>
        <v>2012</v>
      </c>
    </row>
    <row r="651" spans="1:7" x14ac:dyDescent="0.3">
      <c r="A651" s="3" t="s">
        <v>10</v>
      </c>
      <c r="B651" s="3" t="s">
        <v>16</v>
      </c>
      <c r="C651" s="12">
        <v>40980</v>
      </c>
      <c r="D651" s="13">
        <v>34400</v>
      </c>
      <c r="E651" s="3">
        <v>10</v>
      </c>
      <c r="F651" s="3">
        <f t="shared" si="44"/>
        <v>3440</v>
      </c>
      <c r="G651" s="3">
        <f t="shared" si="45"/>
        <v>2012</v>
      </c>
    </row>
    <row r="652" spans="1:7" x14ac:dyDescent="0.3">
      <c r="A652" s="3" t="s">
        <v>10</v>
      </c>
      <c r="B652" s="3" t="s">
        <v>16</v>
      </c>
      <c r="C652" s="12">
        <v>40984</v>
      </c>
      <c r="D652" s="13">
        <v>48050</v>
      </c>
      <c r="E652" s="3">
        <v>12</v>
      </c>
      <c r="F652" s="3">
        <f t="shared" si="44"/>
        <v>4004.1666666666665</v>
      </c>
      <c r="G652" s="3">
        <f t="shared" si="45"/>
        <v>2012</v>
      </c>
    </row>
    <row r="653" spans="1:7" x14ac:dyDescent="0.3">
      <c r="A653" s="3" t="s">
        <v>10</v>
      </c>
      <c r="B653" s="3" t="s">
        <v>16</v>
      </c>
      <c r="C653" s="12">
        <v>40987</v>
      </c>
      <c r="D653" s="13">
        <v>30500</v>
      </c>
      <c r="E653" s="3">
        <v>7</v>
      </c>
      <c r="F653" s="3">
        <f t="shared" si="44"/>
        <v>4357.1428571428569</v>
      </c>
      <c r="G653" s="3">
        <f t="shared" si="45"/>
        <v>2012</v>
      </c>
    </row>
    <row r="654" spans="1:7" x14ac:dyDescent="0.3">
      <c r="A654" s="3" t="s">
        <v>10</v>
      </c>
      <c r="B654" s="3" t="s">
        <v>16</v>
      </c>
      <c r="C654" s="12">
        <v>40994</v>
      </c>
      <c r="D654" s="13">
        <v>39000</v>
      </c>
      <c r="E654" s="3">
        <v>14</v>
      </c>
      <c r="F654" s="3">
        <f t="shared" si="44"/>
        <v>2785.7142857142858</v>
      </c>
      <c r="G654" s="3">
        <f t="shared" si="45"/>
        <v>2012</v>
      </c>
    </row>
    <row r="655" spans="1:7" x14ac:dyDescent="0.3">
      <c r="A655" s="3" t="s">
        <v>10</v>
      </c>
      <c r="B655" s="3" t="s">
        <v>16</v>
      </c>
      <c r="C655" s="12">
        <v>40995</v>
      </c>
      <c r="D655" s="13">
        <v>33500</v>
      </c>
      <c r="E655" s="3">
        <v>7</v>
      </c>
      <c r="F655" s="3">
        <f t="shared" si="44"/>
        <v>4785.7142857142853</v>
      </c>
      <c r="G655" s="3">
        <f t="shared" si="45"/>
        <v>2012</v>
      </c>
    </row>
    <row r="656" spans="1:7" x14ac:dyDescent="0.3">
      <c r="A656" s="3" t="s">
        <v>10</v>
      </c>
      <c r="B656" s="3" t="s">
        <v>16</v>
      </c>
      <c r="C656" s="12">
        <v>40998</v>
      </c>
      <c r="D656" s="13">
        <v>34500</v>
      </c>
      <c r="E656" s="3">
        <v>6</v>
      </c>
      <c r="F656" s="3">
        <f t="shared" si="44"/>
        <v>5750</v>
      </c>
      <c r="G656" s="3">
        <f t="shared" si="45"/>
        <v>2012</v>
      </c>
    </row>
    <row r="657" spans="1:7" x14ac:dyDescent="0.3">
      <c r="A657" s="3" t="s">
        <v>10</v>
      </c>
      <c r="B657" s="3" t="s">
        <v>16</v>
      </c>
      <c r="C657" s="12">
        <v>41001</v>
      </c>
      <c r="D657" s="13">
        <v>28500</v>
      </c>
      <c r="E657" s="3">
        <v>6</v>
      </c>
      <c r="F657" s="3">
        <f t="shared" si="44"/>
        <v>4750</v>
      </c>
      <c r="G657" s="3">
        <f t="shared" si="45"/>
        <v>2012</v>
      </c>
    </row>
    <row r="658" spans="1:7" x14ac:dyDescent="0.3">
      <c r="A658" s="3" t="s">
        <v>10</v>
      </c>
      <c r="B658" s="3" t="s">
        <v>16</v>
      </c>
      <c r="C658" s="12">
        <v>41005</v>
      </c>
      <c r="D658" s="13">
        <v>5000</v>
      </c>
      <c r="E658" s="3">
        <v>2</v>
      </c>
      <c r="F658" s="3">
        <f t="shared" si="44"/>
        <v>2500</v>
      </c>
      <c r="G658" s="3">
        <f t="shared" si="45"/>
        <v>2012</v>
      </c>
    </row>
    <row r="659" spans="1:7" x14ac:dyDescent="0.3">
      <c r="A659" s="3" t="s">
        <v>10</v>
      </c>
      <c r="B659" s="3" t="s">
        <v>16</v>
      </c>
      <c r="C659" s="12">
        <v>41007</v>
      </c>
      <c r="D659" s="13">
        <v>47950</v>
      </c>
      <c r="E659" s="3">
        <v>8</v>
      </c>
      <c r="F659" s="3">
        <f t="shared" si="44"/>
        <v>5993.75</v>
      </c>
      <c r="G659" s="3">
        <f t="shared" si="45"/>
        <v>2012</v>
      </c>
    </row>
    <row r="660" spans="1:7" x14ac:dyDescent="0.3">
      <c r="A660" s="3" t="s">
        <v>10</v>
      </c>
      <c r="B660" s="3" t="s">
        <v>16</v>
      </c>
      <c r="C660" s="12">
        <v>41009</v>
      </c>
      <c r="D660" s="13">
        <v>18500</v>
      </c>
      <c r="E660" s="3">
        <v>6</v>
      </c>
      <c r="F660" s="3">
        <f t="shared" si="44"/>
        <v>3083.3333333333335</v>
      </c>
      <c r="G660" s="3">
        <f t="shared" si="45"/>
        <v>2012</v>
      </c>
    </row>
    <row r="661" spans="1:7" x14ac:dyDescent="0.3">
      <c r="A661" s="3" t="s">
        <v>10</v>
      </c>
      <c r="B661" s="3" t="s">
        <v>16</v>
      </c>
      <c r="C661" s="12">
        <v>41012</v>
      </c>
      <c r="D661" s="13">
        <v>6500</v>
      </c>
      <c r="E661" s="3">
        <v>3</v>
      </c>
      <c r="F661" s="3">
        <f t="shared" si="44"/>
        <v>2166.6666666666665</v>
      </c>
      <c r="G661" s="3">
        <f t="shared" si="45"/>
        <v>2012</v>
      </c>
    </row>
    <row r="662" spans="1:7" x14ac:dyDescent="0.3">
      <c r="A662" s="3" t="s">
        <v>10</v>
      </c>
      <c r="B662" s="3" t="s">
        <v>16</v>
      </c>
      <c r="C662" s="12">
        <v>41013</v>
      </c>
      <c r="D662" s="13">
        <v>10700</v>
      </c>
      <c r="E662" s="3">
        <v>7</v>
      </c>
      <c r="F662" s="3">
        <f t="shared" si="44"/>
        <v>1528.5714285714287</v>
      </c>
      <c r="G662" s="3">
        <f t="shared" si="45"/>
        <v>2012</v>
      </c>
    </row>
    <row r="663" spans="1:7" x14ac:dyDescent="0.3">
      <c r="A663" s="3" t="s">
        <v>10</v>
      </c>
      <c r="B663" s="3" t="s">
        <v>16</v>
      </c>
      <c r="C663" s="12">
        <v>41014</v>
      </c>
      <c r="D663" s="13">
        <v>21000</v>
      </c>
      <c r="E663" s="3">
        <v>6</v>
      </c>
      <c r="F663" s="3">
        <f t="shared" si="44"/>
        <v>3500</v>
      </c>
      <c r="G663" s="3">
        <f t="shared" si="45"/>
        <v>2012</v>
      </c>
    </row>
    <row r="664" spans="1:7" x14ac:dyDescent="0.3">
      <c r="A664" s="3" t="s">
        <v>10</v>
      </c>
      <c r="B664" s="3" t="s">
        <v>16</v>
      </c>
      <c r="C664" s="12">
        <v>41015</v>
      </c>
      <c r="D664" s="13">
        <v>1000</v>
      </c>
      <c r="E664" s="3">
        <v>2</v>
      </c>
      <c r="F664" s="3">
        <f t="shared" si="44"/>
        <v>500</v>
      </c>
      <c r="G664" s="3">
        <f t="shared" si="45"/>
        <v>2012</v>
      </c>
    </row>
    <row r="665" spans="1:7" x14ac:dyDescent="0.3">
      <c r="A665" s="3" t="s">
        <v>10</v>
      </c>
      <c r="B665" s="3" t="s">
        <v>16</v>
      </c>
      <c r="C665" s="12">
        <v>41016</v>
      </c>
      <c r="D665" s="13">
        <v>14500</v>
      </c>
      <c r="E665" s="3">
        <v>6</v>
      </c>
      <c r="F665" s="3">
        <f t="shared" si="44"/>
        <v>2416.6666666666665</v>
      </c>
      <c r="G665" s="3">
        <f t="shared" si="45"/>
        <v>2012</v>
      </c>
    </row>
    <row r="666" spans="1:7" x14ac:dyDescent="0.3">
      <c r="A666" s="3" t="s">
        <v>10</v>
      </c>
      <c r="B666" s="3" t="s">
        <v>16</v>
      </c>
      <c r="C666" s="12">
        <v>41020</v>
      </c>
      <c r="D666" s="13">
        <v>2000</v>
      </c>
      <c r="E666" s="3">
        <v>1</v>
      </c>
      <c r="F666" s="3">
        <f t="shared" si="44"/>
        <v>2000</v>
      </c>
      <c r="G666" s="3">
        <f t="shared" si="45"/>
        <v>2012</v>
      </c>
    </row>
    <row r="667" spans="1:7" x14ac:dyDescent="0.3">
      <c r="A667" s="3" t="s">
        <v>10</v>
      </c>
      <c r="B667" s="3" t="s">
        <v>16</v>
      </c>
      <c r="C667" s="12">
        <v>41022</v>
      </c>
      <c r="D667" s="13">
        <v>26000</v>
      </c>
      <c r="E667" s="3">
        <v>6</v>
      </c>
      <c r="F667" s="3">
        <f t="shared" si="44"/>
        <v>4333.333333333333</v>
      </c>
      <c r="G667" s="3">
        <f t="shared" si="45"/>
        <v>2012</v>
      </c>
    </row>
    <row r="668" spans="1:7" x14ac:dyDescent="0.3">
      <c r="A668" s="3" t="s">
        <v>10</v>
      </c>
      <c r="B668" s="3" t="s">
        <v>16</v>
      </c>
      <c r="C668" s="12">
        <v>41023</v>
      </c>
      <c r="D668" s="13">
        <v>12500</v>
      </c>
      <c r="E668" s="3">
        <v>7</v>
      </c>
      <c r="F668" s="3">
        <f t="shared" si="44"/>
        <v>1785.7142857142858</v>
      </c>
      <c r="G668" s="3">
        <f t="shared" si="45"/>
        <v>2012</v>
      </c>
    </row>
    <row r="669" spans="1:7" x14ac:dyDescent="0.3">
      <c r="A669" s="3" t="s">
        <v>10</v>
      </c>
      <c r="B669" s="3" t="s">
        <v>16</v>
      </c>
      <c r="C669" s="12">
        <v>41026</v>
      </c>
      <c r="D669" s="13">
        <v>32400</v>
      </c>
      <c r="E669" s="3">
        <v>11</v>
      </c>
      <c r="F669" s="3">
        <f t="shared" si="44"/>
        <v>2945.4545454545455</v>
      </c>
      <c r="G669" s="3">
        <f t="shared" si="45"/>
        <v>2012</v>
      </c>
    </row>
    <row r="670" spans="1:7" x14ac:dyDescent="0.3">
      <c r="A670" s="3" t="s">
        <v>10</v>
      </c>
      <c r="B670" s="3" t="s">
        <v>16</v>
      </c>
      <c r="C670" s="12">
        <v>41033</v>
      </c>
      <c r="D670" s="13">
        <v>20500</v>
      </c>
      <c r="E670" s="3">
        <v>10</v>
      </c>
      <c r="F670" s="3">
        <f t="shared" si="44"/>
        <v>2050</v>
      </c>
      <c r="G670" s="3">
        <f t="shared" si="45"/>
        <v>2012</v>
      </c>
    </row>
    <row r="671" spans="1:7" x14ac:dyDescent="0.3">
      <c r="A671" s="3" t="s">
        <v>10</v>
      </c>
      <c r="B671" s="3" t="s">
        <v>16</v>
      </c>
      <c r="C671" s="12">
        <v>41034</v>
      </c>
      <c r="D671" s="13">
        <v>13000</v>
      </c>
      <c r="E671" s="3">
        <v>4</v>
      </c>
      <c r="F671" s="3">
        <f t="shared" si="44"/>
        <v>3250</v>
      </c>
      <c r="G671" s="3">
        <f t="shared" si="45"/>
        <v>2012</v>
      </c>
    </row>
    <row r="672" spans="1:7" x14ac:dyDescent="0.3">
      <c r="A672" s="3" t="s">
        <v>10</v>
      </c>
      <c r="B672" s="3" t="s">
        <v>16</v>
      </c>
      <c r="C672" s="12">
        <v>41035</v>
      </c>
      <c r="D672" s="13">
        <v>3300</v>
      </c>
      <c r="E672" s="3">
        <v>2</v>
      </c>
      <c r="F672" s="3">
        <f t="shared" si="44"/>
        <v>1650</v>
      </c>
      <c r="G672" s="3">
        <f t="shared" si="45"/>
        <v>2012</v>
      </c>
    </row>
    <row r="673" spans="1:7" x14ac:dyDescent="0.3">
      <c r="A673" s="3" t="s">
        <v>10</v>
      </c>
      <c r="B673" s="3" t="s">
        <v>16</v>
      </c>
      <c r="C673" s="12">
        <v>41037</v>
      </c>
      <c r="D673" s="13">
        <v>55500</v>
      </c>
      <c r="E673" s="3">
        <v>13</v>
      </c>
      <c r="F673" s="3">
        <f t="shared" si="44"/>
        <v>4269.2307692307695</v>
      </c>
      <c r="G673" s="3">
        <f t="shared" si="45"/>
        <v>2012</v>
      </c>
    </row>
    <row r="674" spans="1:7" x14ac:dyDescent="0.3">
      <c r="A674" s="3" t="s">
        <v>10</v>
      </c>
      <c r="B674" s="3" t="s">
        <v>16</v>
      </c>
      <c r="C674" s="12">
        <v>41041</v>
      </c>
      <c r="D674" s="13">
        <v>30100</v>
      </c>
      <c r="E674" s="3">
        <v>9</v>
      </c>
      <c r="F674" s="3">
        <f t="shared" si="44"/>
        <v>3344.4444444444443</v>
      </c>
      <c r="G674" s="3">
        <f t="shared" si="45"/>
        <v>2012</v>
      </c>
    </row>
    <row r="675" spans="1:7" x14ac:dyDescent="0.3">
      <c r="A675" s="3" t="s">
        <v>10</v>
      </c>
      <c r="B675" s="3" t="s">
        <v>16</v>
      </c>
      <c r="C675" s="12">
        <v>41043</v>
      </c>
      <c r="D675" s="13">
        <v>1000</v>
      </c>
      <c r="E675" s="3">
        <v>2</v>
      </c>
      <c r="F675" s="3">
        <f t="shared" si="44"/>
        <v>500</v>
      </c>
      <c r="G675" s="3">
        <f t="shared" si="45"/>
        <v>2012</v>
      </c>
    </row>
    <row r="676" spans="1:7" x14ac:dyDescent="0.3">
      <c r="A676" s="3" t="s">
        <v>10</v>
      </c>
      <c r="B676" s="3" t="s">
        <v>16</v>
      </c>
      <c r="C676" s="12">
        <v>41044</v>
      </c>
      <c r="D676" s="13">
        <v>4700</v>
      </c>
      <c r="E676" s="3">
        <v>4</v>
      </c>
      <c r="F676" s="3">
        <f t="shared" si="44"/>
        <v>1175</v>
      </c>
      <c r="G676" s="3">
        <f t="shared" si="45"/>
        <v>2012</v>
      </c>
    </row>
    <row r="677" spans="1:7" x14ac:dyDescent="0.3">
      <c r="A677" s="3" t="s">
        <v>10</v>
      </c>
      <c r="B677" s="3" t="s">
        <v>16</v>
      </c>
      <c r="C677" s="12">
        <v>41048</v>
      </c>
      <c r="D677" s="13">
        <v>7000</v>
      </c>
      <c r="E677" s="3">
        <v>3</v>
      </c>
      <c r="F677" s="3">
        <f t="shared" si="44"/>
        <v>2333.3333333333335</v>
      </c>
      <c r="G677" s="3">
        <f t="shared" si="45"/>
        <v>2012</v>
      </c>
    </row>
    <row r="678" spans="1:7" x14ac:dyDescent="0.3">
      <c r="A678" s="3" t="s">
        <v>10</v>
      </c>
      <c r="B678" s="3" t="s">
        <v>16</v>
      </c>
      <c r="C678" s="12">
        <v>41049</v>
      </c>
      <c r="D678" s="13">
        <v>12000</v>
      </c>
      <c r="E678" s="3">
        <v>2</v>
      </c>
      <c r="F678" s="3">
        <f t="shared" si="44"/>
        <v>6000</v>
      </c>
      <c r="G678" s="3">
        <f t="shared" si="45"/>
        <v>2012</v>
      </c>
    </row>
    <row r="679" spans="1:7" x14ac:dyDescent="0.3">
      <c r="A679" s="3" t="s">
        <v>10</v>
      </c>
      <c r="B679" s="3" t="s">
        <v>16</v>
      </c>
      <c r="C679" s="12">
        <v>41050</v>
      </c>
      <c r="D679" s="13">
        <v>8000</v>
      </c>
      <c r="E679" s="3">
        <v>1</v>
      </c>
      <c r="F679" s="3">
        <f t="shared" si="44"/>
        <v>8000</v>
      </c>
      <c r="G679" s="3">
        <f t="shared" si="45"/>
        <v>2012</v>
      </c>
    </row>
    <row r="680" spans="1:7" x14ac:dyDescent="0.3">
      <c r="A680" s="3" t="s">
        <v>10</v>
      </c>
      <c r="B680" s="3" t="s">
        <v>16</v>
      </c>
      <c r="C680" s="12">
        <v>41054</v>
      </c>
      <c r="D680" s="13">
        <v>23000</v>
      </c>
      <c r="E680" s="3">
        <v>8</v>
      </c>
      <c r="F680" s="3">
        <f t="shared" si="44"/>
        <v>2875</v>
      </c>
      <c r="G680" s="3">
        <f t="shared" si="45"/>
        <v>2012</v>
      </c>
    </row>
    <row r="681" spans="1:7" x14ac:dyDescent="0.3">
      <c r="A681" s="3" t="s">
        <v>10</v>
      </c>
      <c r="B681" s="3" t="s">
        <v>16</v>
      </c>
      <c r="C681" s="12">
        <v>41062</v>
      </c>
      <c r="D681" s="13">
        <v>5000</v>
      </c>
      <c r="E681" s="3">
        <v>1</v>
      </c>
      <c r="F681" s="3">
        <f t="shared" si="44"/>
        <v>5000</v>
      </c>
      <c r="G681" s="3">
        <f t="shared" si="45"/>
        <v>2012</v>
      </c>
    </row>
    <row r="682" spans="1:7" x14ac:dyDescent="0.3">
      <c r="A682" s="3" t="s">
        <v>10</v>
      </c>
      <c r="B682" s="3" t="s">
        <v>16</v>
      </c>
      <c r="C682" s="12">
        <v>41064</v>
      </c>
      <c r="D682" s="13">
        <v>3000</v>
      </c>
      <c r="E682" s="3">
        <v>1</v>
      </c>
      <c r="F682" s="3">
        <f t="shared" si="44"/>
        <v>3000</v>
      </c>
      <c r="G682" s="3">
        <f t="shared" si="45"/>
        <v>2012</v>
      </c>
    </row>
    <row r="683" spans="1:7" x14ac:dyDescent="0.3">
      <c r="A683" s="3" t="s">
        <v>10</v>
      </c>
      <c r="B683" s="3" t="s">
        <v>16</v>
      </c>
      <c r="C683" s="12">
        <v>41068</v>
      </c>
      <c r="D683" s="13">
        <v>7800</v>
      </c>
      <c r="E683" s="3">
        <v>4</v>
      </c>
      <c r="F683" s="3">
        <f t="shared" si="44"/>
        <v>1950</v>
      </c>
      <c r="G683" s="3">
        <f t="shared" si="45"/>
        <v>2012</v>
      </c>
    </row>
    <row r="684" spans="1:7" x14ac:dyDescent="0.3">
      <c r="A684" s="3" t="s">
        <v>10</v>
      </c>
      <c r="B684" s="3" t="s">
        <v>16</v>
      </c>
      <c r="C684" s="12">
        <v>41069</v>
      </c>
      <c r="D684" s="13">
        <v>13500</v>
      </c>
      <c r="E684" s="3">
        <v>3</v>
      </c>
      <c r="F684" s="3">
        <f t="shared" si="44"/>
        <v>4500</v>
      </c>
      <c r="G684" s="3">
        <f t="shared" si="45"/>
        <v>2012</v>
      </c>
    </row>
    <row r="685" spans="1:7" x14ac:dyDescent="0.3">
      <c r="A685" s="3" t="s">
        <v>10</v>
      </c>
      <c r="B685" s="3" t="s">
        <v>16</v>
      </c>
      <c r="C685" s="12">
        <v>41070</v>
      </c>
      <c r="D685" s="13">
        <v>22000</v>
      </c>
      <c r="E685" s="3">
        <v>5</v>
      </c>
      <c r="F685" s="3">
        <f t="shared" si="44"/>
        <v>4400</v>
      </c>
      <c r="G685" s="3">
        <f t="shared" si="45"/>
        <v>2012</v>
      </c>
    </row>
    <row r="686" spans="1:7" x14ac:dyDescent="0.3">
      <c r="A686" s="3" t="s">
        <v>10</v>
      </c>
      <c r="B686" s="3" t="s">
        <v>16</v>
      </c>
      <c r="C686" s="12">
        <v>41072</v>
      </c>
      <c r="D686" s="13">
        <v>4000</v>
      </c>
      <c r="E686" s="3">
        <v>2</v>
      </c>
      <c r="F686" s="3">
        <f t="shared" si="44"/>
        <v>2000</v>
      </c>
      <c r="G686" s="3">
        <f t="shared" si="45"/>
        <v>2012</v>
      </c>
    </row>
    <row r="687" spans="1:7" x14ac:dyDescent="0.3">
      <c r="A687" s="3" t="s">
        <v>10</v>
      </c>
      <c r="B687" s="3" t="s">
        <v>16</v>
      </c>
      <c r="C687" s="12">
        <v>41075</v>
      </c>
      <c r="D687" s="13">
        <v>7200</v>
      </c>
      <c r="E687" s="3">
        <v>4</v>
      </c>
      <c r="F687" s="3">
        <f t="shared" si="44"/>
        <v>1800</v>
      </c>
      <c r="G687" s="3">
        <f t="shared" si="45"/>
        <v>2012</v>
      </c>
    </row>
    <row r="688" spans="1:7" x14ac:dyDescent="0.3">
      <c r="A688" s="3" t="s">
        <v>10</v>
      </c>
      <c r="B688" s="3" t="s">
        <v>16</v>
      </c>
      <c r="C688" s="12">
        <v>41077</v>
      </c>
      <c r="D688" s="13">
        <v>1500</v>
      </c>
      <c r="E688" s="3">
        <v>1</v>
      </c>
      <c r="F688" s="3">
        <f t="shared" si="44"/>
        <v>1500</v>
      </c>
      <c r="G688" s="3">
        <f t="shared" si="45"/>
        <v>2012</v>
      </c>
    </row>
    <row r="689" spans="1:7" x14ac:dyDescent="0.3">
      <c r="A689" s="3" t="s">
        <v>10</v>
      </c>
      <c r="B689" s="3" t="s">
        <v>16</v>
      </c>
      <c r="C689" s="12">
        <v>41079</v>
      </c>
      <c r="D689" s="13">
        <v>15000</v>
      </c>
      <c r="E689" s="3">
        <v>7</v>
      </c>
      <c r="F689" s="3">
        <f t="shared" si="44"/>
        <v>2142.8571428571427</v>
      </c>
      <c r="G689" s="3">
        <f t="shared" si="45"/>
        <v>2012</v>
      </c>
    </row>
    <row r="690" spans="1:7" x14ac:dyDescent="0.3">
      <c r="A690" s="3" t="s">
        <v>10</v>
      </c>
      <c r="B690" s="3" t="s">
        <v>16</v>
      </c>
      <c r="C690" s="12">
        <v>41083</v>
      </c>
      <c r="D690" s="13">
        <v>63500</v>
      </c>
      <c r="E690" s="3">
        <v>8</v>
      </c>
      <c r="F690" s="3">
        <f t="shared" si="44"/>
        <v>7937.5</v>
      </c>
      <c r="G690" s="3">
        <f t="shared" si="45"/>
        <v>2012</v>
      </c>
    </row>
    <row r="691" spans="1:7" x14ac:dyDescent="0.3">
      <c r="A691" s="3" t="s">
        <v>10</v>
      </c>
      <c r="B691" s="3" t="s">
        <v>16</v>
      </c>
      <c r="C691" s="12">
        <v>41084</v>
      </c>
      <c r="D691" s="13">
        <v>15000</v>
      </c>
      <c r="E691" s="3">
        <v>1</v>
      </c>
      <c r="F691" s="3">
        <f t="shared" si="44"/>
        <v>15000</v>
      </c>
      <c r="G691" s="3">
        <f t="shared" si="45"/>
        <v>2012</v>
      </c>
    </row>
    <row r="692" spans="1:7" x14ac:dyDescent="0.3">
      <c r="A692" s="3" t="s">
        <v>10</v>
      </c>
      <c r="B692" s="3" t="s">
        <v>16</v>
      </c>
      <c r="C692" s="12">
        <v>41085</v>
      </c>
      <c r="D692" s="13">
        <v>4000</v>
      </c>
      <c r="E692" s="3">
        <v>2</v>
      </c>
      <c r="F692" s="3">
        <f t="shared" si="44"/>
        <v>2000</v>
      </c>
      <c r="G692" s="3">
        <f t="shared" si="45"/>
        <v>2012</v>
      </c>
    </row>
    <row r="693" spans="1:7" x14ac:dyDescent="0.3">
      <c r="A693" s="3" t="s">
        <v>10</v>
      </c>
      <c r="B693" s="3" t="s">
        <v>16</v>
      </c>
      <c r="C693" s="12">
        <v>41090</v>
      </c>
      <c r="D693" s="13">
        <v>17500</v>
      </c>
      <c r="E693" s="3">
        <v>8</v>
      </c>
      <c r="F693" s="3">
        <f t="shared" si="44"/>
        <v>2187.5</v>
      </c>
      <c r="G693" s="3">
        <f t="shared" si="45"/>
        <v>2012</v>
      </c>
    </row>
    <row r="694" spans="1:7" x14ac:dyDescent="0.3">
      <c r="A694" s="3" t="s">
        <v>10</v>
      </c>
      <c r="B694" s="3" t="s">
        <v>16</v>
      </c>
      <c r="C694" s="12">
        <v>41097</v>
      </c>
      <c r="D694" s="13">
        <v>19500</v>
      </c>
      <c r="E694" s="3">
        <v>8</v>
      </c>
      <c r="F694" s="3">
        <f t="shared" si="44"/>
        <v>2437.5</v>
      </c>
      <c r="G694" s="3">
        <f t="shared" si="45"/>
        <v>2012</v>
      </c>
    </row>
    <row r="695" spans="1:7" x14ac:dyDescent="0.3">
      <c r="A695" s="3" t="s">
        <v>10</v>
      </c>
      <c r="B695" s="3" t="s">
        <v>16</v>
      </c>
      <c r="C695" s="12">
        <v>41098</v>
      </c>
      <c r="D695" s="13">
        <v>28500</v>
      </c>
      <c r="E695" s="3">
        <v>7</v>
      </c>
      <c r="F695" s="3">
        <f t="shared" si="44"/>
        <v>4071.4285714285716</v>
      </c>
      <c r="G695" s="3">
        <f t="shared" si="45"/>
        <v>2012</v>
      </c>
    </row>
    <row r="696" spans="1:7" x14ac:dyDescent="0.3">
      <c r="A696" s="3" t="s">
        <v>10</v>
      </c>
      <c r="B696" s="3" t="s">
        <v>16</v>
      </c>
      <c r="C696" s="12">
        <v>41100</v>
      </c>
      <c r="D696" s="13">
        <v>31500</v>
      </c>
      <c r="E696" s="3">
        <v>6</v>
      </c>
      <c r="F696" s="3">
        <f t="shared" si="44"/>
        <v>5250</v>
      </c>
      <c r="G696" s="3">
        <f t="shared" si="45"/>
        <v>2012</v>
      </c>
    </row>
    <row r="697" spans="1:7" x14ac:dyDescent="0.3">
      <c r="A697" s="3" t="s">
        <v>10</v>
      </c>
      <c r="B697" s="3" t="s">
        <v>16</v>
      </c>
      <c r="C697" s="12">
        <v>41103</v>
      </c>
      <c r="D697" s="13">
        <v>4000</v>
      </c>
      <c r="E697" s="3">
        <v>3</v>
      </c>
      <c r="F697" s="3">
        <f t="shared" si="44"/>
        <v>1333.3333333333333</v>
      </c>
      <c r="G697" s="3">
        <f t="shared" si="45"/>
        <v>2012</v>
      </c>
    </row>
    <row r="698" spans="1:7" x14ac:dyDescent="0.3">
      <c r="A698" s="3" t="s">
        <v>10</v>
      </c>
      <c r="B698" s="3" t="s">
        <v>16</v>
      </c>
      <c r="C698" s="12">
        <v>41104</v>
      </c>
      <c r="D698" s="13">
        <v>1500</v>
      </c>
      <c r="E698" s="3">
        <v>1</v>
      </c>
      <c r="F698" s="3">
        <f t="shared" si="44"/>
        <v>1500</v>
      </c>
      <c r="G698" s="3">
        <f t="shared" si="45"/>
        <v>2012</v>
      </c>
    </row>
    <row r="699" spans="1:7" x14ac:dyDescent="0.3">
      <c r="A699" s="3" t="s">
        <v>10</v>
      </c>
      <c r="B699" s="3" t="s">
        <v>16</v>
      </c>
      <c r="C699" s="12">
        <v>41105</v>
      </c>
      <c r="D699" s="13">
        <v>25000</v>
      </c>
      <c r="E699" s="3">
        <v>5</v>
      </c>
      <c r="F699" s="3">
        <f t="shared" si="44"/>
        <v>5000</v>
      </c>
      <c r="G699" s="3">
        <f t="shared" si="45"/>
        <v>2012</v>
      </c>
    </row>
    <row r="700" spans="1:7" x14ac:dyDescent="0.3">
      <c r="A700" s="3" t="s">
        <v>10</v>
      </c>
      <c r="B700" s="3" t="s">
        <v>16</v>
      </c>
      <c r="C700" s="12">
        <v>41106</v>
      </c>
      <c r="D700" s="13">
        <v>8000</v>
      </c>
      <c r="E700" s="3">
        <v>2</v>
      </c>
      <c r="F700" s="3">
        <f t="shared" si="44"/>
        <v>4000</v>
      </c>
      <c r="G700" s="3">
        <f t="shared" si="45"/>
        <v>2012</v>
      </c>
    </row>
    <row r="701" spans="1:7" x14ac:dyDescent="0.3">
      <c r="A701" s="3" t="s">
        <v>10</v>
      </c>
      <c r="B701" s="3" t="s">
        <v>16</v>
      </c>
      <c r="C701" s="12">
        <v>41110</v>
      </c>
      <c r="D701" s="13">
        <v>17500</v>
      </c>
      <c r="E701" s="3">
        <v>5</v>
      </c>
      <c r="F701" s="3">
        <f t="shared" si="44"/>
        <v>3500</v>
      </c>
      <c r="G701" s="3">
        <f t="shared" si="45"/>
        <v>2012</v>
      </c>
    </row>
    <row r="702" spans="1:7" x14ac:dyDescent="0.3">
      <c r="A702" s="3" t="s">
        <v>10</v>
      </c>
      <c r="B702" s="3" t="s">
        <v>16</v>
      </c>
      <c r="C702" s="12">
        <v>41111</v>
      </c>
      <c r="D702" s="13">
        <v>25000</v>
      </c>
      <c r="E702" s="3">
        <v>8</v>
      </c>
      <c r="F702" s="3">
        <f t="shared" si="44"/>
        <v>3125</v>
      </c>
      <c r="G702" s="3">
        <f t="shared" si="45"/>
        <v>2012</v>
      </c>
    </row>
    <row r="703" spans="1:7" x14ac:dyDescent="0.3">
      <c r="A703" s="3" t="s">
        <v>10</v>
      </c>
      <c r="B703" s="3" t="s">
        <v>16</v>
      </c>
      <c r="C703" s="12">
        <v>41113</v>
      </c>
      <c r="D703" s="13">
        <v>16000</v>
      </c>
      <c r="E703" s="3">
        <v>7</v>
      </c>
      <c r="F703" s="3">
        <f t="shared" si="44"/>
        <v>2285.7142857142858</v>
      </c>
      <c r="G703" s="3">
        <f t="shared" si="45"/>
        <v>2012</v>
      </c>
    </row>
    <row r="704" spans="1:7" x14ac:dyDescent="0.3">
      <c r="A704" s="3" t="s">
        <v>10</v>
      </c>
      <c r="B704" s="3" t="s">
        <v>16</v>
      </c>
      <c r="C704" s="12">
        <v>41114</v>
      </c>
      <c r="D704" s="13">
        <v>3850</v>
      </c>
      <c r="E704" s="3">
        <v>2</v>
      </c>
      <c r="F704" s="3">
        <f t="shared" si="44"/>
        <v>1925</v>
      </c>
      <c r="G704" s="3">
        <f t="shared" si="45"/>
        <v>2012</v>
      </c>
    </row>
    <row r="705" spans="1:7" x14ac:dyDescent="0.3">
      <c r="A705" s="3" t="s">
        <v>10</v>
      </c>
      <c r="B705" s="3" t="s">
        <v>16</v>
      </c>
      <c r="C705" s="12">
        <v>41117</v>
      </c>
      <c r="D705" s="13">
        <v>15000</v>
      </c>
      <c r="E705" s="3">
        <v>3</v>
      </c>
      <c r="F705" s="3">
        <f t="shared" si="44"/>
        <v>5000</v>
      </c>
      <c r="G705" s="3">
        <f t="shared" si="45"/>
        <v>2012</v>
      </c>
    </row>
    <row r="706" spans="1:7" x14ac:dyDescent="0.3">
      <c r="A706" s="3" t="s">
        <v>10</v>
      </c>
      <c r="B706" s="3" t="s">
        <v>16</v>
      </c>
      <c r="C706" s="12">
        <v>41125</v>
      </c>
      <c r="D706" s="13">
        <v>1000</v>
      </c>
      <c r="E706" s="3">
        <v>1</v>
      </c>
      <c r="F706" s="3">
        <f t="shared" ref="F706:F769" si="46">D706/E706</f>
        <v>1000</v>
      </c>
      <c r="G706" s="3">
        <f t="shared" si="45"/>
        <v>2012</v>
      </c>
    </row>
    <row r="707" spans="1:7" x14ac:dyDescent="0.3">
      <c r="A707" s="3" t="s">
        <v>10</v>
      </c>
      <c r="B707" s="3" t="s">
        <v>16</v>
      </c>
      <c r="C707" s="12">
        <v>41126</v>
      </c>
      <c r="D707" s="13">
        <v>4000</v>
      </c>
      <c r="E707" s="3">
        <v>1</v>
      </c>
      <c r="F707" s="3">
        <f t="shared" si="46"/>
        <v>4000</v>
      </c>
      <c r="G707" s="3">
        <f t="shared" ref="G707:G770" si="47">YEAR(C707)</f>
        <v>2012</v>
      </c>
    </row>
    <row r="708" spans="1:7" x14ac:dyDescent="0.3">
      <c r="A708" s="3" t="s">
        <v>10</v>
      </c>
      <c r="B708" s="3" t="s">
        <v>16</v>
      </c>
      <c r="C708" s="12">
        <v>41131</v>
      </c>
      <c r="D708" s="13">
        <v>45500</v>
      </c>
      <c r="E708" s="3">
        <v>13</v>
      </c>
      <c r="F708" s="3">
        <f t="shared" si="46"/>
        <v>3500</v>
      </c>
      <c r="G708" s="3">
        <f t="shared" si="47"/>
        <v>2012</v>
      </c>
    </row>
    <row r="709" spans="1:7" x14ac:dyDescent="0.3">
      <c r="A709" s="3" t="s">
        <v>10</v>
      </c>
      <c r="B709" s="3" t="s">
        <v>16</v>
      </c>
      <c r="C709" s="12">
        <v>41133</v>
      </c>
      <c r="D709" s="13">
        <v>4000</v>
      </c>
      <c r="E709" s="3">
        <v>2</v>
      </c>
      <c r="F709" s="3">
        <f t="shared" si="46"/>
        <v>2000</v>
      </c>
      <c r="G709" s="3">
        <f t="shared" si="47"/>
        <v>2012</v>
      </c>
    </row>
    <row r="710" spans="1:7" x14ac:dyDescent="0.3">
      <c r="A710" s="3" t="s">
        <v>10</v>
      </c>
      <c r="B710" s="3" t="s">
        <v>16</v>
      </c>
      <c r="C710" s="12">
        <v>41135</v>
      </c>
      <c r="D710" s="13">
        <v>32000</v>
      </c>
      <c r="E710" s="3">
        <v>11</v>
      </c>
      <c r="F710" s="3">
        <f t="shared" si="46"/>
        <v>2909.090909090909</v>
      </c>
      <c r="G710" s="3">
        <f t="shared" si="47"/>
        <v>2012</v>
      </c>
    </row>
    <row r="711" spans="1:7" x14ac:dyDescent="0.3">
      <c r="A711" s="3" t="s">
        <v>10</v>
      </c>
      <c r="B711" s="3" t="s">
        <v>16</v>
      </c>
      <c r="C711" s="12">
        <v>41138</v>
      </c>
      <c r="D711" s="13">
        <v>24500</v>
      </c>
      <c r="E711" s="3">
        <v>6</v>
      </c>
      <c r="F711" s="3">
        <f t="shared" si="46"/>
        <v>4083.3333333333335</v>
      </c>
      <c r="G711" s="3">
        <f t="shared" si="47"/>
        <v>2012</v>
      </c>
    </row>
    <row r="712" spans="1:7" x14ac:dyDescent="0.3">
      <c r="A712" s="3" t="s">
        <v>10</v>
      </c>
      <c r="B712" s="3" t="s">
        <v>16</v>
      </c>
      <c r="C712" s="12">
        <v>41140</v>
      </c>
      <c r="D712" s="13">
        <v>30500</v>
      </c>
      <c r="E712" s="3">
        <v>11</v>
      </c>
      <c r="F712" s="3">
        <f t="shared" si="46"/>
        <v>2772.7272727272725</v>
      </c>
      <c r="G712" s="3">
        <f t="shared" si="47"/>
        <v>2012</v>
      </c>
    </row>
    <row r="713" spans="1:7" x14ac:dyDescent="0.3">
      <c r="A713" s="3" t="s">
        <v>10</v>
      </c>
      <c r="B713" s="3" t="s">
        <v>16</v>
      </c>
      <c r="C713" s="12">
        <v>41142</v>
      </c>
      <c r="D713" s="13">
        <v>5200</v>
      </c>
      <c r="E713" s="3">
        <v>4</v>
      </c>
      <c r="F713" s="3">
        <f t="shared" si="46"/>
        <v>1300</v>
      </c>
      <c r="G713" s="3">
        <f t="shared" si="47"/>
        <v>2012</v>
      </c>
    </row>
    <row r="714" spans="1:7" x14ac:dyDescent="0.3">
      <c r="A714" s="3" t="s">
        <v>10</v>
      </c>
      <c r="B714" s="3" t="s">
        <v>16</v>
      </c>
      <c r="C714" s="12">
        <v>41145</v>
      </c>
      <c r="D714" s="13">
        <v>6000</v>
      </c>
      <c r="E714" s="3">
        <v>2</v>
      </c>
      <c r="F714" s="3">
        <f t="shared" si="46"/>
        <v>3000</v>
      </c>
      <c r="G714" s="3">
        <f t="shared" si="47"/>
        <v>2012</v>
      </c>
    </row>
    <row r="715" spans="1:7" x14ac:dyDescent="0.3">
      <c r="A715" s="3" t="s">
        <v>10</v>
      </c>
      <c r="B715" s="3" t="s">
        <v>16</v>
      </c>
      <c r="C715" s="12">
        <v>41146</v>
      </c>
      <c r="D715" s="13">
        <v>10000</v>
      </c>
      <c r="E715" s="3">
        <v>5</v>
      </c>
      <c r="F715" s="3">
        <f t="shared" si="46"/>
        <v>2000</v>
      </c>
      <c r="G715" s="3">
        <f t="shared" si="47"/>
        <v>2012</v>
      </c>
    </row>
    <row r="716" spans="1:7" x14ac:dyDescent="0.3">
      <c r="A716" s="3" t="s">
        <v>10</v>
      </c>
      <c r="B716" s="3" t="s">
        <v>16</v>
      </c>
      <c r="C716" s="12">
        <v>41154</v>
      </c>
      <c r="D716" s="13">
        <v>14000</v>
      </c>
      <c r="E716" s="3">
        <v>6</v>
      </c>
      <c r="F716" s="3">
        <f t="shared" si="46"/>
        <v>2333.3333333333335</v>
      </c>
      <c r="G716" s="3">
        <f t="shared" si="47"/>
        <v>2012</v>
      </c>
    </row>
    <row r="717" spans="1:7" x14ac:dyDescent="0.3">
      <c r="A717" s="3" t="s">
        <v>10</v>
      </c>
      <c r="B717" s="3" t="s">
        <v>16</v>
      </c>
      <c r="C717" s="12">
        <v>41156</v>
      </c>
      <c r="D717" s="13">
        <v>600</v>
      </c>
      <c r="E717" s="3">
        <v>1</v>
      </c>
      <c r="F717" s="3">
        <f t="shared" si="46"/>
        <v>600</v>
      </c>
      <c r="G717" s="3">
        <f t="shared" si="47"/>
        <v>2012</v>
      </c>
    </row>
    <row r="718" spans="1:7" x14ac:dyDescent="0.3">
      <c r="A718" s="3" t="s">
        <v>10</v>
      </c>
      <c r="B718" s="3" t="s">
        <v>16</v>
      </c>
      <c r="C718" s="12">
        <v>41159</v>
      </c>
      <c r="D718" s="13">
        <v>1000</v>
      </c>
      <c r="E718" s="3">
        <v>1</v>
      </c>
      <c r="F718" s="3">
        <f t="shared" si="46"/>
        <v>1000</v>
      </c>
      <c r="G718" s="3">
        <f t="shared" si="47"/>
        <v>2012</v>
      </c>
    </row>
    <row r="719" spans="1:7" x14ac:dyDescent="0.3">
      <c r="A719" s="3" t="s">
        <v>10</v>
      </c>
      <c r="B719" s="3" t="s">
        <v>16</v>
      </c>
      <c r="C719" s="12">
        <v>41160</v>
      </c>
      <c r="D719" s="13">
        <v>20000</v>
      </c>
      <c r="E719" s="3">
        <v>5</v>
      </c>
      <c r="F719" s="3">
        <f t="shared" si="46"/>
        <v>4000</v>
      </c>
      <c r="G719" s="3">
        <f t="shared" si="47"/>
        <v>2012</v>
      </c>
    </row>
    <row r="720" spans="1:7" x14ac:dyDescent="0.3">
      <c r="A720" s="3" t="s">
        <v>10</v>
      </c>
      <c r="B720" s="3" t="s">
        <v>16</v>
      </c>
      <c r="C720" s="12">
        <v>41162</v>
      </c>
      <c r="D720" s="13">
        <v>20000</v>
      </c>
      <c r="E720" s="3">
        <v>5</v>
      </c>
      <c r="F720" s="3">
        <f t="shared" si="46"/>
        <v>4000</v>
      </c>
      <c r="G720" s="3">
        <f t="shared" si="47"/>
        <v>2012</v>
      </c>
    </row>
    <row r="721" spans="1:7" x14ac:dyDescent="0.3">
      <c r="A721" s="3" t="s">
        <v>10</v>
      </c>
      <c r="B721" s="3" t="s">
        <v>16</v>
      </c>
      <c r="C721" s="12">
        <v>41166</v>
      </c>
      <c r="D721" s="13">
        <v>12500</v>
      </c>
      <c r="E721" s="3">
        <v>4</v>
      </c>
      <c r="F721" s="3">
        <f t="shared" si="46"/>
        <v>3125</v>
      </c>
      <c r="G721" s="3">
        <f t="shared" si="47"/>
        <v>2012</v>
      </c>
    </row>
    <row r="722" spans="1:7" x14ac:dyDescent="0.3">
      <c r="A722" s="3" t="s">
        <v>10</v>
      </c>
      <c r="B722" s="3" t="s">
        <v>16</v>
      </c>
      <c r="C722" s="12">
        <v>41167</v>
      </c>
      <c r="D722" s="13">
        <v>22000</v>
      </c>
      <c r="E722" s="3">
        <v>7</v>
      </c>
      <c r="F722" s="3">
        <f t="shared" si="46"/>
        <v>3142.8571428571427</v>
      </c>
      <c r="G722" s="3">
        <f t="shared" si="47"/>
        <v>2012</v>
      </c>
    </row>
    <row r="723" spans="1:7" x14ac:dyDescent="0.3">
      <c r="A723" s="3" t="s">
        <v>10</v>
      </c>
      <c r="B723" s="3" t="s">
        <v>16</v>
      </c>
      <c r="C723" s="12">
        <v>41169</v>
      </c>
      <c r="D723" s="13">
        <v>19300</v>
      </c>
      <c r="E723" s="3">
        <v>6</v>
      </c>
      <c r="F723" s="3">
        <f t="shared" si="46"/>
        <v>3216.6666666666665</v>
      </c>
      <c r="G723" s="3">
        <f t="shared" si="47"/>
        <v>2012</v>
      </c>
    </row>
    <row r="724" spans="1:7" x14ac:dyDescent="0.3">
      <c r="A724" s="3" t="s">
        <v>10</v>
      </c>
      <c r="B724" s="3" t="s">
        <v>16</v>
      </c>
      <c r="C724" s="12">
        <v>41173</v>
      </c>
      <c r="D724" s="13">
        <v>11000</v>
      </c>
      <c r="E724" s="3">
        <v>3</v>
      </c>
      <c r="F724" s="3">
        <f t="shared" si="46"/>
        <v>3666.6666666666665</v>
      </c>
      <c r="G724" s="3">
        <f t="shared" si="47"/>
        <v>2012</v>
      </c>
    </row>
    <row r="725" spans="1:7" x14ac:dyDescent="0.3">
      <c r="A725" s="3" t="s">
        <v>10</v>
      </c>
      <c r="B725" s="3" t="s">
        <v>16</v>
      </c>
      <c r="C725" s="12">
        <v>41175</v>
      </c>
      <c r="D725" s="13">
        <v>25500</v>
      </c>
      <c r="E725" s="3">
        <v>7</v>
      </c>
      <c r="F725" s="3">
        <f t="shared" si="46"/>
        <v>3642.8571428571427</v>
      </c>
      <c r="G725" s="3">
        <f t="shared" si="47"/>
        <v>2012</v>
      </c>
    </row>
    <row r="726" spans="1:7" x14ac:dyDescent="0.3">
      <c r="A726" s="3" t="s">
        <v>10</v>
      </c>
      <c r="B726" s="3" t="s">
        <v>16</v>
      </c>
      <c r="C726" s="12">
        <v>41177</v>
      </c>
      <c r="D726" s="13">
        <v>22000</v>
      </c>
      <c r="E726" s="3">
        <v>7</v>
      </c>
      <c r="F726" s="3">
        <f t="shared" si="46"/>
        <v>3142.8571428571427</v>
      </c>
      <c r="G726" s="3">
        <f t="shared" si="47"/>
        <v>2012</v>
      </c>
    </row>
    <row r="727" spans="1:7" x14ac:dyDescent="0.3">
      <c r="A727" s="3" t="s">
        <v>10</v>
      </c>
      <c r="B727" s="3" t="s">
        <v>16</v>
      </c>
      <c r="C727" s="12">
        <v>41181</v>
      </c>
      <c r="D727" s="13">
        <v>12500</v>
      </c>
      <c r="E727" s="3">
        <v>5</v>
      </c>
      <c r="F727" s="3">
        <f t="shared" si="46"/>
        <v>2500</v>
      </c>
      <c r="G727" s="3">
        <f t="shared" si="47"/>
        <v>2012</v>
      </c>
    </row>
    <row r="728" spans="1:7" x14ac:dyDescent="0.3">
      <c r="A728" s="3" t="s">
        <v>10</v>
      </c>
      <c r="B728" s="3" t="s">
        <v>16</v>
      </c>
      <c r="C728" s="12">
        <v>41184</v>
      </c>
      <c r="D728" s="13">
        <v>8000</v>
      </c>
      <c r="E728" s="3">
        <v>2</v>
      </c>
      <c r="F728" s="3">
        <f t="shared" si="46"/>
        <v>4000</v>
      </c>
      <c r="G728" s="3">
        <f t="shared" si="47"/>
        <v>2012</v>
      </c>
    </row>
    <row r="729" spans="1:7" x14ac:dyDescent="0.3">
      <c r="A729" s="3" t="s">
        <v>10</v>
      </c>
      <c r="B729" s="3" t="s">
        <v>16</v>
      </c>
      <c r="C729" s="12">
        <v>41190</v>
      </c>
      <c r="D729" s="13">
        <v>51500</v>
      </c>
      <c r="E729" s="3">
        <v>12</v>
      </c>
      <c r="F729" s="3">
        <f t="shared" si="46"/>
        <v>4291.666666666667</v>
      </c>
      <c r="G729" s="3">
        <f t="shared" si="47"/>
        <v>2012</v>
      </c>
    </row>
    <row r="730" spans="1:7" x14ac:dyDescent="0.3">
      <c r="A730" s="3" t="s">
        <v>10</v>
      </c>
      <c r="B730" s="3" t="s">
        <v>16</v>
      </c>
      <c r="C730" s="12">
        <v>41194</v>
      </c>
      <c r="D730" s="13">
        <v>8000</v>
      </c>
      <c r="E730" s="3">
        <v>2</v>
      </c>
      <c r="F730" s="3">
        <f t="shared" si="46"/>
        <v>4000</v>
      </c>
      <c r="G730" s="3">
        <f t="shared" si="47"/>
        <v>2012</v>
      </c>
    </row>
    <row r="731" spans="1:7" x14ac:dyDescent="0.3">
      <c r="A731" s="3" t="s">
        <v>10</v>
      </c>
      <c r="B731" s="3" t="s">
        <v>16</v>
      </c>
      <c r="C731" s="12">
        <v>41196</v>
      </c>
      <c r="D731" s="13">
        <v>3750</v>
      </c>
      <c r="E731" s="3">
        <v>2</v>
      </c>
      <c r="F731" s="3">
        <f t="shared" si="46"/>
        <v>1875</v>
      </c>
      <c r="G731" s="3">
        <f t="shared" si="47"/>
        <v>2012</v>
      </c>
    </row>
    <row r="732" spans="1:7" x14ac:dyDescent="0.3">
      <c r="A732" s="3" t="s">
        <v>10</v>
      </c>
      <c r="B732" s="3" t="s">
        <v>16</v>
      </c>
      <c r="C732" s="12">
        <v>41197</v>
      </c>
      <c r="D732" s="13">
        <v>10000</v>
      </c>
      <c r="E732" s="3">
        <v>3</v>
      </c>
      <c r="F732" s="3">
        <f t="shared" si="46"/>
        <v>3333.3333333333335</v>
      </c>
      <c r="G732" s="3">
        <f t="shared" si="47"/>
        <v>2012</v>
      </c>
    </row>
    <row r="733" spans="1:7" x14ac:dyDescent="0.3">
      <c r="A733" s="3" t="s">
        <v>10</v>
      </c>
      <c r="B733" s="3" t="s">
        <v>16</v>
      </c>
      <c r="C733" s="12">
        <v>41198</v>
      </c>
      <c r="D733" s="13">
        <v>1000</v>
      </c>
      <c r="E733" s="3">
        <v>1</v>
      </c>
      <c r="F733" s="3">
        <f t="shared" si="46"/>
        <v>1000</v>
      </c>
      <c r="G733" s="3">
        <f t="shared" si="47"/>
        <v>2012</v>
      </c>
    </row>
    <row r="734" spans="1:7" x14ac:dyDescent="0.3">
      <c r="A734" s="3" t="s">
        <v>10</v>
      </c>
      <c r="B734" s="3" t="s">
        <v>16</v>
      </c>
      <c r="C734" s="12">
        <v>41201</v>
      </c>
      <c r="D734" s="13">
        <v>27000</v>
      </c>
      <c r="E734" s="3">
        <v>4</v>
      </c>
      <c r="F734" s="3">
        <f t="shared" si="46"/>
        <v>6750</v>
      </c>
      <c r="G734" s="3">
        <f t="shared" si="47"/>
        <v>2012</v>
      </c>
    </row>
    <row r="735" spans="1:7" x14ac:dyDescent="0.3">
      <c r="A735" s="3" t="s">
        <v>10</v>
      </c>
      <c r="B735" s="3" t="s">
        <v>16</v>
      </c>
      <c r="C735" s="12">
        <v>41203</v>
      </c>
      <c r="D735" s="13">
        <v>5500</v>
      </c>
      <c r="E735" s="3">
        <v>4</v>
      </c>
      <c r="F735" s="3">
        <f t="shared" si="46"/>
        <v>1375</v>
      </c>
      <c r="G735" s="3">
        <f t="shared" si="47"/>
        <v>2012</v>
      </c>
    </row>
    <row r="736" spans="1:7" x14ac:dyDescent="0.3">
      <c r="A736" s="3" t="s">
        <v>10</v>
      </c>
      <c r="B736" s="3" t="s">
        <v>16</v>
      </c>
      <c r="C736" s="12">
        <v>41205</v>
      </c>
      <c r="D736" s="13">
        <v>19000</v>
      </c>
      <c r="E736" s="3">
        <v>7</v>
      </c>
      <c r="F736" s="3">
        <f t="shared" si="46"/>
        <v>2714.2857142857142</v>
      </c>
      <c r="G736" s="3">
        <f t="shared" si="47"/>
        <v>2012</v>
      </c>
    </row>
    <row r="737" spans="1:7" x14ac:dyDescent="0.3">
      <c r="A737" s="3" t="s">
        <v>10</v>
      </c>
      <c r="B737" s="3" t="s">
        <v>16</v>
      </c>
      <c r="C737" s="12">
        <v>41208</v>
      </c>
      <c r="D737" s="13">
        <v>24500</v>
      </c>
      <c r="E737" s="3">
        <v>9</v>
      </c>
      <c r="F737" s="3">
        <f t="shared" si="46"/>
        <v>2722.2222222222222</v>
      </c>
      <c r="G737" s="3">
        <f t="shared" si="47"/>
        <v>2012</v>
      </c>
    </row>
    <row r="738" spans="1:7" x14ac:dyDescent="0.3">
      <c r="A738" s="3" t="s">
        <v>10</v>
      </c>
      <c r="B738" s="3" t="s">
        <v>16</v>
      </c>
      <c r="C738" s="12">
        <v>41209</v>
      </c>
      <c r="D738" s="13">
        <v>15000</v>
      </c>
      <c r="E738" s="3">
        <v>3</v>
      </c>
      <c r="F738" s="3">
        <f t="shared" si="46"/>
        <v>5000</v>
      </c>
      <c r="G738" s="3">
        <f t="shared" si="47"/>
        <v>2012</v>
      </c>
    </row>
    <row r="739" spans="1:7" x14ac:dyDescent="0.3">
      <c r="A739" s="3" t="s">
        <v>10</v>
      </c>
      <c r="B739" s="3" t="s">
        <v>16</v>
      </c>
      <c r="C739" s="12">
        <v>41215</v>
      </c>
      <c r="D739" s="13">
        <v>5000</v>
      </c>
      <c r="E739" s="3">
        <v>1</v>
      </c>
      <c r="F739" s="3">
        <f t="shared" si="46"/>
        <v>5000</v>
      </c>
      <c r="G739" s="3">
        <f t="shared" si="47"/>
        <v>2012</v>
      </c>
    </row>
    <row r="740" spans="1:7" x14ac:dyDescent="0.3">
      <c r="A740" s="3" t="s">
        <v>10</v>
      </c>
      <c r="B740" s="3" t="s">
        <v>16</v>
      </c>
      <c r="C740" s="12">
        <v>41217</v>
      </c>
      <c r="D740" s="13">
        <v>2000</v>
      </c>
      <c r="E740" s="3">
        <v>1</v>
      </c>
      <c r="F740" s="3">
        <f t="shared" si="46"/>
        <v>2000</v>
      </c>
      <c r="G740" s="3">
        <f t="shared" si="47"/>
        <v>2012</v>
      </c>
    </row>
    <row r="741" spans="1:7" x14ac:dyDescent="0.3">
      <c r="A741" s="3" t="s">
        <v>10</v>
      </c>
      <c r="B741" s="3" t="s">
        <v>16</v>
      </c>
      <c r="C741" s="12">
        <v>41218</v>
      </c>
      <c r="D741" s="13">
        <v>10000</v>
      </c>
      <c r="E741" s="3">
        <v>4</v>
      </c>
      <c r="F741" s="3">
        <f t="shared" si="46"/>
        <v>2500</v>
      </c>
      <c r="G741" s="3">
        <f t="shared" si="47"/>
        <v>2012</v>
      </c>
    </row>
    <row r="742" spans="1:7" x14ac:dyDescent="0.3">
      <c r="A742" s="3" t="s">
        <v>10</v>
      </c>
      <c r="B742" s="3" t="s">
        <v>16</v>
      </c>
      <c r="C742" s="12">
        <v>41219</v>
      </c>
      <c r="D742" s="13">
        <v>3000</v>
      </c>
      <c r="E742" s="3">
        <v>1</v>
      </c>
      <c r="F742" s="3">
        <f t="shared" si="46"/>
        <v>3000</v>
      </c>
      <c r="G742" s="3">
        <f t="shared" si="47"/>
        <v>2012</v>
      </c>
    </row>
    <row r="743" spans="1:7" x14ac:dyDescent="0.3">
      <c r="A743" s="3" t="s">
        <v>10</v>
      </c>
      <c r="B743" s="3" t="s">
        <v>16</v>
      </c>
      <c r="C743" s="12">
        <v>41222</v>
      </c>
      <c r="D743" s="13">
        <v>15500</v>
      </c>
      <c r="E743" s="3">
        <v>5</v>
      </c>
      <c r="F743" s="3">
        <f t="shared" si="46"/>
        <v>3100</v>
      </c>
      <c r="G743" s="3">
        <f t="shared" si="47"/>
        <v>2012</v>
      </c>
    </row>
    <row r="744" spans="1:7" x14ac:dyDescent="0.3">
      <c r="A744" s="3" t="s">
        <v>10</v>
      </c>
      <c r="B744" s="3" t="s">
        <v>16</v>
      </c>
      <c r="C744" s="12">
        <v>41223</v>
      </c>
      <c r="D744" s="13">
        <v>5000</v>
      </c>
      <c r="E744" s="3">
        <v>1</v>
      </c>
      <c r="F744" s="3">
        <f t="shared" si="46"/>
        <v>5000</v>
      </c>
      <c r="G744" s="3">
        <f t="shared" si="47"/>
        <v>2012</v>
      </c>
    </row>
    <row r="745" spans="1:7" x14ac:dyDescent="0.3">
      <c r="A745" s="3" t="s">
        <v>10</v>
      </c>
      <c r="B745" s="3" t="s">
        <v>16</v>
      </c>
      <c r="C745" s="12">
        <v>41224</v>
      </c>
      <c r="D745" s="13">
        <v>3000</v>
      </c>
      <c r="E745" s="3">
        <v>1</v>
      </c>
      <c r="F745" s="3">
        <f t="shared" si="46"/>
        <v>3000</v>
      </c>
      <c r="G745" s="3">
        <f t="shared" si="47"/>
        <v>2012</v>
      </c>
    </row>
    <row r="746" spans="1:7" x14ac:dyDescent="0.3">
      <c r="A746" s="3" t="s">
        <v>10</v>
      </c>
      <c r="B746" s="3" t="s">
        <v>16</v>
      </c>
      <c r="C746" s="12">
        <v>41225</v>
      </c>
      <c r="D746" s="13">
        <v>16600</v>
      </c>
      <c r="E746" s="3">
        <v>7</v>
      </c>
      <c r="F746" s="3">
        <f t="shared" si="46"/>
        <v>2371.4285714285716</v>
      </c>
      <c r="G746" s="3">
        <f t="shared" si="47"/>
        <v>2012</v>
      </c>
    </row>
    <row r="747" spans="1:7" x14ac:dyDescent="0.3">
      <c r="A747" s="3" t="s">
        <v>10</v>
      </c>
      <c r="B747" s="3" t="s">
        <v>16</v>
      </c>
      <c r="C747" s="12">
        <v>41229</v>
      </c>
      <c r="D747" s="13">
        <v>26000</v>
      </c>
      <c r="E747" s="3">
        <v>5</v>
      </c>
      <c r="F747" s="3">
        <f t="shared" si="46"/>
        <v>5200</v>
      </c>
      <c r="G747" s="3">
        <f t="shared" si="47"/>
        <v>2012</v>
      </c>
    </row>
    <row r="748" spans="1:7" x14ac:dyDescent="0.3">
      <c r="A748" s="3" t="s">
        <v>10</v>
      </c>
      <c r="B748" s="3" t="s">
        <v>16</v>
      </c>
      <c r="C748" s="12">
        <v>41230</v>
      </c>
      <c r="D748" s="13">
        <v>4500</v>
      </c>
      <c r="E748" s="3">
        <v>2</v>
      </c>
      <c r="F748" s="3">
        <f t="shared" si="46"/>
        <v>2250</v>
      </c>
      <c r="G748" s="3">
        <f t="shared" si="47"/>
        <v>2012</v>
      </c>
    </row>
    <row r="749" spans="1:7" x14ac:dyDescent="0.3">
      <c r="A749" s="3" t="s">
        <v>10</v>
      </c>
      <c r="B749" s="3" t="s">
        <v>16</v>
      </c>
      <c r="C749" s="12">
        <v>41232</v>
      </c>
      <c r="D749" s="13">
        <v>14200</v>
      </c>
      <c r="E749" s="3">
        <v>6</v>
      </c>
      <c r="F749" s="3">
        <f t="shared" si="46"/>
        <v>2366.6666666666665</v>
      </c>
      <c r="G749" s="3">
        <f t="shared" si="47"/>
        <v>2012</v>
      </c>
    </row>
    <row r="750" spans="1:7" x14ac:dyDescent="0.3">
      <c r="A750" s="3" t="s">
        <v>10</v>
      </c>
      <c r="B750" s="3" t="s">
        <v>16</v>
      </c>
      <c r="C750" s="12">
        <v>41236</v>
      </c>
      <c r="D750" s="13">
        <v>48800</v>
      </c>
      <c r="E750" s="3">
        <v>10</v>
      </c>
      <c r="F750" s="3">
        <f t="shared" si="46"/>
        <v>4880</v>
      </c>
      <c r="G750" s="3">
        <f t="shared" si="47"/>
        <v>2012</v>
      </c>
    </row>
    <row r="751" spans="1:7" x14ac:dyDescent="0.3">
      <c r="A751" s="3" t="s">
        <v>10</v>
      </c>
      <c r="B751" s="3" t="s">
        <v>16</v>
      </c>
      <c r="C751" s="12">
        <v>41237</v>
      </c>
      <c r="D751" s="13">
        <v>15000</v>
      </c>
      <c r="E751" s="3">
        <v>3</v>
      </c>
      <c r="F751" s="3">
        <f t="shared" si="46"/>
        <v>5000</v>
      </c>
      <c r="G751" s="3">
        <f t="shared" si="47"/>
        <v>2012</v>
      </c>
    </row>
    <row r="752" spans="1:7" x14ac:dyDescent="0.3">
      <c r="A752" s="3" t="s">
        <v>10</v>
      </c>
      <c r="B752" s="3" t="s">
        <v>16</v>
      </c>
      <c r="C752" s="12">
        <v>41238</v>
      </c>
      <c r="D752" s="13">
        <v>7000</v>
      </c>
      <c r="E752" s="3">
        <v>2</v>
      </c>
      <c r="F752" s="3">
        <f t="shared" si="46"/>
        <v>3500</v>
      </c>
      <c r="G752" s="3">
        <f t="shared" si="47"/>
        <v>2012</v>
      </c>
    </row>
    <row r="753" spans="1:7" x14ac:dyDescent="0.3">
      <c r="A753" s="3" t="s">
        <v>10</v>
      </c>
      <c r="B753" s="3" t="s">
        <v>16</v>
      </c>
      <c r="C753" s="12">
        <v>41240</v>
      </c>
      <c r="D753" s="13">
        <v>32100</v>
      </c>
      <c r="E753" s="3">
        <v>5</v>
      </c>
      <c r="F753" s="3">
        <f t="shared" si="46"/>
        <v>6420</v>
      </c>
      <c r="G753" s="3">
        <f t="shared" si="47"/>
        <v>2012</v>
      </c>
    </row>
    <row r="754" spans="1:7" x14ac:dyDescent="0.3">
      <c r="A754" s="3" t="s">
        <v>10</v>
      </c>
      <c r="B754" s="3" t="s">
        <v>16</v>
      </c>
      <c r="C754" s="12">
        <v>41271</v>
      </c>
      <c r="D754" s="13">
        <v>18000</v>
      </c>
      <c r="E754" s="3">
        <v>2</v>
      </c>
      <c r="F754" s="3">
        <f t="shared" si="46"/>
        <v>9000</v>
      </c>
      <c r="G754" s="3">
        <f t="shared" si="47"/>
        <v>2012</v>
      </c>
    </row>
    <row r="755" spans="1:7" x14ac:dyDescent="0.3">
      <c r="A755" s="3" t="s">
        <v>10</v>
      </c>
      <c r="B755" s="3" t="s">
        <v>16</v>
      </c>
      <c r="C755" s="12">
        <v>41258</v>
      </c>
      <c r="D755" s="13">
        <v>1000</v>
      </c>
      <c r="E755" s="3">
        <v>1</v>
      </c>
      <c r="F755" s="3">
        <f t="shared" si="46"/>
        <v>1000</v>
      </c>
      <c r="G755" s="3">
        <f t="shared" si="47"/>
        <v>2012</v>
      </c>
    </row>
    <row r="756" spans="1:7" x14ac:dyDescent="0.3">
      <c r="A756" s="3" t="s">
        <v>10</v>
      </c>
      <c r="B756" s="3" t="s">
        <v>16</v>
      </c>
      <c r="C756" s="12">
        <v>41257</v>
      </c>
      <c r="D756" s="13">
        <v>28000</v>
      </c>
      <c r="E756" s="3">
        <v>8</v>
      </c>
      <c r="F756" s="3">
        <f t="shared" si="46"/>
        <v>3500</v>
      </c>
      <c r="G756" s="3">
        <f t="shared" si="47"/>
        <v>2012</v>
      </c>
    </row>
    <row r="757" spans="1:7" x14ac:dyDescent="0.3">
      <c r="A757" s="3" t="s">
        <v>10</v>
      </c>
      <c r="B757" s="3" t="s">
        <v>16</v>
      </c>
      <c r="C757" s="12">
        <v>41261</v>
      </c>
      <c r="D757" s="13">
        <v>9000</v>
      </c>
      <c r="E757" s="3">
        <v>4</v>
      </c>
      <c r="F757" s="3">
        <f t="shared" si="46"/>
        <v>2250</v>
      </c>
      <c r="G757" s="3">
        <f t="shared" si="47"/>
        <v>2012</v>
      </c>
    </row>
    <row r="758" spans="1:7" x14ac:dyDescent="0.3">
      <c r="A758" s="3" t="s">
        <v>10</v>
      </c>
      <c r="B758" s="3" t="s">
        <v>16</v>
      </c>
      <c r="C758" s="12">
        <v>41265</v>
      </c>
      <c r="D758" s="13">
        <v>5000</v>
      </c>
      <c r="E758" s="3">
        <v>1</v>
      </c>
      <c r="F758" s="3">
        <f t="shared" si="46"/>
        <v>5000</v>
      </c>
      <c r="G758" s="3">
        <f t="shared" si="47"/>
        <v>2012</v>
      </c>
    </row>
    <row r="759" spans="1:7" x14ac:dyDescent="0.3">
      <c r="A759" s="3" t="s">
        <v>10</v>
      </c>
      <c r="B759" s="3" t="s">
        <v>16</v>
      </c>
      <c r="C759" s="12">
        <v>41267</v>
      </c>
      <c r="D759" s="13">
        <v>800</v>
      </c>
      <c r="E759" s="3">
        <v>1</v>
      </c>
      <c r="F759" s="3">
        <f t="shared" si="46"/>
        <v>800</v>
      </c>
      <c r="G759" s="3">
        <f t="shared" si="47"/>
        <v>2012</v>
      </c>
    </row>
    <row r="760" spans="1:7" x14ac:dyDescent="0.3">
      <c r="A760" s="3" t="s">
        <v>10</v>
      </c>
      <c r="B760" s="3" t="s">
        <v>16</v>
      </c>
      <c r="C760" s="12">
        <v>41253</v>
      </c>
      <c r="D760" s="13">
        <v>4000</v>
      </c>
      <c r="E760" s="3">
        <v>3</v>
      </c>
      <c r="F760" s="3">
        <f t="shared" si="46"/>
        <v>1333.3333333333333</v>
      </c>
      <c r="G760" s="3">
        <f t="shared" si="47"/>
        <v>2012</v>
      </c>
    </row>
    <row r="761" spans="1:7" x14ac:dyDescent="0.3">
      <c r="A761" s="3" t="s">
        <v>10</v>
      </c>
      <c r="B761" s="3" t="s">
        <v>16</v>
      </c>
      <c r="C761" s="12">
        <v>41247</v>
      </c>
      <c r="D761" s="13">
        <v>9500</v>
      </c>
      <c r="E761" s="3">
        <v>3</v>
      </c>
      <c r="F761" s="3">
        <f t="shared" si="46"/>
        <v>3166.6666666666665</v>
      </c>
      <c r="G761" s="3">
        <f t="shared" si="47"/>
        <v>2012</v>
      </c>
    </row>
    <row r="762" spans="1:7" x14ac:dyDescent="0.3">
      <c r="A762" s="3" t="s">
        <v>10</v>
      </c>
      <c r="B762" s="3" t="s">
        <v>16</v>
      </c>
      <c r="C762" s="12">
        <v>41264</v>
      </c>
      <c r="D762" s="13">
        <v>13000</v>
      </c>
      <c r="E762" s="3">
        <v>3</v>
      </c>
      <c r="F762" s="3">
        <f t="shared" si="46"/>
        <v>4333.333333333333</v>
      </c>
      <c r="G762" s="3">
        <f t="shared" si="47"/>
        <v>2012</v>
      </c>
    </row>
    <row r="763" spans="1:7" x14ac:dyDescent="0.3">
      <c r="A763" s="3" t="s">
        <v>10</v>
      </c>
      <c r="B763" s="3" t="s">
        <v>16</v>
      </c>
      <c r="C763" s="12">
        <v>41266</v>
      </c>
      <c r="D763" s="13">
        <v>21000</v>
      </c>
      <c r="E763" s="3">
        <v>5</v>
      </c>
      <c r="F763" s="3">
        <f t="shared" si="46"/>
        <v>4200</v>
      </c>
      <c r="G763" s="3">
        <f t="shared" si="47"/>
        <v>2012</v>
      </c>
    </row>
    <row r="764" spans="1:7" x14ac:dyDescent="0.3">
      <c r="A764" s="3" t="s">
        <v>10</v>
      </c>
      <c r="B764" s="3" t="s">
        <v>16</v>
      </c>
      <c r="C764" s="12">
        <v>41251</v>
      </c>
      <c r="D764" s="13">
        <v>59500</v>
      </c>
      <c r="E764" s="3">
        <v>8</v>
      </c>
      <c r="F764" s="3">
        <f t="shared" si="46"/>
        <v>7437.5</v>
      </c>
      <c r="G764" s="3">
        <f t="shared" si="47"/>
        <v>2012</v>
      </c>
    </row>
    <row r="765" spans="1:7" x14ac:dyDescent="0.3">
      <c r="A765" s="3" t="s">
        <v>10</v>
      </c>
      <c r="B765" s="3" t="s">
        <v>16</v>
      </c>
      <c r="C765" s="12">
        <v>41245</v>
      </c>
      <c r="D765" s="13">
        <v>35000</v>
      </c>
      <c r="E765" s="3">
        <v>8</v>
      </c>
      <c r="F765" s="3">
        <f t="shared" si="46"/>
        <v>4375</v>
      </c>
      <c r="G765" s="3">
        <f t="shared" si="47"/>
        <v>2012</v>
      </c>
    </row>
    <row r="766" spans="1:7" x14ac:dyDescent="0.3">
      <c r="A766" s="3" t="s">
        <v>10</v>
      </c>
      <c r="B766" s="3" t="s">
        <v>16</v>
      </c>
      <c r="C766" s="12">
        <v>41268</v>
      </c>
      <c r="D766" s="13">
        <v>45300</v>
      </c>
      <c r="E766" s="3">
        <v>7</v>
      </c>
      <c r="F766" s="3">
        <f t="shared" si="46"/>
        <v>6471.4285714285716</v>
      </c>
      <c r="G766" s="3">
        <f t="shared" si="47"/>
        <v>2012</v>
      </c>
    </row>
    <row r="767" spans="1:7" x14ac:dyDescent="0.3">
      <c r="A767" s="3" t="s">
        <v>10</v>
      </c>
      <c r="B767" s="3" t="s">
        <v>16</v>
      </c>
      <c r="C767" s="12">
        <v>41252</v>
      </c>
      <c r="D767" s="13">
        <v>6000</v>
      </c>
      <c r="E767" s="3">
        <v>1</v>
      </c>
      <c r="F767" s="3">
        <f t="shared" si="46"/>
        <v>6000</v>
      </c>
      <c r="G767" s="3">
        <f t="shared" si="47"/>
        <v>2012</v>
      </c>
    </row>
    <row r="768" spans="1:7" x14ac:dyDescent="0.3">
      <c r="A768" s="3" t="s">
        <v>10</v>
      </c>
      <c r="B768" s="3" t="s">
        <v>16</v>
      </c>
      <c r="C768" s="12">
        <v>41286</v>
      </c>
      <c r="D768" s="13">
        <v>11600</v>
      </c>
      <c r="E768" s="3">
        <v>5</v>
      </c>
      <c r="F768" s="3">
        <f t="shared" si="46"/>
        <v>2320</v>
      </c>
      <c r="G768" s="3">
        <f t="shared" si="47"/>
        <v>2013</v>
      </c>
    </row>
    <row r="769" spans="1:7" x14ac:dyDescent="0.3">
      <c r="A769" s="3" t="s">
        <v>10</v>
      </c>
      <c r="B769" s="3" t="s">
        <v>16</v>
      </c>
      <c r="C769" s="12">
        <v>41299</v>
      </c>
      <c r="D769" s="13">
        <v>31200</v>
      </c>
      <c r="E769" s="3">
        <v>8</v>
      </c>
      <c r="F769" s="3">
        <f t="shared" si="46"/>
        <v>3900</v>
      </c>
      <c r="G769" s="3">
        <f t="shared" si="47"/>
        <v>2013</v>
      </c>
    </row>
    <row r="770" spans="1:7" x14ac:dyDescent="0.3">
      <c r="A770" s="3" t="s">
        <v>10</v>
      </c>
      <c r="B770" s="3" t="s">
        <v>16</v>
      </c>
      <c r="C770" s="12">
        <v>41279</v>
      </c>
      <c r="D770" s="13">
        <v>4000</v>
      </c>
      <c r="E770" s="3">
        <v>1</v>
      </c>
      <c r="F770" s="3">
        <f t="shared" ref="F770:F833" si="48">D770/E770</f>
        <v>4000</v>
      </c>
      <c r="G770" s="3">
        <f t="shared" si="47"/>
        <v>2013</v>
      </c>
    </row>
    <row r="771" spans="1:7" x14ac:dyDescent="0.3">
      <c r="A771" s="3" t="s">
        <v>10</v>
      </c>
      <c r="B771" s="3" t="s">
        <v>16</v>
      </c>
      <c r="C771" s="12">
        <v>41282</v>
      </c>
      <c r="D771" s="13">
        <v>10700</v>
      </c>
      <c r="E771" s="3">
        <v>6</v>
      </c>
      <c r="F771" s="3">
        <f t="shared" si="48"/>
        <v>1783.3333333333333</v>
      </c>
      <c r="G771" s="3">
        <f t="shared" ref="G771:G834" si="49">YEAR(C771)</f>
        <v>2013</v>
      </c>
    </row>
    <row r="772" spans="1:7" x14ac:dyDescent="0.3">
      <c r="A772" s="3" t="s">
        <v>10</v>
      </c>
      <c r="B772" s="3" t="s">
        <v>16</v>
      </c>
      <c r="C772" s="12">
        <v>41295</v>
      </c>
      <c r="D772" s="13">
        <v>8000</v>
      </c>
      <c r="E772" s="3">
        <v>3</v>
      </c>
      <c r="F772" s="3">
        <f t="shared" si="48"/>
        <v>2666.6666666666665</v>
      </c>
      <c r="G772" s="3">
        <f t="shared" si="49"/>
        <v>2013</v>
      </c>
    </row>
    <row r="773" spans="1:7" x14ac:dyDescent="0.3">
      <c r="A773" s="3" t="s">
        <v>10</v>
      </c>
      <c r="B773" s="3" t="s">
        <v>16</v>
      </c>
      <c r="C773" s="12">
        <v>41285</v>
      </c>
      <c r="D773" s="13">
        <v>3000</v>
      </c>
      <c r="E773" s="3">
        <v>1</v>
      </c>
      <c r="F773" s="3">
        <f t="shared" si="48"/>
        <v>3000</v>
      </c>
      <c r="G773" s="3">
        <f t="shared" si="49"/>
        <v>2013</v>
      </c>
    </row>
    <row r="774" spans="1:7" x14ac:dyDescent="0.3">
      <c r="A774" s="3" t="s">
        <v>10</v>
      </c>
      <c r="B774" s="3" t="s">
        <v>16</v>
      </c>
      <c r="C774" s="12">
        <v>41294</v>
      </c>
      <c r="D774" s="13">
        <v>1500</v>
      </c>
      <c r="E774" s="3">
        <v>1</v>
      </c>
      <c r="F774" s="3">
        <f t="shared" si="48"/>
        <v>1500</v>
      </c>
      <c r="G774" s="3">
        <f t="shared" si="49"/>
        <v>2013</v>
      </c>
    </row>
    <row r="775" spans="1:7" x14ac:dyDescent="0.3">
      <c r="A775" s="3" t="s">
        <v>10</v>
      </c>
      <c r="B775" s="3" t="s">
        <v>16</v>
      </c>
      <c r="C775" s="12">
        <v>41289</v>
      </c>
      <c r="D775" s="13">
        <v>12500</v>
      </c>
      <c r="E775" s="3">
        <v>5</v>
      </c>
      <c r="F775" s="3">
        <f t="shared" si="48"/>
        <v>2500</v>
      </c>
      <c r="G775" s="3">
        <f t="shared" si="49"/>
        <v>2013</v>
      </c>
    </row>
    <row r="776" spans="1:7" x14ac:dyDescent="0.3">
      <c r="A776" s="3" t="s">
        <v>10</v>
      </c>
      <c r="B776" s="3" t="s">
        <v>16</v>
      </c>
      <c r="C776" s="12">
        <v>41293</v>
      </c>
      <c r="D776" s="13">
        <v>17400</v>
      </c>
      <c r="E776" s="3">
        <v>7</v>
      </c>
      <c r="F776" s="3">
        <f t="shared" si="48"/>
        <v>2485.7142857142858</v>
      </c>
      <c r="G776" s="3">
        <f t="shared" si="49"/>
        <v>2013</v>
      </c>
    </row>
    <row r="777" spans="1:7" x14ac:dyDescent="0.3">
      <c r="A777" s="3" t="s">
        <v>10</v>
      </c>
      <c r="B777" s="3" t="s">
        <v>16</v>
      </c>
      <c r="C777" s="12">
        <v>41300</v>
      </c>
      <c r="D777" s="13">
        <v>7700</v>
      </c>
      <c r="E777" s="3">
        <v>4</v>
      </c>
      <c r="F777" s="3">
        <f t="shared" si="48"/>
        <v>1925</v>
      </c>
      <c r="G777" s="3">
        <f t="shared" si="49"/>
        <v>2013</v>
      </c>
    </row>
    <row r="778" spans="1:7" x14ac:dyDescent="0.3">
      <c r="A778" s="3" t="s">
        <v>10</v>
      </c>
      <c r="B778" s="3" t="s">
        <v>17</v>
      </c>
      <c r="C778" s="12">
        <v>40881</v>
      </c>
      <c r="D778" s="13">
        <v>2000</v>
      </c>
      <c r="E778" s="3">
        <v>1</v>
      </c>
      <c r="F778" s="3">
        <f t="shared" si="48"/>
        <v>2000</v>
      </c>
      <c r="G778" s="3">
        <f t="shared" si="49"/>
        <v>2011</v>
      </c>
    </row>
    <row r="779" spans="1:7" x14ac:dyDescent="0.3">
      <c r="A779" s="3" t="s">
        <v>10</v>
      </c>
      <c r="B779" s="3" t="s">
        <v>17</v>
      </c>
      <c r="C779" s="12">
        <v>40885</v>
      </c>
      <c r="D779" s="13">
        <v>2500</v>
      </c>
      <c r="E779" s="3">
        <v>1</v>
      </c>
      <c r="F779" s="3">
        <f t="shared" si="48"/>
        <v>2500</v>
      </c>
      <c r="G779" s="3">
        <f t="shared" si="49"/>
        <v>2011</v>
      </c>
    </row>
    <row r="780" spans="1:7" x14ac:dyDescent="0.3">
      <c r="A780" s="3" t="s">
        <v>10</v>
      </c>
      <c r="B780" s="3" t="s">
        <v>17</v>
      </c>
      <c r="C780" s="12">
        <v>40887</v>
      </c>
      <c r="D780" s="13">
        <v>600</v>
      </c>
      <c r="E780" s="3">
        <v>1</v>
      </c>
      <c r="F780" s="3">
        <f t="shared" si="48"/>
        <v>600</v>
      </c>
      <c r="G780" s="3">
        <f t="shared" si="49"/>
        <v>2011</v>
      </c>
    </row>
    <row r="781" spans="1:7" x14ac:dyDescent="0.3">
      <c r="A781" s="3" t="s">
        <v>10</v>
      </c>
      <c r="B781" s="3" t="s">
        <v>17</v>
      </c>
      <c r="C781" s="12">
        <v>40888</v>
      </c>
      <c r="D781" s="13">
        <v>2000</v>
      </c>
      <c r="E781" s="3">
        <v>1</v>
      </c>
      <c r="F781" s="3">
        <f t="shared" si="48"/>
        <v>2000</v>
      </c>
      <c r="G781" s="3">
        <f t="shared" si="49"/>
        <v>2011</v>
      </c>
    </row>
    <row r="782" spans="1:7" x14ac:dyDescent="0.3">
      <c r="A782" s="3" t="s">
        <v>10</v>
      </c>
      <c r="B782" s="3" t="s">
        <v>17</v>
      </c>
      <c r="C782" s="12">
        <v>40889</v>
      </c>
      <c r="D782" s="13">
        <v>6000</v>
      </c>
      <c r="E782" s="3">
        <v>4</v>
      </c>
      <c r="F782" s="3">
        <f t="shared" si="48"/>
        <v>1500</v>
      </c>
      <c r="G782" s="3">
        <f t="shared" si="49"/>
        <v>2011</v>
      </c>
    </row>
    <row r="783" spans="1:7" x14ac:dyDescent="0.3">
      <c r="A783" s="3" t="s">
        <v>10</v>
      </c>
      <c r="B783" s="3" t="s">
        <v>17</v>
      </c>
      <c r="C783" s="12">
        <v>40892</v>
      </c>
      <c r="D783" s="13">
        <v>9300</v>
      </c>
      <c r="E783" s="3">
        <v>6</v>
      </c>
      <c r="F783" s="3">
        <f t="shared" si="48"/>
        <v>1550</v>
      </c>
      <c r="G783" s="3">
        <f t="shared" si="49"/>
        <v>2011</v>
      </c>
    </row>
    <row r="784" spans="1:7" x14ac:dyDescent="0.3">
      <c r="A784" s="3" t="s">
        <v>10</v>
      </c>
      <c r="B784" s="3" t="s">
        <v>17</v>
      </c>
      <c r="C784" s="12">
        <v>40895</v>
      </c>
      <c r="D784" s="13">
        <v>1500</v>
      </c>
      <c r="E784" s="3">
        <v>1</v>
      </c>
      <c r="F784" s="3">
        <f t="shared" si="48"/>
        <v>1500</v>
      </c>
      <c r="G784" s="3">
        <f t="shared" si="49"/>
        <v>2011</v>
      </c>
    </row>
    <row r="785" spans="1:7" x14ac:dyDescent="0.3">
      <c r="A785" s="3" t="s">
        <v>10</v>
      </c>
      <c r="B785" s="3" t="s">
        <v>17</v>
      </c>
      <c r="C785" s="12">
        <v>40896</v>
      </c>
      <c r="D785" s="13">
        <v>14500</v>
      </c>
      <c r="E785" s="3">
        <v>4</v>
      </c>
      <c r="F785" s="3">
        <f t="shared" si="48"/>
        <v>3625</v>
      </c>
      <c r="G785" s="3">
        <f t="shared" si="49"/>
        <v>2011</v>
      </c>
    </row>
    <row r="786" spans="1:7" x14ac:dyDescent="0.3">
      <c r="A786" s="3" t="s">
        <v>10</v>
      </c>
      <c r="B786" s="3" t="s">
        <v>17</v>
      </c>
      <c r="C786" s="12">
        <v>40913</v>
      </c>
      <c r="D786" s="13">
        <v>1000</v>
      </c>
      <c r="E786" s="3">
        <v>1</v>
      </c>
      <c r="F786" s="3">
        <f t="shared" si="48"/>
        <v>1000</v>
      </c>
      <c r="G786" s="3">
        <f t="shared" si="49"/>
        <v>2012</v>
      </c>
    </row>
    <row r="787" spans="1:7" x14ac:dyDescent="0.3">
      <c r="A787" s="3" t="s">
        <v>10</v>
      </c>
      <c r="B787" s="3" t="s">
        <v>17</v>
      </c>
      <c r="C787" s="12">
        <v>40916</v>
      </c>
      <c r="D787" s="13">
        <v>3000</v>
      </c>
      <c r="E787" s="3">
        <v>1</v>
      </c>
      <c r="F787" s="3">
        <f t="shared" si="48"/>
        <v>3000</v>
      </c>
      <c r="G787" s="3">
        <f t="shared" si="49"/>
        <v>2012</v>
      </c>
    </row>
    <row r="788" spans="1:7" x14ac:dyDescent="0.3">
      <c r="A788" s="3" t="s">
        <v>10</v>
      </c>
      <c r="B788" s="3" t="s">
        <v>17</v>
      </c>
      <c r="C788" s="12">
        <v>40917</v>
      </c>
      <c r="D788" s="13">
        <v>2000</v>
      </c>
      <c r="E788" s="3">
        <v>1</v>
      </c>
      <c r="F788" s="3">
        <f t="shared" si="48"/>
        <v>2000</v>
      </c>
      <c r="G788" s="3">
        <f t="shared" si="49"/>
        <v>2012</v>
      </c>
    </row>
    <row r="789" spans="1:7" x14ac:dyDescent="0.3">
      <c r="A789" s="3" t="s">
        <v>10</v>
      </c>
      <c r="B789" s="3" t="s">
        <v>17</v>
      </c>
      <c r="C789" s="12">
        <v>40920</v>
      </c>
      <c r="D789" s="13">
        <v>5000</v>
      </c>
      <c r="E789" s="3">
        <v>4</v>
      </c>
      <c r="F789" s="3">
        <f t="shared" si="48"/>
        <v>1250</v>
      </c>
      <c r="G789" s="3">
        <f t="shared" si="49"/>
        <v>2012</v>
      </c>
    </row>
    <row r="790" spans="1:7" x14ac:dyDescent="0.3">
      <c r="A790" s="3" t="s">
        <v>10</v>
      </c>
      <c r="B790" s="3" t="s">
        <v>17</v>
      </c>
      <c r="C790" s="12">
        <v>40921</v>
      </c>
      <c r="D790" s="13">
        <v>2000</v>
      </c>
      <c r="E790" s="3">
        <v>1</v>
      </c>
      <c r="F790" s="3">
        <f t="shared" si="48"/>
        <v>2000</v>
      </c>
      <c r="G790" s="3">
        <f t="shared" si="49"/>
        <v>2012</v>
      </c>
    </row>
    <row r="791" spans="1:7" x14ac:dyDescent="0.3">
      <c r="A791" s="3" t="s">
        <v>10</v>
      </c>
      <c r="B791" s="3" t="s">
        <v>17</v>
      </c>
      <c r="C791" s="12">
        <v>40922</v>
      </c>
      <c r="D791" s="13">
        <v>3000</v>
      </c>
      <c r="E791" s="3">
        <v>3</v>
      </c>
      <c r="F791" s="3">
        <f t="shared" si="48"/>
        <v>1000</v>
      </c>
      <c r="G791" s="3">
        <f t="shared" si="49"/>
        <v>2012</v>
      </c>
    </row>
    <row r="792" spans="1:7" x14ac:dyDescent="0.3">
      <c r="A792" s="3" t="s">
        <v>10</v>
      </c>
      <c r="B792" s="3" t="s">
        <v>17</v>
      </c>
      <c r="C792" s="12">
        <v>40923</v>
      </c>
      <c r="D792" s="13">
        <v>7400</v>
      </c>
      <c r="E792" s="3">
        <v>4</v>
      </c>
      <c r="F792" s="3">
        <f t="shared" si="48"/>
        <v>1850</v>
      </c>
      <c r="G792" s="3">
        <f t="shared" si="49"/>
        <v>2012</v>
      </c>
    </row>
    <row r="793" spans="1:7" x14ac:dyDescent="0.3">
      <c r="A793" s="3" t="s">
        <v>10</v>
      </c>
      <c r="B793" s="3" t="s">
        <v>17</v>
      </c>
      <c r="C793" s="12">
        <v>40924</v>
      </c>
      <c r="D793" s="13">
        <v>6000</v>
      </c>
      <c r="E793" s="3">
        <v>1</v>
      </c>
      <c r="F793" s="3">
        <f t="shared" si="48"/>
        <v>6000</v>
      </c>
      <c r="G793" s="3">
        <f t="shared" si="49"/>
        <v>2012</v>
      </c>
    </row>
    <row r="794" spans="1:7" x14ac:dyDescent="0.3">
      <c r="A794" s="3" t="s">
        <v>10</v>
      </c>
      <c r="B794" s="3" t="s">
        <v>17</v>
      </c>
      <c r="C794" s="12">
        <v>40927</v>
      </c>
      <c r="D794" s="13">
        <v>2000</v>
      </c>
      <c r="E794" s="3">
        <v>1</v>
      </c>
      <c r="F794" s="3">
        <f t="shared" si="48"/>
        <v>2000</v>
      </c>
      <c r="G794" s="3">
        <f t="shared" si="49"/>
        <v>2012</v>
      </c>
    </row>
    <row r="795" spans="1:7" x14ac:dyDescent="0.3">
      <c r="A795" s="3" t="s">
        <v>10</v>
      </c>
      <c r="B795" s="3" t="s">
        <v>17</v>
      </c>
      <c r="C795" s="12">
        <v>40928</v>
      </c>
      <c r="D795" s="13">
        <v>1500</v>
      </c>
      <c r="E795" s="3">
        <v>1</v>
      </c>
      <c r="F795" s="3">
        <f t="shared" si="48"/>
        <v>1500</v>
      </c>
      <c r="G795" s="3">
        <f t="shared" si="49"/>
        <v>2012</v>
      </c>
    </row>
    <row r="796" spans="1:7" x14ac:dyDescent="0.3">
      <c r="A796" s="3" t="s">
        <v>10</v>
      </c>
      <c r="B796" s="3" t="s">
        <v>17</v>
      </c>
      <c r="C796" s="12">
        <v>40931</v>
      </c>
      <c r="D796" s="13">
        <v>5000</v>
      </c>
      <c r="E796" s="3">
        <v>3</v>
      </c>
      <c r="F796" s="3">
        <f t="shared" si="48"/>
        <v>1666.6666666666667</v>
      </c>
      <c r="G796" s="3">
        <f t="shared" si="49"/>
        <v>2012</v>
      </c>
    </row>
    <row r="797" spans="1:7" x14ac:dyDescent="0.3">
      <c r="A797" s="3" t="s">
        <v>10</v>
      </c>
      <c r="B797" s="3" t="s">
        <v>17</v>
      </c>
      <c r="C797" s="12">
        <v>40934</v>
      </c>
      <c r="D797" s="13">
        <v>6300</v>
      </c>
      <c r="E797" s="3">
        <v>4</v>
      </c>
      <c r="F797" s="3">
        <f t="shared" si="48"/>
        <v>1575</v>
      </c>
      <c r="G797" s="3">
        <f t="shared" si="49"/>
        <v>2012</v>
      </c>
    </row>
    <row r="798" spans="1:7" x14ac:dyDescent="0.3">
      <c r="A798" s="3" t="s">
        <v>10</v>
      </c>
      <c r="B798" s="3" t="s">
        <v>17</v>
      </c>
      <c r="C798" s="12">
        <v>40935</v>
      </c>
      <c r="D798" s="13">
        <v>8250</v>
      </c>
      <c r="E798" s="3">
        <v>4</v>
      </c>
      <c r="F798" s="3">
        <f t="shared" si="48"/>
        <v>2062.5</v>
      </c>
      <c r="G798" s="3">
        <f t="shared" si="49"/>
        <v>2012</v>
      </c>
    </row>
    <row r="799" spans="1:7" x14ac:dyDescent="0.3">
      <c r="A799" s="3" t="s">
        <v>10</v>
      </c>
      <c r="B799" s="3" t="s">
        <v>17</v>
      </c>
      <c r="C799" s="12">
        <v>40941</v>
      </c>
      <c r="D799" s="13">
        <v>4500</v>
      </c>
      <c r="E799" s="3">
        <v>3</v>
      </c>
      <c r="F799" s="3">
        <f t="shared" si="48"/>
        <v>1500</v>
      </c>
      <c r="G799" s="3">
        <f t="shared" si="49"/>
        <v>2012</v>
      </c>
    </row>
    <row r="800" spans="1:7" x14ac:dyDescent="0.3">
      <c r="A800" s="3" t="s">
        <v>10</v>
      </c>
      <c r="B800" s="3" t="s">
        <v>17</v>
      </c>
      <c r="C800" s="12">
        <v>40943</v>
      </c>
      <c r="D800" s="13">
        <v>5000</v>
      </c>
      <c r="E800" s="3">
        <v>1</v>
      </c>
      <c r="F800" s="3">
        <f t="shared" si="48"/>
        <v>5000</v>
      </c>
      <c r="G800" s="3">
        <f t="shared" si="49"/>
        <v>2012</v>
      </c>
    </row>
    <row r="801" spans="1:7" x14ac:dyDescent="0.3">
      <c r="A801" s="3" t="s">
        <v>10</v>
      </c>
      <c r="B801" s="3" t="s">
        <v>17</v>
      </c>
      <c r="C801" s="12">
        <v>40944</v>
      </c>
      <c r="D801" s="13">
        <v>6200</v>
      </c>
      <c r="E801" s="3">
        <v>5</v>
      </c>
      <c r="F801" s="3">
        <f t="shared" si="48"/>
        <v>1240</v>
      </c>
      <c r="G801" s="3">
        <f t="shared" si="49"/>
        <v>2012</v>
      </c>
    </row>
    <row r="802" spans="1:7" x14ac:dyDescent="0.3">
      <c r="A802" s="3" t="s">
        <v>10</v>
      </c>
      <c r="B802" s="3" t="s">
        <v>17</v>
      </c>
      <c r="C802" s="12">
        <v>40948</v>
      </c>
      <c r="D802" s="13">
        <v>3500</v>
      </c>
      <c r="E802" s="3">
        <v>2</v>
      </c>
      <c r="F802" s="3">
        <f t="shared" si="48"/>
        <v>1750</v>
      </c>
      <c r="G802" s="3">
        <f t="shared" si="49"/>
        <v>2012</v>
      </c>
    </row>
    <row r="803" spans="1:7" x14ac:dyDescent="0.3">
      <c r="A803" s="3" t="s">
        <v>10</v>
      </c>
      <c r="B803" s="3" t="s">
        <v>17</v>
      </c>
      <c r="C803" s="12">
        <v>40949</v>
      </c>
      <c r="D803" s="13">
        <v>35500</v>
      </c>
      <c r="E803" s="3">
        <v>4</v>
      </c>
      <c r="F803" s="3">
        <f t="shared" si="48"/>
        <v>8875</v>
      </c>
      <c r="G803" s="3">
        <f t="shared" si="49"/>
        <v>2012</v>
      </c>
    </row>
    <row r="804" spans="1:7" x14ac:dyDescent="0.3">
      <c r="A804" s="3" t="s">
        <v>10</v>
      </c>
      <c r="B804" s="3" t="s">
        <v>17</v>
      </c>
      <c r="C804" s="12">
        <v>40951</v>
      </c>
      <c r="D804" s="13">
        <v>4500</v>
      </c>
      <c r="E804" s="3">
        <v>3</v>
      </c>
      <c r="F804" s="3">
        <f t="shared" si="48"/>
        <v>1500</v>
      </c>
      <c r="G804" s="3">
        <f t="shared" si="49"/>
        <v>2012</v>
      </c>
    </row>
    <row r="805" spans="1:7" x14ac:dyDescent="0.3">
      <c r="A805" s="3" t="s">
        <v>10</v>
      </c>
      <c r="B805" s="3" t="s">
        <v>17</v>
      </c>
      <c r="C805" s="12">
        <v>40955</v>
      </c>
      <c r="D805" s="13">
        <v>3300</v>
      </c>
      <c r="E805" s="3">
        <v>2</v>
      </c>
      <c r="F805" s="3">
        <f t="shared" si="48"/>
        <v>1650</v>
      </c>
      <c r="G805" s="3">
        <f t="shared" si="49"/>
        <v>2012</v>
      </c>
    </row>
    <row r="806" spans="1:7" x14ac:dyDescent="0.3">
      <c r="A806" s="3" t="s">
        <v>10</v>
      </c>
      <c r="B806" s="3" t="s">
        <v>17</v>
      </c>
      <c r="C806" s="12">
        <v>40956</v>
      </c>
      <c r="D806" s="13">
        <v>1000</v>
      </c>
      <c r="E806" s="3">
        <v>1</v>
      </c>
      <c r="F806" s="3">
        <f t="shared" si="48"/>
        <v>1000</v>
      </c>
      <c r="G806" s="3">
        <f t="shared" si="49"/>
        <v>2012</v>
      </c>
    </row>
    <row r="807" spans="1:7" x14ac:dyDescent="0.3">
      <c r="A807" s="3" t="s">
        <v>10</v>
      </c>
      <c r="B807" s="3" t="s">
        <v>17</v>
      </c>
      <c r="C807" s="12">
        <v>40962</v>
      </c>
      <c r="D807" s="13">
        <v>1000</v>
      </c>
      <c r="E807" s="3">
        <v>1</v>
      </c>
      <c r="F807" s="3">
        <f t="shared" si="48"/>
        <v>1000</v>
      </c>
      <c r="G807" s="3">
        <f t="shared" si="49"/>
        <v>2012</v>
      </c>
    </row>
    <row r="808" spans="1:7" x14ac:dyDescent="0.3">
      <c r="A808" s="3" t="s">
        <v>10</v>
      </c>
      <c r="B808" s="3" t="s">
        <v>17</v>
      </c>
      <c r="C808" s="12">
        <v>40970</v>
      </c>
      <c r="D808" s="13">
        <v>2100</v>
      </c>
      <c r="E808" s="3">
        <v>1</v>
      </c>
      <c r="F808" s="3">
        <f t="shared" si="48"/>
        <v>2100</v>
      </c>
      <c r="G808" s="3">
        <f t="shared" si="49"/>
        <v>2012</v>
      </c>
    </row>
    <row r="809" spans="1:7" x14ac:dyDescent="0.3">
      <c r="A809" s="3" t="s">
        <v>10</v>
      </c>
      <c r="B809" s="3" t="s">
        <v>17</v>
      </c>
      <c r="C809" s="12">
        <v>40978</v>
      </c>
      <c r="D809" s="13">
        <v>3000</v>
      </c>
      <c r="E809" s="3">
        <v>2</v>
      </c>
      <c r="F809" s="3">
        <f t="shared" si="48"/>
        <v>1500</v>
      </c>
      <c r="G809" s="3">
        <f t="shared" si="49"/>
        <v>2012</v>
      </c>
    </row>
    <row r="810" spans="1:7" x14ac:dyDescent="0.3">
      <c r="A810" s="3" t="s">
        <v>10</v>
      </c>
      <c r="B810" s="3" t="s">
        <v>17</v>
      </c>
      <c r="C810" s="12">
        <v>40979</v>
      </c>
      <c r="D810" s="13">
        <v>2000</v>
      </c>
      <c r="E810" s="3">
        <v>1</v>
      </c>
      <c r="F810" s="3">
        <f t="shared" si="48"/>
        <v>2000</v>
      </c>
      <c r="G810" s="3">
        <f t="shared" si="49"/>
        <v>2012</v>
      </c>
    </row>
    <row r="811" spans="1:7" x14ac:dyDescent="0.3">
      <c r="A811" s="3" t="s">
        <v>10</v>
      </c>
      <c r="B811" s="3" t="s">
        <v>17</v>
      </c>
      <c r="C811" s="12">
        <v>40980</v>
      </c>
      <c r="D811" s="13">
        <v>500</v>
      </c>
      <c r="E811" s="3">
        <v>1</v>
      </c>
      <c r="F811" s="3">
        <f t="shared" si="48"/>
        <v>500</v>
      </c>
      <c r="G811" s="3">
        <f t="shared" si="49"/>
        <v>2012</v>
      </c>
    </row>
    <row r="812" spans="1:7" x14ac:dyDescent="0.3">
      <c r="A812" s="3" t="s">
        <v>10</v>
      </c>
      <c r="B812" s="3" t="s">
        <v>17</v>
      </c>
      <c r="C812" s="12">
        <v>40981</v>
      </c>
      <c r="D812" s="13">
        <v>5000</v>
      </c>
      <c r="E812" s="3">
        <v>2</v>
      </c>
      <c r="F812" s="3">
        <f t="shared" si="48"/>
        <v>2500</v>
      </c>
      <c r="G812" s="3">
        <f t="shared" si="49"/>
        <v>2012</v>
      </c>
    </row>
    <row r="813" spans="1:7" x14ac:dyDescent="0.3">
      <c r="A813" s="3" t="s">
        <v>10</v>
      </c>
      <c r="B813" s="3" t="s">
        <v>17</v>
      </c>
      <c r="C813" s="12">
        <v>40984</v>
      </c>
      <c r="D813" s="13">
        <v>1000</v>
      </c>
      <c r="E813" s="3">
        <v>1</v>
      </c>
      <c r="F813" s="3">
        <f t="shared" si="48"/>
        <v>1000</v>
      </c>
      <c r="G813" s="3">
        <f t="shared" si="49"/>
        <v>2012</v>
      </c>
    </row>
    <row r="814" spans="1:7" x14ac:dyDescent="0.3">
      <c r="A814" s="3" t="s">
        <v>10</v>
      </c>
      <c r="B814" s="3" t="s">
        <v>17</v>
      </c>
      <c r="C814" s="12">
        <v>40985</v>
      </c>
      <c r="D814" s="13">
        <v>6500</v>
      </c>
      <c r="E814" s="3">
        <v>3</v>
      </c>
      <c r="F814" s="3">
        <f t="shared" si="48"/>
        <v>2166.6666666666665</v>
      </c>
      <c r="G814" s="3">
        <f t="shared" si="49"/>
        <v>2012</v>
      </c>
    </row>
    <row r="815" spans="1:7" x14ac:dyDescent="0.3">
      <c r="A815" s="3" t="s">
        <v>10</v>
      </c>
      <c r="B815" s="3" t="s">
        <v>17</v>
      </c>
      <c r="C815" s="12">
        <v>40986</v>
      </c>
      <c r="D815" s="13">
        <v>1000</v>
      </c>
      <c r="E815" s="3">
        <v>1</v>
      </c>
      <c r="F815" s="3">
        <f t="shared" si="48"/>
        <v>1000</v>
      </c>
      <c r="G815" s="3">
        <f t="shared" si="49"/>
        <v>2012</v>
      </c>
    </row>
    <row r="816" spans="1:7" x14ac:dyDescent="0.3">
      <c r="A816" s="3" t="s">
        <v>10</v>
      </c>
      <c r="B816" s="3" t="s">
        <v>17</v>
      </c>
      <c r="C816" s="12">
        <v>40988</v>
      </c>
      <c r="D816" s="13">
        <v>5900</v>
      </c>
      <c r="E816" s="3">
        <v>3</v>
      </c>
      <c r="F816" s="3">
        <f t="shared" si="48"/>
        <v>1966.6666666666667</v>
      </c>
      <c r="G816" s="3">
        <f t="shared" si="49"/>
        <v>2012</v>
      </c>
    </row>
    <row r="817" spans="1:7" x14ac:dyDescent="0.3">
      <c r="A817" s="3" t="s">
        <v>10</v>
      </c>
      <c r="B817" s="3" t="s">
        <v>17</v>
      </c>
      <c r="C817" s="12">
        <v>40994</v>
      </c>
      <c r="D817" s="13">
        <v>3000</v>
      </c>
      <c r="E817" s="3">
        <v>1</v>
      </c>
      <c r="F817" s="3">
        <f t="shared" si="48"/>
        <v>3000</v>
      </c>
      <c r="G817" s="3">
        <f t="shared" si="49"/>
        <v>2012</v>
      </c>
    </row>
    <row r="818" spans="1:7" x14ac:dyDescent="0.3">
      <c r="A818" s="3" t="s">
        <v>10</v>
      </c>
      <c r="B818" s="3" t="s">
        <v>17</v>
      </c>
      <c r="C818" s="12">
        <v>41005</v>
      </c>
      <c r="D818" s="13">
        <v>6000</v>
      </c>
      <c r="E818" s="3">
        <v>2</v>
      </c>
      <c r="F818" s="3">
        <f t="shared" si="48"/>
        <v>3000</v>
      </c>
      <c r="G818" s="3">
        <f t="shared" si="49"/>
        <v>2012</v>
      </c>
    </row>
    <row r="819" spans="1:7" x14ac:dyDescent="0.3">
      <c r="A819" s="3" t="s">
        <v>10</v>
      </c>
      <c r="B819" s="3" t="s">
        <v>17</v>
      </c>
      <c r="C819" s="12">
        <v>41006</v>
      </c>
      <c r="D819" s="13">
        <v>1000</v>
      </c>
      <c r="E819" s="3">
        <v>1</v>
      </c>
      <c r="F819" s="3">
        <f t="shared" si="48"/>
        <v>1000</v>
      </c>
      <c r="G819" s="3">
        <f t="shared" si="49"/>
        <v>2012</v>
      </c>
    </row>
    <row r="820" spans="1:7" x14ac:dyDescent="0.3">
      <c r="A820" s="3" t="s">
        <v>10</v>
      </c>
      <c r="B820" s="3" t="s">
        <v>17</v>
      </c>
      <c r="C820" s="12">
        <v>41007</v>
      </c>
      <c r="D820" s="13">
        <v>4000</v>
      </c>
      <c r="E820" s="3">
        <v>2</v>
      </c>
      <c r="F820" s="3">
        <f t="shared" si="48"/>
        <v>2000</v>
      </c>
      <c r="G820" s="3">
        <f t="shared" si="49"/>
        <v>2012</v>
      </c>
    </row>
    <row r="821" spans="1:7" x14ac:dyDescent="0.3">
      <c r="A821" s="3" t="s">
        <v>10</v>
      </c>
      <c r="B821" s="3" t="s">
        <v>17</v>
      </c>
      <c r="C821" s="12">
        <v>41009</v>
      </c>
      <c r="D821" s="13">
        <v>3500</v>
      </c>
      <c r="E821" s="3">
        <v>2</v>
      </c>
      <c r="F821" s="3">
        <f t="shared" si="48"/>
        <v>1750</v>
      </c>
      <c r="G821" s="3">
        <f t="shared" si="49"/>
        <v>2012</v>
      </c>
    </row>
    <row r="822" spans="1:7" x14ac:dyDescent="0.3">
      <c r="A822" s="3" t="s">
        <v>10</v>
      </c>
      <c r="B822" s="3" t="s">
        <v>17</v>
      </c>
      <c r="C822" s="12">
        <v>41012</v>
      </c>
      <c r="D822" s="13">
        <v>4000</v>
      </c>
      <c r="E822" s="3">
        <v>2</v>
      </c>
      <c r="F822" s="3">
        <f t="shared" si="48"/>
        <v>2000</v>
      </c>
      <c r="G822" s="3">
        <f t="shared" si="49"/>
        <v>2012</v>
      </c>
    </row>
    <row r="823" spans="1:7" x14ac:dyDescent="0.3">
      <c r="A823" s="3" t="s">
        <v>10</v>
      </c>
      <c r="B823" s="3" t="s">
        <v>17</v>
      </c>
      <c r="C823" s="12">
        <v>41014</v>
      </c>
      <c r="D823" s="13">
        <v>4000</v>
      </c>
      <c r="E823" s="3">
        <v>2</v>
      </c>
      <c r="F823" s="3">
        <f t="shared" si="48"/>
        <v>2000</v>
      </c>
      <c r="G823" s="3">
        <f t="shared" si="49"/>
        <v>2012</v>
      </c>
    </row>
    <row r="824" spans="1:7" x14ac:dyDescent="0.3">
      <c r="A824" s="3" t="s">
        <v>10</v>
      </c>
      <c r="B824" s="3" t="s">
        <v>17</v>
      </c>
      <c r="C824" s="12">
        <v>41015</v>
      </c>
      <c r="D824" s="13">
        <v>900</v>
      </c>
      <c r="E824" s="3">
        <v>1</v>
      </c>
      <c r="F824" s="3">
        <f t="shared" si="48"/>
        <v>900</v>
      </c>
      <c r="G824" s="3">
        <f t="shared" si="49"/>
        <v>2012</v>
      </c>
    </row>
    <row r="825" spans="1:7" x14ac:dyDescent="0.3">
      <c r="A825" s="3" t="s">
        <v>10</v>
      </c>
      <c r="B825" s="3" t="s">
        <v>17</v>
      </c>
      <c r="C825" s="12">
        <v>41016</v>
      </c>
      <c r="D825" s="13">
        <v>4000</v>
      </c>
      <c r="E825" s="3">
        <v>3</v>
      </c>
      <c r="F825" s="3">
        <f t="shared" si="48"/>
        <v>1333.3333333333333</v>
      </c>
      <c r="G825" s="3">
        <f t="shared" si="49"/>
        <v>2012</v>
      </c>
    </row>
    <row r="826" spans="1:7" x14ac:dyDescent="0.3">
      <c r="A826" s="3" t="s">
        <v>10</v>
      </c>
      <c r="B826" s="3" t="s">
        <v>17</v>
      </c>
      <c r="C826" s="12">
        <v>41019</v>
      </c>
      <c r="D826" s="13">
        <v>1500</v>
      </c>
      <c r="E826" s="3">
        <v>1</v>
      </c>
      <c r="F826" s="3">
        <f t="shared" si="48"/>
        <v>1500</v>
      </c>
      <c r="G826" s="3">
        <f t="shared" si="49"/>
        <v>2012</v>
      </c>
    </row>
    <row r="827" spans="1:7" x14ac:dyDescent="0.3">
      <c r="A827" s="3" t="s">
        <v>10</v>
      </c>
      <c r="B827" s="3" t="s">
        <v>17</v>
      </c>
      <c r="C827" s="12">
        <v>41020</v>
      </c>
      <c r="D827" s="13">
        <v>4000</v>
      </c>
      <c r="E827" s="3">
        <v>2</v>
      </c>
      <c r="F827" s="3">
        <f t="shared" si="48"/>
        <v>2000</v>
      </c>
      <c r="G827" s="3">
        <f t="shared" si="49"/>
        <v>2012</v>
      </c>
    </row>
    <row r="828" spans="1:7" x14ac:dyDescent="0.3">
      <c r="A828" s="3" t="s">
        <v>10</v>
      </c>
      <c r="B828" s="3" t="s">
        <v>17</v>
      </c>
      <c r="C828" s="12">
        <v>41022</v>
      </c>
      <c r="D828" s="13">
        <v>5000</v>
      </c>
      <c r="E828" s="3">
        <v>1</v>
      </c>
      <c r="F828" s="3">
        <f t="shared" si="48"/>
        <v>5000</v>
      </c>
      <c r="G828" s="3">
        <f t="shared" si="49"/>
        <v>2012</v>
      </c>
    </row>
    <row r="829" spans="1:7" x14ac:dyDescent="0.3">
      <c r="A829" s="3" t="s">
        <v>10</v>
      </c>
      <c r="B829" s="3" t="s">
        <v>17</v>
      </c>
      <c r="C829" s="12">
        <v>41026</v>
      </c>
      <c r="D829" s="13">
        <v>6500</v>
      </c>
      <c r="E829" s="3">
        <v>4</v>
      </c>
      <c r="F829" s="3">
        <f t="shared" si="48"/>
        <v>1625</v>
      </c>
      <c r="G829" s="3">
        <f t="shared" si="49"/>
        <v>2012</v>
      </c>
    </row>
    <row r="830" spans="1:7" x14ac:dyDescent="0.3">
      <c r="A830" s="3" t="s">
        <v>10</v>
      </c>
      <c r="B830" s="3" t="s">
        <v>17</v>
      </c>
      <c r="C830" s="12">
        <v>41034</v>
      </c>
      <c r="D830" s="13">
        <v>2000</v>
      </c>
      <c r="E830" s="3">
        <v>1</v>
      </c>
      <c r="F830" s="3">
        <f t="shared" si="48"/>
        <v>2000</v>
      </c>
      <c r="G830" s="3">
        <f t="shared" si="49"/>
        <v>2012</v>
      </c>
    </row>
    <row r="831" spans="1:7" x14ac:dyDescent="0.3">
      <c r="A831" s="3" t="s">
        <v>10</v>
      </c>
      <c r="B831" s="3" t="s">
        <v>17</v>
      </c>
      <c r="C831" s="12">
        <v>41035</v>
      </c>
      <c r="D831" s="13">
        <v>2000</v>
      </c>
      <c r="E831" s="3">
        <v>1</v>
      </c>
      <c r="F831" s="3">
        <f t="shared" si="48"/>
        <v>2000</v>
      </c>
      <c r="G831" s="3">
        <f t="shared" si="49"/>
        <v>2012</v>
      </c>
    </row>
    <row r="832" spans="1:7" x14ac:dyDescent="0.3">
      <c r="A832" s="3" t="s">
        <v>10</v>
      </c>
      <c r="B832" s="3" t="s">
        <v>17</v>
      </c>
      <c r="C832" s="12">
        <v>41037</v>
      </c>
      <c r="D832" s="13">
        <v>2700</v>
      </c>
      <c r="E832" s="3">
        <v>3</v>
      </c>
      <c r="F832" s="3">
        <f t="shared" si="48"/>
        <v>900</v>
      </c>
      <c r="G832" s="3">
        <f t="shared" si="49"/>
        <v>2012</v>
      </c>
    </row>
    <row r="833" spans="1:7" x14ac:dyDescent="0.3">
      <c r="A833" s="3" t="s">
        <v>10</v>
      </c>
      <c r="B833" s="3" t="s">
        <v>17</v>
      </c>
      <c r="C833" s="12">
        <v>41041</v>
      </c>
      <c r="D833" s="13">
        <v>8000</v>
      </c>
      <c r="E833" s="3">
        <v>3</v>
      </c>
      <c r="F833" s="3">
        <f t="shared" si="48"/>
        <v>2666.6666666666665</v>
      </c>
      <c r="G833" s="3">
        <f t="shared" si="49"/>
        <v>2012</v>
      </c>
    </row>
    <row r="834" spans="1:7" x14ac:dyDescent="0.3">
      <c r="A834" s="3" t="s">
        <v>10</v>
      </c>
      <c r="B834" s="3" t="s">
        <v>17</v>
      </c>
      <c r="C834" s="12">
        <v>41043</v>
      </c>
      <c r="D834" s="13">
        <v>4700</v>
      </c>
      <c r="E834" s="3">
        <v>3</v>
      </c>
      <c r="F834" s="3">
        <f t="shared" ref="F834:F897" si="50">D834/E834</f>
        <v>1566.6666666666667</v>
      </c>
      <c r="G834" s="3">
        <f t="shared" si="49"/>
        <v>2012</v>
      </c>
    </row>
    <row r="835" spans="1:7" x14ac:dyDescent="0.3">
      <c r="A835" s="3" t="s">
        <v>10</v>
      </c>
      <c r="B835" s="3" t="s">
        <v>17</v>
      </c>
      <c r="C835" s="12">
        <v>41044</v>
      </c>
      <c r="D835" s="13">
        <v>5000</v>
      </c>
      <c r="E835" s="3">
        <v>3</v>
      </c>
      <c r="F835" s="3">
        <f t="shared" si="50"/>
        <v>1666.6666666666667</v>
      </c>
      <c r="G835" s="3">
        <f t="shared" ref="G835:G898" si="51">YEAR(C835)</f>
        <v>2012</v>
      </c>
    </row>
    <row r="836" spans="1:7" x14ac:dyDescent="0.3">
      <c r="A836" s="3" t="s">
        <v>10</v>
      </c>
      <c r="B836" s="3" t="s">
        <v>17</v>
      </c>
      <c r="C836" s="12">
        <v>41047</v>
      </c>
      <c r="D836" s="13">
        <v>6000</v>
      </c>
      <c r="E836" s="3">
        <v>1</v>
      </c>
      <c r="F836" s="3">
        <f t="shared" si="50"/>
        <v>6000</v>
      </c>
      <c r="G836" s="3">
        <f t="shared" si="51"/>
        <v>2012</v>
      </c>
    </row>
    <row r="837" spans="1:7" x14ac:dyDescent="0.3">
      <c r="A837" s="3" t="s">
        <v>10</v>
      </c>
      <c r="B837" s="3" t="s">
        <v>17</v>
      </c>
      <c r="C837" s="12">
        <v>41048</v>
      </c>
      <c r="D837" s="13">
        <v>1500</v>
      </c>
      <c r="E837" s="3">
        <v>2</v>
      </c>
      <c r="F837" s="3">
        <f t="shared" si="50"/>
        <v>750</v>
      </c>
      <c r="G837" s="3">
        <f t="shared" si="51"/>
        <v>2012</v>
      </c>
    </row>
    <row r="838" spans="1:7" x14ac:dyDescent="0.3">
      <c r="A838" s="3" t="s">
        <v>10</v>
      </c>
      <c r="B838" s="3" t="s">
        <v>17</v>
      </c>
      <c r="C838" s="12">
        <v>41050</v>
      </c>
      <c r="D838" s="13">
        <v>2700</v>
      </c>
      <c r="E838" s="3">
        <v>2</v>
      </c>
      <c r="F838" s="3">
        <f t="shared" si="50"/>
        <v>1350</v>
      </c>
      <c r="G838" s="3">
        <f t="shared" si="51"/>
        <v>2012</v>
      </c>
    </row>
    <row r="839" spans="1:7" x14ac:dyDescent="0.3">
      <c r="A839" s="3" t="s">
        <v>10</v>
      </c>
      <c r="B839" s="3" t="s">
        <v>17</v>
      </c>
      <c r="C839" s="12">
        <v>41062</v>
      </c>
      <c r="D839" s="13">
        <v>5900</v>
      </c>
      <c r="E839" s="3">
        <v>6</v>
      </c>
      <c r="F839" s="3">
        <f t="shared" si="50"/>
        <v>983.33333333333337</v>
      </c>
      <c r="G839" s="3">
        <f t="shared" si="51"/>
        <v>2012</v>
      </c>
    </row>
    <row r="840" spans="1:7" x14ac:dyDescent="0.3">
      <c r="A840" s="3" t="s">
        <v>10</v>
      </c>
      <c r="B840" s="3" t="s">
        <v>17</v>
      </c>
      <c r="C840" s="12">
        <v>41064</v>
      </c>
      <c r="D840" s="13">
        <v>3500</v>
      </c>
      <c r="E840" s="3">
        <v>3</v>
      </c>
      <c r="F840" s="3">
        <f t="shared" si="50"/>
        <v>1166.6666666666667</v>
      </c>
      <c r="G840" s="3">
        <f t="shared" si="51"/>
        <v>2012</v>
      </c>
    </row>
    <row r="841" spans="1:7" x14ac:dyDescent="0.3">
      <c r="A841" s="3" t="s">
        <v>10</v>
      </c>
      <c r="B841" s="3" t="s">
        <v>17</v>
      </c>
      <c r="C841" s="12">
        <v>41065</v>
      </c>
      <c r="D841" s="13">
        <v>8500</v>
      </c>
      <c r="E841" s="3">
        <v>4</v>
      </c>
      <c r="F841" s="3">
        <f t="shared" si="50"/>
        <v>2125</v>
      </c>
      <c r="G841" s="3">
        <f t="shared" si="51"/>
        <v>2012</v>
      </c>
    </row>
    <row r="842" spans="1:7" x14ac:dyDescent="0.3">
      <c r="A842" s="3" t="s">
        <v>10</v>
      </c>
      <c r="B842" s="3" t="s">
        <v>17</v>
      </c>
      <c r="C842" s="12">
        <v>41068</v>
      </c>
      <c r="D842" s="13">
        <v>3000</v>
      </c>
      <c r="E842" s="3">
        <v>2</v>
      </c>
      <c r="F842" s="3">
        <f t="shared" si="50"/>
        <v>1500</v>
      </c>
      <c r="G842" s="3">
        <f t="shared" si="51"/>
        <v>2012</v>
      </c>
    </row>
    <row r="843" spans="1:7" x14ac:dyDescent="0.3">
      <c r="A843" s="3" t="s">
        <v>10</v>
      </c>
      <c r="B843" s="3" t="s">
        <v>17</v>
      </c>
      <c r="C843" s="12">
        <v>41070</v>
      </c>
      <c r="D843" s="13">
        <v>3500</v>
      </c>
      <c r="E843" s="3">
        <v>2</v>
      </c>
      <c r="F843" s="3">
        <f t="shared" si="50"/>
        <v>1750</v>
      </c>
      <c r="G843" s="3">
        <f t="shared" si="51"/>
        <v>2012</v>
      </c>
    </row>
    <row r="844" spans="1:7" x14ac:dyDescent="0.3">
      <c r="A844" s="3" t="s">
        <v>10</v>
      </c>
      <c r="B844" s="3" t="s">
        <v>17</v>
      </c>
      <c r="C844" s="12">
        <v>41071</v>
      </c>
      <c r="D844" s="13">
        <v>1000</v>
      </c>
      <c r="E844" s="3">
        <v>1</v>
      </c>
      <c r="F844" s="3">
        <f t="shared" si="50"/>
        <v>1000</v>
      </c>
      <c r="G844" s="3">
        <f t="shared" si="51"/>
        <v>2012</v>
      </c>
    </row>
    <row r="845" spans="1:7" x14ac:dyDescent="0.3">
      <c r="A845" s="3" t="s">
        <v>10</v>
      </c>
      <c r="B845" s="3" t="s">
        <v>17</v>
      </c>
      <c r="C845" s="12">
        <v>41072</v>
      </c>
      <c r="D845" s="13">
        <v>4300</v>
      </c>
      <c r="E845" s="3">
        <v>4</v>
      </c>
      <c r="F845" s="3">
        <f t="shared" si="50"/>
        <v>1075</v>
      </c>
      <c r="G845" s="3">
        <f t="shared" si="51"/>
        <v>2012</v>
      </c>
    </row>
    <row r="846" spans="1:7" x14ac:dyDescent="0.3">
      <c r="A846" s="3" t="s">
        <v>10</v>
      </c>
      <c r="B846" s="3" t="s">
        <v>17</v>
      </c>
      <c r="C846" s="12">
        <v>41075</v>
      </c>
      <c r="D846" s="13">
        <v>2000</v>
      </c>
      <c r="E846" s="3">
        <v>1</v>
      </c>
      <c r="F846" s="3">
        <f t="shared" si="50"/>
        <v>2000</v>
      </c>
      <c r="G846" s="3">
        <f t="shared" si="51"/>
        <v>2012</v>
      </c>
    </row>
    <row r="847" spans="1:7" x14ac:dyDescent="0.3">
      <c r="A847" s="3" t="s">
        <v>10</v>
      </c>
      <c r="B847" s="3" t="s">
        <v>17</v>
      </c>
      <c r="C847" s="12">
        <v>41077</v>
      </c>
      <c r="D847" s="13">
        <v>500</v>
      </c>
      <c r="E847" s="3">
        <v>1</v>
      </c>
      <c r="F847" s="3">
        <f t="shared" si="50"/>
        <v>500</v>
      </c>
      <c r="G847" s="3">
        <f t="shared" si="51"/>
        <v>2012</v>
      </c>
    </row>
    <row r="848" spans="1:7" x14ac:dyDescent="0.3">
      <c r="A848" s="3" t="s">
        <v>10</v>
      </c>
      <c r="B848" s="3" t="s">
        <v>17</v>
      </c>
      <c r="C848" s="12">
        <v>41079</v>
      </c>
      <c r="D848" s="13">
        <v>2000</v>
      </c>
      <c r="E848" s="3">
        <v>1</v>
      </c>
      <c r="F848" s="3">
        <f t="shared" si="50"/>
        <v>2000</v>
      </c>
      <c r="G848" s="3">
        <f t="shared" si="51"/>
        <v>2012</v>
      </c>
    </row>
    <row r="849" spans="1:7" x14ac:dyDescent="0.3">
      <c r="A849" s="3" t="s">
        <v>10</v>
      </c>
      <c r="B849" s="3" t="s">
        <v>17</v>
      </c>
      <c r="C849" s="12">
        <v>41083</v>
      </c>
      <c r="D849" s="13">
        <v>4500</v>
      </c>
      <c r="E849" s="3">
        <v>3</v>
      </c>
      <c r="F849" s="3">
        <f t="shared" si="50"/>
        <v>1500</v>
      </c>
      <c r="G849" s="3">
        <f t="shared" si="51"/>
        <v>2012</v>
      </c>
    </row>
    <row r="850" spans="1:7" x14ac:dyDescent="0.3">
      <c r="A850" s="3" t="s">
        <v>10</v>
      </c>
      <c r="B850" s="3" t="s">
        <v>17</v>
      </c>
      <c r="C850" s="12">
        <v>41085</v>
      </c>
      <c r="D850" s="13">
        <v>11400</v>
      </c>
      <c r="E850" s="3">
        <v>5</v>
      </c>
      <c r="F850" s="3">
        <f t="shared" si="50"/>
        <v>2280</v>
      </c>
      <c r="G850" s="3">
        <f t="shared" si="51"/>
        <v>2012</v>
      </c>
    </row>
    <row r="851" spans="1:7" x14ac:dyDescent="0.3">
      <c r="A851" s="3" t="s">
        <v>10</v>
      </c>
      <c r="B851" s="3" t="s">
        <v>17</v>
      </c>
      <c r="C851" s="12">
        <v>41090</v>
      </c>
      <c r="D851" s="13">
        <v>2000</v>
      </c>
      <c r="E851" s="3">
        <v>2</v>
      </c>
      <c r="F851" s="3">
        <f t="shared" si="50"/>
        <v>1000</v>
      </c>
      <c r="G851" s="3">
        <f t="shared" si="51"/>
        <v>2012</v>
      </c>
    </row>
    <row r="852" spans="1:7" x14ac:dyDescent="0.3">
      <c r="A852" s="3" t="s">
        <v>10</v>
      </c>
      <c r="B852" s="3" t="s">
        <v>17</v>
      </c>
      <c r="C852" s="12">
        <v>41097</v>
      </c>
      <c r="D852" s="13">
        <v>9000</v>
      </c>
      <c r="E852" s="3">
        <v>3</v>
      </c>
      <c r="F852" s="3">
        <f t="shared" si="50"/>
        <v>3000</v>
      </c>
      <c r="G852" s="3">
        <f t="shared" si="51"/>
        <v>2012</v>
      </c>
    </row>
    <row r="853" spans="1:7" x14ac:dyDescent="0.3">
      <c r="A853" s="3" t="s">
        <v>10</v>
      </c>
      <c r="B853" s="3" t="s">
        <v>17</v>
      </c>
      <c r="C853" s="12">
        <v>41098</v>
      </c>
      <c r="D853" s="13">
        <v>1000</v>
      </c>
      <c r="E853" s="3">
        <v>1</v>
      </c>
      <c r="F853" s="3">
        <f t="shared" si="50"/>
        <v>1000</v>
      </c>
      <c r="G853" s="3">
        <f t="shared" si="51"/>
        <v>2012</v>
      </c>
    </row>
    <row r="854" spans="1:7" x14ac:dyDescent="0.3">
      <c r="A854" s="3" t="s">
        <v>10</v>
      </c>
      <c r="B854" s="3" t="s">
        <v>17</v>
      </c>
      <c r="C854" s="12">
        <v>41100</v>
      </c>
      <c r="D854" s="13">
        <v>2700</v>
      </c>
      <c r="E854" s="3">
        <v>3</v>
      </c>
      <c r="F854" s="3">
        <f t="shared" si="50"/>
        <v>900</v>
      </c>
      <c r="G854" s="3">
        <f t="shared" si="51"/>
        <v>2012</v>
      </c>
    </row>
    <row r="855" spans="1:7" x14ac:dyDescent="0.3">
      <c r="A855" s="3" t="s">
        <v>10</v>
      </c>
      <c r="B855" s="3" t="s">
        <v>17</v>
      </c>
      <c r="C855" s="12">
        <v>41103</v>
      </c>
      <c r="D855" s="13">
        <v>1500</v>
      </c>
      <c r="E855" s="3">
        <v>1</v>
      </c>
      <c r="F855" s="3">
        <f t="shared" si="50"/>
        <v>1500</v>
      </c>
      <c r="G855" s="3">
        <f t="shared" si="51"/>
        <v>2012</v>
      </c>
    </row>
    <row r="856" spans="1:7" x14ac:dyDescent="0.3">
      <c r="A856" s="3" t="s">
        <v>10</v>
      </c>
      <c r="B856" s="3" t="s">
        <v>17</v>
      </c>
      <c r="C856" s="12">
        <v>41104</v>
      </c>
      <c r="D856" s="13">
        <v>1500</v>
      </c>
      <c r="E856" s="3">
        <v>1</v>
      </c>
      <c r="F856" s="3">
        <f t="shared" si="50"/>
        <v>1500</v>
      </c>
      <c r="G856" s="3">
        <f t="shared" si="51"/>
        <v>2012</v>
      </c>
    </row>
    <row r="857" spans="1:7" x14ac:dyDescent="0.3">
      <c r="A857" s="3" t="s">
        <v>10</v>
      </c>
      <c r="B857" s="3" t="s">
        <v>17</v>
      </c>
      <c r="C857" s="12">
        <v>41105</v>
      </c>
      <c r="D857" s="13">
        <v>4500</v>
      </c>
      <c r="E857" s="3">
        <v>2</v>
      </c>
      <c r="F857" s="3">
        <f t="shared" si="50"/>
        <v>2250</v>
      </c>
      <c r="G857" s="3">
        <f t="shared" si="51"/>
        <v>2012</v>
      </c>
    </row>
    <row r="858" spans="1:7" x14ac:dyDescent="0.3">
      <c r="A858" s="3" t="s">
        <v>10</v>
      </c>
      <c r="B858" s="3" t="s">
        <v>17</v>
      </c>
      <c r="C858" s="12">
        <v>41107</v>
      </c>
      <c r="D858" s="13">
        <v>6000</v>
      </c>
      <c r="E858" s="3">
        <v>4</v>
      </c>
      <c r="F858" s="3">
        <f t="shared" si="50"/>
        <v>1500</v>
      </c>
      <c r="G858" s="3">
        <f t="shared" si="51"/>
        <v>2012</v>
      </c>
    </row>
    <row r="859" spans="1:7" x14ac:dyDescent="0.3">
      <c r="A859" s="3" t="s">
        <v>10</v>
      </c>
      <c r="B859" s="3" t="s">
        <v>17</v>
      </c>
      <c r="C859" s="12">
        <v>41110</v>
      </c>
      <c r="D859" s="13">
        <v>1500</v>
      </c>
      <c r="E859" s="3">
        <v>1</v>
      </c>
      <c r="F859" s="3">
        <f t="shared" si="50"/>
        <v>1500</v>
      </c>
      <c r="G859" s="3">
        <f t="shared" si="51"/>
        <v>2012</v>
      </c>
    </row>
    <row r="860" spans="1:7" x14ac:dyDescent="0.3">
      <c r="A860" s="3" t="s">
        <v>10</v>
      </c>
      <c r="B860" s="3" t="s">
        <v>17</v>
      </c>
      <c r="C860" s="12">
        <v>41111</v>
      </c>
      <c r="D860" s="13">
        <v>1000</v>
      </c>
      <c r="E860" s="3">
        <v>1</v>
      </c>
      <c r="F860" s="3">
        <f t="shared" si="50"/>
        <v>1000</v>
      </c>
      <c r="G860" s="3">
        <f t="shared" si="51"/>
        <v>2012</v>
      </c>
    </row>
    <row r="861" spans="1:7" x14ac:dyDescent="0.3">
      <c r="A861" s="3" t="s">
        <v>10</v>
      </c>
      <c r="B861" s="3" t="s">
        <v>17</v>
      </c>
      <c r="C861" s="12">
        <v>41112</v>
      </c>
      <c r="D861" s="13">
        <v>1100</v>
      </c>
      <c r="E861" s="3">
        <v>1</v>
      </c>
      <c r="F861" s="3">
        <f t="shared" si="50"/>
        <v>1100</v>
      </c>
      <c r="G861" s="3">
        <f t="shared" si="51"/>
        <v>2012</v>
      </c>
    </row>
    <row r="862" spans="1:7" x14ac:dyDescent="0.3">
      <c r="A862" s="3" t="s">
        <v>10</v>
      </c>
      <c r="B862" s="3" t="s">
        <v>17</v>
      </c>
      <c r="C862" s="12">
        <v>41113</v>
      </c>
      <c r="D862" s="13">
        <v>3100</v>
      </c>
      <c r="E862" s="3">
        <v>2</v>
      </c>
      <c r="F862" s="3">
        <f t="shared" si="50"/>
        <v>1550</v>
      </c>
      <c r="G862" s="3">
        <f t="shared" si="51"/>
        <v>2012</v>
      </c>
    </row>
    <row r="863" spans="1:7" x14ac:dyDescent="0.3">
      <c r="A863" s="3" t="s">
        <v>10</v>
      </c>
      <c r="B863" s="3" t="s">
        <v>17</v>
      </c>
      <c r="C863" s="12">
        <v>41117</v>
      </c>
      <c r="D863" s="13">
        <v>7500</v>
      </c>
      <c r="E863" s="3">
        <v>3</v>
      </c>
      <c r="F863" s="3">
        <f t="shared" si="50"/>
        <v>2500</v>
      </c>
      <c r="G863" s="3">
        <f t="shared" si="51"/>
        <v>2012</v>
      </c>
    </row>
    <row r="864" spans="1:7" x14ac:dyDescent="0.3">
      <c r="A864" s="3" t="s">
        <v>10</v>
      </c>
      <c r="B864" s="3" t="s">
        <v>17</v>
      </c>
      <c r="C864" s="12">
        <v>41124</v>
      </c>
      <c r="D864" s="13">
        <v>5000</v>
      </c>
      <c r="E864" s="3">
        <v>5</v>
      </c>
      <c r="F864" s="3">
        <f t="shared" si="50"/>
        <v>1000</v>
      </c>
      <c r="G864" s="3">
        <f t="shared" si="51"/>
        <v>2012</v>
      </c>
    </row>
    <row r="865" spans="1:7" x14ac:dyDescent="0.3">
      <c r="A865" s="3" t="s">
        <v>10</v>
      </c>
      <c r="B865" s="3" t="s">
        <v>17</v>
      </c>
      <c r="C865" s="12">
        <v>41126</v>
      </c>
      <c r="D865" s="13">
        <v>8800</v>
      </c>
      <c r="E865" s="3">
        <v>6</v>
      </c>
      <c r="F865" s="3">
        <f t="shared" si="50"/>
        <v>1466.6666666666667</v>
      </c>
      <c r="G865" s="3">
        <f t="shared" si="51"/>
        <v>2012</v>
      </c>
    </row>
    <row r="866" spans="1:7" x14ac:dyDescent="0.3">
      <c r="A866" s="3" t="s">
        <v>10</v>
      </c>
      <c r="B866" s="3" t="s">
        <v>17</v>
      </c>
      <c r="C866" s="12">
        <v>41128</v>
      </c>
      <c r="D866" s="13">
        <v>7700</v>
      </c>
      <c r="E866" s="3">
        <v>4</v>
      </c>
      <c r="F866" s="3">
        <f t="shared" si="50"/>
        <v>1925</v>
      </c>
      <c r="G866" s="3">
        <f t="shared" si="51"/>
        <v>2012</v>
      </c>
    </row>
    <row r="867" spans="1:7" x14ac:dyDescent="0.3">
      <c r="A867" s="3" t="s">
        <v>10</v>
      </c>
      <c r="B867" s="3" t="s">
        <v>17</v>
      </c>
      <c r="C867" s="12">
        <v>41131</v>
      </c>
      <c r="D867" s="13">
        <v>13500</v>
      </c>
      <c r="E867" s="3">
        <v>7</v>
      </c>
      <c r="F867" s="3">
        <f t="shared" si="50"/>
        <v>1928.5714285714287</v>
      </c>
      <c r="G867" s="3">
        <f t="shared" si="51"/>
        <v>2012</v>
      </c>
    </row>
    <row r="868" spans="1:7" x14ac:dyDescent="0.3">
      <c r="A868" s="3" t="s">
        <v>10</v>
      </c>
      <c r="B868" s="3" t="s">
        <v>17</v>
      </c>
      <c r="C868" s="12">
        <v>41133</v>
      </c>
      <c r="D868" s="13">
        <v>10000</v>
      </c>
      <c r="E868" s="3">
        <v>6</v>
      </c>
      <c r="F868" s="3">
        <f t="shared" si="50"/>
        <v>1666.6666666666667</v>
      </c>
      <c r="G868" s="3">
        <f t="shared" si="51"/>
        <v>2012</v>
      </c>
    </row>
    <row r="869" spans="1:7" x14ac:dyDescent="0.3">
      <c r="A869" s="3" t="s">
        <v>10</v>
      </c>
      <c r="B869" s="3" t="s">
        <v>17</v>
      </c>
      <c r="C869" s="12">
        <v>41135</v>
      </c>
      <c r="D869" s="13">
        <v>14000</v>
      </c>
      <c r="E869" s="3">
        <v>8</v>
      </c>
      <c r="F869" s="3">
        <f t="shared" si="50"/>
        <v>1750</v>
      </c>
      <c r="G869" s="3">
        <f t="shared" si="51"/>
        <v>2012</v>
      </c>
    </row>
    <row r="870" spans="1:7" x14ac:dyDescent="0.3">
      <c r="A870" s="3" t="s">
        <v>10</v>
      </c>
      <c r="B870" s="3" t="s">
        <v>17</v>
      </c>
      <c r="C870" s="12">
        <v>41138</v>
      </c>
      <c r="D870" s="13">
        <v>17500</v>
      </c>
      <c r="E870" s="3">
        <v>8</v>
      </c>
      <c r="F870" s="3">
        <f t="shared" si="50"/>
        <v>2187.5</v>
      </c>
      <c r="G870" s="3">
        <f t="shared" si="51"/>
        <v>2012</v>
      </c>
    </row>
    <row r="871" spans="1:7" x14ac:dyDescent="0.3">
      <c r="A871" s="3" t="s">
        <v>10</v>
      </c>
      <c r="B871" s="3" t="s">
        <v>17</v>
      </c>
      <c r="C871" s="12">
        <v>41140</v>
      </c>
      <c r="D871" s="13">
        <v>5500</v>
      </c>
      <c r="E871" s="3">
        <v>3</v>
      </c>
      <c r="F871" s="3">
        <f t="shared" si="50"/>
        <v>1833.3333333333333</v>
      </c>
      <c r="G871" s="3">
        <f t="shared" si="51"/>
        <v>2012</v>
      </c>
    </row>
    <row r="872" spans="1:7" x14ac:dyDescent="0.3">
      <c r="A872" s="3" t="s">
        <v>10</v>
      </c>
      <c r="B872" s="3" t="s">
        <v>17</v>
      </c>
      <c r="C872" s="12">
        <v>41142</v>
      </c>
      <c r="D872" s="13">
        <v>7500</v>
      </c>
      <c r="E872" s="3">
        <v>3</v>
      </c>
      <c r="F872" s="3">
        <f t="shared" si="50"/>
        <v>2500</v>
      </c>
      <c r="G872" s="3">
        <f t="shared" si="51"/>
        <v>2012</v>
      </c>
    </row>
    <row r="873" spans="1:7" x14ac:dyDescent="0.3">
      <c r="A873" s="3" t="s">
        <v>10</v>
      </c>
      <c r="B873" s="3" t="s">
        <v>17</v>
      </c>
      <c r="C873" s="12">
        <v>41145</v>
      </c>
      <c r="D873" s="13">
        <v>5000</v>
      </c>
      <c r="E873" s="3">
        <v>2</v>
      </c>
      <c r="F873" s="3">
        <f t="shared" si="50"/>
        <v>2500</v>
      </c>
      <c r="G873" s="3">
        <f t="shared" si="51"/>
        <v>2012</v>
      </c>
    </row>
    <row r="874" spans="1:7" x14ac:dyDescent="0.3">
      <c r="A874" s="3" t="s">
        <v>10</v>
      </c>
      <c r="B874" s="3" t="s">
        <v>17</v>
      </c>
      <c r="C874" s="12">
        <v>41146</v>
      </c>
      <c r="D874" s="13">
        <v>9200</v>
      </c>
      <c r="E874" s="3">
        <v>5</v>
      </c>
      <c r="F874" s="3">
        <f t="shared" si="50"/>
        <v>1840</v>
      </c>
      <c r="G874" s="3">
        <f t="shared" si="51"/>
        <v>2012</v>
      </c>
    </row>
    <row r="875" spans="1:7" x14ac:dyDescent="0.3">
      <c r="A875" s="3" t="s">
        <v>10</v>
      </c>
      <c r="B875" s="3" t="s">
        <v>17</v>
      </c>
      <c r="C875" s="12">
        <v>41154</v>
      </c>
      <c r="D875" s="13">
        <v>3500</v>
      </c>
      <c r="E875" s="3">
        <v>2</v>
      </c>
      <c r="F875" s="3">
        <f t="shared" si="50"/>
        <v>1750</v>
      </c>
      <c r="G875" s="3">
        <f t="shared" si="51"/>
        <v>2012</v>
      </c>
    </row>
    <row r="876" spans="1:7" x14ac:dyDescent="0.3">
      <c r="A876" s="3" t="s">
        <v>10</v>
      </c>
      <c r="B876" s="3" t="s">
        <v>17</v>
      </c>
      <c r="C876" s="12">
        <v>41156</v>
      </c>
      <c r="D876" s="13">
        <v>3500</v>
      </c>
      <c r="E876" s="3">
        <v>2</v>
      </c>
      <c r="F876" s="3">
        <f t="shared" si="50"/>
        <v>1750</v>
      </c>
      <c r="G876" s="3">
        <f t="shared" si="51"/>
        <v>2012</v>
      </c>
    </row>
    <row r="877" spans="1:7" x14ac:dyDescent="0.3">
      <c r="A877" s="3" t="s">
        <v>10</v>
      </c>
      <c r="B877" s="3" t="s">
        <v>17</v>
      </c>
      <c r="C877" s="12">
        <v>41159</v>
      </c>
      <c r="D877" s="13">
        <v>3950</v>
      </c>
      <c r="E877" s="3">
        <v>3</v>
      </c>
      <c r="F877" s="3">
        <f t="shared" si="50"/>
        <v>1316.6666666666667</v>
      </c>
      <c r="G877" s="3">
        <f t="shared" si="51"/>
        <v>2012</v>
      </c>
    </row>
    <row r="878" spans="1:7" x14ac:dyDescent="0.3">
      <c r="A878" s="3" t="s">
        <v>10</v>
      </c>
      <c r="B878" s="3" t="s">
        <v>17</v>
      </c>
      <c r="C878" s="12">
        <v>41160</v>
      </c>
      <c r="D878" s="13">
        <v>19500</v>
      </c>
      <c r="E878" s="3">
        <v>8</v>
      </c>
      <c r="F878" s="3">
        <f t="shared" si="50"/>
        <v>2437.5</v>
      </c>
      <c r="G878" s="3">
        <f t="shared" si="51"/>
        <v>2012</v>
      </c>
    </row>
    <row r="879" spans="1:7" x14ac:dyDescent="0.3">
      <c r="A879" s="3" t="s">
        <v>10</v>
      </c>
      <c r="B879" s="3" t="s">
        <v>17</v>
      </c>
      <c r="C879" s="12">
        <v>41162</v>
      </c>
      <c r="D879" s="13">
        <v>19850</v>
      </c>
      <c r="E879" s="3">
        <v>9</v>
      </c>
      <c r="F879" s="3">
        <f t="shared" si="50"/>
        <v>2205.5555555555557</v>
      </c>
      <c r="G879" s="3">
        <f t="shared" si="51"/>
        <v>2012</v>
      </c>
    </row>
    <row r="880" spans="1:7" x14ac:dyDescent="0.3">
      <c r="A880" s="3" t="s">
        <v>10</v>
      </c>
      <c r="B880" s="3" t="s">
        <v>17</v>
      </c>
      <c r="C880" s="12">
        <v>41166</v>
      </c>
      <c r="D880" s="13">
        <v>8000</v>
      </c>
      <c r="E880" s="3">
        <v>3</v>
      </c>
      <c r="F880" s="3">
        <f t="shared" si="50"/>
        <v>2666.6666666666665</v>
      </c>
      <c r="G880" s="3">
        <f t="shared" si="51"/>
        <v>2012</v>
      </c>
    </row>
    <row r="881" spans="1:7" x14ac:dyDescent="0.3">
      <c r="A881" s="3" t="s">
        <v>10</v>
      </c>
      <c r="B881" s="3" t="s">
        <v>17</v>
      </c>
      <c r="C881" s="12">
        <v>41167</v>
      </c>
      <c r="D881" s="13">
        <v>14500</v>
      </c>
      <c r="E881" s="3">
        <v>4</v>
      </c>
      <c r="F881" s="3">
        <f t="shared" si="50"/>
        <v>3625</v>
      </c>
      <c r="G881" s="3">
        <f t="shared" si="51"/>
        <v>2012</v>
      </c>
    </row>
    <row r="882" spans="1:7" x14ac:dyDescent="0.3">
      <c r="A882" s="3" t="s">
        <v>10</v>
      </c>
      <c r="B882" s="3" t="s">
        <v>17</v>
      </c>
      <c r="C882" s="12">
        <v>41168</v>
      </c>
      <c r="D882" s="13">
        <v>2100</v>
      </c>
      <c r="E882" s="3">
        <v>1</v>
      </c>
      <c r="F882" s="3">
        <f t="shared" si="50"/>
        <v>2100</v>
      </c>
      <c r="G882" s="3">
        <f t="shared" si="51"/>
        <v>2012</v>
      </c>
    </row>
    <row r="883" spans="1:7" x14ac:dyDescent="0.3">
      <c r="A883" s="3" t="s">
        <v>10</v>
      </c>
      <c r="B883" s="3" t="s">
        <v>17</v>
      </c>
      <c r="C883" s="12">
        <v>41173</v>
      </c>
      <c r="D883" s="13">
        <v>1000</v>
      </c>
      <c r="E883" s="3">
        <v>1</v>
      </c>
      <c r="F883" s="3">
        <f t="shared" si="50"/>
        <v>1000</v>
      </c>
      <c r="G883" s="3">
        <f t="shared" si="51"/>
        <v>2012</v>
      </c>
    </row>
    <row r="884" spans="1:7" x14ac:dyDescent="0.3">
      <c r="A884" s="3" t="s">
        <v>10</v>
      </c>
      <c r="B884" s="3" t="s">
        <v>17</v>
      </c>
      <c r="C884" s="12">
        <v>41175</v>
      </c>
      <c r="D884" s="13">
        <v>3700</v>
      </c>
      <c r="E884" s="3">
        <v>3</v>
      </c>
      <c r="F884" s="3">
        <f t="shared" si="50"/>
        <v>1233.3333333333333</v>
      </c>
      <c r="G884" s="3">
        <f t="shared" si="51"/>
        <v>2012</v>
      </c>
    </row>
    <row r="885" spans="1:7" x14ac:dyDescent="0.3">
      <c r="A885" s="3" t="s">
        <v>10</v>
      </c>
      <c r="B885" s="3" t="s">
        <v>17</v>
      </c>
      <c r="C885" s="12">
        <v>41177</v>
      </c>
      <c r="D885" s="13">
        <v>6000</v>
      </c>
      <c r="E885" s="3">
        <v>4</v>
      </c>
      <c r="F885" s="3">
        <f t="shared" si="50"/>
        <v>1500</v>
      </c>
      <c r="G885" s="3">
        <f t="shared" si="51"/>
        <v>2012</v>
      </c>
    </row>
    <row r="886" spans="1:7" x14ac:dyDescent="0.3">
      <c r="A886" s="3" t="s">
        <v>10</v>
      </c>
      <c r="B886" s="3" t="s">
        <v>17</v>
      </c>
      <c r="C886" s="12">
        <v>41180</v>
      </c>
      <c r="D886" s="13">
        <v>3000</v>
      </c>
      <c r="E886" s="3">
        <v>1</v>
      </c>
      <c r="F886" s="3">
        <f t="shared" si="50"/>
        <v>3000</v>
      </c>
      <c r="G886" s="3">
        <f t="shared" si="51"/>
        <v>2012</v>
      </c>
    </row>
    <row r="887" spans="1:7" x14ac:dyDescent="0.3">
      <c r="A887" s="3" t="s">
        <v>10</v>
      </c>
      <c r="B887" s="3" t="s">
        <v>17</v>
      </c>
      <c r="C887" s="12">
        <v>41181</v>
      </c>
      <c r="D887" s="13">
        <v>5500</v>
      </c>
      <c r="E887" s="3">
        <v>3</v>
      </c>
      <c r="F887" s="3">
        <f t="shared" si="50"/>
        <v>1833.3333333333333</v>
      </c>
      <c r="G887" s="3">
        <f t="shared" si="51"/>
        <v>2012</v>
      </c>
    </row>
    <row r="888" spans="1:7" x14ac:dyDescent="0.3">
      <c r="A888" s="3" t="s">
        <v>10</v>
      </c>
      <c r="B888" s="3" t="s">
        <v>17</v>
      </c>
      <c r="C888" s="12">
        <v>41184</v>
      </c>
      <c r="D888" s="13">
        <v>3500</v>
      </c>
      <c r="E888" s="3">
        <v>2</v>
      </c>
      <c r="F888" s="3">
        <f t="shared" si="50"/>
        <v>1750</v>
      </c>
      <c r="G888" s="3">
        <f t="shared" si="51"/>
        <v>2012</v>
      </c>
    </row>
    <row r="889" spans="1:7" x14ac:dyDescent="0.3">
      <c r="A889" s="3" t="s">
        <v>10</v>
      </c>
      <c r="B889" s="3" t="s">
        <v>17</v>
      </c>
      <c r="C889" s="12">
        <v>41187</v>
      </c>
      <c r="D889" s="13">
        <v>6200</v>
      </c>
      <c r="E889" s="3">
        <v>4</v>
      </c>
      <c r="F889" s="3">
        <f t="shared" si="50"/>
        <v>1550</v>
      </c>
      <c r="G889" s="3">
        <f t="shared" si="51"/>
        <v>2012</v>
      </c>
    </row>
    <row r="890" spans="1:7" x14ac:dyDescent="0.3">
      <c r="A890" s="3" t="s">
        <v>10</v>
      </c>
      <c r="B890" s="3" t="s">
        <v>17</v>
      </c>
      <c r="C890" s="12">
        <v>41189</v>
      </c>
      <c r="D890" s="13">
        <v>2500</v>
      </c>
      <c r="E890" s="3">
        <v>1</v>
      </c>
      <c r="F890" s="3">
        <f t="shared" si="50"/>
        <v>2500</v>
      </c>
      <c r="G890" s="3">
        <f t="shared" si="51"/>
        <v>2012</v>
      </c>
    </row>
    <row r="891" spans="1:7" x14ac:dyDescent="0.3">
      <c r="A891" s="3" t="s">
        <v>10</v>
      </c>
      <c r="B891" s="3" t="s">
        <v>17</v>
      </c>
      <c r="C891" s="12">
        <v>41190</v>
      </c>
      <c r="D891" s="13">
        <v>5100</v>
      </c>
      <c r="E891" s="3">
        <v>4</v>
      </c>
      <c r="F891" s="3">
        <f t="shared" si="50"/>
        <v>1275</v>
      </c>
      <c r="G891" s="3">
        <f t="shared" si="51"/>
        <v>2012</v>
      </c>
    </row>
    <row r="892" spans="1:7" x14ac:dyDescent="0.3">
      <c r="A892" s="3" t="s">
        <v>10</v>
      </c>
      <c r="B892" s="3" t="s">
        <v>17</v>
      </c>
      <c r="C892" s="12">
        <v>41194</v>
      </c>
      <c r="D892" s="13">
        <v>1200</v>
      </c>
      <c r="E892" s="3">
        <v>1</v>
      </c>
      <c r="F892" s="3">
        <f t="shared" si="50"/>
        <v>1200</v>
      </c>
      <c r="G892" s="3">
        <f t="shared" si="51"/>
        <v>2012</v>
      </c>
    </row>
    <row r="893" spans="1:7" x14ac:dyDescent="0.3">
      <c r="A893" s="3" t="s">
        <v>10</v>
      </c>
      <c r="B893" s="3" t="s">
        <v>17</v>
      </c>
      <c r="C893" s="12">
        <v>41196</v>
      </c>
      <c r="D893" s="13">
        <v>1000</v>
      </c>
      <c r="E893" s="3">
        <v>1</v>
      </c>
      <c r="F893" s="3">
        <f t="shared" si="50"/>
        <v>1000</v>
      </c>
      <c r="G893" s="3">
        <f t="shared" si="51"/>
        <v>2012</v>
      </c>
    </row>
    <row r="894" spans="1:7" x14ac:dyDescent="0.3">
      <c r="A894" s="3" t="s">
        <v>10</v>
      </c>
      <c r="B894" s="3" t="s">
        <v>17</v>
      </c>
      <c r="C894" s="12">
        <v>41197</v>
      </c>
      <c r="D894" s="13">
        <v>10800</v>
      </c>
      <c r="E894" s="3">
        <v>4</v>
      </c>
      <c r="F894" s="3">
        <f t="shared" si="50"/>
        <v>2700</v>
      </c>
      <c r="G894" s="3">
        <f t="shared" si="51"/>
        <v>2012</v>
      </c>
    </row>
    <row r="895" spans="1:7" x14ac:dyDescent="0.3">
      <c r="A895" s="3" t="s">
        <v>10</v>
      </c>
      <c r="B895" s="3" t="s">
        <v>17</v>
      </c>
      <c r="C895" s="12">
        <v>41198</v>
      </c>
      <c r="D895" s="13">
        <v>1000</v>
      </c>
      <c r="E895" s="3">
        <v>1</v>
      </c>
      <c r="F895" s="3">
        <f t="shared" si="50"/>
        <v>1000</v>
      </c>
      <c r="G895" s="3">
        <f t="shared" si="51"/>
        <v>2012</v>
      </c>
    </row>
    <row r="896" spans="1:7" x14ac:dyDescent="0.3">
      <c r="A896" s="3" t="s">
        <v>10</v>
      </c>
      <c r="B896" s="3" t="s">
        <v>17</v>
      </c>
      <c r="C896" s="12">
        <v>41201</v>
      </c>
      <c r="D896" s="13">
        <v>1500</v>
      </c>
      <c r="E896" s="3">
        <v>1</v>
      </c>
      <c r="F896" s="3">
        <f t="shared" si="50"/>
        <v>1500</v>
      </c>
      <c r="G896" s="3">
        <f t="shared" si="51"/>
        <v>2012</v>
      </c>
    </row>
    <row r="897" spans="1:7" x14ac:dyDescent="0.3">
      <c r="A897" s="3" t="s">
        <v>10</v>
      </c>
      <c r="B897" s="3" t="s">
        <v>17</v>
      </c>
      <c r="C897" s="12">
        <v>41203</v>
      </c>
      <c r="D897" s="13">
        <v>8200</v>
      </c>
      <c r="E897" s="3">
        <v>4</v>
      </c>
      <c r="F897" s="3">
        <f t="shared" si="50"/>
        <v>2050</v>
      </c>
      <c r="G897" s="3">
        <f t="shared" si="51"/>
        <v>2012</v>
      </c>
    </row>
    <row r="898" spans="1:7" x14ac:dyDescent="0.3">
      <c r="A898" s="3" t="s">
        <v>10</v>
      </c>
      <c r="B898" s="3" t="s">
        <v>17</v>
      </c>
      <c r="C898" s="12">
        <v>41208</v>
      </c>
      <c r="D898" s="13">
        <v>2000</v>
      </c>
      <c r="E898" s="3">
        <v>1</v>
      </c>
      <c r="F898" s="3">
        <f t="shared" ref="F898:F961" si="52">D898/E898</f>
        <v>2000</v>
      </c>
      <c r="G898" s="3">
        <f t="shared" si="51"/>
        <v>2012</v>
      </c>
    </row>
    <row r="899" spans="1:7" x14ac:dyDescent="0.3">
      <c r="A899" s="3" t="s">
        <v>10</v>
      </c>
      <c r="B899" s="3" t="s">
        <v>17</v>
      </c>
      <c r="C899" s="12">
        <v>41209</v>
      </c>
      <c r="D899" s="13">
        <v>5700</v>
      </c>
      <c r="E899" s="3">
        <v>3</v>
      </c>
      <c r="F899" s="3">
        <f t="shared" si="52"/>
        <v>1900</v>
      </c>
      <c r="G899" s="3">
        <f t="shared" ref="G899:G962" si="53">YEAR(C899)</f>
        <v>2012</v>
      </c>
    </row>
    <row r="900" spans="1:7" x14ac:dyDescent="0.3">
      <c r="A900" s="3" t="s">
        <v>10</v>
      </c>
      <c r="B900" s="3" t="s">
        <v>17</v>
      </c>
      <c r="C900" s="12">
        <v>41212</v>
      </c>
      <c r="D900" s="13">
        <v>5500</v>
      </c>
      <c r="E900" s="3">
        <v>3</v>
      </c>
      <c r="F900" s="3">
        <f t="shared" si="52"/>
        <v>1833.3333333333333</v>
      </c>
      <c r="G900" s="3">
        <f t="shared" si="53"/>
        <v>2012</v>
      </c>
    </row>
    <row r="901" spans="1:7" x14ac:dyDescent="0.3">
      <c r="A901" s="3" t="s">
        <v>10</v>
      </c>
      <c r="B901" s="3" t="s">
        <v>17</v>
      </c>
      <c r="C901" s="12">
        <v>41215</v>
      </c>
      <c r="D901" s="13">
        <v>9500</v>
      </c>
      <c r="E901" s="3">
        <v>5</v>
      </c>
      <c r="F901" s="3">
        <f t="shared" si="52"/>
        <v>1900</v>
      </c>
      <c r="G901" s="3">
        <f t="shared" si="53"/>
        <v>2012</v>
      </c>
    </row>
    <row r="902" spans="1:7" x14ac:dyDescent="0.3">
      <c r="A902" s="3" t="s">
        <v>10</v>
      </c>
      <c r="B902" s="3" t="s">
        <v>17</v>
      </c>
      <c r="C902" s="12">
        <v>41216</v>
      </c>
      <c r="D902" s="13">
        <v>1000</v>
      </c>
      <c r="E902" s="3">
        <v>1</v>
      </c>
      <c r="F902" s="3">
        <f t="shared" si="52"/>
        <v>1000</v>
      </c>
      <c r="G902" s="3">
        <f t="shared" si="53"/>
        <v>2012</v>
      </c>
    </row>
    <row r="903" spans="1:7" x14ac:dyDescent="0.3">
      <c r="A903" s="3" t="s">
        <v>10</v>
      </c>
      <c r="B903" s="3" t="s">
        <v>17</v>
      </c>
      <c r="C903" s="12">
        <v>41217</v>
      </c>
      <c r="D903" s="13">
        <v>3300</v>
      </c>
      <c r="E903" s="3">
        <v>2</v>
      </c>
      <c r="F903" s="3">
        <f t="shared" si="52"/>
        <v>1650</v>
      </c>
      <c r="G903" s="3">
        <f t="shared" si="53"/>
        <v>2012</v>
      </c>
    </row>
    <row r="904" spans="1:7" x14ac:dyDescent="0.3">
      <c r="A904" s="3" t="s">
        <v>10</v>
      </c>
      <c r="B904" s="3" t="s">
        <v>17</v>
      </c>
      <c r="C904" s="12">
        <v>41218</v>
      </c>
      <c r="D904" s="13">
        <v>9500</v>
      </c>
      <c r="E904" s="3">
        <v>5</v>
      </c>
      <c r="F904" s="3">
        <f t="shared" si="52"/>
        <v>1900</v>
      </c>
      <c r="G904" s="3">
        <f t="shared" si="53"/>
        <v>2012</v>
      </c>
    </row>
    <row r="905" spans="1:7" x14ac:dyDescent="0.3">
      <c r="A905" s="3" t="s">
        <v>10</v>
      </c>
      <c r="B905" s="3" t="s">
        <v>17</v>
      </c>
      <c r="C905" s="12">
        <v>41219</v>
      </c>
      <c r="D905" s="13">
        <v>4500</v>
      </c>
      <c r="E905" s="3">
        <v>3</v>
      </c>
      <c r="F905" s="3">
        <f t="shared" si="52"/>
        <v>1500</v>
      </c>
      <c r="G905" s="3">
        <f t="shared" si="53"/>
        <v>2012</v>
      </c>
    </row>
    <row r="906" spans="1:7" x14ac:dyDescent="0.3">
      <c r="A906" s="3" t="s">
        <v>10</v>
      </c>
      <c r="B906" s="3" t="s">
        <v>17</v>
      </c>
      <c r="C906" s="12">
        <v>41222</v>
      </c>
      <c r="D906" s="13">
        <v>7000</v>
      </c>
      <c r="E906" s="3">
        <v>2</v>
      </c>
      <c r="F906" s="3">
        <f t="shared" si="52"/>
        <v>3500</v>
      </c>
      <c r="G906" s="3">
        <f t="shared" si="53"/>
        <v>2012</v>
      </c>
    </row>
    <row r="907" spans="1:7" x14ac:dyDescent="0.3">
      <c r="A907" s="3" t="s">
        <v>10</v>
      </c>
      <c r="B907" s="3" t="s">
        <v>17</v>
      </c>
      <c r="C907" s="12">
        <v>41223</v>
      </c>
      <c r="D907" s="13">
        <v>10500</v>
      </c>
      <c r="E907" s="3">
        <v>7</v>
      </c>
      <c r="F907" s="3">
        <f t="shared" si="52"/>
        <v>1500</v>
      </c>
      <c r="G907" s="3">
        <f t="shared" si="53"/>
        <v>2012</v>
      </c>
    </row>
    <row r="908" spans="1:7" x14ac:dyDescent="0.3">
      <c r="A908" s="3" t="s">
        <v>10</v>
      </c>
      <c r="B908" s="3" t="s">
        <v>17</v>
      </c>
      <c r="C908" s="12">
        <v>41225</v>
      </c>
      <c r="D908" s="13">
        <v>8000</v>
      </c>
      <c r="E908" s="3">
        <v>4</v>
      </c>
      <c r="F908" s="3">
        <f t="shared" si="52"/>
        <v>2000</v>
      </c>
      <c r="G908" s="3">
        <f t="shared" si="53"/>
        <v>2012</v>
      </c>
    </row>
    <row r="909" spans="1:7" x14ac:dyDescent="0.3">
      <c r="A909" s="3" t="s">
        <v>10</v>
      </c>
      <c r="B909" s="3" t="s">
        <v>17</v>
      </c>
      <c r="C909" s="12">
        <v>41229</v>
      </c>
      <c r="D909" s="13">
        <v>6600</v>
      </c>
      <c r="E909" s="3">
        <v>5</v>
      </c>
      <c r="F909" s="3">
        <f t="shared" si="52"/>
        <v>1320</v>
      </c>
      <c r="G909" s="3">
        <f t="shared" si="53"/>
        <v>2012</v>
      </c>
    </row>
    <row r="910" spans="1:7" x14ac:dyDescent="0.3">
      <c r="A910" s="3" t="s">
        <v>10</v>
      </c>
      <c r="B910" s="3" t="s">
        <v>17</v>
      </c>
      <c r="C910" s="12">
        <v>41230</v>
      </c>
      <c r="D910" s="13">
        <v>2500</v>
      </c>
      <c r="E910" s="3">
        <v>2</v>
      </c>
      <c r="F910" s="3">
        <f t="shared" si="52"/>
        <v>1250</v>
      </c>
      <c r="G910" s="3">
        <f t="shared" si="53"/>
        <v>2012</v>
      </c>
    </row>
    <row r="911" spans="1:7" x14ac:dyDescent="0.3">
      <c r="A911" s="3" t="s">
        <v>10</v>
      </c>
      <c r="B911" s="3" t="s">
        <v>17</v>
      </c>
      <c r="C911" s="12">
        <v>41232</v>
      </c>
      <c r="D911" s="13">
        <v>5650</v>
      </c>
      <c r="E911" s="3">
        <v>3</v>
      </c>
      <c r="F911" s="3">
        <f t="shared" si="52"/>
        <v>1883.3333333333333</v>
      </c>
      <c r="G911" s="3">
        <f t="shared" si="53"/>
        <v>2012</v>
      </c>
    </row>
    <row r="912" spans="1:7" x14ac:dyDescent="0.3">
      <c r="A912" s="3" t="s">
        <v>10</v>
      </c>
      <c r="B912" s="3" t="s">
        <v>17</v>
      </c>
      <c r="C912" s="12">
        <v>41236</v>
      </c>
      <c r="D912" s="13">
        <v>9350</v>
      </c>
      <c r="E912" s="3">
        <v>6</v>
      </c>
      <c r="F912" s="3">
        <f t="shared" si="52"/>
        <v>1558.3333333333333</v>
      </c>
      <c r="G912" s="3">
        <f t="shared" si="53"/>
        <v>2012</v>
      </c>
    </row>
    <row r="913" spans="1:7" x14ac:dyDescent="0.3">
      <c r="A913" s="3" t="s">
        <v>10</v>
      </c>
      <c r="B913" s="3" t="s">
        <v>17</v>
      </c>
      <c r="C913" s="12">
        <v>41238</v>
      </c>
      <c r="D913" s="13">
        <v>7800</v>
      </c>
      <c r="E913" s="3">
        <v>6</v>
      </c>
      <c r="F913" s="3">
        <f t="shared" si="52"/>
        <v>1300</v>
      </c>
      <c r="G913" s="3">
        <f t="shared" si="53"/>
        <v>2012</v>
      </c>
    </row>
    <row r="914" spans="1:7" x14ac:dyDescent="0.3">
      <c r="A914" s="3" t="s">
        <v>10</v>
      </c>
      <c r="B914" s="3" t="s">
        <v>17</v>
      </c>
      <c r="C914" s="12">
        <v>41240</v>
      </c>
      <c r="D914" s="13">
        <v>4500</v>
      </c>
      <c r="E914" s="3">
        <v>2</v>
      </c>
      <c r="F914" s="3">
        <f t="shared" si="52"/>
        <v>2250</v>
      </c>
      <c r="G914" s="3">
        <f t="shared" si="53"/>
        <v>2012</v>
      </c>
    </row>
    <row r="915" spans="1:7" x14ac:dyDescent="0.3">
      <c r="A915" s="3" t="s">
        <v>10</v>
      </c>
      <c r="B915" s="3" t="s">
        <v>17</v>
      </c>
      <c r="C915" s="12">
        <v>41271</v>
      </c>
      <c r="D915" s="13">
        <v>6000</v>
      </c>
      <c r="E915" s="3">
        <v>3</v>
      </c>
      <c r="F915" s="3">
        <f t="shared" si="52"/>
        <v>2000</v>
      </c>
      <c r="G915" s="3">
        <f t="shared" si="53"/>
        <v>2012</v>
      </c>
    </row>
    <row r="916" spans="1:7" x14ac:dyDescent="0.3">
      <c r="A916" s="3" t="s">
        <v>10</v>
      </c>
      <c r="B916" s="3" t="s">
        <v>17</v>
      </c>
      <c r="C916" s="12">
        <v>41250</v>
      </c>
      <c r="D916" s="13">
        <v>6550</v>
      </c>
      <c r="E916" s="3">
        <v>4</v>
      </c>
      <c r="F916" s="3">
        <f t="shared" si="52"/>
        <v>1637.5</v>
      </c>
      <c r="G916" s="3">
        <f t="shared" si="53"/>
        <v>2012</v>
      </c>
    </row>
    <row r="917" spans="1:7" x14ac:dyDescent="0.3">
      <c r="A917" s="3" t="s">
        <v>10</v>
      </c>
      <c r="B917" s="3" t="s">
        <v>17</v>
      </c>
      <c r="C917" s="12">
        <v>41258</v>
      </c>
      <c r="D917" s="13">
        <v>10000</v>
      </c>
      <c r="E917" s="3">
        <v>7</v>
      </c>
      <c r="F917" s="3">
        <f t="shared" si="52"/>
        <v>1428.5714285714287</v>
      </c>
      <c r="G917" s="3">
        <f t="shared" si="53"/>
        <v>2012</v>
      </c>
    </row>
    <row r="918" spans="1:7" x14ac:dyDescent="0.3">
      <c r="A918" s="3" t="s">
        <v>10</v>
      </c>
      <c r="B918" s="3" t="s">
        <v>17</v>
      </c>
      <c r="C918" s="12">
        <v>41257</v>
      </c>
      <c r="D918" s="13">
        <v>17400</v>
      </c>
      <c r="E918" s="3">
        <v>7</v>
      </c>
      <c r="F918" s="3">
        <f t="shared" si="52"/>
        <v>2485.7142857142858</v>
      </c>
      <c r="G918" s="3">
        <f t="shared" si="53"/>
        <v>2012</v>
      </c>
    </row>
    <row r="919" spans="1:7" x14ac:dyDescent="0.3">
      <c r="A919" s="3" t="s">
        <v>10</v>
      </c>
      <c r="B919" s="3" t="s">
        <v>17</v>
      </c>
      <c r="C919" s="12">
        <v>41261</v>
      </c>
      <c r="D919" s="13">
        <v>6500</v>
      </c>
      <c r="E919" s="3">
        <v>3</v>
      </c>
      <c r="F919" s="3">
        <f t="shared" si="52"/>
        <v>2166.6666666666665</v>
      </c>
      <c r="G919" s="3">
        <f t="shared" si="53"/>
        <v>2012</v>
      </c>
    </row>
    <row r="920" spans="1:7" x14ac:dyDescent="0.3">
      <c r="A920" s="3" t="s">
        <v>10</v>
      </c>
      <c r="B920" s="3" t="s">
        <v>17</v>
      </c>
      <c r="C920" s="12">
        <v>41253</v>
      </c>
      <c r="D920" s="13">
        <v>18000</v>
      </c>
      <c r="E920" s="3">
        <v>9</v>
      </c>
      <c r="F920" s="3">
        <f t="shared" si="52"/>
        <v>2000</v>
      </c>
      <c r="G920" s="3">
        <f t="shared" si="53"/>
        <v>2012</v>
      </c>
    </row>
    <row r="921" spans="1:7" x14ac:dyDescent="0.3">
      <c r="A921" s="3" t="s">
        <v>10</v>
      </c>
      <c r="B921" s="3" t="s">
        <v>17</v>
      </c>
      <c r="C921" s="12">
        <v>41247</v>
      </c>
      <c r="D921" s="13">
        <v>18100</v>
      </c>
      <c r="E921" s="3">
        <v>8</v>
      </c>
      <c r="F921" s="3">
        <f t="shared" si="52"/>
        <v>2262.5</v>
      </c>
      <c r="G921" s="3">
        <f t="shared" si="53"/>
        <v>2012</v>
      </c>
    </row>
    <row r="922" spans="1:7" x14ac:dyDescent="0.3">
      <c r="A922" s="3" t="s">
        <v>10</v>
      </c>
      <c r="B922" s="3" t="s">
        <v>17</v>
      </c>
      <c r="C922" s="12">
        <v>41264</v>
      </c>
      <c r="D922" s="13">
        <v>4900</v>
      </c>
      <c r="E922" s="3">
        <v>4</v>
      </c>
      <c r="F922" s="3">
        <f t="shared" si="52"/>
        <v>1225</v>
      </c>
      <c r="G922" s="3">
        <f t="shared" si="53"/>
        <v>2012</v>
      </c>
    </row>
    <row r="923" spans="1:7" x14ac:dyDescent="0.3">
      <c r="A923" s="3" t="s">
        <v>10</v>
      </c>
      <c r="B923" s="3" t="s">
        <v>17</v>
      </c>
      <c r="C923" s="12">
        <v>41266</v>
      </c>
      <c r="D923" s="13">
        <v>4000</v>
      </c>
      <c r="E923" s="3">
        <v>4</v>
      </c>
      <c r="F923" s="3">
        <f t="shared" si="52"/>
        <v>1000</v>
      </c>
      <c r="G923" s="3">
        <f t="shared" si="53"/>
        <v>2012</v>
      </c>
    </row>
    <row r="924" spans="1:7" x14ac:dyDescent="0.3">
      <c r="A924" s="3" t="s">
        <v>10</v>
      </c>
      <c r="B924" s="3" t="s">
        <v>17</v>
      </c>
      <c r="C924" s="12">
        <v>41251</v>
      </c>
      <c r="D924" s="13">
        <v>11600</v>
      </c>
      <c r="E924" s="3">
        <v>7</v>
      </c>
      <c r="F924" s="3">
        <f t="shared" si="52"/>
        <v>1657.1428571428571</v>
      </c>
      <c r="G924" s="3">
        <f t="shared" si="53"/>
        <v>2012</v>
      </c>
    </row>
    <row r="925" spans="1:7" x14ac:dyDescent="0.3">
      <c r="A925" s="3" t="s">
        <v>10</v>
      </c>
      <c r="B925" s="3" t="s">
        <v>17</v>
      </c>
      <c r="C925" s="12">
        <v>41245</v>
      </c>
      <c r="D925" s="13">
        <v>12900</v>
      </c>
      <c r="E925" s="3">
        <v>6</v>
      </c>
      <c r="F925" s="3">
        <f t="shared" si="52"/>
        <v>2150</v>
      </c>
      <c r="G925" s="3">
        <f t="shared" si="53"/>
        <v>2012</v>
      </c>
    </row>
    <row r="926" spans="1:7" x14ac:dyDescent="0.3">
      <c r="A926" s="3" t="s">
        <v>10</v>
      </c>
      <c r="B926" s="3" t="s">
        <v>17</v>
      </c>
      <c r="C926" s="12">
        <v>41268</v>
      </c>
      <c r="D926" s="13">
        <v>17300</v>
      </c>
      <c r="E926" s="3">
        <v>9</v>
      </c>
      <c r="F926" s="3">
        <f t="shared" si="52"/>
        <v>1922.2222222222222</v>
      </c>
      <c r="G926" s="3">
        <f t="shared" si="53"/>
        <v>2012</v>
      </c>
    </row>
    <row r="927" spans="1:7" x14ac:dyDescent="0.3">
      <c r="A927" s="3" t="s">
        <v>10</v>
      </c>
      <c r="B927" s="3" t="s">
        <v>17</v>
      </c>
      <c r="C927" s="12">
        <v>41252</v>
      </c>
      <c r="D927" s="13">
        <v>19500</v>
      </c>
      <c r="E927" s="3">
        <v>2</v>
      </c>
      <c r="F927" s="3">
        <f t="shared" si="52"/>
        <v>9750</v>
      </c>
      <c r="G927" s="3">
        <f t="shared" si="53"/>
        <v>2012</v>
      </c>
    </row>
    <row r="928" spans="1:7" x14ac:dyDescent="0.3">
      <c r="A928" s="3" t="s">
        <v>10</v>
      </c>
      <c r="B928" s="3" t="s">
        <v>17</v>
      </c>
      <c r="C928" s="12">
        <v>41292</v>
      </c>
      <c r="D928" s="13">
        <v>2500</v>
      </c>
      <c r="E928" s="3">
        <v>1</v>
      </c>
      <c r="F928" s="3">
        <f t="shared" si="52"/>
        <v>2500</v>
      </c>
      <c r="G928" s="3">
        <f t="shared" si="53"/>
        <v>2013</v>
      </c>
    </row>
    <row r="929" spans="1:7" x14ac:dyDescent="0.3">
      <c r="A929" s="3" t="s">
        <v>10</v>
      </c>
      <c r="B929" s="3" t="s">
        <v>17</v>
      </c>
      <c r="C929" s="12">
        <v>41286</v>
      </c>
      <c r="D929" s="13">
        <v>4050</v>
      </c>
      <c r="E929" s="3">
        <v>2</v>
      </c>
      <c r="F929" s="3">
        <f t="shared" si="52"/>
        <v>2025</v>
      </c>
      <c r="G929" s="3">
        <f t="shared" si="53"/>
        <v>2013</v>
      </c>
    </row>
    <row r="930" spans="1:7" x14ac:dyDescent="0.3">
      <c r="A930" s="3" t="s">
        <v>10</v>
      </c>
      <c r="B930" s="3" t="s">
        <v>17</v>
      </c>
      <c r="C930" s="12">
        <v>41299</v>
      </c>
      <c r="D930" s="13">
        <v>6900</v>
      </c>
      <c r="E930" s="3">
        <v>5</v>
      </c>
      <c r="F930" s="3">
        <f t="shared" si="52"/>
        <v>1380</v>
      </c>
      <c r="G930" s="3">
        <f t="shared" si="53"/>
        <v>2013</v>
      </c>
    </row>
    <row r="931" spans="1:7" x14ac:dyDescent="0.3">
      <c r="A931" s="3" t="s">
        <v>10</v>
      </c>
      <c r="B931" s="3" t="s">
        <v>17</v>
      </c>
      <c r="C931" s="12">
        <v>41288</v>
      </c>
      <c r="D931" s="13">
        <v>1700</v>
      </c>
      <c r="E931" s="3">
        <v>1</v>
      </c>
      <c r="F931" s="3">
        <f t="shared" si="52"/>
        <v>1700</v>
      </c>
      <c r="G931" s="3">
        <f t="shared" si="53"/>
        <v>2013</v>
      </c>
    </row>
    <row r="932" spans="1:7" x14ac:dyDescent="0.3">
      <c r="A932" s="3" t="s">
        <v>10</v>
      </c>
      <c r="B932" s="3" t="s">
        <v>17</v>
      </c>
      <c r="C932" s="12">
        <v>41279</v>
      </c>
      <c r="D932" s="13">
        <v>4000</v>
      </c>
      <c r="E932" s="3">
        <v>2</v>
      </c>
      <c r="F932" s="3">
        <f t="shared" si="52"/>
        <v>2000</v>
      </c>
      <c r="G932" s="3">
        <f t="shared" si="53"/>
        <v>2013</v>
      </c>
    </row>
    <row r="933" spans="1:7" x14ac:dyDescent="0.3">
      <c r="A933" s="3" t="s">
        <v>10</v>
      </c>
      <c r="B933" s="3" t="s">
        <v>17</v>
      </c>
      <c r="C933" s="12">
        <v>41282</v>
      </c>
      <c r="D933" s="13">
        <v>8860</v>
      </c>
      <c r="E933" s="3">
        <v>4</v>
      </c>
      <c r="F933" s="3">
        <f t="shared" si="52"/>
        <v>2215</v>
      </c>
      <c r="G933" s="3">
        <f t="shared" si="53"/>
        <v>2013</v>
      </c>
    </row>
    <row r="934" spans="1:7" x14ac:dyDescent="0.3">
      <c r="A934" s="3" t="s">
        <v>10</v>
      </c>
      <c r="B934" s="3" t="s">
        <v>17</v>
      </c>
      <c r="C934" s="12">
        <v>41295</v>
      </c>
      <c r="D934" s="13">
        <v>5530</v>
      </c>
      <c r="E934" s="3">
        <v>3</v>
      </c>
      <c r="F934" s="3">
        <f t="shared" si="52"/>
        <v>1843.3333333333333</v>
      </c>
      <c r="G934" s="3">
        <f t="shared" si="53"/>
        <v>2013</v>
      </c>
    </row>
    <row r="935" spans="1:7" x14ac:dyDescent="0.3">
      <c r="A935" s="3" t="s">
        <v>10</v>
      </c>
      <c r="B935" s="3" t="s">
        <v>17</v>
      </c>
      <c r="C935" s="12">
        <v>41285</v>
      </c>
      <c r="D935" s="13">
        <v>8800</v>
      </c>
      <c r="E935" s="3">
        <v>5</v>
      </c>
      <c r="F935" s="3">
        <f t="shared" si="52"/>
        <v>1760</v>
      </c>
      <c r="G935" s="3">
        <f t="shared" si="53"/>
        <v>2013</v>
      </c>
    </row>
    <row r="936" spans="1:7" x14ac:dyDescent="0.3">
      <c r="A936" s="3" t="s">
        <v>10</v>
      </c>
      <c r="B936" s="3" t="s">
        <v>17</v>
      </c>
      <c r="C936" s="12">
        <v>41294</v>
      </c>
      <c r="D936" s="13">
        <v>3000</v>
      </c>
      <c r="E936" s="3">
        <v>1</v>
      </c>
      <c r="F936" s="3">
        <f t="shared" si="52"/>
        <v>3000</v>
      </c>
      <c r="G936" s="3">
        <f t="shared" si="53"/>
        <v>2013</v>
      </c>
    </row>
    <row r="937" spans="1:7" x14ac:dyDescent="0.3">
      <c r="A937" s="3" t="s">
        <v>10</v>
      </c>
      <c r="B937" s="3" t="s">
        <v>17</v>
      </c>
      <c r="C937" s="12">
        <v>41289</v>
      </c>
      <c r="D937" s="13">
        <v>6000</v>
      </c>
      <c r="E937" s="3">
        <v>4</v>
      </c>
      <c r="F937" s="3">
        <f t="shared" si="52"/>
        <v>1500</v>
      </c>
      <c r="G937" s="3">
        <f t="shared" si="53"/>
        <v>2013</v>
      </c>
    </row>
    <row r="938" spans="1:7" x14ac:dyDescent="0.3">
      <c r="A938" s="3" t="s">
        <v>10</v>
      </c>
      <c r="B938" s="3" t="s">
        <v>17</v>
      </c>
      <c r="C938" s="12">
        <v>41293</v>
      </c>
      <c r="D938" s="13">
        <v>6500</v>
      </c>
      <c r="E938" s="3">
        <v>3</v>
      </c>
      <c r="F938" s="3">
        <f t="shared" si="52"/>
        <v>2166.6666666666665</v>
      </c>
      <c r="G938" s="3">
        <f t="shared" si="53"/>
        <v>2013</v>
      </c>
    </row>
    <row r="939" spans="1:7" x14ac:dyDescent="0.3">
      <c r="A939" s="3" t="s">
        <v>10</v>
      </c>
      <c r="B939" s="3" t="s">
        <v>17</v>
      </c>
      <c r="C939" s="12">
        <v>41300</v>
      </c>
      <c r="D939" s="13">
        <v>3000</v>
      </c>
      <c r="E939" s="3">
        <v>1</v>
      </c>
      <c r="F939" s="3">
        <f t="shared" si="52"/>
        <v>3000</v>
      </c>
      <c r="G939" s="3">
        <f t="shared" si="53"/>
        <v>2013</v>
      </c>
    </row>
    <row r="940" spans="1:7" x14ac:dyDescent="0.3">
      <c r="A940" s="3" t="s">
        <v>10</v>
      </c>
      <c r="B940" s="3" t="s">
        <v>18</v>
      </c>
      <c r="C940" s="12">
        <v>40882</v>
      </c>
      <c r="D940" s="13">
        <v>8000</v>
      </c>
      <c r="E940" s="3">
        <v>1</v>
      </c>
      <c r="F940" s="3">
        <f t="shared" si="52"/>
        <v>8000</v>
      </c>
      <c r="G940" s="3">
        <f t="shared" si="53"/>
        <v>2011</v>
      </c>
    </row>
    <row r="941" spans="1:7" x14ac:dyDescent="0.3">
      <c r="A941" s="3" t="s">
        <v>10</v>
      </c>
      <c r="B941" s="3" t="s">
        <v>18</v>
      </c>
      <c r="C941" s="12">
        <v>40885</v>
      </c>
      <c r="D941" s="13">
        <v>1000</v>
      </c>
      <c r="E941" s="3">
        <v>1</v>
      </c>
      <c r="F941" s="3">
        <f t="shared" si="52"/>
        <v>1000</v>
      </c>
      <c r="G941" s="3">
        <f t="shared" si="53"/>
        <v>2011</v>
      </c>
    </row>
    <row r="942" spans="1:7" x14ac:dyDescent="0.3">
      <c r="A942" s="3" t="s">
        <v>10</v>
      </c>
      <c r="B942" s="3" t="s">
        <v>18</v>
      </c>
      <c r="C942" s="12">
        <v>40887</v>
      </c>
      <c r="D942" s="13">
        <v>6000</v>
      </c>
      <c r="E942" s="3">
        <v>2</v>
      </c>
      <c r="F942" s="3">
        <f t="shared" si="52"/>
        <v>3000</v>
      </c>
      <c r="G942" s="3">
        <f t="shared" si="53"/>
        <v>2011</v>
      </c>
    </row>
    <row r="943" spans="1:7" x14ac:dyDescent="0.3">
      <c r="A943" s="3" t="s">
        <v>10</v>
      </c>
      <c r="B943" s="3" t="s">
        <v>18</v>
      </c>
      <c r="C943" s="12">
        <v>40888</v>
      </c>
      <c r="D943" s="13">
        <v>3000</v>
      </c>
      <c r="E943" s="3">
        <v>1</v>
      </c>
      <c r="F943" s="3">
        <f t="shared" si="52"/>
        <v>3000</v>
      </c>
      <c r="G943" s="3">
        <f t="shared" si="53"/>
        <v>2011</v>
      </c>
    </row>
    <row r="944" spans="1:7" x14ac:dyDescent="0.3">
      <c r="A944" s="3" t="s">
        <v>10</v>
      </c>
      <c r="B944" s="3" t="s">
        <v>18</v>
      </c>
      <c r="C944" s="12">
        <v>40889</v>
      </c>
      <c r="D944" s="13">
        <v>13000</v>
      </c>
      <c r="E944" s="3">
        <v>2</v>
      </c>
      <c r="F944" s="3">
        <f t="shared" si="52"/>
        <v>6500</v>
      </c>
      <c r="G944" s="3">
        <f t="shared" si="53"/>
        <v>2011</v>
      </c>
    </row>
    <row r="945" spans="1:7" x14ac:dyDescent="0.3">
      <c r="A945" s="3" t="s">
        <v>10</v>
      </c>
      <c r="B945" s="3" t="s">
        <v>18</v>
      </c>
      <c r="C945" s="12">
        <v>40913</v>
      </c>
      <c r="D945" s="13">
        <v>8100</v>
      </c>
      <c r="E945" s="3">
        <v>4</v>
      </c>
      <c r="F945" s="3">
        <f t="shared" si="52"/>
        <v>2025</v>
      </c>
      <c r="G945" s="3">
        <f t="shared" si="53"/>
        <v>2012</v>
      </c>
    </row>
    <row r="946" spans="1:7" x14ac:dyDescent="0.3">
      <c r="A946" s="3" t="s">
        <v>10</v>
      </c>
      <c r="B946" s="3" t="s">
        <v>18</v>
      </c>
      <c r="C946" s="12">
        <v>40916</v>
      </c>
      <c r="D946" s="13">
        <v>1500</v>
      </c>
      <c r="E946" s="3">
        <v>1</v>
      </c>
      <c r="F946" s="3">
        <f t="shared" si="52"/>
        <v>1500</v>
      </c>
      <c r="G946" s="3">
        <f t="shared" si="53"/>
        <v>2012</v>
      </c>
    </row>
    <row r="947" spans="1:7" x14ac:dyDescent="0.3">
      <c r="A947" s="3" t="s">
        <v>10</v>
      </c>
      <c r="B947" s="3" t="s">
        <v>18</v>
      </c>
      <c r="C947" s="12">
        <v>40923</v>
      </c>
      <c r="D947" s="13">
        <v>1000</v>
      </c>
      <c r="E947" s="3">
        <v>1</v>
      </c>
      <c r="F947" s="3">
        <f t="shared" si="52"/>
        <v>1000</v>
      </c>
      <c r="G947" s="3">
        <f t="shared" si="53"/>
        <v>2012</v>
      </c>
    </row>
    <row r="948" spans="1:7" x14ac:dyDescent="0.3">
      <c r="A948" s="3" t="s">
        <v>10</v>
      </c>
      <c r="B948" s="3" t="s">
        <v>18</v>
      </c>
      <c r="C948" s="12">
        <v>40924</v>
      </c>
      <c r="D948" s="13">
        <v>6000</v>
      </c>
      <c r="E948" s="3">
        <v>1</v>
      </c>
      <c r="F948" s="3">
        <f t="shared" si="52"/>
        <v>6000</v>
      </c>
      <c r="G948" s="3">
        <f t="shared" si="53"/>
        <v>2012</v>
      </c>
    </row>
    <row r="949" spans="1:7" x14ac:dyDescent="0.3">
      <c r="A949" s="3" t="s">
        <v>10</v>
      </c>
      <c r="B949" s="3" t="s">
        <v>18</v>
      </c>
      <c r="C949" s="12">
        <v>40934</v>
      </c>
      <c r="D949" s="13">
        <v>8000</v>
      </c>
      <c r="E949" s="3">
        <v>2</v>
      </c>
      <c r="F949" s="3">
        <f t="shared" si="52"/>
        <v>4000</v>
      </c>
      <c r="G949" s="3">
        <f t="shared" si="53"/>
        <v>2012</v>
      </c>
    </row>
    <row r="950" spans="1:7" x14ac:dyDescent="0.3">
      <c r="A950" s="3" t="s">
        <v>10</v>
      </c>
      <c r="B950" s="3" t="s">
        <v>18</v>
      </c>
      <c r="C950" s="12">
        <v>40941</v>
      </c>
      <c r="D950" s="13">
        <v>5000</v>
      </c>
      <c r="E950" s="3">
        <v>1</v>
      </c>
      <c r="F950" s="3">
        <f t="shared" si="52"/>
        <v>5000</v>
      </c>
      <c r="G950" s="3">
        <f t="shared" si="53"/>
        <v>2012</v>
      </c>
    </row>
    <row r="951" spans="1:7" x14ac:dyDescent="0.3">
      <c r="A951" s="3" t="s">
        <v>10</v>
      </c>
      <c r="B951" s="3" t="s">
        <v>18</v>
      </c>
      <c r="C951" s="12">
        <v>40944</v>
      </c>
      <c r="D951" s="13">
        <v>1000</v>
      </c>
      <c r="E951" s="3">
        <v>1</v>
      </c>
      <c r="F951" s="3">
        <f t="shared" si="52"/>
        <v>1000</v>
      </c>
      <c r="G951" s="3">
        <f t="shared" si="53"/>
        <v>2012</v>
      </c>
    </row>
    <row r="952" spans="1:7" x14ac:dyDescent="0.3">
      <c r="A952" s="3" t="s">
        <v>10</v>
      </c>
      <c r="B952" s="3" t="s">
        <v>18</v>
      </c>
      <c r="C952" s="12">
        <v>40949</v>
      </c>
      <c r="D952" s="13">
        <v>9500</v>
      </c>
      <c r="E952" s="3">
        <v>4</v>
      </c>
      <c r="F952" s="3">
        <f t="shared" si="52"/>
        <v>2375</v>
      </c>
      <c r="G952" s="3">
        <f t="shared" si="53"/>
        <v>2012</v>
      </c>
    </row>
    <row r="953" spans="1:7" x14ac:dyDescent="0.3">
      <c r="A953" s="3" t="s">
        <v>10</v>
      </c>
      <c r="B953" s="3" t="s">
        <v>18</v>
      </c>
      <c r="C953" s="12">
        <v>40951</v>
      </c>
      <c r="D953" s="13">
        <v>2000</v>
      </c>
      <c r="E953" s="3">
        <v>1</v>
      </c>
      <c r="F953" s="3">
        <f t="shared" si="52"/>
        <v>2000</v>
      </c>
      <c r="G953" s="3">
        <f t="shared" si="53"/>
        <v>2012</v>
      </c>
    </row>
    <row r="954" spans="1:7" x14ac:dyDescent="0.3">
      <c r="A954" s="3" t="s">
        <v>10</v>
      </c>
      <c r="B954" s="3" t="s">
        <v>18</v>
      </c>
      <c r="C954" s="12">
        <v>40955</v>
      </c>
      <c r="D954" s="13">
        <v>10000</v>
      </c>
      <c r="E954" s="3">
        <v>1</v>
      </c>
      <c r="F954" s="3">
        <f t="shared" si="52"/>
        <v>10000</v>
      </c>
      <c r="G954" s="3">
        <f t="shared" si="53"/>
        <v>2012</v>
      </c>
    </row>
    <row r="955" spans="1:7" x14ac:dyDescent="0.3">
      <c r="A955" s="3" t="s">
        <v>10</v>
      </c>
      <c r="B955" s="3" t="s">
        <v>18</v>
      </c>
      <c r="C955" s="12">
        <v>40962</v>
      </c>
      <c r="D955" s="13">
        <v>3300</v>
      </c>
      <c r="E955" s="3">
        <v>2</v>
      </c>
      <c r="F955" s="3">
        <f t="shared" si="52"/>
        <v>1650</v>
      </c>
      <c r="G955" s="3">
        <f t="shared" si="53"/>
        <v>2012</v>
      </c>
    </row>
    <row r="956" spans="1:7" x14ac:dyDescent="0.3">
      <c r="A956" s="3" t="s">
        <v>10</v>
      </c>
      <c r="B956" s="3" t="s">
        <v>18</v>
      </c>
      <c r="C956" s="12">
        <v>40963</v>
      </c>
      <c r="D956" s="13">
        <v>10000</v>
      </c>
      <c r="E956" s="3">
        <v>1</v>
      </c>
      <c r="F956" s="3">
        <f t="shared" si="52"/>
        <v>10000</v>
      </c>
      <c r="G956" s="3">
        <f t="shared" si="53"/>
        <v>2012</v>
      </c>
    </row>
    <row r="957" spans="1:7" x14ac:dyDescent="0.3">
      <c r="A957" s="3" t="s">
        <v>10</v>
      </c>
      <c r="B957" s="3" t="s">
        <v>18</v>
      </c>
      <c r="C957" s="12">
        <v>40973</v>
      </c>
      <c r="D957" s="13">
        <v>10000</v>
      </c>
      <c r="E957" s="3">
        <v>2</v>
      </c>
      <c r="F957" s="3">
        <f t="shared" si="52"/>
        <v>5000</v>
      </c>
      <c r="G957" s="3">
        <f t="shared" si="53"/>
        <v>2012</v>
      </c>
    </row>
    <row r="958" spans="1:7" x14ac:dyDescent="0.3">
      <c r="A958" s="3" t="s">
        <v>10</v>
      </c>
      <c r="B958" s="3" t="s">
        <v>18</v>
      </c>
      <c r="C958" s="12">
        <v>40978</v>
      </c>
      <c r="D958" s="13">
        <v>11500</v>
      </c>
      <c r="E958" s="3">
        <v>2</v>
      </c>
      <c r="F958" s="3">
        <f t="shared" si="52"/>
        <v>5750</v>
      </c>
      <c r="G958" s="3">
        <f t="shared" si="53"/>
        <v>2012</v>
      </c>
    </row>
    <row r="959" spans="1:7" x14ac:dyDescent="0.3">
      <c r="A959" s="3" t="s">
        <v>10</v>
      </c>
      <c r="B959" s="3" t="s">
        <v>18</v>
      </c>
      <c r="C959" s="12">
        <v>40986</v>
      </c>
      <c r="D959" s="13">
        <v>3000</v>
      </c>
      <c r="E959" s="3">
        <v>1</v>
      </c>
      <c r="F959" s="3">
        <f t="shared" si="52"/>
        <v>3000</v>
      </c>
      <c r="G959" s="3">
        <f t="shared" si="53"/>
        <v>2012</v>
      </c>
    </row>
    <row r="960" spans="1:7" x14ac:dyDescent="0.3">
      <c r="A960" s="3" t="s">
        <v>10</v>
      </c>
      <c r="B960" s="3" t="s">
        <v>18</v>
      </c>
      <c r="C960" s="12">
        <v>40987</v>
      </c>
      <c r="D960" s="13">
        <v>3000</v>
      </c>
      <c r="E960" s="3">
        <v>1</v>
      </c>
      <c r="F960" s="3">
        <f t="shared" si="52"/>
        <v>3000</v>
      </c>
      <c r="G960" s="3">
        <f t="shared" si="53"/>
        <v>2012</v>
      </c>
    </row>
    <row r="961" spans="1:7" x14ac:dyDescent="0.3">
      <c r="A961" s="3" t="s">
        <v>10</v>
      </c>
      <c r="B961" s="3" t="s">
        <v>18</v>
      </c>
      <c r="C961" s="12">
        <v>40998</v>
      </c>
      <c r="D961" s="13">
        <v>25000</v>
      </c>
      <c r="E961" s="3">
        <v>4</v>
      </c>
      <c r="F961" s="3">
        <f t="shared" si="52"/>
        <v>6250</v>
      </c>
      <c r="G961" s="3">
        <f t="shared" si="53"/>
        <v>2012</v>
      </c>
    </row>
    <row r="962" spans="1:7" x14ac:dyDescent="0.3">
      <c r="A962" s="3" t="s">
        <v>10</v>
      </c>
      <c r="B962" s="3" t="s">
        <v>18</v>
      </c>
      <c r="C962" s="12">
        <v>41005</v>
      </c>
      <c r="D962" s="13">
        <v>6000</v>
      </c>
      <c r="E962" s="3">
        <v>2</v>
      </c>
      <c r="F962" s="3">
        <f t="shared" ref="F962:F1025" si="54">D962/E962</f>
        <v>3000</v>
      </c>
      <c r="G962" s="3">
        <f t="shared" si="53"/>
        <v>2012</v>
      </c>
    </row>
    <row r="963" spans="1:7" x14ac:dyDescent="0.3">
      <c r="A963" s="3" t="s">
        <v>10</v>
      </c>
      <c r="B963" s="3" t="s">
        <v>18</v>
      </c>
      <c r="C963" s="12">
        <v>41007</v>
      </c>
      <c r="D963" s="13">
        <v>3500</v>
      </c>
      <c r="E963" s="3">
        <v>1</v>
      </c>
      <c r="F963" s="3">
        <f t="shared" si="54"/>
        <v>3500</v>
      </c>
      <c r="G963" s="3">
        <f t="shared" ref="G963:G1026" si="55">YEAR(C963)</f>
        <v>2012</v>
      </c>
    </row>
    <row r="964" spans="1:7" x14ac:dyDescent="0.3">
      <c r="A964" s="3" t="s">
        <v>10</v>
      </c>
      <c r="B964" s="3" t="s">
        <v>18</v>
      </c>
      <c r="C964" s="12">
        <v>41009</v>
      </c>
      <c r="D964" s="13">
        <v>6000</v>
      </c>
      <c r="E964" s="3">
        <v>2</v>
      </c>
      <c r="F964" s="3">
        <f t="shared" si="54"/>
        <v>3000</v>
      </c>
      <c r="G964" s="3">
        <f t="shared" si="55"/>
        <v>2012</v>
      </c>
    </row>
    <row r="965" spans="1:7" x14ac:dyDescent="0.3">
      <c r="A965" s="3" t="s">
        <v>10</v>
      </c>
      <c r="B965" s="3" t="s">
        <v>18</v>
      </c>
      <c r="C965" s="12">
        <v>41013</v>
      </c>
      <c r="D965" s="13">
        <v>3000</v>
      </c>
      <c r="E965" s="3">
        <v>1</v>
      </c>
      <c r="F965" s="3">
        <f t="shared" si="54"/>
        <v>3000</v>
      </c>
      <c r="G965" s="3">
        <f t="shared" si="55"/>
        <v>2012</v>
      </c>
    </row>
    <row r="966" spans="1:7" x14ac:dyDescent="0.3">
      <c r="A966" s="3" t="s">
        <v>10</v>
      </c>
      <c r="B966" s="3" t="s">
        <v>18</v>
      </c>
      <c r="C966" s="12">
        <v>41016</v>
      </c>
      <c r="D966" s="13">
        <v>16000</v>
      </c>
      <c r="E966" s="3">
        <v>2</v>
      </c>
      <c r="F966" s="3">
        <f t="shared" si="54"/>
        <v>8000</v>
      </c>
      <c r="G966" s="3">
        <f t="shared" si="55"/>
        <v>2012</v>
      </c>
    </row>
    <row r="967" spans="1:7" x14ac:dyDescent="0.3">
      <c r="A967" s="3" t="s">
        <v>10</v>
      </c>
      <c r="B967" s="3" t="s">
        <v>18</v>
      </c>
      <c r="C967" s="12">
        <v>41022</v>
      </c>
      <c r="D967" s="13">
        <v>20000</v>
      </c>
      <c r="E967" s="3">
        <v>1</v>
      </c>
      <c r="F967" s="3">
        <f t="shared" si="54"/>
        <v>20000</v>
      </c>
      <c r="G967" s="3">
        <f t="shared" si="55"/>
        <v>2012</v>
      </c>
    </row>
    <row r="968" spans="1:7" x14ac:dyDescent="0.3">
      <c r="A968" s="3" t="s">
        <v>10</v>
      </c>
      <c r="B968" s="3" t="s">
        <v>18</v>
      </c>
      <c r="C968" s="12">
        <v>41023</v>
      </c>
      <c r="D968" s="13">
        <v>1500</v>
      </c>
      <c r="E968" s="3">
        <v>1</v>
      </c>
      <c r="F968" s="3">
        <f t="shared" si="54"/>
        <v>1500</v>
      </c>
      <c r="G968" s="3">
        <f t="shared" si="55"/>
        <v>2012</v>
      </c>
    </row>
    <row r="969" spans="1:7" x14ac:dyDescent="0.3">
      <c r="A969" s="3" t="s">
        <v>10</v>
      </c>
      <c r="B969" s="3" t="s">
        <v>18</v>
      </c>
      <c r="C969" s="12">
        <v>41026</v>
      </c>
      <c r="D969" s="13">
        <v>2000</v>
      </c>
      <c r="E969" s="3">
        <v>1</v>
      </c>
      <c r="F969" s="3">
        <f t="shared" si="54"/>
        <v>2000</v>
      </c>
      <c r="G969" s="3">
        <f t="shared" si="55"/>
        <v>2012</v>
      </c>
    </row>
    <row r="970" spans="1:7" x14ac:dyDescent="0.3">
      <c r="A970" s="3" t="s">
        <v>10</v>
      </c>
      <c r="B970" s="3" t="s">
        <v>18</v>
      </c>
      <c r="C970" s="12">
        <v>41033</v>
      </c>
      <c r="D970" s="13">
        <v>1000</v>
      </c>
      <c r="E970" s="3">
        <v>1</v>
      </c>
      <c r="F970" s="3">
        <f t="shared" si="54"/>
        <v>1000</v>
      </c>
      <c r="G970" s="3">
        <f t="shared" si="55"/>
        <v>2012</v>
      </c>
    </row>
    <row r="971" spans="1:7" x14ac:dyDescent="0.3">
      <c r="A971" s="3" t="s">
        <v>10</v>
      </c>
      <c r="B971" s="3" t="s">
        <v>18</v>
      </c>
      <c r="C971" s="12">
        <v>41037</v>
      </c>
      <c r="D971" s="13">
        <v>1000</v>
      </c>
      <c r="E971" s="3">
        <v>1</v>
      </c>
      <c r="F971" s="3">
        <f t="shared" si="54"/>
        <v>1000</v>
      </c>
      <c r="G971" s="3">
        <f t="shared" si="55"/>
        <v>2012</v>
      </c>
    </row>
    <row r="972" spans="1:7" x14ac:dyDescent="0.3">
      <c r="A972" s="3" t="s">
        <v>10</v>
      </c>
      <c r="B972" s="3" t="s">
        <v>18</v>
      </c>
      <c r="C972" s="12">
        <v>41041</v>
      </c>
      <c r="D972" s="13">
        <v>2000</v>
      </c>
      <c r="E972" s="3">
        <v>1</v>
      </c>
      <c r="F972" s="3">
        <f t="shared" si="54"/>
        <v>2000</v>
      </c>
      <c r="G972" s="3">
        <f t="shared" si="55"/>
        <v>2012</v>
      </c>
    </row>
    <row r="973" spans="1:7" x14ac:dyDescent="0.3">
      <c r="A973" s="3" t="s">
        <v>10</v>
      </c>
      <c r="B973" s="3" t="s">
        <v>18</v>
      </c>
      <c r="C973" s="12">
        <v>41043</v>
      </c>
      <c r="D973" s="13">
        <v>4500</v>
      </c>
      <c r="E973" s="3">
        <v>1</v>
      </c>
      <c r="F973" s="3">
        <f t="shared" si="54"/>
        <v>4500</v>
      </c>
      <c r="G973" s="3">
        <f t="shared" si="55"/>
        <v>2012</v>
      </c>
    </row>
    <row r="974" spans="1:7" x14ac:dyDescent="0.3">
      <c r="A974" s="3" t="s">
        <v>10</v>
      </c>
      <c r="B974" s="3" t="s">
        <v>18</v>
      </c>
      <c r="C974" s="12">
        <v>41048</v>
      </c>
      <c r="D974" s="13">
        <v>8000</v>
      </c>
      <c r="E974" s="3">
        <v>2</v>
      </c>
      <c r="F974" s="3">
        <f t="shared" si="54"/>
        <v>4000</v>
      </c>
      <c r="G974" s="3">
        <f t="shared" si="55"/>
        <v>2012</v>
      </c>
    </row>
    <row r="975" spans="1:7" x14ac:dyDescent="0.3">
      <c r="A975" s="3" t="s">
        <v>10</v>
      </c>
      <c r="B975" s="3" t="s">
        <v>18</v>
      </c>
      <c r="C975" s="12">
        <v>41065</v>
      </c>
      <c r="D975" s="13">
        <v>4500</v>
      </c>
      <c r="E975" s="3">
        <v>2</v>
      </c>
      <c r="F975" s="3">
        <f t="shared" si="54"/>
        <v>2250</v>
      </c>
      <c r="G975" s="3">
        <f t="shared" si="55"/>
        <v>2012</v>
      </c>
    </row>
    <row r="976" spans="1:7" x14ac:dyDescent="0.3">
      <c r="A976" s="3" t="s">
        <v>10</v>
      </c>
      <c r="B976" s="3" t="s">
        <v>18</v>
      </c>
      <c r="C976" s="12">
        <v>41070</v>
      </c>
      <c r="D976" s="13">
        <v>1000</v>
      </c>
      <c r="E976" s="3">
        <v>1</v>
      </c>
      <c r="F976" s="3">
        <f t="shared" si="54"/>
        <v>1000</v>
      </c>
      <c r="G976" s="3">
        <f t="shared" si="55"/>
        <v>2012</v>
      </c>
    </row>
    <row r="977" spans="1:7" x14ac:dyDescent="0.3">
      <c r="A977" s="3" t="s">
        <v>10</v>
      </c>
      <c r="B977" s="3" t="s">
        <v>18</v>
      </c>
      <c r="C977" s="12">
        <v>41072</v>
      </c>
      <c r="D977" s="13">
        <v>12500</v>
      </c>
      <c r="E977" s="3">
        <v>2</v>
      </c>
      <c r="F977" s="3">
        <f t="shared" si="54"/>
        <v>6250</v>
      </c>
      <c r="G977" s="3">
        <f t="shared" si="55"/>
        <v>2012</v>
      </c>
    </row>
    <row r="978" spans="1:7" x14ac:dyDescent="0.3">
      <c r="A978" s="3" t="s">
        <v>10</v>
      </c>
      <c r="B978" s="3" t="s">
        <v>18</v>
      </c>
      <c r="C978" s="12">
        <v>41075</v>
      </c>
      <c r="D978" s="13">
        <v>3000</v>
      </c>
      <c r="E978" s="3">
        <v>1</v>
      </c>
      <c r="F978" s="3">
        <f t="shared" si="54"/>
        <v>3000</v>
      </c>
      <c r="G978" s="3">
        <f t="shared" si="55"/>
        <v>2012</v>
      </c>
    </row>
    <row r="979" spans="1:7" x14ac:dyDescent="0.3">
      <c r="A979" s="3" t="s">
        <v>10</v>
      </c>
      <c r="B979" s="3" t="s">
        <v>18</v>
      </c>
      <c r="C979" s="12">
        <v>41077</v>
      </c>
      <c r="D979" s="13">
        <v>17000</v>
      </c>
      <c r="E979" s="3">
        <v>4</v>
      </c>
      <c r="F979" s="3">
        <f t="shared" si="54"/>
        <v>4250</v>
      </c>
      <c r="G979" s="3">
        <f t="shared" si="55"/>
        <v>2012</v>
      </c>
    </row>
    <row r="980" spans="1:7" x14ac:dyDescent="0.3">
      <c r="A980" s="3" t="s">
        <v>10</v>
      </c>
      <c r="B980" s="3" t="s">
        <v>18</v>
      </c>
      <c r="C980" s="12">
        <v>41082</v>
      </c>
      <c r="D980" s="13">
        <v>25000</v>
      </c>
      <c r="E980" s="3">
        <v>3</v>
      </c>
      <c r="F980" s="3">
        <f t="shared" si="54"/>
        <v>8333.3333333333339</v>
      </c>
      <c r="G980" s="3">
        <f t="shared" si="55"/>
        <v>2012</v>
      </c>
    </row>
    <row r="981" spans="1:7" x14ac:dyDescent="0.3">
      <c r="A981" s="3" t="s">
        <v>10</v>
      </c>
      <c r="B981" s="3" t="s">
        <v>18</v>
      </c>
      <c r="C981" s="12">
        <v>41083</v>
      </c>
      <c r="D981" s="13">
        <v>4000</v>
      </c>
      <c r="E981" s="3">
        <v>1</v>
      </c>
      <c r="F981" s="3">
        <f t="shared" si="54"/>
        <v>4000</v>
      </c>
      <c r="G981" s="3">
        <f t="shared" si="55"/>
        <v>2012</v>
      </c>
    </row>
    <row r="982" spans="1:7" x14ac:dyDescent="0.3">
      <c r="A982" s="3" t="s">
        <v>10</v>
      </c>
      <c r="B982" s="3" t="s">
        <v>18</v>
      </c>
      <c r="C982" s="12">
        <v>41085</v>
      </c>
      <c r="D982" s="13">
        <v>10000</v>
      </c>
      <c r="E982" s="3">
        <v>1</v>
      </c>
      <c r="F982" s="3">
        <f t="shared" si="54"/>
        <v>10000</v>
      </c>
      <c r="G982" s="3">
        <f t="shared" si="55"/>
        <v>2012</v>
      </c>
    </row>
    <row r="983" spans="1:7" x14ac:dyDescent="0.3">
      <c r="A983" s="3" t="s">
        <v>10</v>
      </c>
      <c r="B983" s="3" t="s">
        <v>18</v>
      </c>
      <c r="C983" s="12">
        <v>41097</v>
      </c>
      <c r="D983" s="13">
        <v>1500</v>
      </c>
      <c r="E983" s="3">
        <v>1</v>
      </c>
      <c r="F983" s="3">
        <f t="shared" si="54"/>
        <v>1500</v>
      </c>
      <c r="G983" s="3">
        <f t="shared" si="55"/>
        <v>2012</v>
      </c>
    </row>
    <row r="984" spans="1:7" x14ac:dyDescent="0.3">
      <c r="A984" s="3" t="s">
        <v>10</v>
      </c>
      <c r="B984" s="3" t="s">
        <v>18</v>
      </c>
      <c r="C984" s="12">
        <v>41098</v>
      </c>
      <c r="D984" s="13">
        <v>4500</v>
      </c>
      <c r="E984" s="3">
        <v>2</v>
      </c>
      <c r="F984" s="3">
        <f t="shared" si="54"/>
        <v>2250</v>
      </c>
      <c r="G984" s="3">
        <f t="shared" si="55"/>
        <v>2012</v>
      </c>
    </row>
    <row r="985" spans="1:7" x14ac:dyDescent="0.3">
      <c r="A985" s="3" t="s">
        <v>10</v>
      </c>
      <c r="B985" s="3" t="s">
        <v>18</v>
      </c>
      <c r="C985" s="12">
        <v>41100</v>
      </c>
      <c r="D985" s="13">
        <v>1500</v>
      </c>
      <c r="E985" s="3">
        <v>1</v>
      </c>
      <c r="F985" s="3">
        <f t="shared" si="54"/>
        <v>1500</v>
      </c>
      <c r="G985" s="3">
        <f t="shared" si="55"/>
        <v>2012</v>
      </c>
    </row>
    <row r="986" spans="1:7" x14ac:dyDescent="0.3">
      <c r="A986" s="3" t="s">
        <v>10</v>
      </c>
      <c r="B986" s="3" t="s">
        <v>18</v>
      </c>
      <c r="C986" s="12">
        <v>41105</v>
      </c>
      <c r="D986" s="13">
        <v>8000</v>
      </c>
      <c r="E986" s="3">
        <v>2</v>
      </c>
      <c r="F986" s="3">
        <f t="shared" si="54"/>
        <v>4000</v>
      </c>
      <c r="G986" s="3">
        <f t="shared" si="55"/>
        <v>2012</v>
      </c>
    </row>
    <row r="987" spans="1:7" x14ac:dyDescent="0.3">
      <c r="A987" s="3" t="s">
        <v>10</v>
      </c>
      <c r="B987" s="3" t="s">
        <v>18</v>
      </c>
      <c r="C987" s="12">
        <v>41106</v>
      </c>
      <c r="D987" s="13">
        <v>5000</v>
      </c>
      <c r="E987" s="3">
        <v>1</v>
      </c>
      <c r="F987" s="3">
        <f t="shared" si="54"/>
        <v>5000</v>
      </c>
      <c r="G987" s="3">
        <f t="shared" si="55"/>
        <v>2012</v>
      </c>
    </row>
    <row r="988" spans="1:7" x14ac:dyDescent="0.3">
      <c r="A988" s="3" t="s">
        <v>10</v>
      </c>
      <c r="B988" s="3" t="s">
        <v>18</v>
      </c>
      <c r="C988" s="12">
        <v>41107</v>
      </c>
      <c r="D988" s="13">
        <v>8000</v>
      </c>
      <c r="E988" s="3">
        <v>2</v>
      </c>
      <c r="F988" s="3">
        <f t="shared" si="54"/>
        <v>4000</v>
      </c>
      <c r="G988" s="3">
        <f t="shared" si="55"/>
        <v>2012</v>
      </c>
    </row>
    <row r="989" spans="1:7" x14ac:dyDescent="0.3">
      <c r="A989" s="3" t="s">
        <v>10</v>
      </c>
      <c r="B989" s="3" t="s">
        <v>18</v>
      </c>
      <c r="C989" s="12">
        <v>41110</v>
      </c>
      <c r="D989" s="13">
        <v>6000</v>
      </c>
      <c r="E989" s="3">
        <v>1</v>
      </c>
      <c r="F989" s="3">
        <f t="shared" si="54"/>
        <v>6000</v>
      </c>
      <c r="G989" s="3">
        <f t="shared" si="55"/>
        <v>2012</v>
      </c>
    </row>
    <row r="990" spans="1:7" x14ac:dyDescent="0.3">
      <c r="A990" s="3" t="s">
        <v>10</v>
      </c>
      <c r="B990" s="3" t="s">
        <v>18</v>
      </c>
      <c r="C990" s="12">
        <v>41111</v>
      </c>
      <c r="D990" s="13">
        <v>2000</v>
      </c>
      <c r="E990" s="3">
        <v>1</v>
      </c>
      <c r="F990" s="3">
        <f t="shared" si="54"/>
        <v>2000</v>
      </c>
      <c r="G990" s="3">
        <f t="shared" si="55"/>
        <v>2012</v>
      </c>
    </row>
    <row r="991" spans="1:7" x14ac:dyDescent="0.3">
      <c r="A991" s="3" t="s">
        <v>10</v>
      </c>
      <c r="B991" s="3" t="s">
        <v>18</v>
      </c>
      <c r="C991" s="12">
        <v>41113</v>
      </c>
      <c r="D991" s="13">
        <v>7500</v>
      </c>
      <c r="E991" s="3">
        <v>3</v>
      </c>
      <c r="F991" s="3">
        <f t="shared" si="54"/>
        <v>2500</v>
      </c>
      <c r="G991" s="3">
        <f t="shared" si="55"/>
        <v>2012</v>
      </c>
    </row>
    <row r="992" spans="1:7" x14ac:dyDescent="0.3">
      <c r="A992" s="3" t="s">
        <v>10</v>
      </c>
      <c r="B992" s="3" t="s">
        <v>18</v>
      </c>
      <c r="C992" s="12">
        <v>41117</v>
      </c>
      <c r="D992" s="13">
        <v>17500</v>
      </c>
      <c r="E992" s="3">
        <v>2</v>
      </c>
      <c r="F992" s="3">
        <f t="shared" si="54"/>
        <v>8750</v>
      </c>
      <c r="G992" s="3">
        <f t="shared" si="55"/>
        <v>2012</v>
      </c>
    </row>
    <row r="993" spans="1:7" x14ac:dyDescent="0.3">
      <c r="A993" s="3" t="s">
        <v>10</v>
      </c>
      <c r="B993" s="3" t="s">
        <v>18</v>
      </c>
      <c r="C993" s="12">
        <v>41124</v>
      </c>
      <c r="D993" s="13">
        <v>2000</v>
      </c>
      <c r="E993" s="3">
        <v>1</v>
      </c>
      <c r="F993" s="3">
        <f t="shared" si="54"/>
        <v>2000</v>
      </c>
      <c r="G993" s="3">
        <f t="shared" si="55"/>
        <v>2012</v>
      </c>
    </row>
    <row r="994" spans="1:7" x14ac:dyDescent="0.3">
      <c r="A994" s="3" t="s">
        <v>10</v>
      </c>
      <c r="B994" s="3" t="s">
        <v>18</v>
      </c>
      <c r="C994" s="12">
        <v>41126</v>
      </c>
      <c r="D994" s="13">
        <v>12000</v>
      </c>
      <c r="E994" s="3">
        <v>3</v>
      </c>
      <c r="F994" s="3">
        <f t="shared" si="54"/>
        <v>4000</v>
      </c>
      <c r="G994" s="3">
        <f t="shared" si="55"/>
        <v>2012</v>
      </c>
    </row>
    <row r="995" spans="1:7" x14ac:dyDescent="0.3">
      <c r="A995" s="3" t="s">
        <v>10</v>
      </c>
      <c r="B995" s="3" t="s">
        <v>18</v>
      </c>
      <c r="C995" s="12">
        <v>41131</v>
      </c>
      <c r="D995" s="13">
        <v>11000</v>
      </c>
      <c r="E995" s="3">
        <v>2</v>
      </c>
      <c r="F995" s="3">
        <f t="shared" si="54"/>
        <v>5500</v>
      </c>
      <c r="G995" s="3">
        <f t="shared" si="55"/>
        <v>2012</v>
      </c>
    </row>
    <row r="996" spans="1:7" x14ac:dyDescent="0.3">
      <c r="A996" s="3" t="s">
        <v>10</v>
      </c>
      <c r="B996" s="3" t="s">
        <v>18</v>
      </c>
      <c r="C996" s="12">
        <v>41133</v>
      </c>
      <c r="D996" s="13">
        <v>1000</v>
      </c>
      <c r="E996" s="3">
        <v>1</v>
      </c>
      <c r="F996" s="3">
        <f t="shared" si="54"/>
        <v>1000</v>
      </c>
      <c r="G996" s="3">
        <f t="shared" si="55"/>
        <v>2012</v>
      </c>
    </row>
    <row r="997" spans="1:7" x14ac:dyDescent="0.3">
      <c r="A997" s="3" t="s">
        <v>10</v>
      </c>
      <c r="B997" s="3" t="s">
        <v>18</v>
      </c>
      <c r="C997" s="12">
        <v>41135</v>
      </c>
      <c r="D997" s="13">
        <v>3000</v>
      </c>
      <c r="E997" s="3">
        <v>2</v>
      </c>
      <c r="F997" s="3">
        <f t="shared" si="54"/>
        <v>1500</v>
      </c>
      <c r="G997" s="3">
        <f t="shared" si="55"/>
        <v>2012</v>
      </c>
    </row>
    <row r="998" spans="1:7" x14ac:dyDescent="0.3">
      <c r="A998" s="3" t="s">
        <v>10</v>
      </c>
      <c r="B998" s="3" t="s">
        <v>18</v>
      </c>
      <c r="C998" s="12">
        <v>41138</v>
      </c>
      <c r="D998" s="13">
        <v>2000</v>
      </c>
      <c r="E998" s="3">
        <v>1</v>
      </c>
      <c r="F998" s="3">
        <f t="shared" si="54"/>
        <v>2000</v>
      </c>
      <c r="G998" s="3">
        <f t="shared" si="55"/>
        <v>2012</v>
      </c>
    </row>
    <row r="999" spans="1:7" x14ac:dyDescent="0.3">
      <c r="A999" s="3" t="s">
        <v>10</v>
      </c>
      <c r="B999" s="3" t="s">
        <v>18</v>
      </c>
      <c r="C999" s="12">
        <v>41146</v>
      </c>
      <c r="D999" s="13">
        <v>26000</v>
      </c>
      <c r="E999" s="3">
        <v>3</v>
      </c>
      <c r="F999" s="3">
        <f t="shared" si="54"/>
        <v>8666.6666666666661</v>
      </c>
      <c r="G999" s="3">
        <f t="shared" si="55"/>
        <v>2012</v>
      </c>
    </row>
    <row r="1000" spans="1:7" x14ac:dyDescent="0.3">
      <c r="A1000" s="3" t="s">
        <v>10</v>
      </c>
      <c r="B1000" s="3" t="s">
        <v>18</v>
      </c>
      <c r="C1000" s="12">
        <v>41154</v>
      </c>
      <c r="D1000" s="13">
        <v>6000</v>
      </c>
      <c r="E1000" s="3">
        <v>2</v>
      </c>
      <c r="F1000" s="3">
        <f t="shared" si="54"/>
        <v>3000</v>
      </c>
      <c r="G1000" s="3">
        <f t="shared" si="55"/>
        <v>2012</v>
      </c>
    </row>
    <row r="1001" spans="1:7" x14ac:dyDescent="0.3">
      <c r="A1001" s="3" t="s">
        <v>10</v>
      </c>
      <c r="B1001" s="3" t="s">
        <v>18</v>
      </c>
      <c r="C1001" s="12">
        <v>41156</v>
      </c>
      <c r="D1001" s="13">
        <v>5000</v>
      </c>
      <c r="E1001" s="3">
        <v>1</v>
      </c>
      <c r="F1001" s="3">
        <f t="shared" si="54"/>
        <v>5000</v>
      </c>
      <c r="G1001" s="3">
        <f t="shared" si="55"/>
        <v>2012</v>
      </c>
    </row>
    <row r="1002" spans="1:7" x14ac:dyDescent="0.3">
      <c r="A1002" s="3" t="s">
        <v>10</v>
      </c>
      <c r="B1002" s="3" t="s">
        <v>18</v>
      </c>
      <c r="C1002" s="12">
        <v>41160</v>
      </c>
      <c r="D1002" s="13">
        <v>2000</v>
      </c>
      <c r="E1002" s="3">
        <v>1</v>
      </c>
      <c r="F1002" s="3">
        <f t="shared" si="54"/>
        <v>2000</v>
      </c>
      <c r="G1002" s="3">
        <f t="shared" si="55"/>
        <v>2012</v>
      </c>
    </row>
    <row r="1003" spans="1:7" x14ac:dyDescent="0.3">
      <c r="A1003" s="3" t="s">
        <v>10</v>
      </c>
      <c r="B1003" s="3" t="s">
        <v>18</v>
      </c>
      <c r="C1003" s="12">
        <v>41162</v>
      </c>
      <c r="D1003" s="13">
        <v>2000</v>
      </c>
      <c r="E1003" s="3">
        <v>1</v>
      </c>
      <c r="F1003" s="3">
        <f t="shared" si="54"/>
        <v>2000</v>
      </c>
      <c r="G1003" s="3">
        <f t="shared" si="55"/>
        <v>2012</v>
      </c>
    </row>
    <row r="1004" spans="1:7" x14ac:dyDescent="0.3">
      <c r="A1004" s="3" t="s">
        <v>10</v>
      </c>
      <c r="B1004" s="3" t="s">
        <v>18</v>
      </c>
      <c r="C1004" s="12">
        <v>41166</v>
      </c>
      <c r="D1004" s="13">
        <v>2500</v>
      </c>
      <c r="E1004" s="3">
        <v>1</v>
      </c>
      <c r="F1004" s="3">
        <f t="shared" si="54"/>
        <v>2500</v>
      </c>
      <c r="G1004" s="3">
        <f t="shared" si="55"/>
        <v>2012</v>
      </c>
    </row>
    <row r="1005" spans="1:7" x14ac:dyDescent="0.3">
      <c r="A1005" s="3" t="s">
        <v>10</v>
      </c>
      <c r="B1005" s="3" t="s">
        <v>18</v>
      </c>
      <c r="C1005" s="12">
        <v>41167</v>
      </c>
      <c r="D1005" s="13">
        <v>2000</v>
      </c>
      <c r="E1005" s="3">
        <v>1</v>
      </c>
      <c r="F1005" s="3">
        <f t="shared" si="54"/>
        <v>2000</v>
      </c>
      <c r="G1005" s="3">
        <f t="shared" si="55"/>
        <v>2012</v>
      </c>
    </row>
    <row r="1006" spans="1:7" x14ac:dyDescent="0.3">
      <c r="A1006" s="3" t="s">
        <v>10</v>
      </c>
      <c r="B1006" s="3" t="s">
        <v>18</v>
      </c>
      <c r="C1006" s="12">
        <v>41173</v>
      </c>
      <c r="D1006" s="13">
        <v>2300</v>
      </c>
      <c r="E1006" s="3">
        <v>1</v>
      </c>
      <c r="F1006" s="3">
        <f t="shared" si="54"/>
        <v>2300</v>
      </c>
      <c r="G1006" s="3">
        <f t="shared" si="55"/>
        <v>2012</v>
      </c>
    </row>
    <row r="1007" spans="1:7" x14ac:dyDescent="0.3">
      <c r="A1007" s="3" t="s">
        <v>10</v>
      </c>
      <c r="B1007" s="3" t="s">
        <v>18</v>
      </c>
      <c r="C1007" s="12">
        <v>41187</v>
      </c>
      <c r="D1007" s="13">
        <v>2000</v>
      </c>
      <c r="E1007" s="3">
        <v>1</v>
      </c>
      <c r="F1007" s="3">
        <f t="shared" si="54"/>
        <v>2000</v>
      </c>
      <c r="G1007" s="3">
        <f t="shared" si="55"/>
        <v>2012</v>
      </c>
    </row>
    <row r="1008" spans="1:7" x14ac:dyDescent="0.3">
      <c r="A1008" s="3" t="s">
        <v>10</v>
      </c>
      <c r="B1008" s="3" t="s">
        <v>18</v>
      </c>
      <c r="C1008" s="12">
        <v>41189</v>
      </c>
      <c r="D1008" s="13">
        <v>4000</v>
      </c>
      <c r="E1008" s="3">
        <v>1</v>
      </c>
      <c r="F1008" s="3">
        <f t="shared" si="54"/>
        <v>4000</v>
      </c>
      <c r="G1008" s="3">
        <f t="shared" si="55"/>
        <v>2012</v>
      </c>
    </row>
    <row r="1009" spans="1:7" x14ac:dyDescent="0.3">
      <c r="A1009" s="3" t="s">
        <v>10</v>
      </c>
      <c r="B1009" s="3" t="s">
        <v>18</v>
      </c>
      <c r="C1009" s="12">
        <v>41196</v>
      </c>
      <c r="D1009" s="13">
        <v>600</v>
      </c>
      <c r="E1009" s="3">
        <v>1</v>
      </c>
      <c r="F1009" s="3">
        <f t="shared" si="54"/>
        <v>600</v>
      </c>
      <c r="G1009" s="3">
        <f t="shared" si="55"/>
        <v>2012</v>
      </c>
    </row>
    <row r="1010" spans="1:7" x14ac:dyDescent="0.3">
      <c r="A1010" s="3" t="s">
        <v>10</v>
      </c>
      <c r="B1010" s="3" t="s">
        <v>18</v>
      </c>
      <c r="C1010" s="12">
        <v>41203</v>
      </c>
      <c r="D1010" s="13">
        <v>900</v>
      </c>
      <c r="E1010" s="3">
        <v>1</v>
      </c>
      <c r="F1010" s="3">
        <f t="shared" si="54"/>
        <v>900</v>
      </c>
      <c r="G1010" s="3">
        <f t="shared" si="55"/>
        <v>2012</v>
      </c>
    </row>
    <row r="1011" spans="1:7" x14ac:dyDescent="0.3">
      <c r="A1011" s="3" t="s">
        <v>10</v>
      </c>
      <c r="B1011" s="3" t="s">
        <v>18</v>
      </c>
      <c r="C1011" s="12">
        <v>41218</v>
      </c>
      <c r="D1011" s="13">
        <v>2000</v>
      </c>
      <c r="E1011" s="3">
        <v>1</v>
      </c>
      <c r="F1011" s="3">
        <f t="shared" si="54"/>
        <v>2000</v>
      </c>
      <c r="G1011" s="3">
        <f t="shared" si="55"/>
        <v>2012</v>
      </c>
    </row>
    <row r="1012" spans="1:7" x14ac:dyDescent="0.3">
      <c r="A1012" s="3" t="s">
        <v>10</v>
      </c>
      <c r="B1012" s="3" t="s">
        <v>18</v>
      </c>
      <c r="C1012" s="12">
        <v>41224</v>
      </c>
      <c r="D1012" s="13">
        <v>600</v>
      </c>
      <c r="E1012" s="3">
        <v>1</v>
      </c>
      <c r="F1012" s="3">
        <f t="shared" si="54"/>
        <v>600</v>
      </c>
      <c r="G1012" s="3">
        <f t="shared" si="55"/>
        <v>2012</v>
      </c>
    </row>
    <row r="1013" spans="1:7" x14ac:dyDescent="0.3">
      <c r="A1013" s="3" t="s">
        <v>10</v>
      </c>
      <c r="B1013" s="3" t="s">
        <v>18</v>
      </c>
      <c r="C1013" s="12">
        <v>41229</v>
      </c>
      <c r="D1013" s="13">
        <v>2500</v>
      </c>
      <c r="E1013" s="3">
        <v>1</v>
      </c>
      <c r="F1013" s="3">
        <f t="shared" si="54"/>
        <v>2500</v>
      </c>
      <c r="G1013" s="3">
        <f t="shared" si="55"/>
        <v>2012</v>
      </c>
    </row>
    <row r="1014" spans="1:7" x14ac:dyDescent="0.3">
      <c r="A1014" s="3" t="s">
        <v>10</v>
      </c>
      <c r="B1014" s="3" t="s">
        <v>18</v>
      </c>
      <c r="C1014" s="12">
        <v>41250</v>
      </c>
      <c r="D1014" s="13">
        <v>2000</v>
      </c>
      <c r="E1014" s="3">
        <v>1</v>
      </c>
      <c r="F1014" s="3">
        <f t="shared" si="54"/>
        <v>2000</v>
      </c>
      <c r="G1014" s="3">
        <f t="shared" si="55"/>
        <v>2012</v>
      </c>
    </row>
    <row r="1015" spans="1:7" x14ac:dyDescent="0.3">
      <c r="A1015" s="3" t="s">
        <v>10</v>
      </c>
      <c r="B1015" s="3" t="s">
        <v>18</v>
      </c>
      <c r="C1015" s="12">
        <v>41261</v>
      </c>
      <c r="D1015" s="13">
        <v>1500</v>
      </c>
      <c r="E1015" s="3">
        <v>1</v>
      </c>
      <c r="F1015" s="3">
        <f t="shared" si="54"/>
        <v>1500</v>
      </c>
      <c r="G1015" s="3">
        <f t="shared" si="55"/>
        <v>2012</v>
      </c>
    </row>
    <row r="1016" spans="1:7" x14ac:dyDescent="0.3">
      <c r="A1016" s="3" t="s">
        <v>10</v>
      </c>
      <c r="B1016" s="3" t="s">
        <v>18</v>
      </c>
      <c r="C1016" s="12">
        <v>41266</v>
      </c>
      <c r="D1016" s="13">
        <v>30000</v>
      </c>
      <c r="E1016" s="3">
        <v>1</v>
      </c>
      <c r="F1016" s="3">
        <f t="shared" si="54"/>
        <v>30000</v>
      </c>
      <c r="G1016" s="3">
        <f t="shared" si="55"/>
        <v>2012</v>
      </c>
    </row>
    <row r="1017" spans="1:7" x14ac:dyDescent="0.3">
      <c r="A1017" s="3" t="s">
        <v>10</v>
      </c>
      <c r="B1017" s="3" t="s">
        <v>18</v>
      </c>
      <c r="C1017" s="12">
        <v>41245</v>
      </c>
      <c r="D1017" s="13">
        <v>26000</v>
      </c>
      <c r="E1017" s="3">
        <v>3</v>
      </c>
      <c r="F1017" s="3">
        <f t="shared" si="54"/>
        <v>8666.6666666666661</v>
      </c>
      <c r="G1017" s="3">
        <f t="shared" si="55"/>
        <v>2012</v>
      </c>
    </row>
    <row r="1018" spans="1:7" x14ac:dyDescent="0.3">
      <c r="A1018" s="3" t="s">
        <v>10</v>
      </c>
      <c r="B1018" s="3" t="s">
        <v>18</v>
      </c>
      <c r="C1018" s="12">
        <v>41268</v>
      </c>
      <c r="D1018" s="13">
        <v>2000</v>
      </c>
      <c r="E1018" s="3">
        <v>1</v>
      </c>
      <c r="F1018" s="3">
        <f t="shared" si="54"/>
        <v>2000</v>
      </c>
      <c r="G1018" s="3">
        <f t="shared" si="55"/>
        <v>2012</v>
      </c>
    </row>
    <row r="1019" spans="1:7" x14ac:dyDescent="0.3">
      <c r="A1019" s="3" t="s">
        <v>10</v>
      </c>
      <c r="B1019" s="3" t="s">
        <v>18</v>
      </c>
      <c r="C1019" s="12">
        <v>41246</v>
      </c>
      <c r="D1019" s="13">
        <v>50000</v>
      </c>
      <c r="E1019" s="3">
        <v>1</v>
      </c>
      <c r="F1019" s="3">
        <f t="shared" si="54"/>
        <v>50000</v>
      </c>
      <c r="G1019" s="3">
        <f t="shared" si="55"/>
        <v>2012</v>
      </c>
    </row>
    <row r="1020" spans="1:7" x14ac:dyDescent="0.3">
      <c r="A1020" s="3" t="s">
        <v>10</v>
      </c>
      <c r="B1020" s="3" t="s">
        <v>18</v>
      </c>
      <c r="C1020" s="12">
        <v>41288</v>
      </c>
      <c r="D1020" s="13">
        <v>2000</v>
      </c>
      <c r="E1020" s="3">
        <v>1</v>
      </c>
      <c r="F1020" s="3">
        <f t="shared" si="54"/>
        <v>2000</v>
      </c>
      <c r="G1020" s="3">
        <f t="shared" si="55"/>
        <v>2013</v>
      </c>
    </row>
    <row r="1021" spans="1:7" x14ac:dyDescent="0.3">
      <c r="A1021" s="3" t="s">
        <v>10</v>
      </c>
      <c r="B1021" s="3" t="s">
        <v>18</v>
      </c>
      <c r="C1021" s="12">
        <v>41295</v>
      </c>
      <c r="D1021" s="13">
        <v>3000</v>
      </c>
      <c r="E1021" s="3">
        <v>1</v>
      </c>
      <c r="F1021" s="3">
        <f t="shared" si="54"/>
        <v>3000</v>
      </c>
      <c r="G1021" s="3">
        <f t="shared" si="55"/>
        <v>2013</v>
      </c>
    </row>
    <row r="1022" spans="1:7" x14ac:dyDescent="0.3">
      <c r="A1022" s="3" t="s">
        <v>10</v>
      </c>
      <c r="B1022" s="3" t="s">
        <v>18</v>
      </c>
      <c r="C1022" s="12">
        <v>41285</v>
      </c>
      <c r="D1022" s="13">
        <v>1200</v>
      </c>
      <c r="E1022" s="3">
        <v>1</v>
      </c>
      <c r="F1022" s="3">
        <f t="shared" si="54"/>
        <v>1200</v>
      </c>
      <c r="G1022" s="3">
        <f t="shared" si="55"/>
        <v>2013</v>
      </c>
    </row>
    <row r="1023" spans="1:7" x14ac:dyDescent="0.3">
      <c r="A1023" s="3" t="s">
        <v>10</v>
      </c>
      <c r="B1023" s="3" t="s">
        <v>18</v>
      </c>
      <c r="C1023" s="12">
        <v>41300</v>
      </c>
      <c r="D1023" s="13">
        <v>6000</v>
      </c>
      <c r="E1023" s="3">
        <v>1</v>
      </c>
      <c r="F1023" s="3">
        <f t="shared" si="54"/>
        <v>6000</v>
      </c>
      <c r="G1023" s="3">
        <f t="shared" si="55"/>
        <v>2013</v>
      </c>
    </row>
    <row r="1024" spans="1:7" x14ac:dyDescent="0.3">
      <c r="A1024" s="3" t="s">
        <v>11</v>
      </c>
      <c r="B1024" s="3" t="s">
        <v>9</v>
      </c>
      <c r="C1024" s="12">
        <v>40879</v>
      </c>
      <c r="D1024" s="13">
        <v>26000</v>
      </c>
      <c r="E1024" s="3">
        <v>4</v>
      </c>
      <c r="F1024" s="3">
        <f t="shared" si="54"/>
        <v>6500</v>
      </c>
      <c r="G1024" s="3">
        <f t="shared" si="55"/>
        <v>2011</v>
      </c>
    </row>
    <row r="1025" spans="1:12" x14ac:dyDescent="0.3">
      <c r="A1025" s="3" t="s">
        <v>11</v>
      </c>
      <c r="B1025" s="3" t="s">
        <v>9</v>
      </c>
      <c r="C1025" s="12">
        <v>40880</v>
      </c>
      <c r="D1025" s="13">
        <v>2000</v>
      </c>
      <c r="E1025" s="3">
        <v>1</v>
      </c>
      <c r="F1025" s="3">
        <f t="shared" si="54"/>
        <v>2000</v>
      </c>
      <c r="G1025" s="3">
        <f t="shared" si="55"/>
        <v>2011</v>
      </c>
    </row>
    <row r="1026" spans="1:12" x14ac:dyDescent="0.3">
      <c r="A1026" s="3" t="s">
        <v>11</v>
      </c>
      <c r="B1026" s="3" t="s">
        <v>9</v>
      </c>
      <c r="C1026" s="12">
        <v>40881</v>
      </c>
      <c r="D1026" s="13">
        <v>14700</v>
      </c>
      <c r="E1026" s="3">
        <v>6</v>
      </c>
      <c r="F1026" s="3">
        <f t="shared" ref="F1026:F1089" si="56">D1026/E1026</f>
        <v>2450</v>
      </c>
      <c r="G1026" s="3">
        <f t="shared" si="55"/>
        <v>2011</v>
      </c>
    </row>
    <row r="1027" spans="1:12" x14ac:dyDescent="0.3">
      <c r="A1027" s="3" t="s">
        <v>11</v>
      </c>
      <c r="B1027" s="3" t="s">
        <v>9</v>
      </c>
      <c r="C1027" s="12">
        <v>40882</v>
      </c>
      <c r="D1027" s="13">
        <v>29200</v>
      </c>
      <c r="E1027" s="3">
        <v>12</v>
      </c>
      <c r="F1027" s="3">
        <f t="shared" si="56"/>
        <v>2433.3333333333335</v>
      </c>
      <c r="G1027" s="3">
        <f t="shared" ref="G1027:G1090" si="57">YEAR(C1027)</f>
        <v>2011</v>
      </c>
    </row>
    <row r="1028" spans="1:12" x14ac:dyDescent="0.3">
      <c r="A1028" s="3" t="s">
        <v>11</v>
      </c>
      <c r="B1028" s="3" t="s">
        <v>9</v>
      </c>
      <c r="C1028" s="12">
        <v>40885</v>
      </c>
      <c r="D1028" s="13">
        <v>50000</v>
      </c>
      <c r="E1028" s="3">
        <v>11</v>
      </c>
      <c r="F1028" s="3">
        <f t="shared" si="56"/>
        <v>4545.454545454545</v>
      </c>
      <c r="G1028" s="3">
        <f t="shared" si="57"/>
        <v>2011</v>
      </c>
    </row>
    <row r="1029" spans="1:12" x14ac:dyDescent="0.3">
      <c r="A1029" s="3" t="s">
        <v>11</v>
      </c>
      <c r="B1029" s="3" t="s">
        <v>9</v>
      </c>
      <c r="C1029" s="12">
        <v>40886</v>
      </c>
      <c r="D1029" s="13">
        <v>37000</v>
      </c>
      <c r="E1029" s="3">
        <v>8</v>
      </c>
      <c r="F1029" s="3">
        <f t="shared" si="56"/>
        <v>4625</v>
      </c>
      <c r="G1029" s="3">
        <f t="shared" si="57"/>
        <v>2011</v>
      </c>
    </row>
    <row r="1030" spans="1:12" x14ac:dyDescent="0.3">
      <c r="A1030" s="3" t="s">
        <v>11</v>
      </c>
      <c r="B1030" s="3" t="s">
        <v>9</v>
      </c>
      <c r="C1030" s="12">
        <v>40887</v>
      </c>
      <c r="D1030" s="13">
        <v>5000</v>
      </c>
      <c r="E1030" s="3">
        <v>2</v>
      </c>
      <c r="F1030" s="3">
        <f t="shared" si="56"/>
        <v>2500</v>
      </c>
      <c r="G1030" s="3">
        <f t="shared" si="57"/>
        <v>2011</v>
      </c>
    </row>
    <row r="1031" spans="1:12" x14ac:dyDescent="0.3">
      <c r="A1031" s="3" t="s">
        <v>11</v>
      </c>
      <c r="B1031" s="3" t="s">
        <v>9</v>
      </c>
      <c r="C1031" s="12">
        <v>40888</v>
      </c>
      <c r="D1031" s="13">
        <v>5000</v>
      </c>
      <c r="E1031" s="3">
        <v>1</v>
      </c>
      <c r="F1031" s="3">
        <f t="shared" si="56"/>
        <v>5000</v>
      </c>
      <c r="G1031" s="3">
        <f t="shared" si="57"/>
        <v>2011</v>
      </c>
    </row>
    <row r="1032" spans="1:12" x14ac:dyDescent="0.3">
      <c r="A1032" s="3" t="s">
        <v>11</v>
      </c>
      <c r="B1032" s="3" t="s">
        <v>9</v>
      </c>
      <c r="C1032" s="12">
        <v>40889</v>
      </c>
      <c r="D1032" s="13">
        <v>32700</v>
      </c>
      <c r="E1032" s="3">
        <v>12</v>
      </c>
      <c r="F1032" s="3">
        <f t="shared" si="56"/>
        <v>2725</v>
      </c>
      <c r="G1032" s="3">
        <f t="shared" si="57"/>
        <v>2011</v>
      </c>
    </row>
    <row r="1033" spans="1:12" x14ac:dyDescent="0.3">
      <c r="A1033" s="3" t="s">
        <v>11</v>
      </c>
      <c r="B1033" s="3" t="s">
        <v>9</v>
      </c>
      <c r="C1033" s="12">
        <v>40892</v>
      </c>
      <c r="D1033" s="13">
        <v>13000</v>
      </c>
      <c r="E1033" s="3">
        <v>4</v>
      </c>
      <c r="F1033" s="3">
        <f t="shared" si="56"/>
        <v>3250</v>
      </c>
      <c r="G1033" s="3">
        <f t="shared" si="57"/>
        <v>2011</v>
      </c>
    </row>
    <row r="1034" spans="1:12" x14ac:dyDescent="0.3">
      <c r="A1034" s="3" t="s">
        <v>11</v>
      </c>
      <c r="B1034" s="3" t="s">
        <v>9</v>
      </c>
      <c r="C1034" s="12">
        <v>40895</v>
      </c>
      <c r="D1034" s="13">
        <v>16500</v>
      </c>
      <c r="E1034" s="3">
        <v>6</v>
      </c>
      <c r="F1034" s="3">
        <f t="shared" si="56"/>
        <v>2750</v>
      </c>
      <c r="G1034" s="3">
        <f t="shared" si="57"/>
        <v>2011</v>
      </c>
    </row>
    <row r="1035" spans="1:12" x14ac:dyDescent="0.3">
      <c r="A1035" s="3" t="s">
        <v>11</v>
      </c>
      <c r="B1035" s="3" t="s">
        <v>9</v>
      </c>
      <c r="C1035" s="12">
        <v>40896</v>
      </c>
      <c r="D1035" s="13">
        <v>15000</v>
      </c>
      <c r="E1035" s="3">
        <v>3</v>
      </c>
      <c r="F1035" s="3">
        <f t="shared" si="56"/>
        <v>5000</v>
      </c>
      <c r="G1035" s="3">
        <f t="shared" si="57"/>
        <v>2011</v>
      </c>
    </row>
    <row r="1036" spans="1:12" x14ac:dyDescent="0.3">
      <c r="A1036" s="3" t="s">
        <v>11</v>
      </c>
      <c r="B1036" s="3" t="s">
        <v>9</v>
      </c>
      <c r="C1036" s="12">
        <v>40899</v>
      </c>
      <c r="D1036" s="13">
        <v>12300</v>
      </c>
      <c r="E1036" s="3">
        <v>6</v>
      </c>
      <c r="F1036" s="3">
        <f t="shared" si="56"/>
        <v>2050</v>
      </c>
      <c r="G1036" s="3">
        <f t="shared" si="57"/>
        <v>2011</v>
      </c>
    </row>
    <row r="1037" spans="1:12" x14ac:dyDescent="0.3">
      <c r="A1037" s="3" t="s">
        <v>11</v>
      </c>
      <c r="B1037" s="3" t="s">
        <v>9</v>
      </c>
      <c r="C1037" s="12">
        <v>40900</v>
      </c>
      <c r="D1037" s="13">
        <v>5000</v>
      </c>
      <c r="E1037" s="3">
        <v>1</v>
      </c>
      <c r="F1037" s="3">
        <f t="shared" si="56"/>
        <v>5000</v>
      </c>
      <c r="G1037" s="3">
        <f t="shared" si="57"/>
        <v>2011</v>
      </c>
    </row>
    <row r="1038" spans="1:12" x14ac:dyDescent="0.3">
      <c r="A1038" s="3" t="s">
        <v>11</v>
      </c>
      <c r="B1038" s="3" t="s">
        <v>9</v>
      </c>
      <c r="C1038" s="12">
        <v>40901</v>
      </c>
      <c r="D1038" s="13">
        <v>23000</v>
      </c>
      <c r="E1038" s="3">
        <v>5</v>
      </c>
      <c r="F1038" s="3">
        <f t="shared" si="56"/>
        <v>4600</v>
      </c>
      <c r="G1038" s="3">
        <f t="shared" si="57"/>
        <v>2011</v>
      </c>
    </row>
    <row r="1039" spans="1:12" x14ac:dyDescent="0.3">
      <c r="A1039" s="3" t="s">
        <v>11</v>
      </c>
      <c r="B1039" s="3" t="s">
        <v>9</v>
      </c>
      <c r="C1039" s="12">
        <v>40906</v>
      </c>
      <c r="D1039" s="13">
        <v>8000</v>
      </c>
      <c r="E1039" s="3">
        <v>3</v>
      </c>
      <c r="F1039" s="3">
        <f t="shared" si="56"/>
        <v>2666.6666666666665</v>
      </c>
      <c r="G1039" s="3">
        <f t="shared" si="57"/>
        <v>2011</v>
      </c>
    </row>
    <row r="1040" spans="1:12" x14ac:dyDescent="0.3">
      <c r="A1040" s="3" t="s">
        <v>11</v>
      </c>
      <c r="B1040" s="3" t="s">
        <v>9</v>
      </c>
      <c r="C1040" s="12">
        <v>40913</v>
      </c>
      <c r="D1040" s="13">
        <v>37500</v>
      </c>
      <c r="E1040" s="3">
        <v>13</v>
      </c>
      <c r="F1040" s="3">
        <f t="shared" si="56"/>
        <v>2884.6153846153848</v>
      </c>
      <c r="G1040" s="3">
        <f t="shared" si="57"/>
        <v>2012</v>
      </c>
      <c r="L1040" s="16"/>
    </row>
    <row r="1041" spans="1:7" x14ac:dyDescent="0.3">
      <c r="A1041" s="3" t="s">
        <v>11</v>
      </c>
      <c r="B1041" s="3" t="s">
        <v>9</v>
      </c>
      <c r="C1041" s="12">
        <v>40914</v>
      </c>
      <c r="D1041" s="13">
        <v>7000</v>
      </c>
      <c r="E1041" s="3">
        <v>2</v>
      </c>
      <c r="F1041" s="3">
        <f t="shared" si="56"/>
        <v>3500</v>
      </c>
      <c r="G1041" s="3">
        <f t="shared" si="57"/>
        <v>2012</v>
      </c>
    </row>
    <row r="1042" spans="1:7" x14ac:dyDescent="0.3">
      <c r="A1042" s="3" t="s">
        <v>11</v>
      </c>
      <c r="B1042" s="3" t="s">
        <v>9</v>
      </c>
      <c r="C1042" s="12">
        <v>40916</v>
      </c>
      <c r="D1042" s="13">
        <v>12500</v>
      </c>
      <c r="E1042" s="3">
        <v>4</v>
      </c>
      <c r="F1042" s="3">
        <f t="shared" si="56"/>
        <v>3125</v>
      </c>
      <c r="G1042" s="3">
        <f t="shared" si="57"/>
        <v>2012</v>
      </c>
    </row>
    <row r="1043" spans="1:7" x14ac:dyDescent="0.3">
      <c r="A1043" s="3" t="s">
        <v>11</v>
      </c>
      <c r="B1043" s="3" t="s">
        <v>9</v>
      </c>
      <c r="C1043" s="12">
        <v>40917</v>
      </c>
      <c r="D1043" s="13">
        <v>14000</v>
      </c>
      <c r="E1043" s="3">
        <v>5</v>
      </c>
      <c r="F1043" s="3">
        <f t="shared" si="56"/>
        <v>2800</v>
      </c>
      <c r="G1043" s="3">
        <f t="shared" si="57"/>
        <v>2012</v>
      </c>
    </row>
    <row r="1044" spans="1:7" x14ac:dyDescent="0.3">
      <c r="A1044" s="3" t="s">
        <v>11</v>
      </c>
      <c r="B1044" s="3" t="s">
        <v>9</v>
      </c>
      <c r="C1044" s="12">
        <v>40920</v>
      </c>
      <c r="D1044" s="13">
        <v>21500</v>
      </c>
      <c r="E1044" s="3">
        <v>5</v>
      </c>
      <c r="F1044" s="3">
        <f t="shared" si="56"/>
        <v>4300</v>
      </c>
      <c r="G1044" s="3">
        <f t="shared" si="57"/>
        <v>2012</v>
      </c>
    </row>
    <row r="1045" spans="1:7" x14ac:dyDescent="0.3">
      <c r="A1045" s="3" t="s">
        <v>11</v>
      </c>
      <c r="B1045" s="3" t="s">
        <v>9</v>
      </c>
      <c r="C1045" s="12">
        <v>40921</v>
      </c>
      <c r="D1045" s="13">
        <v>9500</v>
      </c>
      <c r="E1045" s="3">
        <v>4</v>
      </c>
      <c r="F1045" s="3">
        <f t="shared" si="56"/>
        <v>2375</v>
      </c>
      <c r="G1045" s="3">
        <f t="shared" si="57"/>
        <v>2012</v>
      </c>
    </row>
    <row r="1046" spans="1:7" x14ac:dyDescent="0.3">
      <c r="A1046" s="3" t="s">
        <v>11</v>
      </c>
      <c r="B1046" s="3" t="s">
        <v>9</v>
      </c>
      <c r="C1046" s="12">
        <v>40922</v>
      </c>
      <c r="D1046" s="13">
        <v>11950</v>
      </c>
      <c r="E1046" s="3">
        <v>5</v>
      </c>
      <c r="F1046" s="3">
        <f t="shared" si="56"/>
        <v>2390</v>
      </c>
      <c r="G1046" s="3">
        <f t="shared" si="57"/>
        <v>2012</v>
      </c>
    </row>
    <row r="1047" spans="1:7" x14ac:dyDescent="0.3">
      <c r="A1047" s="3" t="s">
        <v>11</v>
      </c>
      <c r="B1047" s="3" t="s">
        <v>9</v>
      </c>
      <c r="C1047" s="12">
        <v>40923</v>
      </c>
      <c r="D1047" s="13">
        <v>24000</v>
      </c>
      <c r="E1047" s="3">
        <v>5</v>
      </c>
      <c r="F1047" s="3">
        <f t="shared" si="56"/>
        <v>4800</v>
      </c>
      <c r="G1047" s="3">
        <f t="shared" si="57"/>
        <v>2012</v>
      </c>
    </row>
    <row r="1048" spans="1:7" x14ac:dyDescent="0.3">
      <c r="A1048" s="3" t="s">
        <v>11</v>
      </c>
      <c r="B1048" s="3" t="s">
        <v>9</v>
      </c>
      <c r="C1048" s="12">
        <v>40924</v>
      </c>
      <c r="D1048" s="13">
        <v>3000</v>
      </c>
      <c r="E1048" s="3">
        <v>1</v>
      </c>
      <c r="F1048" s="3">
        <f t="shared" si="56"/>
        <v>3000</v>
      </c>
      <c r="G1048" s="3">
        <f t="shared" si="57"/>
        <v>2012</v>
      </c>
    </row>
    <row r="1049" spans="1:7" x14ac:dyDescent="0.3">
      <c r="A1049" s="3" t="s">
        <v>11</v>
      </c>
      <c r="B1049" s="3" t="s">
        <v>9</v>
      </c>
      <c r="C1049" s="12">
        <v>40927</v>
      </c>
      <c r="D1049" s="13">
        <v>21000</v>
      </c>
      <c r="E1049" s="3">
        <v>8</v>
      </c>
      <c r="F1049" s="3">
        <f t="shared" si="56"/>
        <v>2625</v>
      </c>
      <c r="G1049" s="3">
        <f t="shared" si="57"/>
        <v>2012</v>
      </c>
    </row>
    <row r="1050" spans="1:7" x14ac:dyDescent="0.3">
      <c r="A1050" s="3" t="s">
        <v>11</v>
      </c>
      <c r="B1050" s="3" t="s">
        <v>9</v>
      </c>
      <c r="C1050" s="12">
        <v>40928</v>
      </c>
      <c r="D1050" s="13">
        <v>23500</v>
      </c>
      <c r="E1050" s="3">
        <v>6</v>
      </c>
      <c r="F1050" s="3">
        <f t="shared" si="56"/>
        <v>3916.6666666666665</v>
      </c>
      <c r="G1050" s="3">
        <f t="shared" si="57"/>
        <v>2012</v>
      </c>
    </row>
    <row r="1051" spans="1:7" x14ac:dyDescent="0.3">
      <c r="A1051" s="3" t="s">
        <v>11</v>
      </c>
      <c r="B1051" s="3" t="s">
        <v>9</v>
      </c>
      <c r="C1051" s="12">
        <v>40930</v>
      </c>
      <c r="D1051" s="13">
        <v>16000</v>
      </c>
      <c r="E1051" s="3">
        <v>6</v>
      </c>
      <c r="F1051" s="3">
        <f t="shared" si="56"/>
        <v>2666.6666666666665</v>
      </c>
      <c r="G1051" s="3">
        <f t="shared" si="57"/>
        <v>2012</v>
      </c>
    </row>
    <row r="1052" spans="1:7" x14ac:dyDescent="0.3">
      <c r="A1052" s="3" t="s">
        <v>11</v>
      </c>
      <c r="B1052" s="3" t="s">
        <v>9</v>
      </c>
      <c r="C1052" s="12">
        <v>40931</v>
      </c>
      <c r="D1052" s="13">
        <v>17000</v>
      </c>
      <c r="E1052" s="3">
        <v>4</v>
      </c>
      <c r="F1052" s="3">
        <f t="shared" si="56"/>
        <v>4250</v>
      </c>
      <c r="G1052" s="3">
        <f t="shared" si="57"/>
        <v>2012</v>
      </c>
    </row>
    <row r="1053" spans="1:7" x14ac:dyDescent="0.3">
      <c r="A1053" s="3" t="s">
        <v>11</v>
      </c>
      <c r="B1053" s="3" t="s">
        <v>9</v>
      </c>
      <c r="C1053" s="12">
        <v>40934</v>
      </c>
      <c r="D1053" s="13">
        <v>56000</v>
      </c>
      <c r="E1053" s="3">
        <v>10</v>
      </c>
      <c r="F1053" s="3">
        <f t="shared" si="56"/>
        <v>5600</v>
      </c>
      <c r="G1053" s="3">
        <f t="shared" si="57"/>
        <v>2012</v>
      </c>
    </row>
    <row r="1054" spans="1:7" x14ac:dyDescent="0.3">
      <c r="A1054" s="3" t="s">
        <v>11</v>
      </c>
      <c r="B1054" s="3" t="s">
        <v>9</v>
      </c>
      <c r="C1054" s="12">
        <v>40935</v>
      </c>
      <c r="D1054" s="13">
        <v>8500</v>
      </c>
      <c r="E1054" s="3">
        <v>4</v>
      </c>
      <c r="F1054" s="3">
        <f t="shared" si="56"/>
        <v>2125</v>
      </c>
      <c r="G1054" s="3">
        <f t="shared" si="57"/>
        <v>2012</v>
      </c>
    </row>
    <row r="1055" spans="1:7" x14ac:dyDescent="0.3">
      <c r="A1055" s="3" t="s">
        <v>11</v>
      </c>
      <c r="B1055" s="3" t="s">
        <v>9</v>
      </c>
      <c r="C1055" s="12">
        <v>40941</v>
      </c>
      <c r="D1055" s="13">
        <v>10500</v>
      </c>
      <c r="E1055" s="3">
        <v>5</v>
      </c>
      <c r="F1055" s="3">
        <f t="shared" si="56"/>
        <v>2100</v>
      </c>
      <c r="G1055" s="3">
        <f t="shared" si="57"/>
        <v>2012</v>
      </c>
    </row>
    <row r="1056" spans="1:7" x14ac:dyDescent="0.3">
      <c r="A1056" s="3" t="s">
        <v>11</v>
      </c>
      <c r="B1056" s="3" t="s">
        <v>9</v>
      </c>
      <c r="C1056" s="12">
        <v>40942</v>
      </c>
      <c r="D1056" s="13">
        <v>5500</v>
      </c>
      <c r="E1056" s="3">
        <v>2</v>
      </c>
      <c r="F1056" s="3">
        <f t="shared" si="56"/>
        <v>2750</v>
      </c>
      <c r="G1056" s="3">
        <f t="shared" si="57"/>
        <v>2012</v>
      </c>
    </row>
    <row r="1057" spans="1:7" x14ac:dyDescent="0.3">
      <c r="A1057" s="3" t="s">
        <v>11</v>
      </c>
      <c r="B1057" s="3" t="s">
        <v>9</v>
      </c>
      <c r="C1057" s="12">
        <v>40943</v>
      </c>
      <c r="D1057" s="13">
        <v>5000</v>
      </c>
      <c r="E1057" s="3">
        <v>2</v>
      </c>
      <c r="F1057" s="3">
        <f t="shared" si="56"/>
        <v>2500</v>
      </c>
      <c r="G1057" s="3">
        <f t="shared" si="57"/>
        <v>2012</v>
      </c>
    </row>
    <row r="1058" spans="1:7" x14ac:dyDescent="0.3">
      <c r="A1058" s="3" t="s">
        <v>11</v>
      </c>
      <c r="B1058" s="3" t="s">
        <v>9</v>
      </c>
      <c r="C1058" s="12">
        <v>40944</v>
      </c>
      <c r="D1058" s="13">
        <v>23200</v>
      </c>
      <c r="E1058" s="3">
        <v>7</v>
      </c>
      <c r="F1058" s="3">
        <f t="shared" si="56"/>
        <v>3314.2857142857142</v>
      </c>
      <c r="G1058" s="3">
        <f t="shared" si="57"/>
        <v>2012</v>
      </c>
    </row>
    <row r="1059" spans="1:7" x14ac:dyDescent="0.3">
      <c r="A1059" s="3" t="s">
        <v>11</v>
      </c>
      <c r="B1059" s="3" t="s">
        <v>9</v>
      </c>
      <c r="C1059" s="12">
        <v>40945</v>
      </c>
      <c r="D1059" s="13">
        <v>15000</v>
      </c>
      <c r="E1059" s="3">
        <v>3</v>
      </c>
      <c r="F1059" s="3">
        <f t="shared" si="56"/>
        <v>5000</v>
      </c>
      <c r="G1059" s="3">
        <f t="shared" si="57"/>
        <v>2012</v>
      </c>
    </row>
    <row r="1060" spans="1:7" x14ac:dyDescent="0.3">
      <c r="A1060" s="3" t="s">
        <v>11</v>
      </c>
      <c r="B1060" s="3" t="s">
        <v>9</v>
      </c>
      <c r="C1060" s="12">
        <v>40948</v>
      </c>
      <c r="D1060" s="13">
        <v>36900</v>
      </c>
      <c r="E1060" s="3">
        <v>10</v>
      </c>
      <c r="F1060" s="3">
        <f t="shared" si="56"/>
        <v>3690</v>
      </c>
      <c r="G1060" s="3">
        <f t="shared" si="57"/>
        <v>2012</v>
      </c>
    </row>
    <row r="1061" spans="1:7" x14ac:dyDescent="0.3">
      <c r="A1061" s="3" t="s">
        <v>11</v>
      </c>
      <c r="B1061" s="3" t="s">
        <v>9</v>
      </c>
      <c r="C1061" s="12">
        <v>40949</v>
      </c>
      <c r="D1061" s="13">
        <v>8500</v>
      </c>
      <c r="E1061" s="3">
        <v>4</v>
      </c>
      <c r="F1061" s="3">
        <f t="shared" si="56"/>
        <v>2125</v>
      </c>
      <c r="G1061" s="3">
        <f t="shared" si="57"/>
        <v>2012</v>
      </c>
    </row>
    <row r="1062" spans="1:7" x14ac:dyDescent="0.3">
      <c r="A1062" s="3" t="s">
        <v>11</v>
      </c>
      <c r="B1062" s="3" t="s">
        <v>9</v>
      </c>
      <c r="C1062" s="12">
        <v>40950</v>
      </c>
      <c r="D1062" s="13">
        <v>16000</v>
      </c>
      <c r="E1062" s="3">
        <v>6</v>
      </c>
      <c r="F1062" s="3">
        <f t="shared" si="56"/>
        <v>2666.6666666666665</v>
      </c>
      <c r="G1062" s="3">
        <f t="shared" si="57"/>
        <v>2012</v>
      </c>
    </row>
    <row r="1063" spans="1:7" x14ac:dyDescent="0.3">
      <c r="A1063" s="3" t="s">
        <v>11</v>
      </c>
      <c r="B1063" s="3" t="s">
        <v>9</v>
      </c>
      <c r="C1063" s="12">
        <v>40951</v>
      </c>
      <c r="D1063" s="13">
        <v>26500</v>
      </c>
      <c r="E1063" s="3">
        <v>8</v>
      </c>
      <c r="F1063" s="3">
        <f t="shared" si="56"/>
        <v>3312.5</v>
      </c>
      <c r="G1063" s="3">
        <f t="shared" si="57"/>
        <v>2012</v>
      </c>
    </row>
    <row r="1064" spans="1:7" x14ac:dyDescent="0.3">
      <c r="A1064" s="3" t="s">
        <v>11</v>
      </c>
      <c r="B1064" s="3" t="s">
        <v>9</v>
      </c>
      <c r="C1064" s="12">
        <v>40955</v>
      </c>
      <c r="D1064" s="13">
        <v>12800</v>
      </c>
      <c r="E1064" s="3">
        <v>3</v>
      </c>
      <c r="F1064" s="3">
        <f t="shared" si="56"/>
        <v>4266.666666666667</v>
      </c>
      <c r="G1064" s="3">
        <f t="shared" si="57"/>
        <v>2012</v>
      </c>
    </row>
    <row r="1065" spans="1:7" x14ac:dyDescent="0.3">
      <c r="A1065" s="3" t="s">
        <v>11</v>
      </c>
      <c r="B1065" s="3" t="s">
        <v>9</v>
      </c>
      <c r="C1065" s="12">
        <v>40956</v>
      </c>
      <c r="D1065" s="13">
        <v>19500</v>
      </c>
      <c r="E1065" s="3">
        <v>4</v>
      </c>
      <c r="F1065" s="3">
        <f t="shared" si="56"/>
        <v>4875</v>
      </c>
      <c r="G1065" s="3">
        <f t="shared" si="57"/>
        <v>2012</v>
      </c>
    </row>
    <row r="1066" spans="1:7" x14ac:dyDescent="0.3">
      <c r="A1066" s="3" t="s">
        <v>11</v>
      </c>
      <c r="B1066" s="3" t="s">
        <v>9</v>
      </c>
      <c r="C1066" s="12">
        <v>40958</v>
      </c>
      <c r="D1066" s="13">
        <v>2000</v>
      </c>
      <c r="E1066" s="3">
        <v>1</v>
      </c>
      <c r="F1066" s="3">
        <f t="shared" si="56"/>
        <v>2000</v>
      </c>
      <c r="G1066" s="3">
        <f t="shared" si="57"/>
        <v>2012</v>
      </c>
    </row>
    <row r="1067" spans="1:7" x14ac:dyDescent="0.3">
      <c r="A1067" s="3" t="s">
        <v>11</v>
      </c>
      <c r="B1067" s="3" t="s">
        <v>9</v>
      </c>
      <c r="C1067" s="12">
        <v>40959</v>
      </c>
      <c r="D1067" s="13">
        <v>23500</v>
      </c>
      <c r="E1067" s="3">
        <v>10</v>
      </c>
      <c r="F1067" s="3">
        <f t="shared" si="56"/>
        <v>2350</v>
      </c>
      <c r="G1067" s="3">
        <f t="shared" si="57"/>
        <v>2012</v>
      </c>
    </row>
    <row r="1068" spans="1:7" x14ac:dyDescent="0.3">
      <c r="A1068" s="3" t="s">
        <v>11</v>
      </c>
      <c r="B1068" s="3" t="s">
        <v>9</v>
      </c>
      <c r="C1068" s="12">
        <v>40962</v>
      </c>
      <c r="D1068" s="13">
        <v>1200</v>
      </c>
      <c r="E1068" s="3">
        <v>1</v>
      </c>
      <c r="F1068" s="3">
        <f t="shared" si="56"/>
        <v>1200</v>
      </c>
      <c r="G1068" s="3">
        <f t="shared" si="57"/>
        <v>2012</v>
      </c>
    </row>
    <row r="1069" spans="1:7" x14ac:dyDescent="0.3">
      <c r="A1069" s="3" t="s">
        <v>11</v>
      </c>
      <c r="B1069" s="3" t="s">
        <v>9</v>
      </c>
      <c r="C1069" s="12">
        <v>40963</v>
      </c>
      <c r="D1069" s="13">
        <v>70500</v>
      </c>
      <c r="E1069" s="3">
        <v>12</v>
      </c>
      <c r="F1069" s="3">
        <f t="shared" si="56"/>
        <v>5875</v>
      </c>
      <c r="G1069" s="3">
        <f t="shared" si="57"/>
        <v>2012</v>
      </c>
    </row>
    <row r="1070" spans="1:7" x14ac:dyDescent="0.3">
      <c r="A1070" s="3" t="s">
        <v>11</v>
      </c>
      <c r="B1070" s="3" t="s">
        <v>9</v>
      </c>
      <c r="C1070" s="12">
        <v>40970</v>
      </c>
      <c r="D1070" s="13">
        <v>9000</v>
      </c>
      <c r="E1070" s="3">
        <v>4</v>
      </c>
      <c r="F1070" s="3">
        <f t="shared" si="56"/>
        <v>2250</v>
      </c>
      <c r="G1070" s="3">
        <f t="shared" si="57"/>
        <v>2012</v>
      </c>
    </row>
    <row r="1071" spans="1:7" x14ac:dyDescent="0.3">
      <c r="A1071" s="3" t="s">
        <v>11</v>
      </c>
      <c r="B1071" s="3" t="s">
        <v>9</v>
      </c>
      <c r="C1071" s="12">
        <v>40972</v>
      </c>
      <c r="D1071" s="13">
        <v>28000</v>
      </c>
      <c r="E1071" s="3">
        <v>6</v>
      </c>
      <c r="F1071" s="3">
        <f t="shared" si="56"/>
        <v>4666.666666666667</v>
      </c>
      <c r="G1071" s="3">
        <f t="shared" si="57"/>
        <v>2012</v>
      </c>
    </row>
    <row r="1072" spans="1:7" x14ac:dyDescent="0.3">
      <c r="A1072" s="3" t="s">
        <v>11</v>
      </c>
      <c r="B1072" s="3" t="s">
        <v>9</v>
      </c>
      <c r="C1072" s="12">
        <v>40973</v>
      </c>
      <c r="D1072" s="13">
        <v>24400</v>
      </c>
      <c r="E1072" s="3">
        <v>8</v>
      </c>
      <c r="F1072" s="3">
        <f t="shared" si="56"/>
        <v>3050</v>
      </c>
      <c r="G1072" s="3">
        <f t="shared" si="57"/>
        <v>2012</v>
      </c>
    </row>
    <row r="1073" spans="1:7" x14ac:dyDescent="0.3">
      <c r="A1073" s="3" t="s">
        <v>11</v>
      </c>
      <c r="B1073" s="3" t="s">
        <v>9</v>
      </c>
      <c r="C1073" s="12">
        <v>40978</v>
      </c>
      <c r="D1073" s="13">
        <v>42500</v>
      </c>
      <c r="E1073" s="3">
        <v>11</v>
      </c>
      <c r="F1073" s="3">
        <f t="shared" si="56"/>
        <v>3863.6363636363635</v>
      </c>
      <c r="G1073" s="3">
        <f t="shared" si="57"/>
        <v>2012</v>
      </c>
    </row>
    <row r="1074" spans="1:7" x14ac:dyDescent="0.3">
      <c r="A1074" s="3" t="s">
        <v>11</v>
      </c>
      <c r="B1074" s="3" t="s">
        <v>9</v>
      </c>
      <c r="C1074" s="12">
        <v>40979</v>
      </c>
      <c r="D1074" s="13">
        <v>21500</v>
      </c>
      <c r="E1074" s="3">
        <v>5</v>
      </c>
      <c r="F1074" s="3">
        <f t="shared" si="56"/>
        <v>4300</v>
      </c>
      <c r="G1074" s="3">
        <f t="shared" si="57"/>
        <v>2012</v>
      </c>
    </row>
    <row r="1075" spans="1:7" x14ac:dyDescent="0.3">
      <c r="A1075" s="3" t="s">
        <v>11</v>
      </c>
      <c r="B1075" s="3" t="s">
        <v>9</v>
      </c>
      <c r="C1075" s="12">
        <v>40980</v>
      </c>
      <c r="D1075" s="13">
        <v>68000</v>
      </c>
      <c r="E1075" s="3">
        <v>16</v>
      </c>
      <c r="F1075" s="3">
        <f t="shared" si="56"/>
        <v>4250</v>
      </c>
      <c r="G1075" s="3">
        <f t="shared" si="57"/>
        <v>2012</v>
      </c>
    </row>
    <row r="1076" spans="1:7" x14ac:dyDescent="0.3">
      <c r="A1076" s="3" t="s">
        <v>11</v>
      </c>
      <c r="B1076" s="3" t="s">
        <v>9</v>
      </c>
      <c r="C1076" s="12">
        <v>40981</v>
      </c>
      <c r="D1076" s="13">
        <v>1000</v>
      </c>
      <c r="E1076" s="3">
        <v>1</v>
      </c>
      <c r="F1076" s="3">
        <f t="shared" si="56"/>
        <v>1000</v>
      </c>
      <c r="G1076" s="3">
        <f t="shared" si="57"/>
        <v>2012</v>
      </c>
    </row>
    <row r="1077" spans="1:7" x14ac:dyDescent="0.3">
      <c r="A1077" s="3" t="s">
        <v>11</v>
      </c>
      <c r="B1077" s="3" t="s">
        <v>9</v>
      </c>
      <c r="C1077" s="12">
        <v>40984</v>
      </c>
      <c r="D1077" s="13">
        <v>18500</v>
      </c>
      <c r="E1077" s="3">
        <v>5</v>
      </c>
      <c r="F1077" s="3">
        <f t="shared" si="56"/>
        <v>3700</v>
      </c>
      <c r="G1077" s="3">
        <f t="shared" si="57"/>
        <v>2012</v>
      </c>
    </row>
    <row r="1078" spans="1:7" x14ac:dyDescent="0.3">
      <c r="A1078" s="3" t="s">
        <v>11</v>
      </c>
      <c r="B1078" s="3" t="s">
        <v>9</v>
      </c>
      <c r="C1078" s="12">
        <v>40985</v>
      </c>
      <c r="D1078" s="13">
        <v>17000</v>
      </c>
      <c r="E1078" s="3">
        <v>5</v>
      </c>
      <c r="F1078" s="3">
        <f t="shared" si="56"/>
        <v>3400</v>
      </c>
      <c r="G1078" s="3">
        <f t="shared" si="57"/>
        <v>2012</v>
      </c>
    </row>
    <row r="1079" spans="1:7" x14ac:dyDescent="0.3">
      <c r="A1079" s="3" t="s">
        <v>11</v>
      </c>
      <c r="B1079" s="3" t="s">
        <v>9</v>
      </c>
      <c r="C1079" s="12">
        <v>40986</v>
      </c>
      <c r="D1079" s="13">
        <v>10000</v>
      </c>
      <c r="E1079" s="3">
        <v>1</v>
      </c>
      <c r="F1079" s="3">
        <f t="shared" si="56"/>
        <v>10000</v>
      </c>
      <c r="G1079" s="3">
        <f t="shared" si="57"/>
        <v>2012</v>
      </c>
    </row>
    <row r="1080" spans="1:7" x14ac:dyDescent="0.3">
      <c r="A1080" s="3" t="s">
        <v>11</v>
      </c>
      <c r="B1080" s="3" t="s">
        <v>9</v>
      </c>
      <c r="C1080" s="12">
        <v>40988</v>
      </c>
      <c r="D1080" s="13">
        <v>41500</v>
      </c>
      <c r="E1080" s="3">
        <v>7</v>
      </c>
      <c r="F1080" s="3">
        <f t="shared" si="56"/>
        <v>5928.5714285714284</v>
      </c>
      <c r="G1080" s="3">
        <f t="shared" si="57"/>
        <v>2012</v>
      </c>
    </row>
    <row r="1081" spans="1:7" x14ac:dyDescent="0.3">
      <c r="A1081" s="3" t="s">
        <v>11</v>
      </c>
      <c r="B1081" s="3" t="s">
        <v>9</v>
      </c>
      <c r="C1081" s="12">
        <v>40994</v>
      </c>
      <c r="D1081" s="13">
        <v>59500</v>
      </c>
      <c r="E1081" s="3">
        <v>13</v>
      </c>
      <c r="F1081" s="3">
        <f t="shared" si="56"/>
        <v>4576.9230769230771</v>
      </c>
      <c r="G1081" s="3">
        <f t="shared" si="57"/>
        <v>2012</v>
      </c>
    </row>
    <row r="1082" spans="1:7" x14ac:dyDescent="0.3">
      <c r="A1082" s="3" t="s">
        <v>11</v>
      </c>
      <c r="B1082" s="3" t="s">
        <v>9</v>
      </c>
      <c r="C1082" s="12">
        <v>40995</v>
      </c>
      <c r="D1082" s="13">
        <v>7500</v>
      </c>
      <c r="E1082" s="3">
        <v>2</v>
      </c>
      <c r="F1082" s="3">
        <f t="shared" si="56"/>
        <v>3750</v>
      </c>
      <c r="G1082" s="3">
        <f t="shared" si="57"/>
        <v>2012</v>
      </c>
    </row>
    <row r="1083" spans="1:7" x14ac:dyDescent="0.3">
      <c r="A1083" s="3" t="s">
        <v>11</v>
      </c>
      <c r="B1083" s="3" t="s">
        <v>9</v>
      </c>
      <c r="C1083" s="12">
        <v>40998</v>
      </c>
      <c r="D1083" s="13">
        <v>18000</v>
      </c>
      <c r="E1083" s="3">
        <v>3</v>
      </c>
      <c r="F1083" s="3">
        <f t="shared" si="56"/>
        <v>6000</v>
      </c>
      <c r="G1083" s="3">
        <f t="shared" si="57"/>
        <v>2012</v>
      </c>
    </row>
    <row r="1084" spans="1:7" x14ac:dyDescent="0.3">
      <c r="A1084" s="3" t="s">
        <v>11</v>
      </c>
      <c r="B1084" s="3" t="s">
        <v>9</v>
      </c>
      <c r="C1084" s="12">
        <v>41001</v>
      </c>
      <c r="D1084" s="13">
        <v>8500</v>
      </c>
      <c r="E1084" s="3">
        <v>3</v>
      </c>
      <c r="F1084" s="3">
        <f t="shared" si="56"/>
        <v>2833.3333333333335</v>
      </c>
      <c r="G1084" s="3">
        <f t="shared" si="57"/>
        <v>2012</v>
      </c>
    </row>
    <row r="1085" spans="1:7" x14ac:dyDescent="0.3">
      <c r="A1085" s="3" t="s">
        <v>11</v>
      </c>
      <c r="B1085" s="3" t="s">
        <v>9</v>
      </c>
      <c r="C1085" s="12">
        <v>41005</v>
      </c>
      <c r="D1085" s="13">
        <v>25200</v>
      </c>
      <c r="E1085" s="3">
        <v>8</v>
      </c>
      <c r="F1085" s="3">
        <f t="shared" si="56"/>
        <v>3150</v>
      </c>
      <c r="G1085" s="3">
        <f t="shared" si="57"/>
        <v>2012</v>
      </c>
    </row>
    <row r="1086" spans="1:7" x14ac:dyDescent="0.3">
      <c r="A1086" s="3" t="s">
        <v>11</v>
      </c>
      <c r="B1086" s="3" t="s">
        <v>9</v>
      </c>
      <c r="C1086" s="12">
        <v>41006</v>
      </c>
      <c r="D1086" s="13">
        <v>21500</v>
      </c>
      <c r="E1086" s="3">
        <v>7</v>
      </c>
      <c r="F1086" s="3">
        <f t="shared" si="56"/>
        <v>3071.4285714285716</v>
      </c>
      <c r="G1086" s="3">
        <f t="shared" si="57"/>
        <v>2012</v>
      </c>
    </row>
    <row r="1087" spans="1:7" x14ac:dyDescent="0.3">
      <c r="A1087" s="3" t="s">
        <v>11</v>
      </c>
      <c r="B1087" s="3" t="s">
        <v>9</v>
      </c>
      <c r="C1087" s="12">
        <v>41008</v>
      </c>
      <c r="D1087" s="13">
        <v>47500</v>
      </c>
      <c r="E1087" s="3">
        <v>12</v>
      </c>
      <c r="F1087" s="3">
        <f t="shared" si="56"/>
        <v>3958.3333333333335</v>
      </c>
      <c r="G1087" s="3">
        <f t="shared" si="57"/>
        <v>2012</v>
      </c>
    </row>
    <row r="1088" spans="1:7" x14ac:dyDescent="0.3">
      <c r="A1088" s="3" t="s">
        <v>11</v>
      </c>
      <c r="B1088" s="3" t="s">
        <v>9</v>
      </c>
      <c r="C1088" s="12">
        <v>41009</v>
      </c>
      <c r="D1088" s="13">
        <v>4000</v>
      </c>
      <c r="E1088" s="3">
        <v>3</v>
      </c>
      <c r="F1088" s="3">
        <f t="shared" si="56"/>
        <v>1333.3333333333333</v>
      </c>
      <c r="G1088" s="3">
        <f t="shared" si="57"/>
        <v>2012</v>
      </c>
    </row>
    <row r="1089" spans="1:7" x14ac:dyDescent="0.3">
      <c r="A1089" s="3" t="s">
        <v>11</v>
      </c>
      <c r="B1089" s="3" t="s">
        <v>9</v>
      </c>
      <c r="C1089" s="12">
        <v>41012</v>
      </c>
      <c r="D1089" s="13">
        <v>23350</v>
      </c>
      <c r="E1089" s="3">
        <v>7</v>
      </c>
      <c r="F1089" s="3">
        <f t="shared" si="56"/>
        <v>3335.7142857142858</v>
      </c>
      <c r="G1089" s="3">
        <f t="shared" si="57"/>
        <v>2012</v>
      </c>
    </row>
    <row r="1090" spans="1:7" x14ac:dyDescent="0.3">
      <c r="A1090" s="3" t="s">
        <v>11</v>
      </c>
      <c r="B1090" s="3" t="s">
        <v>9</v>
      </c>
      <c r="C1090" s="12">
        <v>41013</v>
      </c>
      <c r="D1090" s="13">
        <v>17000</v>
      </c>
      <c r="E1090" s="3">
        <v>6</v>
      </c>
      <c r="F1090" s="3">
        <f t="shared" ref="F1090:F1153" si="58">D1090/E1090</f>
        <v>2833.3333333333335</v>
      </c>
      <c r="G1090" s="3">
        <f t="shared" si="57"/>
        <v>2012</v>
      </c>
    </row>
    <row r="1091" spans="1:7" x14ac:dyDescent="0.3">
      <c r="A1091" s="3" t="s">
        <v>11</v>
      </c>
      <c r="B1091" s="3" t="s">
        <v>9</v>
      </c>
      <c r="C1091" s="12">
        <v>41014</v>
      </c>
      <c r="D1091" s="13">
        <v>20500</v>
      </c>
      <c r="E1091" s="3">
        <v>7</v>
      </c>
      <c r="F1091" s="3">
        <f t="shared" si="58"/>
        <v>2928.5714285714284</v>
      </c>
      <c r="G1091" s="3">
        <f t="shared" ref="G1091:G1154" si="59">YEAR(C1091)</f>
        <v>2012</v>
      </c>
    </row>
    <row r="1092" spans="1:7" x14ac:dyDescent="0.3">
      <c r="A1092" s="3" t="s">
        <v>11</v>
      </c>
      <c r="B1092" s="3" t="s">
        <v>9</v>
      </c>
      <c r="C1092" s="12">
        <v>41015</v>
      </c>
      <c r="D1092" s="13">
        <v>7000</v>
      </c>
      <c r="E1092" s="3">
        <v>1</v>
      </c>
      <c r="F1092" s="3">
        <f t="shared" si="58"/>
        <v>7000</v>
      </c>
      <c r="G1092" s="3">
        <f t="shared" si="59"/>
        <v>2012</v>
      </c>
    </row>
    <row r="1093" spans="1:7" x14ac:dyDescent="0.3">
      <c r="A1093" s="3" t="s">
        <v>11</v>
      </c>
      <c r="B1093" s="3" t="s">
        <v>9</v>
      </c>
      <c r="C1093" s="12">
        <v>41016</v>
      </c>
      <c r="D1093" s="13">
        <v>52500</v>
      </c>
      <c r="E1093" s="3">
        <v>13</v>
      </c>
      <c r="F1093" s="3">
        <f t="shared" si="58"/>
        <v>4038.4615384615386</v>
      </c>
      <c r="G1093" s="3">
        <f t="shared" si="59"/>
        <v>2012</v>
      </c>
    </row>
    <row r="1094" spans="1:7" x14ac:dyDescent="0.3">
      <c r="A1094" s="3" t="s">
        <v>11</v>
      </c>
      <c r="B1094" s="3" t="s">
        <v>9</v>
      </c>
      <c r="C1094" s="12">
        <v>41019</v>
      </c>
      <c r="D1094" s="13">
        <v>23500</v>
      </c>
      <c r="E1094" s="3">
        <v>5</v>
      </c>
      <c r="F1094" s="3">
        <f t="shared" si="58"/>
        <v>4700</v>
      </c>
      <c r="G1094" s="3">
        <f t="shared" si="59"/>
        <v>2012</v>
      </c>
    </row>
    <row r="1095" spans="1:7" x14ac:dyDescent="0.3">
      <c r="A1095" s="3" t="s">
        <v>11</v>
      </c>
      <c r="B1095" s="3" t="s">
        <v>9</v>
      </c>
      <c r="C1095" s="12">
        <v>41021</v>
      </c>
      <c r="D1095" s="13">
        <v>37000</v>
      </c>
      <c r="E1095" s="3">
        <v>8</v>
      </c>
      <c r="F1095" s="3">
        <f t="shared" si="58"/>
        <v>4625</v>
      </c>
      <c r="G1095" s="3">
        <f t="shared" si="59"/>
        <v>2012</v>
      </c>
    </row>
    <row r="1096" spans="1:7" x14ac:dyDescent="0.3">
      <c r="A1096" s="3" t="s">
        <v>11</v>
      </c>
      <c r="B1096" s="3" t="s">
        <v>9</v>
      </c>
      <c r="C1096" s="12">
        <v>41022</v>
      </c>
      <c r="D1096" s="13">
        <v>7000</v>
      </c>
      <c r="E1096" s="3">
        <v>2</v>
      </c>
      <c r="F1096" s="3">
        <f t="shared" si="58"/>
        <v>3500</v>
      </c>
      <c r="G1096" s="3">
        <f t="shared" si="59"/>
        <v>2012</v>
      </c>
    </row>
    <row r="1097" spans="1:7" x14ac:dyDescent="0.3">
      <c r="A1097" s="3" t="s">
        <v>11</v>
      </c>
      <c r="B1097" s="3" t="s">
        <v>9</v>
      </c>
      <c r="C1097" s="12">
        <v>41023</v>
      </c>
      <c r="D1097" s="13">
        <v>34600</v>
      </c>
      <c r="E1097" s="3">
        <v>10</v>
      </c>
      <c r="F1097" s="3">
        <f t="shared" si="58"/>
        <v>3460</v>
      </c>
      <c r="G1097" s="3">
        <f t="shared" si="59"/>
        <v>2012</v>
      </c>
    </row>
    <row r="1098" spans="1:7" x14ac:dyDescent="0.3">
      <c r="A1098" s="3" t="s">
        <v>11</v>
      </c>
      <c r="B1098" s="3" t="s">
        <v>9</v>
      </c>
      <c r="C1098" s="12">
        <v>41026</v>
      </c>
      <c r="D1098" s="13">
        <v>30500</v>
      </c>
      <c r="E1098" s="3">
        <v>8</v>
      </c>
      <c r="F1098" s="3">
        <f t="shared" si="58"/>
        <v>3812.5</v>
      </c>
      <c r="G1098" s="3">
        <f t="shared" si="59"/>
        <v>2012</v>
      </c>
    </row>
    <row r="1099" spans="1:7" x14ac:dyDescent="0.3">
      <c r="A1099" s="3" t="s">
        <v>11</v>
      </c>
      <c r="B1099" s="3" t="s">
        <v>9</v>
      </c>
      <c r="C1099" s="12">
        <v>41033</v>
      </c>
      <c r="D1099" s="13">
        <v>18500</v>
      </c>
      <c r="E1099" s="3">
        <v>4</v>
      </c>
      <c r="F1099" s="3">
        <f t="shared" si="58"/>
        <v>4625</v>
      </c>
      <c r="G1099" s="3">
        <f t="shared" si="59"/>
        <v>2012</v>
      </c>
    </row>
    <row r="1100" spans="1:7" x14ac:dyDescent="0.3">
      <c r="A1100" s="3" t="s">
        <v>11</v>
      </c>
      <c r="B1100" s="3" t="s">
        <v>9</v>
      </c>
      <c r="C1100" s="12">
        <v>41034</v>
      </c>
      <c r="D1100" s="13">
        <v>19000</v>
      </c>
      <c r="E1100" s="3">
        <v>3</v>
      </c>
      <c r="F1100" s="3">
        <f t="shared" si="58"/>
        <v>6333.333333333333</v>
      </c>
      <c r="G1100" s="3">
        <f t="shared" si="59"/>
        <v>2012</v>
      </c>
    </row>
    <row r="1101" spans="1:7" x14ac:dyDescent="0.3">
      <c r="A1101" s="3" t="s">
        <v>11</v>
      </c>
      <c r="B1101" s="3" t="s">
        <v>9</v>
      </c>
      <c r="C1101" s="12">
        <v>41037</v>
      </c>
      <c r="D1101" s="13">
        <v>19000</v>
      </c>
      <c r="E1101" s="3">
        <v>7</v>
      </c>
      <c r="F1101" s="3">
        <f t="shared" si="58"/>
        <v>2714.2857142857142</v>
      </c>
      <c r="G1101" s="3">
        <f t="shared" si="59"/>
        <v>2012</v>
      </c>
    </row>
    <row r="1102" spans="1:7" x14ac:dyDescent="0.3">
      <c r="A1102" s="3" t="s">
        <v>11</v>
      </c>
      <c r="B1102" s="3" t="s">
        <v>9</v>
      </c>
      <c r="C1102" s="12">
        <v>41041</v>
      </c>
      <c r="D1102" s="13">
        <v>36500</v>
      </c>
      <c r="E1102" s="3">
        <v>9</v>
      </c>
      <c r="F1102" s="3">
        <f t="shared" si="58"/>
        <v>4055.5555555555557</v>
      </c>
      <c r="G1102" s="3">
        <f t="shared" si="59"/>
        <v>2012</v>
      </c>
    </row>
    <row r="1103" spans="1:7" x14ac:dyDescent="0.3">
      <c r="A1103" s="3" t="s">
        <v>11</v>
      </c>
      <c r="B1103" s="3" t="s">
        <v>9</v>
      </c>
      <c r="C1103" s="12">
        <v>41042</v>
      </c>
      <c r="D1103" s="13">
        <v>3000</v>
      </c>
      <c r="E1103" s="3">
        <v>1</v>
      </c>
      <c r="F1103" s="3">
        <f t="shared" si="58"/>
        <v>3000</v>
      </c>
      <c r="G1103" s="3">
        <f t="shared" si="59"/>
        <v>2012</v>
      </c>
    </row>
    <row r="1104" spans="1:7" x14ac:dyDescent="0.3">
      <c r="A1104" s="3" t="s">
        <v>11</v>
      </c>
      <c r="B1104" s="3" t="s">
        <v>9</v>
      </c>
      <c r="C1104" s="12">
        <v>41043</v>
      </c>
      <c r="D1104" s="13">
        <v>5000</v>
      </c>
      <c r="E1104" s="3">
        <v>2</v>
      </c>
      <c r="F1104" s="3">
        <f t="shared" si="58"/>
        <v>2500</v>
      </c>
      <c r="G1104" s="3">
        <f t="shared" si="59"/>
        <v>2012</v>
      </c>
    </row>
    <row r="1105" spans="1:7" x14ac:dyDescent="0.3">
      <c r="A1105" s="3" t="s">
        <v>11</v>
      </c>
      <c r="B1105" s="3" t="s">
        <v>9</v>
      </c>
      <c r="C1105" s="12">
        <v>41044</v>
      </c>
      <c r="D1105" s="13">
        <v>22000</v>
      </c>
      <c r="E1105" s="3">
        <v>7</v>
      </c>
      <c r="F1105" s="3">
        <f t="shared" si="58"/>
        <v>3142.8571428571427</v>
      </c>
      <c r="G1105" s="3">
        <f t="shared" si="59"/>
        <v>2012</v>
      </c>
    </row>
    <row r="1106" spans="1:7" x14ac:dyDescent="0.3">
      <c r="A1106" s="3" t="s">
        <v>11</v>
      </c>
      <c r="B1106" s="3" t="s">
        <v>9</v>
      </c>
      <c r="C1106" s="12">
        <v>41047</v>
      </c>
      <c r="D1106" s="13">
        <v>18500</v>
      </c>
      <c r="E1106" s="3">
        <v>7</v>
      </c>
      <c r="F1106" s="3">
        <f t="shared" si="58"/>
        <v>2642.8571428571427</v>
      </c>
      <c r="G1106" s="3">
        <f t="shared" si="59"/>
        <v>2012</v>
      </c>
    </row>
    <row r="1107" spans="1:7" x14ac:dyDescent="0.3">
      <c r="A1107" s="3" t="s">
        <v>11</v>
      </c>
      <c r="B1107" s="3" t="s">
        <v>9</v>
      </c>
      <c r="C1107" s="12">
        <v>41048</v>
      </c>
      <c r="D1107" s="13">
        <v>1800</v>
      </c>
      <c r="E1107" s="3">
        <v>1</v>
      </c>
      <c r="F1107" s="3">
        <f t="shared" si="58"/>
        <v>1800</v>
      </c>
      <c r="G1107" s="3">
        <f t="shared" si="59"/>
        <v>2012</v>
      </c>
    </row>
    <row r="1108" spans="1:7" x14ac:dyDescent="0.3">
      <c r="A1108" s="3" t="s">
        <v>11</v>
      </c>
      <c r="B1108" s="3" t="s">
        <v>9</v>
      </c>
      <c r="C1108" s="12">
        <v>41049</v>
      </c>
      <c r="D1108" s="13">
        <v>10500</v>
      </c>
      <c r="E1108" s="3">
        <v>5</v>
      </c>
      <c r="F1108" s="3">
        <f t="shared" si="58"/>
        <v>2100</v>
      </c>
      <c r="G1108" s="3">
        <f t="shared" si="59"/>
        <v>2012</v>
      </c>
    </row>
    <row r="1109" spans="1:7" x14ac:dyDescent="0.3">
      <c r="A1109" s="3" t="s">
        <v>11</v>
      </c>
      <c r="B1109" s="3" t="s">
        <v>9</v>
      </c>
      <c r="C1109" s="12">
        <v>41050</v>
      </c>
      <c r="D1109" s="13">
        <v>19000</v>
      </c>
      <c r="E1109" s="3">
        <v>3</v>
      </c>
      <c r="F1109" s="3">
        <f t="shared" si="58"/>
        <v>6333.333333333333</v>
      </c>
      <c r="G1109" s="3">
        <f t="shared" si="59"/>
        <v>2012</v>
      </c>
    </row>
    <row r="1110" spans="1:7" x14ac:dyDescent="0.3">
      <c r="A1110" s="3" t="s">
        <v>11</v>
      </c>
      <c r="B1110" s="3" t="s">
        <v>9</v>
      </c>
      <c r="C1110" s="12">
        <v>41051</v>
      </c>
      <c r="D1110" s="13">
        <v>24000</v>
      </c>
      <c r="E1110" s="3">
        <v>7</v>
      </c>
      <c r="F1110" s="3">
        <f t="shared" si="58"/>
        <v>3428.5714285714284</v>
      </c>
      <c r="G1110" s="3">
        <f t="shared" si="59"/>
        <v>2012</v>
      </c>
    </row>
    <row r="1111" spans="1:7" x14ac:dyDescent="0.3">
      <c r="A1111" s="3" t="s">
        <v>11</v>
      </c>
      <c r="B1111" s="3" t="s">
        <v>9</v>
      </c>
      <c r="C1111" s="12">
        <v>41054</v>
      </c>
      <c r="D1111" s="13">
        <v>52000</v>
      </c>
      <c r="E1111" s="3">
        <v>11</v>
      </c>
      <c r="F1111" s="3">
        <f t="shared" si="58"/>
        <v>4727.272727272727</v>
      </c>
      <c r="G1111" s="3">
        <f t="shared" si="59"/>
        <v>2012</v>
      </c>
    </row>
    <row r="1112" spans="1:7" x14ac:dyDescent="0.3">
      <c r="A1112" s="3" t="s">
        <v>11</v>
      </c>
      <c r="B1112" s="3" t="s">
        <v>9</v>
      </c>
      <c r="C1112" s="12">
        <v>41064</v>
      </c>
      <c r="D1112" s="13">
        <v>15000</v>
      </c>
      <c r="E1112" s="3">
        <v>2</v>
      </c>
      <c r="F1112" s="3">
        <f t="shared" si="58"/>
        <v>7500</v>
      </c>
      <c r="G1112" s="3">
        <f t="shared" si="59"/>
        <v>2012</v>
      </c>
    </row>
    <row r="1113" spans="1:7" x14ac:dyDescent="0.3">
      <c r="A1113" s="3" t="s">
        <v>11</v>
      </c>
      <c r="B1113" s="3" t="s">
        <v>9</v>
      </c>
      <c r="C1113" s="12">
        <v>41065</v>
      </c>
      <c r="D1113" s="13">
        <v>14000</v>
      </c>
      <c r="E1113" s="3">
        <v>3</v>
      </c>
      <c r="F1113" s="3">
        <f t="shared" si="58"/>
        <v>4666.666666666667</v>
      </c>
      <c r="G1113" s="3">
        <f t="shared" si="59"/>
        <v>2012</v>
      </c>
    </row>
    <row r="1114" spans="1:7" x14ac:dyDescent="0.3">
      <c r="A1114" s="3" t="s">
        <v>11</v>
      </c>
      <c r="B1114" s="3" t="s">
        <v>9</v>
      </c>
      <c r="C1114" s="12">
        <v>41068</v>
      </c>
      <c r="D1114" s="13">
        <v>23500</v>
      </c>
      <c r="E1114" s="3">
        <v>8</v>
      </c>
      <c r="F1114" s="3">
        <f t="shared" si="58"/>
        <v>2937.5</v>
      </c>
      <c r="G1114" s="3">
        <f t="shared" si="59"/>
        <v>2012</v>
      </c>
    </row>
    <row r="1115" spans="1:7" x14ac:dyDescent="0.3">
      <c r="A1115" s="3" t="s">
        <v>11</v>
      </c>
      <c r="B1115" s="3" t="s">
        <v>9</v>
      </c>
      <c r="C1115" s="12">
        <v>41069</v>
      </c>
      <c r="D1115" s="13">
        <v>33300</v>
      </c>
      <c r="E1115" s="3">
        <v>9</v>
      </c>
      <c r="F1115" s="3">
        <f t="shared" si="58"/>
        <v>3700</v>
      </c>
      <c r="G1115" s="3">
        <f t="shared" si="59"/>
        <v>2012</v>
      </c>
    </row>
    <row r="1116" spans="1:7" x14ac:dyDescent="0.3">
      <c r="A1116" s="3" t="s">
        <v>11</v>
      </c>
      <c r="B1116" s="3" t="s">
        <v>9</v>
      </c>
      <c r="C1116" s="12">
        <v>41072</v>
      </c>
      <c r="D1116" s="13">
        <v>27000</v>
      </c>
      <c r="E1116" s="3">
        <v>9</v>
      </c>
      <c r="F1116" s="3">
        <f t="shared" si="58"/>
        <v>3000</v>
      </c>
      <c r="G1116" s="3">
        <f t="shared" si="59"/>
        <v>2012</v>
      </c>
    </row>
    <row r="1117" spans="1:7" x14ac:dyDescent="0.3">
      <c r="A1117" s="3" t="s">
        <v>11</v>
      </c>
      <c r="B1117" s="3" t="s">
        <v>9</v>
      </c>
      <c r="C1117" s="12">
        <v>41075</v>
      </c>
      <c r="D1117" s="13">
        <v>18000</v>
      </c>
      <c r="E1117" s="3">
        <v>4</v>
      </c>
      <c r="F1117" s="3">
        <f t="shared" si="58"/>
        <v>4500</v>
      </c>
      <c r="G1117" s="3">
        <f t="shared" si="59"/>
        <v>2012</v>
      </c>
    </row>
    <row r="1118" spans="1:7" x14ac:dyDescent="0.3">
      <c r="A1118" s="3" t="s">
        <v>11</v>
      </c>
      <c r="B1118" s="3" t="s">
        <v>9</v>
      </c>
      <c r="C1118" s="12">
        <v>41077</v>
      </c>
      <c r="D1118" s="13">
        <v>7500</v>
      </c>
      <c r="E1118" s="3">
        <v>3</v>
      </c>
      <c r="F1118" s="3">
        <f t="shared" si="58"/>
        <v>2500</v>
      </c>
      <c r="G1118" s="3">
        <f t="shared" si="59"/>
        <v>2012</v>
      </c>
    </row>
    <row r="1119" spans="1:7" x14ac:dyDescent="0.3">
      <c r="A1119" s="3" t="s">
        <v>11</v>
      </c>
      <c r="B1119" s="3" t="s">
        <v>9</v>
      </c>
      <c r="C1119" s="12">
        <v>41082</v>
      </c>
      <c r="D1119" s="13">
        <v>27500</v>
      </c>
      <c r="E1119" s="3">
        <v>10</v>
      </c>
      <c r="F1119" s="3">
        <f t="shared" si="58"/>
        <v>2750</v>
      </c>
      <c r="G1119" s="3">
        <f t="shared" si="59"/>
        <v>2012</v>
      </c>
    </row>
    <row r="1120" spans="1:7" x14ac:dyDescent="0.3">
      <c r="A1120" s="3" t="s">
        <v>11</v>
      </c>
      <c r="B1120" s="3" t="s">
        <v>9</v>
      </c>
      <c r="C1120" s="12">
        <v>41083</v>
      </c>
      <c r="D1120" s="13">
        <v>5000</v>
      </c>
      <c r="E1120" s="3">
        <v>1</v>
      </c>
      <c r="F1120" s="3">
        <f t="shared" si="58"/>
        <v>5000</v>
      </c>
      <c r="G1120" s="3">
        <f t="shared" si="59"/>
        <v>2012</v>
      </c>
    </row>
    <row r="1121" spans="1:7" x14ac:dyDescent="0.3">
      <c r="A1121" s="3" t="s">
        <v>11</v>
      </c>
      <c r="B1121" s="3" t="s">
        <v>9</v>
      </c>
      <c r="C1121" s="12">
        <v>41084</v>
      </c>
      <c r="D1121" s="13">
        <v>6000</v>
      </c>
      <c r="E1121" s="3">
        <v>2</v>
      </c>
      <c r="F1121" s="3">
        <f t="shared" si="58"/>
        <v>3000</v>
      </c>
      <c r="G1121" s="3">
        <f t="shared" si="59"/>
        <v>2012</v>
      </c>
    </row>
    <row r="1122" spans="1:7" x14ac:dyDescent="0.3">
      <c r="A1122" s="3" t="s">
        <v>11</v>
      </c>
      <c r="B1122" s="3" t="s">
        <v>9</v>
      </c>
      <c r="C1122" s="12">
        <v>41085</v>
      </c>
      <c r="D1122" s="13">
        <v>25500</v>
      </c>
      <c r="E1122" s="3">
        <v>7</v>
      </c>
      <c r="F1122" s="3">
        <f t="shared" si="58"/>
        <v>3642.8571428571427</v>
      </c>
      <c r="G1122" s="3">
        <f t="shared" si="59"/>
        <v>2012</v>
      </c>
    </row>
    <row r="1123" spans="1:7" x14ac:dyDescent="0.3">
      <c r="A1123" s="3" t="s">
        <v>11</v>
      </c>
      <c r="B1123" s="3" t="s">
        <v>9</v>
      </c>
      <c r="C1123" s="12">
        <v>41086</v>
      </c>
      <c r="D1123" s="13">
        <v>6500</v>
      </c>
      <c r="E1123" s="3">
        <v>3</v>
      </c>
      <c r="F1123" s="3">
        <f t="shared" si="58"/>
        <v>2166.6666666666665</v>
      </c>
      <c r="G1123" s="3">
        <f t="shared" si="59"/>
        <v>2012</v>
      </c>
    </row>
    <row r="1124" spans="1:7" x14ac:dyDescent="0.3">
      <c r="A1124" s="3" t="s">
        <v>11</v>
      </c>
      <c r="B1124" s="3" t="s">
        <v>9</v>
      </c>
      <c r="C1124" s="12">
        <v>41090</v>
      </c>
      <c r="D1124" s="13">
        <v>7500</v>
      </c>
      <c r="E1124" s="3">
        <v>4</v>
      </c>
      <c r="F1124" s="3">
        <f t="shared" si="58"/>
        <v>1875</v>
      </c>
      <c r="G1124" s="3">
        <f t="shared" si="59"/>
        <v>2012</v>
      </c>
    </row>
    <row r="1125" spans="1:7" x14ac:dyDescent="0.3">
      <c r="A1125" s="3" t="s">
        <v>11</v>
      </c>
      <c r="B1125" s="3" t="s">
        <v>9</v>
      </c>
      <c r="C1125" s="12">
        <v>41092</v>
      </c>
      <c r="D1125" s="13">
        <v>4000</v>
      </c>
      <c r="E1125" s="3">
        <v>2</v>
      </c>
      <c r="F1125" s="3">
        <f t="shared" si="58"/>
        <v>2000</v>
      </c>
      <c r="G1125" s="3">
        <f t="shared" si="59"/>
        <v>2012</v>
      </c>
    </row>
    <row r="1126" spans="1:7" x14ac:dyDescent="0.3">
      <c r="A1126" s="3" t="s">
        <v>11</v>
      </c>
      <c r="B1126" s="3" t="s">
        <v>9</v>
      </c>
      <c r="C1126" s="12">
        <v>41093</v>
      </c>
      <c r="D1126" s="13">
        <v>1500</v>
      </c>
      <c r="E1126" s="3">
        <v>1</v>
      </c>
      <c r="F1126" s="3">
        <f t="shared" si="58"/>
        <v>1500</v>
      </c>
      <c r="G1126" s="3">
        <f t="shared" si="59"/>
        <v>2012</v>
      </c>
    </row>
    <row r="1127" spans="1:7" x14ac:dyDescent="0.3">
      <c r="A1127" s="3" t="s">
        <v>11</v>
      </c>
      <c r="B1127" s="3" t="s">
        <v>9</v>
      </c>
      <c r="C1127" s="12">
        <v>41097</v>
      </c>
      <c r="D1127" s="13">
        <v>25400</v>
      </c>
      <c r="E1127" s="3">
        <v>5</v>
      </c>
      <c r="F1127" s="3">
        <f t="shared" si="58"/>
        <v>5080</v>
      </c>
      <c r="G1127" s="3">
        <f t="shared" si="59"/>
        <v>2012</v>
      </c>
    </row>
    <row r="1128" spans="1:7" x14ac:dyDescent="0.3">
      <c r="A1128" s="3" t="s">
        <v>11</v>
      </c>
      <c r="B1128" s="3" t="s">
        <v>9</v>
      </c>
      <c r="C1128" s="12">
        <v>41098</v>
      </c>
      <c r="D1128" s="13">
        <v>5200</v>
      </c>
      <c r="E1128" s="3">
        <v>2</v>
      </c>
      <c r="F1128" s="3">
        <f t="shared" si="58"/>
        <v>2600</v>
      </c>
      <c r="G1128" s="3">
        <f t="shared" si="59"/>
        <v>2012</v>
      </c>
    </row>
    <row r="1129" spans="1:7" x14ac:dyDescent="0.3">
      <c r="A1129" s="3" t="s">
        <v>11</v>
      </c>
      <c r="B1129" s="3" t="s">
        <v>9</v>
      </c>
      <c r="C1129" s="12">
        <v>41099</v>
      </c>
      <c r="D1129" s="13">
        <v>37500</v>
      </c>
      <c r="E1129" s="3">
        <v>10</v>
      </c>
      <c r="F1129" s="3">
        <f t="shared" si="58"/>
        <v>3750</v>
      </c>
      <c r="G1129" s="3">
        <f t="shared" si="59"/>
        <v>2012</v>
      </c>
    </row>
    <row r="1130" spans="1:7" x14ac:dyDescent="0.3">
      <c r="A1130" s="3" t="s">
        <v>11</v>
      </c>
      <c r="B1130" s="3" t="s">
        <v>9</v>
      </c>
      <c r="C1130" s="12">
        <v>41100</v>
      </c>
      <c r="D1130" s="13">
        <v>3500</v>
      </c>
      <c r="E1130" s="3">
        <v>1</v>
      </c>
      <c r="F1130" s="3">
        <f t="shared" si="58"/>
        <v>3500</v>
      </c>
      <c r="G1130" s="3">
        <f t="shared" si="59"/>
        <v>2012</v>
      </c>
    </row>
    <row r="1131" spans="1:7" x14ac:dyDescent="0.3">
      <c r="A1131" s="3" t="s">
        <v>11</v>
      </c>
      <c r="B1131" s="3" t="s">
        <v>9</v>
      </c>
      <c r="C1131" s="12">
        <v>41103</v>
      </c>
      <c r="D1131" s="13">
        <v>53500</v>
      </c>
      <c r="E1131" s="3">
        <v>10</v>
      </c>
      <c r="F1131" s="3">
        <f t="shared" si="58"/>
        <v>5350</v>
      </c>
      <c r="G1131" s="3">
        <f t="shared" si="59"/>
        <v>2012</v>
      </c>
    </row>
    <row r="1132" spans="1:7" x14ac:dyDescent="0.3">
      <c r="A1132" s="3" t="s">
        <v>11</v>
      </c>
      <c r="B1132" s="3" t="s">
        <v>9</v>
      </c>
      <c r="C1132" s="12">
        <v>41104</v>
      </c>
      <c r="D1132" s="13">
        <v>5000</v>
      </c>
      <c r="E1132" s="3">
        <v>1</v>
      </c>
      <c r="F1132" s="3">
        <f t="shared" si="58"/>
        <v>5000</v>
      </c>
      <c r="G1132" s="3">
        <f t="shared" si="59"/>
        <v>2012</v>
      </c>
    </row>
    <row r="1133" spans="1:7" x14ac:dyDescent="0.3">
      <c r="A1133" s="3" t="s">
        <v>11</v>
      </c>
      <c r="B1133" s="3" t="s">
        <v>9</v>
      </c>
      <c r="C1133" s="12">
        <v>41105</v>
      </c>
      <c r="D1133" s="13">
        <v>59500</v>
      </c>
      <c r="E1133" s="3">
        <v>12</v>
      </c>
      <c r="F1133" s="3">
        <f t="shared" si="58"/>
        <v>4958.333333333333</v>
      </c>
      <c r="G1133" s="3">
        <f t="shared" si="59"/>
        <v>2012</v>
      </c>
    </row>
    <row r="1134" spans="1:7" x14ac:dyDescent="0.3">
      <c r="A1134" s="3" t="s">
        <v>11</v>
      </c>
      <c r="B1134" s="3" t="s">
        <v>9</v>
      </c>
      <c r="C1134" s="12">
        <v>41106</v>
      </c>
      <c r="D1134" s="13">
        <v>1000</v>
      </c>
      <c r="E1134" s="3">
        <v>1</v>
      </c>
      <c r="F1134" s="3">
        <f t="shared" si="58"/>
        <v>1000</v>
      </c>
      <c r="G1134" s="3">
        <f t="shared" si="59"/>
        <v>2012</v>
      </c>
    </row>
    <row r="1135" spans="1:7" x14ac:dyDescent="0.3">
      <c r="A1135" s="3" t="s">
        <v>11</v>
      </c>
      <c r="B1135" s="3" t="s">
        <v>9</v>
      </c>
      <c r="C1135" s="12">
        <v>41107</v>
      </c>
      <c r="D1135" s="13">
        <v>18000</v>
      </c>
      <c r="E1135" s="3">
        <v>4</v>
      </c>
      <c r="F1135" s="3">
        <f t="shared" si="58"/>
        <v>4500</v>
      </c>
      <c r="G1135" s="3">
        <f t="shared" si="59"/>
        <v>2012</v>
      </c>
    </row>
    <row r="1136" spans="1:7" x14ac:dyDescent="0.3">
      <c r="A1136" s="3" t="s">
        <v>11</v>
      </c>
      <c r="B1136" s="3" t="s">
        <v>9</v>
      </c>
      <c r="C1136" s="12">
        <v>41110</v>
      </c>
      <c r="D1136" s="13">
        <v>18000</v>
      </c>
      <c r="E1136" s="3">
        <v>4</v>
      </c>
      <c r="F1136" s="3">
        <f t="shared" si="58"/>
        <v>4500</v>
      </c>
      <c r="G1136" s="3">
        <f t="shared" si="59"/>
        <v>2012</v>
      </c>
    </row>
    <row r="1137" spans="1:7" x14ac:dyDescent="0.3">
      <c r="A1137" s="3" t="s">
        <v>11</v>
      </c>
      <c r="B1137" s="3" t="s">
        <v>9</v>
      </c>
      <c r="C1137" s="12">
        <v>41111</v>
      </c>
      <c r="D1137" s="13">
        <v>12000</v>
      </c>
      <c r="E1137" s="3">
        <v>4</v>
      </c>
      <c r="F1137" s="3">
        <f t="shared" si="58"/>
        <v>3000</v>
      </c>
      <c r="G1137" s="3">
        <f t="shared" si="59"/>
        <v>2012</v>
      </c>
    </row>
    <row r="1138" spans="1:7" x14ac:dyDescent="0.3">
      <c r="A1138" s="3" t="s">
        <v>11</v>
      </c>
      <c r="B1138" s="3" t="s">
        <v>9</v>
      </c>
      <c r="C1138" s="12">
        <v>41112</v>
      </c>
      <c r="D1138" s="13">
        <v>34500</v>
      </c>
      <c r="E1138" s="3">
        <v>7</v>
      </c>
      <c r="F1138" s="3">
        <f t="shared" si="58"/>
        <v>4928.5714285714284</v>
      </c>
      <c r="G1138" s="3">
        <f t="shared" si="59"/>
        <v>2012</v>
      </c>
    </row>
    <row r="1139" spans="1:7" x14ac:dyDescent="0.3">
      <c r="A1139" s="3" t="s">
        <v>11</v>
      </c>
      <c r="B1139" s="3" t="s">
        <v>9</v>
      </c>
      <c r="C1139" s="12">
        <v>41113</v>
      </c>
      <c r="D1139" s="13">
        <v>14000</v>
      </c>
      <c r="E1139" s="3">
        <v>2</v>
      </c>
      <c r="F1139" s="3">
        <f t="shared" si="58"/>
        <v>7000</v>
      </c>
      <c r="G1139" s="3">
        <f t="shared" si="59"/>
        <v>2012</v>
      </c>
    </row>
    <row r="1140" spans="1:7" x14ac:dyDescent="0.3">
      <c r="A1140" s="3" t="s">
        <v>11</v>
      </c>
      <c r="B1140" s="3" t="s">
        <v>9</v>
      </c>
      <c r="C1140" s="12">
        <v>41114</v>
      </c>
      <c r="D1140" s="13">
        <v>62700</v>
      </c>
      <c r="E1140" s="3">
        <v>16</v>
      </c>
      <c r="F1140" s="3">
        <f t="shared" si="58"/>
        <v>3918.75</v>
      </c>
      <c r="G1140" s="3">
        <f t="shared" si="59"/>
        <v>2012</v>
      </c>
    </row>
    <row r="1141" spans="1:7" x14ac:dyDescent="0.3">
      <c r="A1141" s="3" t="s">
        <v>11</v>
      </c>
      <c r="B1141" s="3" t="s">
        <v>9</v>
      </c>
      <c r="C1141" s="12">
        <v>41117</v>
      </c>
      <c r="D1141" s="13">
        <v>47000</v>
      </c>
      <c r="E1141" s="3">
        <v>9</v>
      </c>
      <c r="F1141" s="3">
        <f t="shared" si="58"/>
        <v>5222.2222222222226</v>
      </c>
      <c r="G1141" s="3">
        <f t="shared" si="59"/>
        <v>2012</v>
      </c>
    </row>
    <row r="1142" spans="1:7" x14ac:dyDescent="0.3">
      <c r="A1142" s="3" t="s">
        <v>11</v>
      </c>
      <c r="B1142" s="3" t="s">
        <v>9</v>
      </c>
      <c r="C1142" s="12">
        <v>41124</v>
      </c>
      <c r="D1142" s="13">
        <v>15000</v>
      </c>
      <c r="E1142" s="3">
        <v>4</v>
      </c>
      <c r="F1142" s="3">
        <f t="shared" si="58"/>
        <v>3750</v>
      </c>
      <c r="G1142" s="3">
        <f t="shared" si="59"/>
        <v>2012</v>
      </c>
    </row>
    <row r="1143" spans="1:7" x14ac:dyDescent="0.3">
      <c r="A1143" s="3" t="s">
        <v>11</v>
      </c>
      <c r="B1143" s="3" t="s">
        <v>9</v>
      </c>
      <c r="C1143" s="12">
        <v>41125</v>
      </c>
      <c r="D1143" s="13">
        <v>5800</v>
      </c>
      <c r="E1143" s="3">
        <v>2</v>
      </c>
      <c r="F1143" s="3">
        <f t="shared" si="58"/>
        <v>2900</v>
      </c>
      <c r="G1143" s="3">
        <f t="shared" si="59"/>
        <v>2012</v>
      </c>
    </row>
    <row r="1144" spans="1:7" x14ac:dyDescent="0.3">
      <c r="A1144" s="3" t="s">
        <v>11</v>
      </c>
      <c r="B1144" s="3" t="s">
        <v>9</v>
      </c>
      <c r="C1144" s="12">
        <v>41126</v>
      </c>
      <c r="D1144" s="13">
        <v>43000</v>
      </c>
      <c r="E1144" s="3">
        <v>7</v>
      </c>
      <c r="F1144" s="3">
        <f t="shared" si="58"/>
        <v>6142.8571428571431</v>
      </c>
      <c r="G1144" s="3">
        <f t="shared" si="59"/>
        <v>2012</v>
      </c>
    </row>
    <row r="1145" spans="1:7" x14ac:dyDescent="0.3">
      <c r="A1145" s="3" t="s">
        <v>11</v>
      </c>
      <c r="B1145" s="3" t="s">
        <v>9</v>
      </c>
      <c r="C1145" s="12">
        <v>41128</v>
      </c>
      <c r="D1145" s="13">
        <v>11700</v>
      </c>
      <c r="E1145" s="3">
        <v>3</v>
      </c>
      <c r="F1145" s="3">
        <f t="shared" si="58"/>
        <v>3900</v>
      </c>
      <c r="G1145" s="3">
        <f t="shared" si="59"/>
        <v>2012</v>
      </c>
    </row>
    <row r="1146" spans="1:7" x14ac:dyDescent="0.3">
      <c r="A1146" s="3" t="s">
        <v>11</v>
      </c>
      <c r="B1146" s="3" t="s">
        <v>9</v>
      </c>
      <c r="C1146" s="12">
        <v>41131</v>
      </c>
      <c r="D1146" s="13">
        <v>36300</v>
      </c>
      <c r="E1146" s="3">
        <v>8</v>
      </c>
      <c r="F1146" s="3">
        <f t="shared" si="58"/>
        <v>4537.5</v>
      </c>
      <c r="G1146" s="3">
        <f t="shared" si="59"/>
        <v>2012</v>
      </c>
    </row>
    <row r="1147" spans="1:7" x14ac:dyDescent="0.3">
      <c r="A1147" s="3" t="s">
        <v>11</v>
      </c>
      <c r="B1147" s="3" t="s">
        <v>9</v>
      </c>
      <c r="C1147" s="12">
        <v>41132</v>
      </c>
      <c r="D1147" s="13">
        <v>5000</v>
      </c>
      <c r="E1147" s="3">
        <v>1</v>
      </c>
      <c r="F1147" s="3">
        <f t="shared" si="58"/>
        <v>5000</v>
      </c>
      <c r="G1147" s="3">
        <f t="shared" si="59"/>
        <v>2012</v>
      </c>
    </row>
    <row r="1148" spans="1:7" x14ac:dyDescent="0.3">
      <c r="A1148" s="3" t="s">
        <v>11</v>
      </c>
      <c r="B1148" s="3" t="s">
        <v>9</v>
      </c>
      <c r="C1148" s="12">
        <v>41133</v>
      </c>
      <c r="D1148" s="13">
        <v>19500</v>
      </c>
      <c r="E1148" s="3">
        <v>5</v>
      </c>
      <c r="F1148" s="3">
        <f t="shared" si="58"/>
        <v>3900</v>
      </c>
      <c r="G1148" s="3">
        <f t="shared" si="59"/>
        <v>2012</v>
      </c>
    </row>
    <row r="1149" spans="1:7" x14ac:dyDescent="0.3">
      <c r="A1149" s="3" t="s">
        <v>11</v>
      </c>
      <c r="B1149" s="3" t="s">
        <v>9</v>
      </c>
      <c r="C1149" s="12">
        <v>41134</v>
      </c>
      <c r="D1149" s="13">
        <v>6800</v>
      </c>
      <c r="E1149" s="3">
        <v>2</v>
      </c>
      <c r="F1149" s="3">
        <f t="shared" si="58"/>
        <v>3400</v>
      </c>
      <c r="G1149" s="3">
        <f t="shared" si="59"/>
        <v>2012</v>
      </c>
    </row>
    <row r="1150" spans="1:7" x14ac:dyDescent="0.3">
      <c r="A1150" s="3" t="s">
        <v>11</v>
      </c>
      <c r="B1150" s="3" t="s">
        <v>9</v>
      </c>
      <c r="C1150" s="12">
        <v>41135</v>
      </c>
      <c r="D1150" s="13">
        <v>28000</v>
      </c>
      <c r="E1150" s="3">
        <v>6</v>
      </c>
      <c r="F1150" s="3">
        <f t="shared" si="58"/>
        <v>4666.666666666667</v>
      </c>
      <c r="G1150" s="3">
        <f t="shared" si="59"/>
        <v>2012</v>
      </c>
    </row>
    <row r="1151" spans="1:7" x14ac:dyDescent="0.3">
      <c r="A1151" s="3" t="s">
        <v>11</v>
      </c>
      <c r="B1151" s="3" t="s">
        <v>9</v>
      </c>
      <c r="C1151" s="12">
        <v>41138</v>
      </c>
      <c r="D1151" s="13">
        <v>48000</v>
      </c>
      <c r="E1151" s="3">
        <v>9</v>
      </c>
      <c r="F1151" s="3">
        <f t="shared" si="58"/>
        <v>5333.333333333333</v>
      </c>
      <c r="G1151" s="3">
        <f t="shared" si="59"/>
        <v>2012</v>
      </c>
    </row>
    <row r="1152" spans="1:7" x14ac:dyDescent="0.3">
      <c r="A1152" s="3" t="s">
        <v>11</v>
      </c>
      <c r="B1152" s="3" t="s">
        <v>9</v>
      </c>
      <c r="C1152" s="12">
        <v>41139</v>
      </c>
      <c r="D1152" s="13">
        <v>3200</v>
      </c>
      <c r="E1152" s="3">
        <v>3</v>
      </c>
      <c r="F1152" s="3">
        <f t="shared" si="58"/>
        <v>1066.6666666666667</v>
      </c>
      <c r="G1152" s="3">
        <f t="shared" si="59"/>
        <v>2012</v>
      </c>
    </row>
    <row r="1153" spans="1:7" x14ac:dyDescent="0.3">
      <c r="A1153" s="3" t="s">
        <v>11</v>
      </c>
      <c r="B1153" s="3" t="s">
        <v>9</v>
      </c>
      <c r="C1153" s="12">
        <v>41141</v>
      </c>
      <c r="D1153" s="13">
        <v>40300</v>
      </c>
      <c r="E1153" s="3">
        <v>12</v>
      </c>
      <c r="F1153" s="3">
        <f t="shared" si="58"/>
        <v>3358.3333333333335</v>
      </c>
      <c r="G1153" s="3">
        <f t="shared" si="59"/>
        <v>2012</v>
      </c>
    </row>
    <row r="1154" spans="1:7" x14ac:dyDescent="0.3">
      <c r="A1154" s="3" t="s">
        <v>11</v>
      </c>
      <c r="B1154" s="3" t="s">
        <v>9</v>
      </c>
      <c r="C1154" s="12">
        <v>41142</v>
      </c>
      <c r="D1154" s="13">
        <v>5000</v>
      </c>
      <c r="E1154" s="3">
        <v>1</v>
      </c>
      <c r="F1154" s="3">
        <f t="shared" ref="F1154:F1217" si="60">D1154/E1154</f>
        <v>5000</v>
      </c>
      <c r="G1154" s="3">
        <f t="shared" si="59"/>
        <v>2012</v>
      </c>
    </row>
    <row r="1155" spans="1:7" x14ac:dyDescent="0.3">
      <c r="A1155" s="3" t="s">
        <v>11</v>
      </c>
      <c r="B1155" s="3" t="s">
        <v>9</v>
      </c>
      <c r="C1155" s="12">
        <v>41145</v>
      </c>
      <c r="D1155" s="13">
        <v>30000</v>
      </c>
      <c r="E1155" s="3">
        <v>6</v>
      </c>
      <c r="F1155" s="3">
        <f t="shared" si="60"/>
        <v>5000</v>
      </c>
      <c r="G1155" s="3">
        <f t="shared" ref="G1155:G1218" si="61">YEAR(C1155)</f>
        <v>2012</v>
      </c>
    </row>
    <row r="1156" spans="1:7" x14ac:dyDescent="0.3">
      <c r="A1156" s="3" t="s">
        <v>11</v>
      </c>
      <c r="B1156" s="3" t="s">
        <v>9</v>
      </c>
      <c r="C1156" s="12">
        <v>41147</v>
      </c>
      <c r="D1156" s="13">
        <v>37500</v>
      </c>
      <c r="E1156" s="3">
        <v>9</v>
      </c>
      <c r="F1156" s="3">
        <f t="shared" si="60"/>
        <v>4166.666666666667</v>
      </c>
      <c r="G1156" s="3">
        <f t="shared" si="61"/>
        <v>2012</v>
      </c>
    </row>
    <row r="1157" spans="1:7" x14ac:dyDescent="0.3">
      <c r="A1157" s="3" t="s">
        <v>11</v>
      </c>
      <c r="B1157" s="3" t="s">
        <v>9</v>
      </c>
      <c r="C1157" s="12">
        <v>41154</v>
      </c>
      <c r="D1157" s="13">
        <v>5500</v>
      </c>
      <c r="E1157" s="3">
        <v>3</v>
      </c>
      <c r="F1157" s="3">
        <f t="shared" si="60"/>
        <v>1833.3333333333333</v>
      </c>
      <c r="G1157" s="3">
        <f t="shared" si="61"/>
        <v>2012</v>
      </c>
    </row>
    <row r="1158" spans="1:7" x14ac:dyDescent="0.3">
      <c r="A1158" s="3" t="s">
        <v>11</v>
      </c>
      <c r="B1158" s="3" t="s">
        <v>9</v>
      </c>
      <c r="C1158" s="12">
        <v>41156</v>
      </c>
      <c r="D1158" s="13">
        <v>10000</v>
      </c>
      <c r="E1158" s="3">
        <v>2</v>
      </c>
      <c r="F1158" s="3">
        <f t="shared" si="60"/>
        <v>5000</v>
      </c>
      <c r="G1158" s="3">
        <f t="shared" si="61"/>
        <v>2012</v>
      </c>
    </row>
    <row r="1159" spans="1:7" x14ac:dyDescent="0.3">
      <c r="A1159" s="3" t="s">
        <v>11</v>
      </c>
      <c r="B1159" s="3" t="s">
        <v>9</v>
      </c>
      <c r="C1159" s="12">
        <v>41159</v>
      </c>
      <c r="D1159" s="13">
        <v>28000</v>
      </c>
      <c r="E1159" s="3">
        <v>7</v>
      </c>
      <c r="F1159" s="3">
        <f t="shared" si="60"/>
        <v>4000</v>
      </c>
      <c r="G1159" s="3">
        <f t="shared" si="61"/>
        <v>2012</v>
      </c>
    </row>
    <row r="1160" spans="1:7" x14ac:dyDescent="0.3">
      <c r="A1160" s="3" t="s">
        <v>11</v>
      </c>
      <c r="B1160" s="3" t="s">
        <v>9</v>
      </c>
      <c r="C1160" s="12">
        <v>41160</v>
      </c>
      <c r="D1160" s="13">
        <v>15000</v>
      </c>
      <c r="E1160" s="3">
        <v>1</v>
      </c>
      <c r="F1160" s="3">
        <f t="shared" si="60"/>
        <v>15000</v>
      </c>
      <c r="G1160" s="3">
        <f t="shared" si="61"/>
        <v>2012</v>
      </c>
    </row>
    <row r="1161" spans="1:7" x14ac:dyDescent="0.3">
      <c r="A1161" s="3" t="s">
        <v>11</v>
      </c>
      <c r="B1161" s="3" t="s">
        <v>9</v>
      </c>
      <c r="C1161" s="12">
        <v>41161</v>
      </c>
      <c r="D1161" s="13">
        <v>22500</v>
      </c>
      <c r="E1161" s="3">
        <v>6</v>
      </c>
      <c r="F1161" s="3">
        <f t="shared" si="60"/>
        <v>3750</v>
      </c>
      <c r="G1161" s="3">
        <f t="shared" si="61"/>
        <v>2012</v>
      </c>
    </row>
    <row r="1162" spans="1:7" x14ac:dyDescent="0.3">
      <c r="A1162" s="3" t="s">
        <v>11</v>
      </c>
      <c r="B1162" s="3" t="s">
        <v>9</v>
      </c>
      <c r="C1162" s="12">
        <v>41162</v>
      </c>
      <c r="D1162" s="13">
        <v>28500</v>
      </c>
      <c r="E1162" s="3">
        <v>9</v>
      </c>
      <c r="F1162" s="3">
        <f t="shared" si="60"/>
        <v>3166.6666666666665</v>
      </c>
      <c r="G1162" s="3">
        <f t="shared" si="61"/>
        <v>2012</v>
      </c>
    </row>
    <row r="1163" spans="1:7" x14ac:dyDescent="0.3">
      <c r="A1163" s="3" t="s">
        <v>11</v>
      </c>
      <c r="B1163" s="3" t="s">
        <v>9</v>
      </c>
      <c r="C1163" s="12">
        <v>41163</v>
      </c>
      <c r="D1163" s="13">
        <v>5000</v>
      </c>
      <c r="E1163" s="3">
        <v>1</v>
      </c>
      <c r="F1163" s="3">
        <f t="shared" si="60"/>
        <v>5000</v>
      </c>
      <c r="G1163" s="3">
        <f t="shared" si="61"/>
        <v>2012</v>
      </c>
    </row>
    <row r="1164" spans="1:7" x14ac:dyDescent="0.3">
      <c r="A1164" s="3" t="s">
        <v>11</v>
      </c>
      <c r="B1164" s="3" t="s">
        <v>9</v>
      </c>
      <c r="C1164" s="12">
        <v>41166</v>
      </c>
      <c r="D1164" s="13">
        <v>28000</v>
      </c>
      <c r="E1164" s="3">
        <v>7</v>
      </c>
      <c r="F1164" s="3">
        <f t="shared" si="60"/>
        <v>4000</v>
      </c>
      <c r="G1164" s="3">
        <f t="shared" si="61"/>
        <v>2012</v>
      </c>
    </row>
    <row r="1165" spans="1:7" x14ac:dyDescent="0.3">
      <c r="A1165" s="3" t="s">
        <v>11</v>
      </c>
      <c r="B1165" s="3" t="s">
        <v>9</v>
      </c>
      <c r="C1165" s="12">
        <v>41167</v>
      </c>
      <c r="D1165" s="13">
        <v>30800</v>
      </c>
      <c r="E1165" s="3">
        <v>5</v>
      </c>
      <c r="F1165" s="3">
        <f t="shared" si="60"/>
        <v>6160</v>
      </c>
      <c r="G1165" s="3">
        <f t="shared" si="61"/>
        <v>2012</v>
      </c>
    </row>
    <row r="1166" spans="1:7" x14ac:dyDescent="0.3">
      <c r="A1166" s="3" t="s">
        <v>11</v>
      </c>
      <c r="B1166" s="3" t="s">
        <v>9</v>
      </c>
      <c r="C1166" s="12">
        <v>41168</v>
      </c>
      <c r="D1166" s="13">
        <v>19500</v>
      </c>
      <c r="E1166" s="3">
        <v>4</v>
      </c>
      <c r="F1166" s="3">
        <f t="shared" si="60"/>
        <v>4875</v>
      </c>
      <c r="G1166" s="3">
        <f t="shared" si="61"/>
        <v>2012</v>
      </c>
    </row>
    <row r="1167" spans="1:7" x14ac:dyDescent="0.3">
      <c r="A1167" s="3" t="s">
        <v>11</v>
      </c>
      <c r="B1167" s="3" t="s">
        <v>9</v>
      </c>
      <c r="C1167" s="12">
        <v>41169</v>
      </c>
      <c r="D1167" s="13">
        <v>49000</v>
      </c>
      <c r="E1167" s="3">
        <v>10</v>
      </c>
      <c r="F1167" s="3">
        <f t="shared" si="60"/>
        <v>4900</v>
      </c>
      <c r="G1167" s="3">
        <f t="shared" si="61"/>
        <v>2012</v>
      </c>
    </row>
    <row r="1168" spans="1:7" x14ac:dyDescent="0.3">
      <c r="A1168" s="3" t="s">
        <v>11</v>
      </c>
      <c r="B1168" s="3" t="s">
        <v>9</v>
      </c>
      <c r="C1168" s="12">
        <v>41170</v>
      </c>
      <c r="D1168" s="13">
        <v>2000</v>
      </c>
      <c r="E1168" s="3">
        <v>1</v>
      </c>
      <c r="F1168" s="3">
        <f t="shared" si="60"/>
        <v>2000</v>
      </c>
      <c r="G1168" s="3">
        <f t="shared" si="61"/>
        <v>2012</v>
      </c>
    </row>
    <row r="1169" spans="1:7" x14ac:dyDescent="0.3">
      <c r="A1169" s="3" t="s">
        <v>11</v>
      </c>
      <c r="B1169" s="3" t="s">
        <v>9</v>
      </c>
      <c r="C1169" s="12">
        <v>41173</v>
      </c>
      <c r="D1169" s="13">
        <v>23700</v>
      </c>
      <c r="E1169" s="3">
        <v>6</v>
      </c>
      <c r="F1169" s="3">
        <f t="shared" si="60"/>
        <v>3950</v>
      </c>
      <c r="G1169" s="3">
        <f t="shared" si="61"/>
        <v>2012</v>
      </c>
    </row>
    <row r="1170" spans="1:7" x14ac:dyDescent="0.3">
      <c r="A1170" s="3" t="s">
        <v>11</v>
      </c>
      <c r="B1170" s="3" t="s">
        <v>9</v>
      </c>
      <c r="C1170" s="12">
        <v>41174</v>
      </c>
      <c r="D1170" s="13">
        <v>37000</v>
      </c>
      <c r="E1170" s="3">
        <v>10</v>
      </c>
      <c r="F1170" s="3">
        <f t="shared" si="60"/>
        <v>3700</v>
      </c>
      <c r="G1170" s="3">
        <f t="shared" si="61"/>
        <v>2012</v>
      </c>
    </row>
    <row r="1171" spans="1:7" x14ac:dyDescent="0.3">
      <c r="A1171" s="3" t="s">
        <v>11</v>
      </c>
      <c r="B1171" s="3" t="s">
        <v>9</v>
      </c>
      <c r="C1171" s="12">
        <v>41177</v>
      </c>
      <c r="D1171" s="13">
        <v>36000</v>
      </c>
      <c r="E1171" s="3">
        <v>8</v>
      </c>
      <c r="F1171" s="3">
        <f t="shared" si="60"/>
        <v>4500</v>
      </c>
      <c r="G1171" s="3">
        <f t="shared" si="61"/>
        <v>2012</v>
      </c>
    </row>
    <row r="1172" spans="1:7" x14ac:dyDescent="0.3">
      <c r="A1172" s="3" t="s">
        <v>11</v>
      </c>
      <c r="B1172" s="3" t="s">
        <v>9</v>
      </c>
      <c r="C1172" s="12">
        <v>41182</v>
      </c>
      <c r="D1172" s="13">
        <v>20500</v>
      </c>
      <c r="E1172" s="3">
        <v>7</v>
      </c>
      <c r="F1172" s="3">
        <f t="shared" si="60"/>
        <v>2928.5714285714284</v>
      </c>
      <c r="G1172" s="3">
        <f t="shared" si="61"/>
        <v>2012</v>
      </c>
    </row>
    <row r="1173" spans="1:7" x14ac:dyDescent="0.3">
      <c r="A1173" s="3" t="s">
        <v>11</v>
      </c>
      <c r="B1173" s="3" t="s">
        <v>9</v>
      </c>
      <c r="C1173" s="12">
        <v>41184</v>
      </c>
      <c r="D1173" s="13">
        <v>13000</v>
      </c>
      <c r="E1173" s="3">
        <v>3</v>
      </c>
      <c r="F1173" s="3">
        <f t="shared" si="60"/>
        <v>4333.333333333333</v>
      </c>
      <c r="G1173" s="3">
        <f t="shared" si="61"/>
        <v>2012</v>
      </c>
    </row>
    <row r="1174" spans="1:7" x14ac:dyDescent="0.3">
      <c r="A1174" s="3" t="s">
        <v>11</v>
      </c>
      <c r="B1174" s="3" t="s">
        <v>9</v>
      </c>
      <c r="C1174" s="12">
        <v>41187</v>
      </c>
      <c r="D1174" s="13">
        <v>31000</v>
      </c>
      <c r="E1174" s="3">
        <v>7</v>
      </c>
      <c r="F1174" s="3">
        <f t="shared" si="60"/>
        <v>4428.5714285714284</v>
      </c>
      <c r="G1174" s="3">
        <f t="shared" si="61"/>
        <v>2012</v>
      </c>
    </row>
    <row r="1175" spans="1:7" x14ac:dyDescent="0.3">
      <c r="A1175" s="3" t="s">
        <v>11</v>
      </c>
      <c r="B1175" s="3" t="s">
        <v>9</v>
      </c>
      <c r="C1175" s="12">
        <v>41189</v>
      </c>
      <c r="D1175" s="13">
        <v>15100</v>
      </c>
      <c r="E1175" s="3">
        <v>4</v>
      </c>
      <c r="F1175" s="3">
        <f t="shared" si="60"/>
        <v>3775</v>
      </c>
      <c r="G1175" s="3">
        <f t="shared" si="61"/>
        <v>2012</v>
      </c>
    </row>
    <row r="1176" spans="1:7" x14ac:dyDescent="0.3">
      <c r="A1176" s="3" t="s">
        <v>11</v>
      </c>
      <c r="B1176" s="3" t="s">
        <v>9</v>
      </c>
      <c r="C1176" s="12">
        <v>41190</v>
      </c>
      <c r="D1176" s="13">
        <v>19500</v>
      </c>
      <c r="E1176" s="3">
        <v>3</v>
      </c>
      <c r="F1176" s="3">
        <f t="shared" si="60"/>
        <v>6500</v>
      </c>
      <c r="G1176" s="3">
        <f t="shared" si="61"/>
        <v>2012</v>
      </c>
    </row>
    <row r="1177" spans="1:7" x14ac:dyDescent="0.3">
      <c r="A1177" s="3" t="s">
        <v>11</v>
      </c>
      <c r="B1177" s="3" t="s">
        <v>9</v>
      </c>
      <c r="C1177" s="12">
        <v>41191</v>
      </c>
      <c r="D1177" s="13">
        <v>51500</v>
      </c>
      <c r="E1177" s="3">
        <v>10</v>
      </c>
      <c r="F1177" s="3">
        <f t="shared" si="60"/>
        <v>5150</v>
      </c>
      <c r="G1177" s="3">
        <f t="shared" si="61"/>
        <v>2012</v>
      </c>
    </row>
    <row r="1178" spans="1:7" x14ac:dyDescent="0.3">
      <c r="A1178" s="3" t="s">
        <v>11</v>
      </c>
      <c r="B1178" s="3" t="s">
        <v>9</v>
      </c>
      <c r="C1178" s="12">
        <v>41194</v>
      </c>
      <c r="D1178" s="13">
        <v>20500</v>
      </c>
      <c r="E1178" s="3">
        <v>8</v>
      </c>
      <c r="F1178" s="3">
        <f t="shared" si="60"/>
        <v>2562.5</v>
      </c>
      <c r="G1178" s="3">
        <f t="shared" si="61"/>
        <v>2012</v>
      </c>
    </row>
    <row r="1179" spans="1:7" x14ac:dyDescent="0.3">
      <c r="A1179" s="3" t="s">
        <v>11</v>
      </c>
      <c r="B1179" s="3" t="s">
        <v>9</v>
      </c>
      <c r="C1179" s="12">
        <v>41195</v>
      </c>
      <c r="D1179" s="13">
        <v>3500</v>
      </c>
      <c r="E1179" s="3">
        <v>2</v>
      </c>
      <c r="F1179" s="3">
        <f t="shared" si="60"/>
        <v>1750</v>
      </c>
      <c r="G1179" s="3">
        <f t="shared" si="61"/>
        <v>2012</v>
      </c>
    </row>
    <row r="1180" spans="1:7" x14ac:dyDescent="0.3">
      <c r="A1180" s="3" t="s">
        <v>11</v>
      </c>
      <c r="B1180" s="3" t="s">
        <v>9</v>
      </c>
      <c r="C1180" s="12">
        <v>41196</v>
      </c>
      <c r="D1180" s="13">
        <v>10000</v>
      </c>
      <c r="E1180" s="3">
        <v>6</v>
      </c>
      <c r="F1180" s="3">
        <f t="shared" si="60"/>
        <v>1666.6666666666667</v>
      </c>
      <c r="G1180" s="3">
        <f t="shared" si="61"/>
        <v>2012</v>
      </c>
    </row>
    <row r="1181" spans="1:7" x14ac:dyDescent="0.3">
      <c r="A1181" s="3" t="s">
        <v>11</v>
      </c>
      <c r="B1181" s="3" t="s">
        <v>9</v>
      </c>
      <c r="C1181" s="12">
        <v>41197</v>
      </c>
      <c r="D1181" s="13">
        <v>46500</v>
      </c>
      <c r="E1181" s="3">
        <v>10</v>
      </c>
      <c r="F1181" s="3">
        <f t="shared" si="60"/>
        <v>4650</v>
      </c>
      <c r="G1181" s="3">
        <f t="shared" si="61"/>
        <v>2012</v>
      </c>
    </row>
    <row r="1182" spans="1:7" x14ac:dyDescent="0.3">
      <c r="A1182" s="3" t="s">
        <v>11</v>
      </c>
      <c r="B1182" s="3" t="s">
        <v>9</v>
      </c>
      <c r="C1182" s="12">
        <v>41198</v>
      </c>
      <c r="D1182" s="13">
        <v>31500</v>
      </c>
      <c r="E1182" s="3">
        <v>4</v>
      </c>
      <c r="F1182" s="3">
        <f t="shared" si="60"/>
        <v>7875</v>
      </c>
      <c r="G1182" s="3">
        <f t="shared" si="61"/>
        <v>2012</v>
      </c>
    </row>
    <row r="1183" spans="1:7" x14ac:dyDescent="0.3">
      <c r="A1183" s="3" t="s">
        <v>11</v>
      </c>
      <c r="B1183" s="3" t="s">
        <v>9</v>
      </c>
      <c r="C1183" s="12">
        <v>41201</v>
      </c>
      <c r="D1183" s="13">
        <v>31000</v>
      </c>
      <c r="E1183" s="3">
        <v>8</v>
      </c>
      <c r="F1183" s="3">
        <f t="shared" si="60"/>
        <v>3875</v>
      </c>
      <c r="G1183" s="3">
        <f t="shared" si="61"/>
        <v>2012</v>
      </c>
    </row>
    <row r="1184" spans="1:7" x14ac:dyDescent="0.3">
      <c r="A1184" s="3" t="s">
        <v>11</v>
      </c>
      <c r="B1184" s="3" t="s">
        <v>9</v>
      </c>
      <c r="C1184" s="12">
        <v>41202</v>
      </c>
      <c r="D1184" s="13">
        <v>37000</v>
      </c>
      <c r="E1184" s="3">
        <v>9</v>
      </c>
      <c r="F1184" s="3">
        <f t="shared" si="60"/>
        <v>4111.1111111111113</v>
      </c>
      <c r="G1184" s="3">
        <f t="shared" si="61"/>
        <v>2012</v>
      </c>
    </row>
    <row r="1185" spans="1:7" x14ac:dyDescent="0.3">
      <c r="A1185" s="3" t="s">
        <v>11</v>
      </c>
      <c r="B1185" s="3" t="s">
        <v>9</v>
      </c>
      <c r="C1185" s="12">
        <v>41203</v>
      </c>
      <c r="D1185" s="13">
        <v>13500</v>
      </c>
      <c r="E1185" s="3">
        <v>3</v>
      </c>
      <c r="F1185" s="3">
        <f t="shared" si="60"/>
        <v>4500</v>
      </c>
      <c r="G1185" s="3">
        <f t="shared" si="61"/>
        <v>2012</v>
      </c>
    </row>
    <row r="1186" spans="1:7" x14ac:dyDescent="0.3">
      <c r="A1186" s="3" t="s">
        <v>11</v>
      </c>
      <c r="B1186" s="3" t="s">
        <v>9</v>
      </c>
      <c r="C1186" s="12">
        <v>41204</v>
      </c>
      <c r="D1186" s="13">
        <v>29500</v>
      </c>
      <c r="E1186" s="3">
        <v>8</v>
      </c>
      <c r="F1186" s="3">
        <f t="shared" si="60"/>
        <v>3687.5</v>
      </c>
      <c r="G1186" s="3">
        <f t="shared" si="61"/>
        <v>2012</v>
      </c>
    </row>
    <row r="1187" spans="1:7" x14ac:dyDescent="0.3">
      <c r="A1187" s="3" t="s">
        <v>11</v>
      </c>
      <c r="B1187" s="3" t="s">
        <v>9</v>
      </c>
      <c r="C1187" s="12">
        <v>41205</v>
      </c>
      <c r="D1187" s="13">
        <v>3000</v>
      </c>
      <c r="E1187" s="3">
        <v>1</v>
      </c>
      <c r="F1187" s="3">
        <f t="shared" si="60"/>
        <v>3000</v>
      </c>
      <c r="G1187" s="3">
        <f t="shared" si="61"/>
        <v>2012</v>
      </c>
    </row>
    <row r="1188" spans="1:7" x14ac:dyDescent="0.3">
      <c r="A1188" s="3" t="s">
        <v>11</v>
      </c>
      <c r="B1188" s="3" t="s">
        <v>9</v>
      </c>
      <c r="C1188" s="12">
        <v>41208</v>
      </c>
      <c r="D1188" s="13">
        <v>71700</v>
      </c>
      <c r="E1188" s="3">
        <v>14</v>
      </c>
      <c r="F1188" s="3">
        <f t="shared" si="60"/>
        <v>5121.4285714285716</v>
      </c>
      <c r="G1188" s="3">
        <f t="shared" si="61"/>
        <v>2012</v>
      </c>
    </row>
    <row r="1189" spans="1:7" x14ac:dyDescent="0.3">
      <c r="A1189" s="3" t="s">
        <v>11</v>
      </c>
      <c r="B1189" s="3" t="s">
        <v>9</v>
      </c>
      <c r="C1189" s="12">
        <v>41210</v>
      </c>
      <c r="D1189" s="13">
        <v>15000</v>
      </c>
      <c r="E1189" s="3">
        <v>1</v>
      </c>
      <c r="F1189" s="3">
        <f t="shared" si="60"/>
        <v>15000</v>
      </c>
      <c r="G1189" s="3">
        <f t="shared" si="61"/>
        <v>2012</v>
      </c>
    </row>
    <row r="1190" spans="1:7" x14ac:dyDescent="0.3">
      <c r="A1190" s="3" t="s">
        <v>11</v>
      </c>
      <c r="B1190" s="3" t="s">
        <v>9</v>
      </c>
      <c r="C1190" s="12">
        <v>41212</v>
      </c>
      <c r="D1190" s="13">
        <v>3000</v>
      </c>
      <c r="E1190" s="3">
        <v>1</v>
      </c>
      <c r="F1190" s="3">
        <f t="shared" si="60"/>
        <v>3000</v>
      </c>
      <c r="G1190" s="3">
        <f t="shared" si="61"/>
        <v>2012</v>
      </c>
    </row>
    <row r="1191" spans="1:7" x14ac:dyDescent="0.3">
      <c r="A1191" s="3" t="s">
        <v>11</v>
      </c>
      <c r="B1191" s="3" t="s">
        <v>9</v>
      </c>
      <c r="C1191" s="12">
        <v>41215</v>
      </c>
      <c r="D1191" s="13">
        <v>21000</v>
      </c>
      <c r="E1191" s="3">
        <v>5</v>
      </c>
      <c r="F1191" s="3">
        <f t="shared" si="60"/>
        <v>4200</v>
      </c>
      <c r="G1191" s="3">
        <f t="shared" si="61"/>
        <v>2012</v>
      </c>
    </row>
    <row r="1192" spans="1:7" x14ac:dyDescent="0.3">
      <c r="A1192" s="3" t="s">
        <v>11</v>
      </c>
      <c r="B1192" s="3" t="s">
        <v>9</v>
      </c>
      <c r="C1192" s="12">
        <v>41216</v>
      </c>
      <c r="D1192" s="13">
        <v>1000</v>
      </c>
      <c r="E1192" s="3">
        <v>1</v>
      </c>
      <c r="F1192" s="3">
        <f t="shared" si="60"/>
        <v>1000</v>
      </c>
      <c r="G1192" s="3">
        <f t="shared" si="61"/>
        <v>2012</v>
      </c>
    </row>
    <row r="1193" spans="1:7" x14ac:dyDescent="0.3">
      <c r="A1193" s="3" t="s">
        <v>11</v>
      </c>
      <c r="B1193" s="3" t="s">
        <v>9</v>
      </c>
      <c r="C1193" s="12">
        <v>41217</v>
      </c>
      <c r="D1193" s="13">
        <v>8000</v>
      </c>
      <c r="E1193" s="3">
        <v>3</v>
      </c>
      <c r="F1193" s="3">
        <f t="shared" si="60"/>
        <v>2666.6666666666665</v>
      </c>
      <c r="G1193" s="3">
        <f t="shared" si="61"/>
        <v>2012</v>
      </c>
    </row>
    <row r="1194" spans="1:7" x14ac:dyDescent="0.3">
      <c r="A1194" s="3" t="s">
        <v>11</v>
      </c>
      <c r="B1194" s="3" t="s">
        <v>9</v>
      </c>
      <c r="C1194" s="12">
        <v>41218</v>
      </c>
      <c r="D1194" s="13">
        <v>60700</v>
      </c>
      <c r="E1194" s="3">
        <v>10</v>
      </c>
      <c r="F1194" s="3">
        <f t="shared" si="60"/>
        <v>6070</v>
      </c>
      <c r="G1194" s="3">
        <f t="shared" si="61"/>
        <v>2012</v>
      </c>
    </row>
    <row r="1195" spans="1:7" x14ac:dyDescent="0.3">
      <c r="A1195" s="3" t="s">
        <v>11</v>
      </c>
      <c r="B1195" s="3" t="s">
        <v>9</v>
      </c>
      <c r="C1195" s="12">
        <v>41222</v>
      </c>
      <c r="D1195" s="13">
        <v>59900</v>
      </c>
      <c r="E1195" s="3">
        <v>17</v>
      </c>
      <c r="F1195" s="3">
        <f t="shared" si="60"/>
        <v>3523.5294117647059</v>
      </c>
      <c r="G1195" s="3">
        <f t="shared" si="61"/>
        <v>2012</v>
      </c>
    </row>
    <row r="1196" spans="1:7" x14ac:dyDescent="0.3">
      <c r="A1196" s="3" t="s">
        <v>11</v>
      </c>
      <c r="B1196" s="3" t="s">
        <v>9</v>
      </c>
      <c r="C1196" s="12">
        <v>41223</v>
      </c>
      <c r="D1196" s="13">
        <v>15000</v>
      </c>
      <c r="E1196" s="3">
        <v>6</v>
      </c>
      <c r="F1196" s="3">
        <f t="shared" si="60"/>
        <v>2500</v>
      </c>
      <c r="G1196" s="3">
        <f t="shared" si="61"/>
        <v>2012</v>
      </c>
    </row>
    <row r="1197" spans="1:7" x14ac:dyDescent="0.3">
      <c r="A1197" s="3" t="s">
        <v>11</v>
      </c>
      <c r="B1197" s="3" t="s">
        <v>9</v>
      </c>
      <c r="C1197" s="12">
        <v>41224</v>
      </c>
      <c r="D1197" s="13">
        <v>9000</v>
      </c>
      <c r="E1197" s="3">
        <v>2</v>
      </c>
      <c r="F1197" s="3">
        <f t="shared" si="60"/>
        <v>4500</v>
      </c>
      <c r="G1197" s="3">
        <f t="shared" si="61"/>
        <v>2012</v>
      </c>
    </row>
    <row r="1198" spans="1:7" x14ac:dyDescent="0.3">
      <c r="A1198" s="3" t="s">
        <v>11</v>
      </c>
      <c r="B1198" s="3" t="s">
        <v>9</v>
      </c>
      <c r="C1198" s="12">
        <v>41225</v>
      </c>
      <c r="D1198" s="13">
        <v>37000</v>
      </c>
      <c r="E1198" s="3">
        <v>7</v>
      </c>
      <c r="F1198" s="3">
        <f t="shared" si="60"/>
        <v>5285.7142857142853</v>
      </c>
      <c r="G1198" s="3">
        <f t="shared" si="61"/>
        <v>2012</v>
      </c>
    </row>
    <row r="1199" spans="1:7" x14ac:dyDescent="0.3">
      <c r="A1199" s="3" t="s">
        <v>11</v>
      </c>
      <c r="B1199" s="3" t="s">
        <v>9</v>
      </c>
      <c r="C1199" s="12">
        <v>41226</v>
      </c>
      <c r="D1199" s="13">
        <v>11000</v>
      </c>
      <c r="E1199" s="3">
        <v>5</v>
      </c>
      <c r="F1199" s="3">
        <f t="shared" si="60"/>
        <v>2200</v>
      </c>
      <c r="G1199" s="3">
        <f t="shared" si="61"/>
        <v>2012</v>
      </c>
    </row>
    <row r="1200" spans="1:7" x14ac:dyDescent="0.3">
      <c r="A1200" s="3" t="s">
        <v>11</v>
      </c>
      <c r="B1200" s="3" t="s">
        <v>9</v>
      </c>
      <c r="C1200" s="12">
        <v>41229</v>
      </c>
      <c r="D1200" s="13">
        <v>36900</v>
      </c>
      <c r="E1200" s="3">
        <v>7</v>
      </c>
      <c r="F1200" s="3">
        <f t="shared" si="60"/>
        <v>5271.4285714285716</v>
      </c>
      <c r="G1200" s="3">
        <f t="shared" si="61"/>
        <v>2012</v>
      </c>
    </row>
    <row r="1201" spans="1:7" x14ac:dyDescent="0.3">
      <c r="A1201" s="3" t="s">
        <v>11</v>
      </c>
      <c r="B1201" s="3" t="s">
        <v>9</v>
      </c>
      <c r="C1201" s="12">
        <v>41230</v>
      </c>
      <c r="D1201" s="13">
        <v>7000</v>
      </c>
      <c r="E1201" s="3">
        <v>3</v>
      </c>
      <c r="F1201" s="3">
        <f t="shared" si="60"/>
        <v>2333.3333333333335</v>
      </c>
      <c r="G1201" s="3">
        <f t="shared" si="61"/>
        <v>2012</v>
      </c>
    </row>
    <row r="1202" spans="1:7" x14ac:dyDescent="0.3">
      <c r="A1202" s="3" t="s">
        <v>11</v>
      </c>
      <c r="B1202" s="3" t="s">
        <v>9</v>
      </c>
      <c r="C1202" s="12">
        <v>41231</v>
      </c>
      <c r="D1202" s="13">
        <v>29000</v>
      </c>
      <c r="E1202" s="3">
        <v>4</v>
      </c>
      <c r="F1202" s="3">
        <f t="shared" si="60"/>
        <v>7250</v>
      </c>
      <c r="G1202" s="3">
        <f t="shared" si="61"/>
        <v>2012</v>
      </c>
    </row>
    <row r="1203" spans="1:7" x14ac:dyDescent="0.3">
      <c r="A1203" s="3" t="s">
        <v>11</v>
      </c>
      <c r="B1203" s="3" t="s">
        <v>9</v>
      </c>
      <c r="C1203" s="12">
        <v>41232</v>
      </c>
      <c r="D1203" s="13">
        <v>18000</v>
      </c>
      <c r="E1203" s="3">
        <v>3</v>
      </c>
      <c r="F1203" s="3">
        <f t="shared" si="60"/>
        <v>6000</v>
      </c>
      <c r="G1203" s="3">
        <f t="shared" si="61"/>
        <v>2012</v>
      </c>
    </row>
    <row r="1204" spans="1:7" x14ac:dyDescent="0.3">
      <c r="A1204" s="3" t="s">
        <v>11</v>
      </c>
      <c r="B1204" s="3" t="s">
        <v>9</v>
      </c>
      <c r="C1204" s="12">
        <v>41233</v>
      </c>
      <c r="D1204" s="13">
        <v>26700</v>
      </c>
      <c r="E1204" s="3">
        <v>10</v>
      </c>
      <c r="F1204" s="3">
        <f t="shared" si="60"/>
        <v>2670</v>
      </c>
      <c r="G1204" s="3">
        <f t="shared" si="61"/>
        <v>2012</v>
      </c>
    </row>
    <row r="1205" spans="1:7" x14ac:dyDescent="0.3">
      <c r="A1205" s="3" t="s">
        <v>11</v>
      </c>
      <c r="B1205" s="3" t="s">
        <v>9</v>
      </c>
      <c r="C1205" s="12">
        <v>41236</v>
      </c>
      <c r="D1205" s="13">
        <v>9500</v>
      </c>
      <c r="E1205" s="3">
        <v>4</v>
      </c>
      <c r="F1205" s="3">
        <f t="shared" si="60"/>
        <v>2375</v>
      </c>
      <c r="G1205" s="3">
        <f t="shared" si="61"/>
        <v>2012</v>
      </c>
    </row>
    <row r="1206" spans="1:7" x14ac:dyDescent="0.3">
      <c r="A1206" s="3" t="s">
        <v>11</v>
      </c>
      <c r="B1206" s="3" t="s">
        <v>9</v>
      </c>
      <c r="C1206" s="12">
        <v>41237</v>
      </c>
      <c r="D1206" s="13">
        <v>103700</v>
      </c>
      <c r="E1206" s="3">
        <v>14</v>
      </c>
      <c r="F1206" s="3">
        <f t="shared" si="60"/>
        <v>7407.1428571428569</v>
      </c>
      <c r="G1206" s="3">
        <f t="shared" si="61"/>
        <v>2012</v>
      </c>
    </row>
    <row r="1207" spans="1:7" x14ac:dyDescent="0.3">
      <c r="A1207" s="3" t="s">
        <v>11</v>
      </c>
      <c r="B1207" s="3" t="s">
        <v>9</v>
      </c>
      <c r="C1207" s="12">
        <v>41238</v>
      </c>
      <c r="D1207" s="13">
        <v>5000</v>
      </c>
      <c r="E1207" s="3">
        <v>1</v>
      </c>
      <c r="F1207" s="3">
        <f t="shared" si="60"/>
        <v>5000</v>
      </c>
      <c r="G1207" s="3">
        <f t="shared" si="61"/>
        <v>2012</v>
      </c>
    </row>
    <row r="1208" spans="1:7" x14ac:dyDescent="0.3">
      <c r="A1208" s="3" t="s">
        <v>11</v>
      </c>
      <c r="B1208" s="3" t="s">
        <v>9</v>
      </c>
      <c r="C1208" s="12">
        <v>41240</v>
      </c>
      <c r="D1208" s="13">
        <v>31000</v>
      </c>
      <c r="E1208" s="3">
        <v>8</v>
      </c>
      <c r="F1208" s="3">
        <f t="shared" si="60"/>
        <v>3875</v>
      </c>
      <c r="G1208" s="3">
        <f t="shared" si="61"/>
        <v>2012</v>
      </c>
    </row>
    <row r="1209" spans="1:7" x14ac:dyDescent="0.3">
      <c r="A1209" s="3" t="s">
        <v>11</v>
      </c>
      <c r="B1209" s="3" t="s">
        <v>9</v>
      </c>
      <c r="C1209" s="12">
        <v>41243</v>
      </c>
      <c r="D1209" s="13">
        <v>6600</v>
      </c>
      <c r="E1209" s="3">
        <v>3</v>
      </c>
      <c r="F1209" s="3">
        <f t="shared" si="60"/>
        <v>2200</v>
      </c>
      <c r="G1209" s="3">
        <f t="shared" si="61"/>
        <v>2012</v>
      </c>
    </row>
    <row r="1210" spans="1:7" x14ac:dyDescent="0.3">
      <c r="A1210" s="3" t="s">
        <v>11</v>
      </c>
      <c r="B1210" s="3" t="s">
        <v>9</v>
      </c>
      <c r="C1210" s="12">
        <v>41250</v>
      </c>
      <c r="D1210" s="13">
        <v>55800</v>
      </c>
      <c r="E1210" s="3">
        <v>14</v>
      </c>
      <c r="F1210" s="3">
        <f t="shared" si="60"/>
        <v>3985.7142857142858</v>
      </c>
      <c r="G1210" s="3">
        <f t="shared" si="61"/>
        <v>2012</v>
      </c>
    </row>
    <row r="1211" spans="1:7" x14ac:dyDescent="0.3">
      <c r="A1211" s="3" t="s">
        <v>11</v>
      </c>
      <c r="B1211" s="3" t="s">
        <v>9</v>
      </c>
      <c r="C1211" s="12">
        <v>41258</v>
      </c>
      <c r="D1211" s="13">
        <v>22600</v>
      </c>
      <c r="E1211" s="3">
        <v>6</v>
      </c>
      <c r="F1211" s="3">
        <f t="shared" si="60"/>
        <v>3766.6666666666665</v>
      </c>
      <c r="G1211" s="3">
        <f t="shared" si="61"/>
        <v>2012</v>
      </c>
    </row>
    <row r="1212" spans="1:7" x14ac:dyDescent="0.3">
      <c r="A1212" s="3" t="s">
        <v>11</v>
      </c>
      <c r="B1212" s="3" t="s">
        <v>9</v>
      </c>
      <c r="C1212" s="12">
        <v>41257</v>
      </c>
      <c r="D1212" s="13">
        <v>37500</v>
      </c>
      <c r="E1212" s="3">
        <v>8</v>
      </c>
      <c r="F1212" s="3">
        <f t="shared" si="60"/>
        <v>4687.5</v>
      </c>
      <c r="G1212" s="3">
        <f t="shared" si="61"/>
        <v>2012</v>
      </c>
    </row>
    <row r="1213" spans="1:7" x14ac:dyDescent="0.3">
      <c r="A1213" s="3" t="s">
        <v>11</v>
      </c>
      <c r="B1213" s="3" t="s">
        <v>9</v>
      </c>
      <c r="C1213" s="12">
        <v>41261</v>
      </c>
      <c r="D1213" s="13">
        <v>34100</v>
      </c>
      <c r="E1213" s="3">
        <v>8</v>
      </c>
      <c r="F1213" s="3">
        <f t="shared" si="60"/>
        <v>4262.5</v>
      </c>
      <c r="G1213" s="3">
        <f t="shared" si="61"/>
        <v>2012</v>
      </c>
    </row>
    <row r="1214" spans="1:7" x14ac:dyDescent="0.3">
      <c r="A1214" s="3" t="s">
        <v>11</v>
      </c>
      <c r="B1214" s="3" t="s">
        <v>9</v>
      </c>
      <c r="C1214" s="12">
        <v>41265</v>
      </c>
      <c r="D1214" s="13">
        <v>27500</v>
      </c>
      <c r="E1214" s="3">
        <v>5</v>
      </c>
      <c r="F1214" s="3">
        <f t="shared" si="60"/>
        <v>5500</v>
      </c>
      <c r="G1214" s="3">
        <f t="shared" si="61"/>
        <v>2012</v>
      </c>
    </row>
    <row r="1215" spans="1:7" x14ac:dyDescent="0.3">
      <c r="A1215" s="3" t="s">
        <v>11</v>
      </c>
      <c r="B1215" s="3" t="s">
        <v>9</v>
      </c>
      <c r="C1215" s="12">
        <v>41267</v>
      </c>
      <c r="D1215" s="13">
        <v>44500</v>
      </c>
      <c r="E1215" s="3">
        <v>10</v>
      </c>
      <c r="F1215" s="3">
        <f t="shared" si="60"/>
        <v>4450</v>
      </c>
      <c r="G1215" s="3">
        <f t="shared" si="61"/>
        <v>2012</v>
      </c>
    </row>
    <row r="1216" spans="1:7" x14ac:dyDescent="0.3">
      <c r="A1216" s="3" t="s">
        <v>11</v>
      </c>
      <c r="B1216" s="3" t="s">
        <v>9</v>
      </c>
      <c r="C1216" s="12">
        <v>41253</v>
      </c>
      <c r="D1216" s="13">
        <v>11000</v>
      </c>
      <c r="E1216" s="3">
        <v>3</v>
      </c>
      <c r="F1216" s="3">
        <f t="shared" si="60"/>
        <v>3666.6666666666665</v>
      </c>
      <c r="G1216" s="3">
        <f t="shared" si="61"/>
        <v>2012</v>
      </c>
    </row>
    <row r="1217" spans="1:7" x14ac:dyDescent="0.3">
      <c r="A1217" s="3" t="s">
        <v>11</v>
      </c>
      <c r="B1217" s="3" t="s">
        <v>9</v>
      </c>
      <c r="C1217" s="12">
        <v>41247</v>
      </c>
      <c r="D1217" s="13">
        <v>24400</v>
      </c>
      <c r="E1217" s="3">
        <v>6</v>
      </c>
      <c r="F1217" s="3">
        <f t="shared" si="60"/>
        <v>4066.6666666666665</v>
      </c>
      <c r="G1217" s="3">
        <f t="shared" si="61"/>
        <v>2012</v>
      </c>
    </row>
    <row r="1218" spans="1:7" x14ac:dyDescent="0.3">
      <c r="A1218" s="3" t="s">
        <v>11</v>
      </c>
      <c r="B1218" s="3" t="s">
        <v>9</v>
      </c>
      <c r="C1218" s="12">
        <v>41264</v>
      </c>
      <c r="D1218" s="13">
        <v>22900</v>
      </c>
      <c r="E1218" s="3">
        <v>6</v>
      </c>
      <c r="F1218" s="3">
        <f t="shared" ref="F1218:F1281" si="62">D1218/E1218</f>
        <v>3816.6666666666665</v>
      </c>
      <c r="G1218" s="3">
        <f t="shared" si="61"/>
        <v>2012</v>
      </c>
    </row>
    <row r="1219" spans="1:7" x14ac:dyDescent="0.3">
      <c r="A1219" s="3" t="s">
        <v>11</v>
      </c>
      <c r="B1219" s="3" t="s">
        <v>9</v>
      </c>
      <c r="C1219" s="12">
        <v>41266</v>
      </c>
      <c r="D1219" s="13">
        <v>7000</v>
      </c>
      <c r="E1219" s="3">
        <v>1</v>
      </c>
      <c r="F1219" s="3">
        <f t="shared" si="62"/>
        <v>7000</v>
      </c>
      <c r="G1219" s="3">
        <f t="shared" ref="G1219:G1282" si="63">YEAR(C1219)</f>
        <v>2012</v>
      </c>
    </row>
    <row r="1220" spans="1:7" x14ac:dyDescent="0.3">
      <c r="A1220" s="3" t="s">
        <v>11</v>
      </c>
      <c r="B1220" s="3" t="s">
        <v>9</v>
      </c>
      <c r="C1220" s="12">
        <v>41272</v>
      </c>
      <c r="D1220" s="13">
        <v>82500</v>
      </c>
      <c r="E1220" s="3">
        <v>8</v>
      </c>
      <c r="F1220" s="3">
        <f t="shared" si="62"/>
        <v>10312.5</v>
      </c>
      <c r="G1220" s="3">
        <f t="shared" si="63"/>
        <v>2012</v>
      </c>
    </row>
    <row r="1221" spans="1:7" x14ac:dyDescent="0.3">
      <c r="A1221" s="3" t="s">
        <v>11</v>
      </c>
      <c r="B1221" s="3" t="s">
        <v>9</v>
      </c>
      <c r="C1221" s="12">
        <v>41254</v>
      </c>
      <c r="D1221" s="13">
        <v>15000</v>
      </c>
      <c r="E1221" s="3">
        <v>2</v>
      </c>
      <c r="F1221" s="3">
        <f t="shared" si="62"/>
        <v>7500</v>
      </c>
      <c r="G1221" s="3">
        <f t="shared" si="63"/>
        <v>2012</v>
      </c>
    </row>
    <row r="1222" spans="1:7" x14ac:dyDescent="0.3">
      <c r="A1222" s="3" t="s">
        <v>11</v>
      </c>
      <c r="B1222" s="3" t="s">
        <v>9</v>
      </c>
      <c r="C1222" s="12">
        <v>41251</v>
      </c>
      <c r="D1222" s="13">
        <v>3000</v>
      </c>
      <c r="E1222" s="3">
        <v>1</v>
      </c>
      <c r="F1222" s="3">
        <f t="shared" si="62"/>
        <v>3000</v>
      </c>
      <c r="G1222" s="3">
        <f t="shared" si="63"/>
        <v>2012</v>
      </c>
    </row>
    <row r="1223" spans="1:7" x14ac:dyDescent="0.3">
      <c r="A1223" s="3" t="s">
        <v>11</v>
      </c>
      <c r="B1223" s="3" t="s">
        <v>9</v>
      </c>
      <c r="C1223" s="12">
        <v>41245</v>
      </c>
      <c r="D1223" s="13">
        <v>3500</v>
      </c>
      <c r="E1223" s="3">
        <v>3</v>
      </c>
      <c r="F1223" s="3">
        <f t="shared" si="62"/>
        <v>1166.6666666666667</v>
      </c>
      <c r="G1223" s="3">
        <f t="shared" si="63"/>
        <v>2012</v>
      </c>
    </row>
    <row r="1224" spans="1:7" x14ac:dyDescent="0.3">
      <c r="A1224" s="3" t="s">
        <v>11</v>
      </c>
      <c r="B1224" s="3" t="s">
        <v>9</v>
      </c>
      <c r="C1224" s="12">
        <v>41268</v>
      </c>
      <c r="D1224" s="13">
        <v>5000</v>
      </c>
      <c r="E1224" s="3">
        <v>2</v>
      </c>
      <c r="F1224" s="3">
        <f t="shared" si="62"/>
        <v>2500</v>
      </c>
      <c r="G1224" s="3">
        <f t="shared" si="63"/>
        <v>2012</v>
      </c>
    </row>
    <row r="1225" spans="1:7" x14ac:dyDescent="0.3">
      <c r="A1225" s="3" t="s">
        <v>11</v>
      </c>
      <c r="B1225" s="3" t="s">
        <v>9</v>
      </c>
      <c r="C1225" s="12">
        <v>41252</v>
      </c>
      <c r="D1225" s="13">
        <v>40500</v>
      </c>
      <c r="E1225" s="3">
        <v>9</v>
      </c>
      <c r="F1225" s="3">
        <f t="shared" si="62"/>
        <v>4500</v>
      </c>
      <c r="G1225" s="3">
        <f t="shared" si="63"/>
        <v>2012</v>
      </c>
    </row>
    <row r="1226" spans="1:7" x14ac:dyDescent="0.3">
      <c r="A1226" s="3" t="s">
        <v>11</v>
      </c>
      <c r="B1226" s="3" t="s">
        <v>9</v>
      </c>
      <c r="C1226" s="12">
        <v>41246</v>
      </c>
      <c r="D1226" s="13">
        <v>800</v>
      </c>
      <c r="E1226" s="3">
        <v>1</v>
      </c>
      <c r="F1226" s="3">
        <f t="shared" si="62"/>
        <v>800</v>
      </c>
      <c r="G1226" s="3">
        <f t="shared" si="63"/>
        <v>2012</v>
      </c>
    </row>
    <row r="1227" spans="1:7" x14ac:dyDescent="0.3">
      <c r="A1227" s="3" t="s">
        <v>11</v>
      </c>
      <c r="B1227" s="3" t="s">
        <v>9</v>
      </c>
      <c r="C1227" s="12">
        <v>41273</v>
      </c>
      <c r="D1227" s="13">
        <v>7000</v>
      </c>
      <c r="E1227" s="3">
        <v>1</v>
      </c>
      <c r="F1227" s="3">
        <f t="shared" si="62"/>
        <v>7000</v>
      </c>
      <c r="G1227" s="3">
        <f t="shared" si="63"/>
        <v>2012</v>
      </c>
    </row>
    <row r="1228" spans="1:7" x14ac:dyDescent="0.3">
      <c r="A1228" s="3" t="s">
        <v>11</v>
      </c>
      <c r="B1228" s="3" t="s">
        <v>9</v>
      </c>
      <c r="C1228" s="12">
        <v>41292</v>
      </c>
      <c r="D1228" s="13">
        <v>7500</v>
      </c>
      <c r="E1228" s="3">
        <v>2</v>
      </c>
      <c r="F1228" s="3">
        <f t="shared" si="62"/>
        <v>3750</v>
      </c>
      <c r="G1228" s="3">
        <f t="shared" si="63"/>
        <v>2013</v>
      </c>
    </row>
    <row r="1229" spans="1:7" x14ac:dyDescent="0.3">
      <c r="A1229" s="3" t="s">
        <v>11</v>
      </c>
      <c r="B1229" s="3" t="s">
        <v>9</v>
      </c>
      <c r="C1229" s="12">
        <v>41286</v>
      </c>
      <c r="D1229" s="13">
        <v>36000</v>
      </c>
      <c r="E1229" s="3">
        <v>5</v>
      </c>
      <c r="F1229" s="3">
        <f t="shared" si="62"/>
        <v>7200</v>
      </c>
      <c r="G1229" s="3">
        <f t="shared" si="63"/>
        <v>2013</v>
      </c>
    </row>
    <row r="1230" spans="1:7" x14ac:dyDescent="0.3">
      <c r="A1230" s="3" t="s">
        <v>11</v>
      </c>
      <c r="B1230" s="3" t="s">
        <v>9</v>
      </c>
      <c r="C1230" s="12">
        <v>41296</v>
      </c>
      <c r="D1230" s="13">
        <v>25000</v>
      </c>
      <c r="E1230" s="3">
        <v>3</v>
      </c>
      <c r="F1230" s="3">
        <f t="shared" si="62"/>
        <v>8333.3333333333339</v>
      </c>
      <c r="G1230" s="3">
        <f t="shared" si="63"/>
        <v>2013</v>
      </c>
    </row>
    <row r="1231" spans="1:7" x14ac:dyDescent="0.3">
      <c r="A1231" s="3" t="s">
        <v>11</v>
      </c>
      <c r="B1231" s="3" t="s">
        <v>9</v>
      </c>
      <c r="C1231" s="12">
        <v>41299</v>
      </c>
      <c r="D1231" s="13">
        <v>14000</v>
      </c>
      <c r="E1231" s="3">
        <v>3</v>
      </c>
      <c r="F1231" s="3">
        <f t="shared" si="62"/>
        <v>4666.666666666667</v>
      </c>
      <c r="G1231" s="3">
        <f t="shared" si="63"/>
        <v>2013</v>
      </c>
    </row>
    <row r="1232" spans="1:7" x14ac:dyDescent="0.3">
      <c r="A1232" s="3" t="s">
        <v>11</v>
      </c>
      <c r="B1232" s="3" t="s">
        <v>9</v>
      </c>
      <c r="C1232" s="12">
        <v>41288</v>
      </c>
      <c r="D1232" s="13">
        <v>23000</v>
      </c>
      <c r="E1232" s="3">
        <v>5</v>
      </c>
      <c r="F1232" s="3">
        <f t="shared" si="62"/>
        <v>4600</v>
      </c>
      <c r="G1232" s="3">
        <f t="shared" si="63"/>
        <v>2013</v>
      </c>
    </row>
    <row r="1233" spans="1:7" x14ac:dyDescent="0.3">
      <c r="A1233" s="3" t="s">
        <v>11</v>
      </c>
      <c r="B1233" s="3" t="s">
        <v>9</v>
      </c>
      <c r="C1233" s="12">
        <v>41279</v>
      </c>
      <c r="D1233" s="13">
        <v>10500</v>
      </c>
      <c r="E1233" s="3">
        <v>4</v>
      </c>
      <c r="F1233" s="3">
        <f t="shared" si="62"/>
        <v>2625</v>
      </c>
      <c r="G1233" s="3">
        <f t="shared" si="63"/>
        <v>2013</v>
      </c>
    </row>
    <row r="1234" spans="1:7" x14ac:dyDescent="0.3">
      <c r="A1234" s="3" t="s">
        <v>11</v>
      </c>
      <c r="B1234" s="3" t="s">
        <v>9</v>
      </c>
      <c r="C1234" s="12">
        <v>41282</v>
      </c>
      <c r="D1234" s="13">
        <v>8000</v>
      </c>
      <c r="E1234" s="3">
        <v>3</v>
      </c>
      <c r="F1234" s="3">
        <f t="shared" si="62"/>
        <v>2666.6666666666665</v>
      </c>
      <c r="G1234" s="3">
        <f t="shared" si="63"/>
        <v>2013</v>
      </c>
    </row>
    <row r="1235" spans="1:7" x14ac:dyDescent="0.3">
      <c r="A1235" s="3" t="s">
        <v>11</v>
      </c>
      <c r="B1235" s="3" t="s">
        <v>9</v>
      </c>
      <c r="C1235" s="12">
        <v>41295</v>
      </c>
      <c r="D1235" s="13">
        <v>52500</v>
      </c>
      <c r="E1235" s="3">
        <v>10</v>
      </c>
      <c r="F1235" s="3">
        <f t="shared" si="62"/>
        <v>5250</v>
      </c>
      <c r="G1235" s="3">
        <f t="shared" si="63"/>
        <v>2013</v>
      </c>
    </row>
    <row r="1236" spans="1:7" x14ac:dyDescent="0.3">
      <c r="A1236" s="3" t="s">
        <v>11</v>
      </c>
      <c r="B1236" s="3" t="s">
        <v>9</v>
      </c>
      <c r="C1236" s="12">
        <v>41301</v>
      </c>
      <c r="D1236" s="13">
        <v>18000</v>
      </c>
      <c r="E1236" s="3">
        <v>4</v>
      </c>
      <c r="F1236" s="3">
        <f t="shared" si="62"/>
        <v>4500</v>
      </c>
      <c r="G1236" s="3">
        <f t="shared" si="63"/>
        <v>2013</v>
      </c>
    </row>
    <row r="1237" spans="1:7" x14ac:dyDescent="0.3">
      <c r="A1237" s="3" t="s">
        <v>11</v>
      </c>
      <c r="B1237" s="3" t="s">
        <v>9</v>
      </c>
      <c r="C1237" s="12">
        <v>41285</v>
      </c>
      <c r="D1237" s="13">
        <v>25100</v>
      </c>
      <c r="E1237" s="3">
        <v>9</v>
      </c>
      <c r="F1237" s="3">
        <f t="shared" si="62"/>
        <v>2788.8888888888887</v>
      </c>
      <c r="G1237" s="3">
        <f t="shared" si="63"/>
        <v>2013</v>
      </c>
    </row>
    <row r="1238" spans="1:7" x14ac:dyDescent="0.3">
      <c r="A1238" s="3" t="s">
        <v>11</v>
      </c>
      <c r="B1238" s="3" t="s">
        <v>9</v>
      </c>
      <c r="C1238" s="12">
        <v>41294</v>
      </c>
      <c r="D1238" s="13">
        <v>9000</v>
      </c>
      <c r="E1238" s="3">
        <v>2</v>
      </c>
      <c r="F1238" s="3">
        <f t="shared" si="62"/>
        <v>4500</v>
      </c>
      <c r="G1238" s="3">
        <f t="shared" si="63"/>
        <v>2013</v>
      </c>
    </row>
    <row r="1239" spans="1:7" x14ac:dyDescent="0.3">
      <c r="A1239" s="3" t="s">
        <v>11</v>
      </c>
      <c r="B1239" s="3" t="s">
        <v>9</v>
      </c>
      <c r="C1239" s="12">
        <v>41289</v>
      </c>
      <c r="D1239" s="13">
        <v>14000</v>
      </c>
      <c r="E1239" s="3">
        <v>4</v>
      </c>
      <c r="F1239" s="3">
        <f t="shared" si="62"/>
        <v>3500</v>
      </c>
      <c r="G1239" s="3">
        <f t="shared" si="63"/>
        <v>2013</v>
      </c>
    </row>
    <row r="1240" spans="1:7" x14ac:dyDescent="0.3">
      <c r="A1240" s="3" t="s">
        <v>11</v>
      </c>
      <c r="B1240" s="3" t="s">
        <v>9</v>
      </c>
      <c r="C1240" s="12">
        <v>41300</v>
      </c>
      <c r="D1240" s="13">
        <v>4000</v>
      </c>
      <c r="E1240" s="3">
        <v>2</v>
      </c>
      <c r="F1240" s="3">
        <f t="shared" si="62"/>
        <v>2000</v>
      </c>
      <c r="G1240" s="3">
        <f t="shared" si="63"/>
        <v>2013</v>
      </c>
    </row>
    <row r="1241" spans="1:7" x14ac:dyDescent="0.3">
      <c r="A1241" s="3" t="s">
        <v>11</v>
      </c>
      <c r="B1241" s="3" t="s">
        <v>16</v>
      </c>
      <c r="C1241" s="12">
        <v>40880</v>
      </c>
      <c r="D1241" s="13">
        <v>14000</v>
      </c>
      <c r="E1241" s="3">
        <v>1</v>
      </c>
      <c r="F1241" s="3">
        <f t="shared" si="62"/>
        <v>14000</v>
      </c>
      <c r="G1241" s="3">
        <f t="shared" si="63"/>
        <v>2011</v>
      </c>
    </row>
    <row r="1242" spans="1:7" x14ac:dyDescent="0.3">
      <c r="A1242" s="3" t="s">
        <v>11</v>
      </c>
      <c r="B1242" s="3" t="s">
        <v>16</v>
      </c>
      <c r="C1242" s="12">
        <v>40881</v>
      </c>
      <c r="D1242" s="13">
        <v>1000</v>
      </c>
      <c r="E1242" s="3">
        <v>1</v>
      </c>
      <c r="F1242" s="3">
        <f t="shared" si="62"/>
        <v>1000</v>
      </c>
      <c r="G1242" s="3">
        <f t="shared" si="63"/>
        <v>2011</v>
      </c>
    </row>
    <row r="1243" spans="1:7" x14ac:dyDescent="0.3">
      <c r="A1243" s="3" t="s">
        <v>11</v>
      </c>
      <c r="B1243" s="3" t="s">
        <v>16</v>
      </c>
      <c r="C1243" s="12">
        <v>40882</v>
      </c>
      <c r="D1243" s="13">
        <v>23000</v>
      </c>
      <c r="E1243" s="3">
        <v>9</v>
      </c>
      <c r="F1243" s="3">
        <f t="shared" si="62"/>
        <v>2555.5555555555557</v>
      </c>
      <c r="G1243" s="3">
        <f t="shared" si="63"/>
        <v>2011</v>
      </c>
    </row>
    <row r="1244" spans="1:7" x14ac:dyDescent="0.3">
      <c r="A1244" s="3" t="s">
        <v>11</v>
      </c>
      <c r="B1244" s="3" t="s">
        <v>16</v>
      </c>
      <c r="C1244" s="12">
        <v>40885</v>
      </c>
      <c r="D1244" s="13">
        <v>1000</v>
      </c>
      <c r="E1244" s="3">
        <v>1</v>
      </c>
      <c r="F1244" s="3">
        <f t="shared" si="62"/>
        <v>1000</v>
      </c>
      <c r="G1244" s="3">
        <f t="shared" si="63"/>
        <v>2011</v>
      </c>
    </row>
    <row r="1245" spans="1:7" x14ac:dyDescent="0.3">
      <c r="A1245" s="3" t="s">
        <v>11</v>
      </c>
      <c r="B1245" s="3" t="s">
        <v>16</v>
      </c>
      <c r="C1245" s="12">
        <v>40886</v>
      </c>
      <c r="D1245" s="13">
        <v>87500</v>
      </c>
      <c r="E1245" s="3">
        <v>19</v>
      </c>
      <c r="F1245" s="3">
        <f t="shared" si="62"/>
        <v>4605.2631578947367</v>
      </c>
      <c r="G1245" s="3">
        <f t="shared" si="63"/>
        <v>2011</v>
      </c>
    </row>
    <row r="1246" spans="1:7" x14ac:dyDescent="0.3">
      <c r="A1246" s="3" t="s">
        <v>11</v>
      </c>
      <c r="B1246" s="3" t="s">
        <v>16</v>
      </c>
      <c r="C1246" s="12">
        <v>40889</v>
      </c>
      <c r="D1246" s="13">
        <v>110000</v>
      </c>
      <c r="E1246" s="3">
        <v>22</v>
      </c>
      <c r="F1246" s="3">
        <f t="shared" si="62"/>
        <v>5000</v>
      </c>
      <c r="G1246" s="3">
        <f t="shared" si="63"/>
        <v>2011</v>
      </c>
    </row>
    <row r="1247" spans="1:7" x14ac:dyDescent="0.3">
      <c r="A1247" s="3" t="s">
        <v>11</v>
      </c>
      <c r="B1247" s="3" t="s">
        <v>16</v>
      </c>
      <c r="C1247" s="12">
        <v>40892</v>
      </c>
      <c r="D1247" s="13">
        <v>22000</v>
      </c>
      <c r="E1247" s="3">
        <v>4</v>
      </c>
      <c r="F1247" s="3">
        <f t="shared" si="62"/>
        <v>5500</v>
      </c>
      <c r="G1247" s="3">
        <f t="shared" si="63"/>
        <v>2011</v>
      </c>
    </row>
    <row r="1248" spans="1:7" x14ac:dyDescent="0.3">
      <c r="A1248" s="3" t="s">
        <v>11</v>
      </c>
      <c r="B1248" s="3" t="s">
        <v>16</v>
      </c>
      <c r="C1248" s="12">
        <v>40895</v>
      </c>
      <c r="D1248" s="13">
        <v>11600</v>
      </c>
      <c r="E1248" s="3">
        <v>5</v>
      </c>
      <c r="F1248" s="3">
        <f t="shared" si="62"/>
        <v>2320</v>
      </c>
      <c r="G1248" s="3">
        <f t="shared" si="63"/>
        <v>2011</v>
      </c>
    </row>
    <row r="1249" spans="1:7" x14ac:dyDescent="0.3">
      <c r="A1249" s="3" t="s">
        <v>11</v>
      </c>
      <c r="B1249" s="3" t="s">
        <v>16</v>
      </c>
      <c r="C1249" s="12">
        <v>40896</v>
      </c>
      <c r="D1249" s="13">
        <v>2500</v>
      </c>
      <c r="E1249" s="3">
        <v>2</v>
      </c>
      <c r="F1249" s="3">
        <f t="shared" si="62"/>
        <v>1250</v>
      </c>
      <c r="G1249" s="3">
        <f t="shared" si="63"/>
        <v>2011</v>
      </c>
    </row>
    <row r="1250" spans="1:7" x14ac:dyDescent="0.3">
      <c r="A1250" s="3" t="s">
        <v>11</v>
      </c>
      <c r="B1250" s="3" t="s">
        <v>16</v>
      </c>
      <c r="C1250" s="12">
        <v>40899</v>
      </c>
      <c r="D1250" s="13">
        <v>19000</v>
      </c>
      <c r="E1250" s="3">
        <v>10</v>
      </c>
      <c r="F1250" s="3">
        <f t="shared" si="62"/>
        <v>1900</v>
      </c>
      <c r="G1250" s="3">
        <f t="shared" si="63"/>
        <v>2011</v>
      </c>
    </row>
    <row r="1251" spans="1:7" x14ac:dyDescent="0.3">
      <c r="A1251" s="3" t="s">
        <v>11</v>
      </c>
      <c r="B1251" s="3" t="s">
        <v>16</v>
      </c>
      <c r="C1251" s="12">
        <v>40900</v>
      </c>
      <c r="D1251" s="13">
        <v>4000</v>
      </c>
      <c r="E1251" s="3">
        <v>2</v>
      </c>
      <c r="F1251" s="3">
        <f t="shared" si="62"/>
        <v>2000</v>
      </c>
      <c r="G1251" s="3">
        <f t="shared" si="63"/>
        <v>2011</v>
      </c>
    </row>
    <row r="1252" spans="1:7" x14ac:dyDescent="0.3">
      <c r="A1252" s="3" t="s">
        <v>11</v>
      </c>
      <c r="B1252" s="3" t="s">
        <v>16</v>
      </c>
      <c r="C1252" s="12">
        <v>40901</v>
      </c>
      <c r="D1252" s="13">
        <v>95600</v>
      </c>
      <c r="E1252" s="3">
        <v>21</v>
      </c>
      <c r="F1252" s="3">
        <f t="shared" si="62"/>
        <v>4552.3809523809523</v>
      </c>
      <c r="G1252" s="3">
        <f t="shared" si="63"/>
        <v>2011</v>
      </c>
    </row>
    <row r="1253" spans="1:7" x14ac:dyDescent="0.3">
      <c r="A1253" s="3" t="s">
        <v>11</v>
      </c>
      <c r="B1253" s="3" t="s">
        <v>16</v>
      </c>
      <c r="C1253" s="12">
        <v>40903</v>
      </c>
      <c r="D1253" s="13">
        <v>2000</v>
      </c>
      <c r="E1253" s="3">
        <v>1</v>
      </c>
      <c r="F1253" s="3">
        <f t="shared" si="62"/>
        <v>2000</v>
      </c>
      <c r="G1253" s="3">
        <f t="shared" si="63"/>
        <v>2011</v>
      </c>
    </row>
    <row r="1254" spans="1:7" x14ac:dyDescent="0.3">
      <c r="A1254" s="3" t="s">
        <v>11</v>
      </c>
      <c r="B1254" s="3" t="s">
        <v>16</v>
      </c>
      <c r="C1254" s="12">
        <v>40906</v>
      </c>
      <c r="D1254" s="13">
        <v>2000</v>
      </c>
      <c r="E1254" s="3">
        <v>2</v>
      </c>
      <c r="F1254" s="3">
        <f t="shared" si="62"/>
        <v>1000</v>
      </c>
      <c r="G1254" s="3">
        <f t="shared" si="63"/>
        <v>2011</v>
      </c>
    </row>
    <row r="1255" spans="1:7" x14ac:dyDescent="0.3">
      <c r="A1255" s="3" t="s">
        <v>11</v>
      </c>
      <c r="B1255" s="3" t="s">
        <v>16</v>
      </c>
      <c r="C1255" s="12">
        <v>40913</v>
      </c>
      <c r="D1255" s="13">
        <v>14000</v>
      </c>
      <c r="E1255" s="3">
        <v>5</v>
      </c>
      <c r="F1255" s="3">
        <f t="shared" si="62"/>
        <v>2800</v>
      </c>
      <c r="G1255" s="3">
        <f t="shared" si="63"/>
        <v>2012</v>
      </c>
    </row>
    <row r="1256" spans="1:7" x14ac:dyDescent="0.3">
      <c r="A1256" s="3" t="s">
        <v>11</v>
      </c>
      <c r="B1256" s="3" t="s">
        <v>16</v>
      </c>
      <c r="C1256" s="12">
        <v>40917</v>
      </c>
      <c r="D1256" s="13">
        <v>11200</v>
      </c>
      <c r="E1256" s="3">
        <v>5</v>
      </c>
      <c r="F1256" s="3">
        <f t="shared" si="62"/>
        <v>2240</v>
      </c>
      <c r="G1256" s="3">
        <f t="shared" si="63"/>
        <v>2012</v>
      </c>
    </row>
    <row r="1257" spans="1:7" x14ac:dyDescent="0.3">
      <c r="A1257" s="3" t="s">
        <v>11</v>
      </c>
      <c r="B1257" s="3" t="s">
        <v>16</v>
      </c>
      <c r="C1257" s="12">
        <v>40920</v>
      </c>
      <c r="D1257" s="13">
        <v>35500</v>
      </c>
      <c r="E1257" s="3">
        <v>11</v>
      </c>
      <c r="F1257" s="3">
        <f t="shared" si="62"/>
        <v>3227.2727272727275</v>
      </c>
      <c r="G1257" s="3">
        <f t="shared" si="63"/>
        <v>2012</v>
      </c>
    </row>
    <row r="1258" spans="1:7" x14ac:dyDescent="0.3">
      <c r="A1258" s="3" t="s">
        <v>11</v>
      </c>
      <c r="B1258" s="3" t="s">
        <v>16</v>
      </c>
      <c r="C1258" s="12">
        <v>40921</v>
      </c>
      <c r="D1258" s="13">
        <v>8000</v>
      </c>
      <c r="E1258" s="3">
        <v>4</v>
      </c>
      <c r="F1258" s="3">
        <f t="shared" si="62"/>
        <v>2000</v>
      </c>
      <c r="G1258" s="3">
        <f t="shared" si="63"/>
        <v>2012</v>
      </c>
    </row>
    <row r="1259" spans="1:7" x14ac:dyDescent="0.3">
      <c r="A1259" s="3" t="s">
        <v>11</v>
      </c>
      <c r="B1259" s="3" t="s">
        <v>16</v>
      </c>
      <c r="C1259" s="12">
        <v>40922</v>
      </c>
      <c r="D1259" s="13">
        <v>15000</v>
      </c>
      <c r="E1259" s="3">
        <v>3</v>
      </c>
      <c r="F1259" s="3">
        <f t="shared" si="62"/>
        <v>5000</v>
      </c>
      <c r="G1259" s="3">
        <f t="shared" si="63"/>
        <v>2012</v>
      </c>
    </row>
    <row r="1260" spans="1:7" x14ac:dyDescent="0.3">
      <c r="A1260" s="3" t="s">
        <v>11</v>
      </c>
      <c r="B1260" s="3" t="s">
        <v>16</v>
      </c>
      <c r="C1260" s="12">
        <v>40923</v>
      </c>
      <c r="D1260" s="13">
        <v>3500</v>
      </c>
      <c r="E1260" s="3">
        <v>2</v>
      </c>
      <c r="F1260" s="3">
        <f t="shared" si="62"/>
        <v>1750</v>
      </c>
      <c r="G1260" s="3">
        <f t="shared" si="63"/>
        <v>2012</v>
      </c>
    </row>
    <row r="1261" spans="1:7" x14ac:dyDescent="0.3">
      <c r="A1261" s="3" t="s">
        <v>11</v>
      </c>
      <c r="B1261" s="3" t="s">
        <v>16</v>
      </c>
      <c r="C1261" s="12">
        <v>40924</v>
      </c>
      <c r="D1261" s="13">
        <v>3000</v>
      </c>
      <c r="E1261" s="3">
        <v>1</v>
      </c>
      <c r="F1261" s="3">
        <f t="shared" si="62"/>
        <v>3000</v>
      </c>
      <c r="G1261" s="3">
        <f t="shared" si="63"/>
        <v>2012</v>
      </c>
    </row>
    <row r="1262" spans="1:7" x14ac:dyDescent="0.3">
      <c r="A1262" s="3" t="s">
        <v>11</v>
      </c>
      <c r="B1262" s="3" t="s">
        <v>16</v>
      </c>
      <c r="C1262" s="12">
        <v>40927</v>
      </c>
      <c r="D1262" s="13">
        <v>1000</v>
      </c>
      <c r="E1262" s="3">
        <v>1</v>
      </c>
      <c r="F1262" s="3">
        <f t="shared" si="62"/>
        <v>1000</v>
      </c>
      <c r="G1262" s="3">
        <f t="shared" si="63"/>
        <v>2012</v>
      </c>
    </row>
    <row r="1263" spans="1:7" x14ac:dyDescent="0.3">
      <c r="A1263" s="3" t="s">
        <v>11</v>
      </c>
      <c r="B1263" s="3" t="s">
        <v>16</v>
      </c>
      <c r="C1263" s="12">
        <v>40928</v>
      </c>
      <c r="D1263" s="13">
        <v>19500</v>
      </c>
      <c r="E1263" s="3">
        <v>4</v>
      </c>
      <c r="F1263" s="3">
        <f t="shared" si="62"/>
        <v>4875</v>
      </c>
      <c r="G1263" s="3">
        <f t="shared" si="63"/>
        <v>2012</v>
      </c>
    </row>
    <row r="1264" spans="1:7" x14ac:dyDescent="0.3">
      <c r="A1264" s="3" t="s">
        <v>11</v>
      </c>
      <c r="B1264" s="3" t="s">
        <v>16</v>
      </c>
      <c r="C1264" s="12">
        <v>40930</v>
      </c>
      <c r="D1264" s="13">
        <v>17000</v>
      </c>
      <c r="E1264" s="3">
        <v>5</v>
      </c>
      <c r="F1264" s="3">
        <f t="shared" si="62"/>
        <v>3400</v>
      </c>
      <c r="G1264" s="3">
        <f t="shared" si="63"/>
        <v>2012</v>
      </c>
    </row>
    <row r="1265" spans="1:7" x14ac:dyDescent="0.3">
      <c r="A1265" s="3" t="s">
        <v>11</v>
      </c>
      <c r="B1265" s="3" t="s">
        <v>16</v>
      </c>
      <c r="C1265" s="12">
        <v>40931</v>
      </c>
      <c r="D1265" s="13">
        <v>6000</v>
      </c>
      <c r="E1265" s="3">
        <v>3</v>
      </c>
      <c r="F1265" s="3">
        <f t="shared" si="62"/>
        <v>2000</v>
      </c>
      <c r="G1265" s="3">
        <f t="shared" si="63"/>
        <v>2012</v>
      </c>
    </row>
    <row r="1266" spans="1:7" x14ac:dyDescent="0.3">
      <c r="A1266" s="3" t="s">
        <v>11</v>
      </c>
      <c r="B1266" s="3" t="s">
        <v>16</v>
      </c>
      <c r="C1266" s="12">
        <v>40934</v>
      </c>
      <c r="D1266" s="13">
        <v>62241.53</v>
      </c>
      <c r="E1266" s="3">
        <v>18</v>
      </c>
      <c r="F1266" s="3">
        <f t="shared" si="62"/>
        <v>3457.8627777777779</v>
      </c>
      <c r="G1266" s="3">
        <f t="shared" si="63"/>
        <v>2012</v>
      </c>
    </row>
    <row r="1267" spans="1:7" x14ac:dyDescent="0.3">
      <c r="A1267" s="3" t="s">
        <v>11</v>
      </c>
      <c r="B1267" s="3" t="s">
        <v>16</v>
      </c>
      <c r="C1267" s="12">
        <v>40941</v>
      </c>
      <c r="D1267" s="13">
        <v>12500</v>
      </c>
      <c r="E1267" s="3">
        <v>4</v>
      </c>
      <c r="F1267" s="3">
        <f t="shared" si="62"/>
        <v>3125</v>
      </c>
      <c r="G1267" s="3">
        <f t="shared" si="63"/>
        <v>2012</v>
      </c>
    </row>
    <row r="1268" spans="1:7" x14ac:dyDescent="0.3">
      <c r="A1268" s="3" t="s">
        <v>11</v>
      </c>
      <c r="B1268" s="3" t="s">
        <v>16</v>
      </c>
      <c r="C1268" s="12">
        <v>40943</v>
      </c>
      <c r="D1268" s="13">
        <v>10000</v>
      </c>
      <c r="E1268" s="3">
        <v>1</v>
      </c>
      <c r="F1268" s="3">
        <f t="shared" si="62"/>
        <v>10000</v>
      </c>
      <c r="G1268" s="3">
        <f t="shared" si="63"/>
        <v>2012</v>
      </c>
    </row>
    <row r="1269" spans="1:7" x14ac:dyDescent="0.3">
      <c r="A1269" s="3" t="s">
        <v>11</v>
      </c>
      <c r="B1269" s="3" t="s">
        <v>16</v>
      </c>
      <c r="C1269" s="12">
        <v>40944</v>
      </c>
      <c r="D1269" s="13">
        <v>14500</v>
      </c>
      <c r="E1269" s="3">
        <v>2</v>
      </c>
      <c r="F1269" s="3">
        <f t="shared" si="62"/>
        <v>7250</v>
      </c>
      <c r="G1269" s="3">
        <f t="shared" si="63"/>
        <v>2012</v>
      </c>
    </row>
    <row r="1270" spans="1:7" x14ac:dyDescent="0.3">
      <c r="A1270" s="3" t="s">
        <v>11</v>
      </c>
      <c r="B1270" s="3" t="s">
        <v>16</v>
      </c>
      <c r="C1270" s="12">
        <v>40945</v>
      </c>
      <c r="D1270" s="13">
        <v>4000</v>
      </c>
      <c r="E1270" s="3">
        <v>2</v>
      </c>
      <c r="F1270" s="3">
        <f t="shared" si="62"/>
        <v>2000</v>
      </c>
      <c r="G1270" s="3">
        <f t="shared" si="63"/>
        <v>2012</v>
      </c>
    </row>
    <row r="1271" spans="1:7" x14ac:dyDescent="0.3">
      <c r="A1271" s="3" t="s">
        <v>11</v>
      </c>
      <c r="B1271" s="3" t="s">
        <v>16</v>
      </c>
      <c r="C1271" s="12">
        <v>40948</v>
      </c>
      <c r="D1271" s="13">
        <v>36500</v>
      </c>
      <c r="E1271" s="3">
        <v>11</v>
      </c>
      <c r="F1271" s="3">
        <f t="shared" si="62"/>
        <v>3318.181818181818</v>
      </c>
      <c r="G1271" s="3">
        <f t="shared" si="63"/>
        <v>2012</v>
      </c>
    </row>
    <row r="1272" spans="1:7" x14ac:dyDescent="0.3">
      <c r="A1272" s="3" t="s">
        <v>11</v>
      </c>
      <c r="B1272" s="3" t="s">
        <v>16</v>
      </c>
      <c r="C1272" s="12">
        <v>40949</v>
      </c>
      <c r="D1272" s="13">
        <v>3000</v>
      </c>
      <c r="E1272" s="3">
        <v>1</v>
      </c>
      <c r="F1272" s="3">
        <f t="shared" si="62"/>
        <v>3000</v>
      </c>
      <c r="G1272" s="3">
        <f t="shared" si="63"/>
        <v>2012</v>
      </c>
    </row>
    <row r="1273" spans="1:7" x14ac:dyDescent="0.3">
      <c r="A1273" s="3" t="s">
        <v>11</v>
      </c>
      <c r="B1273" s="3" t="s">
        <v>16</v>
      </c>
      <c r="C1273" s="12">
        <v>40951</v>
      </c>
      <c r="D1273" s="13">
        <v>71663.94</v>
      </c>
      <c r="E1273" s="3">
        <v>24</v>
      </c>
      <c r="F1273" s="3">
        <f t="shared" si="62"/>
        <v>2985.9974999999999</v>
      </c>
      <c r="G1273" s="3">
        <f t="shared" si="63"/>
        <v>2012</v>
      </c>
    </row>
    <row r="1274" spans="1:7" x14ac:dyDescent="0.3">
      <c r="A1274" s="3" t="s">
        <v>11</v>
      </c>
      <c r="B1274" s="3" t="s">
        <v>16</v>
      </c>
      <c r="C1274" s="12">
        <v>40955</v>
      </c>
      <c r="D1274" s="13">
        <v>18000</v>
      </c>
      <c r="E1274" s="3">
        <v>3</v>
      </c>
      <c r="F1274" s="3">
        <f t="shared" si="62"/>
        <v>6000</v>
      </c>
      <c r="G1274" s="3">
        <f t="shared" si="63"/>
        <v>2012</v>
      </c>
    </row>
    <row r="1275" spans="1:7" x14ac:dyDescent="0.3">
      <c r="A1275" s="3" t="s">
        <v>11</v>
      </c>
      <c r="B1275" s="3" t="s">
        <v>16</v>
      </c>
      <c r="C1275" s="12">
        <v>40956</v>
      </c>
      <c r="D1275" s="13">
        <v>6000</v>
      </c>
      <c r="E1275" s="3">
        <v>2</v>
      </c>
      <c r="F1275" s="3">
        <f t="shared" si="62"/>
        <v>3000</v>
      </c>
      <c r="G1275" s="3">
        <f t="shared" si="63"/>
        <v>2012</v>
      </c>
    </row>
    <row r="1276" spans="1:7" x14ac:dyDescent="0.3">
      <c r="A1276" s="3" t="s">
        <v>11</v>
      </c>
      <c r="B1276" s="3" t="s">
        <v>16</v>
      </c>
      <c r="C1276" s="12">
        <v>40959</v>
      </c>
      <c r="D1276" s="13">
        <v>8000</v>
      </c>
      <c r="E1276" s="3">
        <v>1</v>
      </c>
      <c r="F1276" s="3">
        <f t="shared" si="62"/>
        <v>8000</v>
      </c>
      <c r="G1276" s="3">
        <f t="shared" si="63"/>
        <v>2012</v>
      </c>
    </row>
    <row r="1277" spans="1:7" x14ac:dyDescent="0.3">
      <c r="A1277" s="3" t="s">
        <v>11</v>
      </c>
      <c r="B1277" s="3" t="s">
        <v>16</v>
      </c>
      <c r="C1277" s="12">
        <v>40962</v>
      </c>
      <c r="D1277" s="13">
        <v>20800</v>
      </c>
      <c r="E1277" s="3">
        <v>6</v>
      </c>
      <c r="F1277" s="3">
        <f t="shared" si="62"/>
        <v>3466.6666666666665</v>
      </c>
      <c r="G1277" s="3">
        <f t="shared" si="63"/>
        <v>2012</v>
      </c>
    </row>
    <row r="1278" spans="1:7" x14ac:dyDescent="0.3">
      <c r="A1278" s="3" t="s">
        <v>11</v>
      </c>
      <c r="B1278" s="3" t="s">
        <v>16</v>
      </c>
      <c r="C1278" s="12">
        <v>40963</v>
      </c>
      <c r="D1278" s="13">
        <v>73400</v>
      </c>
      <c r="E1278" s="3">
        <v>12</v>
      </c>
      <c r="F1278" s="3">
        <f t="shared" si="62"/>
        <v>6116.666666666667</v>
      </c>
      <c r="G1278" s="3">
        <f t="shared" si="63"/>
        <v>2012</v>
      </c>
    </row>
    <row r="1279" spans="1:7" x14ac:dyDescent="0.3">
      <c r="A1279" s="3" t="s">
        <v>11</v>
      </c>
      <c r="B1279" s="3" t="s">
        <v>16</v>
      </c>
      <c r="C1279" s="12">
        <v>40970</v>
      </c>
      <c r="D1279" s="13">
        <v>6500</v>
      </c>
      <c r="E1279" s="3">
        <v>2</v>
      </c>
      <c r="F1279" s="3">
        <f t="shared" si="62"/>
        <v>3250</v>
      </c>
      <c r="G1279" s="3">
        <f t="shared" si="63"/>
        <v>2012</v>
      </c>
    </row>
    <row r="1280" spans="1:7" x14ac:dyDescent="0.3">
      <c r="A1280" s="3" t="s">
        <v>11</v>
      </c>
      <c r="B1280" s="3" t="s">
        <v>16</v>
      </c>
      <c r="C1280" s="12">
        <v>40972</v>
      </c>
      <c r="D1280" s="13">
        <v>20500</v>
      </c>
      <c r="E1280" s="3">
        <v>9</v>
      </c>
      <c r="F1280" s="3">
        <f t="shared" si="62"/>
        <v>2277.7777777777778</v>
      </c>
      <c r="G1280" s="3">
        <f t="shared" si="63"/>
        <v>2012</v>
      </c>
    </row>
    <row r="1281" spans="1:7" x14ac:dyDescent="0.3">
      <c r="A1281" s="3" t="s">
        <v>11</v>
      </c>
      <c r="B1281" s="3" t="s">
        <v>16</v>
      </c>
      <c r="C1281" s="12">
        <v>40973</v>
      </c>
      <c r="D1281" s="13">
        <v>52000</v>
      </c>
      <c r="E1281" s="3">
        <v>12</v>
      </c>
      <c r="F1281" s="3">
        <f t="shared" si="62"/>
        <v>4333.333333333333</v>
      </c>
      <c r="G1281" s="3">
        <f t="shared" si="63"/>
        <v>2012</v>
      </c>
    </row>
    <row r="1282" spans="1:7" x14ac:dyDescent="0.3">
      <c r="A1282" s="3" t="s">
        <v>11</v>
      </c>
      <c r="B1282" s="3" t="s">
        <v>16</v>
      </c>
      <c r="C1282" s="12">
        <v>40978</v>
      </c>
      <c r="D1282" s="13">
        <v>40500</v>
      </c>
      <c r="E1282" s="3">
        <v>13</v>
      </c>
      <c r="F1282" s="3">
        <f t="shared" ref="F1282:F1345" si="64">D1282/E1282</f>
        <v>3115.3846153846152</v>
      </c>
      <c r="G1282" s="3">
        <f t="shared" si="63"/>
        <v>2012</v>
      </c>
    </row>
    <row r="1283" spans="1:7" x14ac:dyDescent="0.3">
      <c r="A1283" s="3" t="s">
        <v>11</v>
      </c>
      <c r="B1283" s="3" t="s">
        <v>16</v>
      </c>
      <c r="C1283" s="12">
        <v>40979</v>
      </c>
      <c r="D1283" s="13">
        <v>17000</v>
      </c>
      <c r="E1283" s="3">
        <v>7</v>
      </c>
      <c r="F1283" s="3">
        <f t="shared" si="64"/>
        <v>2428.5714285714284</v>
      </c>
      <c r="G1283" s="3">
        <f t="shared" ref="G1283:G1346" si="65">YEAR(C1283)</f>
        <v>2012</v>
      </c>
    </row>
    <row r="1284" spans="1:7" x14ac:dyDescent="0.3">
      <c r="A1284" s="3" t="s">
        <v>11</v>
      </c>
      <c r="B1284" s="3" t="s">
        <v>16</v>
      </c>
      <c r="C1284" s="12">
        <v>40980</v>
      </c>
      <c r="D1284" s="13">
        <v>36500</v>
      </c>
      <c r="E1284" s="3">
        <v>13</v>
      </c>
      <c r="F1284" s="3">
        <f t="shared" si="64"/>
        <v>2807.6923076923076</v>
      </c>
      <c r="G1284" s="3">
        <f t="shared" si="65"/>
        <v>2012</v>
      </c>
    </row>
    <row r="1285" spans="1:7" x14ac:dyDescent="0.3">
      <c r="A1285" s="3" t="s">
        <v>11</v>
      </c>
      <c r="B1285" s="3" t="s">
        <v>16</v>
      </c>
      <c r="C1285" s="12">
        <v>40981</v>
      </c>
      <c r="D1285" s="13">
        <v>10000</v>
      </c>
      <c r="E1285" s="3">
        <v>1</v>
      </c>
      <c r="F1285" s="3">
        <f t="shared" si="64"/>
        <v>10000</v>
      </c>
      <c r="G1285" s="3">
        <f t="shared" si="65"/>
        <v>2012</v>
      </c>
    </row>
    <row r="1286" spans="1:7" x14ac:dyDescent="0.3">
      <c r="A1286" s="3" t="s">
        <v>11</v>
      </c>
      <c r="B1286" s="3" t="s">
        <v>16</v>
      </c>
      <c r="C1286" s="12">
        <v>40984</v>
      </c>
      <c r="D1286" s="13">
        <v>78500</v>
      </c>
      <c r="E1286" s="3">
        <v>8</v>
      </c>
      <c r="F1286" s="3">
        <f t="shared" si="64"/>
        <v>9812.5</v>
      </c>
      <c r="G1286" s="3">
        <f t="shared" si="65"/>
        <v>2012</v>
      </c>
    </row>
    <row r="1287" spans="1:7" x14ac:dyDescent="0.3">
      <c r="A1287" s="3" t="s">
        <v>11</v>
      </c>
      <c r="B1287" s="3" t="s">
        <v>16</v>
      </c>
      <c r="C1287" s="12">
        <v>40985</v>
      </c>
      <c r="D1287" s="13">
        <v>9500</v>
      </c>
      <c r="E1287" s="3">
        <v>4</v>
      </c>
      <c r="F1287" s="3">
        <f t="shared" si="64"/>
        <v>2375</v>
      </c>
      <c r="G1287" s="3">
        <f t="shared" si="65"/>
        <v>2012</v>
      </c>
    </row>
    <row r="1288" spans="1:7" x14ac:dyDescent="0.3">
      <c r="A1288" s="3" t="s">
        <v>11</v>
      </c>
      <c r="B1288" s="3" t="s">
        <v>16</v>
      </c>
      <c r="C1288" s="12">
        <v>40986</v>
      </c>
      <c r="D1288" s="13">
        <v>2570.64</v>
      </c>
      <c r="E1288" s="3">
        <v>2</v>
      </c>
      <c r="F1288" s="3">
        <f t="shared" si="64"/>
        <v>1285.32</v>
      </c>
      <c r="G1288" s="3">
        <f t="shared" si="65"/>
        <v>2012</v>
      </c>
    </row>
    <row r="1289" spans="1:7" x14ac:dyDescent="0.3">
      <c r="A1289" s="3" t="s">
        <v>11</v>
      </c>
      <c r="B1289" s="3" t="s">
        <v>16</v>
      </c>
      <c r="C1289" s="12">
        <v>40988</v>
      </c>
      <c r="D1289" s="13">
        <v>41300</v>
      </c>
      <c r="E1289" s="3">
        <v>16</v>
      </c>
      <c r="F1289" s="3">
        <f t="shared" si="64"/>
        <v>2581.25</v>
      </c>
      <c r="G1289" s="3">
        <f t="shared" si="65"/>
        <v>2012</v>
      </c>
    </row>
    <row r="1290" spans="1:7" x14ac:dyDescent="0.3">
      <c r="A1290" s="3" t="s">
        <v>11</v>
      </c>
      <c r="B1290" s="3" t="s">
        <v>16</v>
      </c>
      <c r="C1290" s="12">
        <v>40994</v>
      </c>
      <c r="D1290" s="13">
        <v>55754.17</v>
      </c>
      <c r="E1290" s="3">
        <v>20</v>
      </c>
      <c r="F1290" s="3">
        <f t="shared" si="64"/>
        <v>2787.7084999999997</v>
      </c>
      <c r="G1290" s="3">
        <f t="shared" si="65"/>
        <v>2012</v>
      </c>
    </row>
    <row r="1291" spans="1:7" x14ac:dyDescent="0.3">
      <c r="A1291" s="3" t="s">
        <v>11</v>
      </c>
      <c r="B1291" s="3" t="s">
        <v>16</v>
      </c>
      <c r="C1291" s="12">
        <v>40995</v>
      </c>
      <c r="D1291" s="13">
        <v>20250</v>
      </c>
      <c r="E1291" s="3">
        <v>8</v>
      </c>
      <c r="F1291" s="3">
        <f t="shared" si="64"/>
        <v>2531.25</v>
      </c>
      <c r="G1291" s="3">
        <f t="shared" si="65"/>
        <v>2012</v>
      </c>
    </row>
    <row r="1292" spans="1:7" x14ac:dyDescent="0.3">
      <c r="A1292" s="3" t="s">
        <v>11</v>
      </c>
      <c r="B1292" s="3" t="s">
        <v>16</v>
      </c>
      <c r="C1292" s="12">
        <v>40998</v>
      </c>
      <c r="D1292" s="13">
        <v>12500</v>
      </c>
      <c r="E1292" s="3">
        <v>6</v>
      </c>
      <c r="F1292" s="3">
        <f t="shared" si="64"/>
        <v>2083.3333333333335</v>
      </c>
      <c r="G1292" s="3">
        <f t="shared" si="65"/>
        <v>2012</v>
      </c>
    </row>
    <row r="1293" spans="1:7" x14ac:dyDescent="0.3">
      <c r="A1293" s="3" t="s">
        <v>11</v>
      </c>
      <c r="B1293" s="3" t="s">
        <v>16</v>
      </c>
      <c r="C1293" s="12">
        <v>41001</v>
      </c>
      <c r="D1293" s="13">
        <v>7000</v>
      </c>
      <c r="E1293" s="3">
        <v>3</v>
      </c>
      <c r="F1293" s="3">
        <f t="shared" si="64"/>
        <v>2333.3333333333335</v>
      </c>
      <c r="G1293" s="3">
        <f t="shared" si="65"/>
        <v>2012</v>
      </c>
    </row>
    <row r="1294" spans="1:7" x14ac:dyDescent="0.3">
      <c r="A1294" s="3" t="s">
        <v>11</v>
      </c>
      <c r="B1294" s="3" t="s">
        <v>16</v>
      </c>
      <c r="C1294" s="12">
        <v>41005</v>
      </c>
      <c r="D1294" s="13">
        <v>19500</v>
      </c>
      <c r="E1294" s="3">
        <v>6</v>
      </c>
      <c r="F1294" s="3">
        <f t="shared" si="64"/>
        <v>3250</v>
      </c>
      <c r="G1294" s="3">
        <f t="shared" si="65"/>
        <v>2012</v>
      </c>
    </row>
    <row r="1295" spans="1:7" x14ac:dyDescent="0.3">
      <c r="A1295" s="3" t="s">
        <v>11</v>
      </c>
      <c r="B1295" s="3" t="s">
        <v>16</v>
      </c>
      <c r="C1295" s="12">
        <v>41006</v>
      </c>
      <c r="D1295" s="13">
        <v>6000</v>
      </c>
      <c r="E1295" s="3">
        <v>2</v>
      </c>
      <c r="F1295" s="3">
        <f t="shared" si="64"/>
        <v>3000</v>
      </c>
      <c r="G1295" s="3">
        <f t="shared" si="65"/>
        <v>2012</v>
      </c>
    </row>
    <row r="1296" spans="1:7" x14ac:dyDescent="0.3">
      <c r="A1296" s="3" t="s">
        <v>11</v>
      </c>
      <c r="B1296" s="3" t="s">
        <v>16</v>
      </c>
      <c r="C1296" s="12">
        <v>41008</v>
      </c>
      <c r="D1296" s="13">
        <v>40500</v>
      </c>
      <c r="E1296" s="3">
        <v>8</v>
      </c>
      <c r="F1296" s="3">
        <f t="shared" si="64"/>
        <v>5062.5</v>
      </c>
      <c r="G1296" s="3">
        <f t="shared" si="65"/>
        <v>2012</v>
      </c>
    </row>
    <row r="1297" spans="1:7" x14ac:dyDescent="0.3">
      <c r="A1297" s="3" t="s">
        <v>11</v>
      </c>
      <c r="B1297" s="3" t="s">
        <v>16</v>
      </c>
      <c r="C1297" s="12">
        <v>41012</v>
      </c>
      <c r="D1297" s="13">
        <v>26750</v>
      </c>
      <c r="E1297" s="3">
        <v>6</v>
      </c>
      <c r="F1297" s="3">
        <f t="shared" si="64"/>
        <v>4458.333333333333</v>
      </c>
      <c r="G1297" s="3">
        <f t="shared" si="65"/>
        <v>2012</v>
      </c>
    </row>
    <row r="1298" spans="1:7" x14ac:dyDescent="0.3">
      <c r="A1298" s="3" t="s">
        <v>11</v>
      </c>
      <c r="B1298" s="3" t="s">
        <v>16</v>
      </c>
      <c r="C1298" s="12">
        <v>41013</v>
      </c>
      <c r="D1298" s="13">
        <v>32500</v>
      </c>
      <c r="E1298" s="3">
        <v>5</v>
      </c>
      <c r="F1298" s="3">
        <f t="shared" si="64"/>
        <v>6500</v>
      </c>
      <c r="G1298" s="3">
        <f t="shared" si="65"/>
        <v>2012</v>
      </c>
    </row>
    <row r="1299" spans="1:7" x14ac:dyDescent="0.3">
      <c r="A1299" s="3" t="s">
        <v>11</v>
      </c>
      <c r="B1299" s="3" t="s">
        <v>16</v>
      </c>
      <c r="C1299" s="12">
        <v>41014</v>
      </c>
      <c r="D1299" s="13">
        <v>27000</v>
      </c>
      <c r="E1299" s="3">
        <v>11</v>
      </c>
      <c r="F1299" s="3">
        <f t="shared" si="64"/>
        <v>2454.5454545454545</v>
      </c>
      <c r="G1299" s="3">
        <f t="shared" si="65"/>
        <v>2012</v>
      </c>
    </row>
    <row r="1300" spans="1:7" x14ac:dyDescent="0.3">
      <c r="A1300" s="3" t="s">
        <v>11</v>
      </c>
      <c r="B1300" s="3" t="s">
        <v>16</v>
      </c>
      <c r="C1300" s="12">
        <v>41015</v>
      </c>
      <c r="D1300" s="13">
        <v>5000</v>
      </c>
      <c r="E1300" s="3">
        <v>1</v>
      </c>
      <c r="F1300" s="3">
        <f t="shared" si="64"/>
        <v>5000</v>
      </c>
      <c r="G1300" s="3">
        <f t="shared" si="65"/>
        <v>2012</v>
      </c>
    </row>
    <row r="1301" spans="1:7" x14ac:dyDescent="0.3">
      <c r="A1301" s="3" t="s">
        <v>11</v>
      </c>
      <c r="B1301" s="3" t="s">
        <v>16</v>
      </c>
      <c r="C1301" s="12">
        <v>41016</v>
      </c>
      <c r="D1301" s="13">
        <v>34803.32</v>
      </c>
      <c r="E1301" s="3">
        <v>14</v>
      </c>
      <c r="F1301" s="3">
        <f t="shared" si="64"/>
        <v>2485.9514285714286</v>
      </c>
      <c r="G1301" s="3">
        <f t="shared" si="65"/>
        <v>2012</v>
      </c>
    </row>
    <row r="1302" spans="1:7" x14ac:dyDescent="0.3">
      <c r="A1302" s="3" t="s">
        <v>11</v>
      </c>
      <c r="B1302" s="3" t="s">
        <v>16</v>
      </c>
      <c r="C1302" s="12">
        <v>41019</v>
      </c>
      <c r="D1302" s="13">
        <v>23500</v>
      </c>
      <c r="E1302" s="3">
        <v>6</v>
      </c>
      <c r="F1302" s="3">
        <f t="shared" si="64"/>
        <v>3916.6666666666665</v>
      </c>
      <c r="G1302" s="3">
        <f t="shared" si="65"/>
        <v>2012</v>
      </c>
    </row>
    <row r="1303" spans="1:7" x14ac:dyDescent="0.3">
      <c r="A1303" s="3" t="s">
        <v>11</v>
      </c>
      <c r="B1303" s="3" t="s">
        <v>16</v>
      </c>
      <c r="C1303" s="12">
        <v>41021</v>
      </c>
      <c r="D1303" s="13">
        <v>92700</v>
      </c>
      <c r="E1303" s="3">
        <v>27</v>
      </c>
      <c r="F1303" s="3">
        <f t="shared" si="64"/>
        <v>3433.3333333333335</v>
      </c>
      <c r="G1303" s="3">
        <f t="shared" si="65"/>
        <v>2012</v>
      </c>
    </row>
    <row r="1304" spans="1:7" x14ac:dyDescent="0.3">
      <c r="A1304" s="3" t="s">
        <v>11</v>
      </c>
      <c r="B1304" s="3" t="s">
        <v>16</v>
      </c>
      <c r="C1304" s="12">
        <v>41022</v>
      </c>
      <c r="D1304" s="13">
        <v>5000</v>
      </c>
      <c r="E1304" s="3">
        <v>1</v>
      </c>
      <c r="F1304" s="3">
        <f t="shared" si="64"/>
        <v>5000</v>
      </c>
      <c r="G1304" s="3">
        <f t="shared" si="65"/>
        <v>2012</v>
      </c>
    </row>
    <row r="1305" spans="1:7" x14ac:dyDescent="0.3">
      <c r="A1305" s="3" t="s">
        <v>11</v>
      </c>
      <c r="B1305" s="3" t="s">
        <v>16</v>
      </c>
      <c r="C1305" s="12">
        <v>41023</v>
      </c>
      <c r="D1305" s="13">
        <v>151400</v>
      </c>
      <c r="E1305" s="3">
        <v>40</v>
      </c>
      <c r="F1305" s="3">
        <f t="shared" si="64"/>
        <v>3785</v>
      </c>
      <c r="G1305" s="3">
        <f t="shared" si="65"/>
        <v>2012</v>
      </c>
    </row>
    <row r="1306" spans="1:7" x14ac:dyDescent="0.3">
      <c r="A1306" s="3" t="s">
        <v>11</v>
      </c>
      <c r="B1306" s="3" t="s">
        <v>16</v>
      </c>
      <c r="C1306" s="12">
        <v>41026</v>
      </c>
      <c r="D1306" s="13">
        <v>18000</v>
      </c>
      <c r="E1306" s="3">
        <v>7</v>
      </c>
      <c r="F1306" s="3">
        <f t="shared" si="64"/>
        <v>2571.4285714285716</v>
      </c>
      <c r="G1306" s="3">
        <f t="shared" si="65"/>
        <v>2012</v>
      </c>
    </row>
    <row r="1307" spans="1:7" x14ac:dyDescent="0.3">
      <c r="A1307" s="3" t="s">
        <v>11</v>
      </c>
      <c r="B1307" s="3" t="s">
        <v>16</v>
      </c>
      <c r="C1307" s="12">
        <v>41033</v>
      </c>
      <c r="D1307" s="13">
        <v>3000</v>
      </c>
      <c r="E1307" s="3">
        <v>3</v>
      </c>
      <c r="F1307" s="3">
        <f t="shared" si="64"/>
        <v>1000</v>
      </c>
      <c r="G1307" s="3">
        <f t="shared" si="65"/>
        <v>2012</v>
      </c>
    </row>
    <row r="1308" spans="1:7" x14ac:dyDescent="0.3">
      <c r="A1308" s="3" t="s">
        <v>11</v>
      </c>
      <c r="B1308" s="3" t="s">
        <v>16</v>
      </c>
      <c r="C1308" s="12">
        <v>41034</v>
      </c>
      <c r="D1308" s="13">
        <v>5500</v>
      </c>
      <c r="E1308" s="3">
        <v>3</v>
      </c>
      <c r="F1308" s="3">
        <f t="shared" si="64"/>
        <v>1833.3333333333333</v>
      </c>
      <c r="G1308" s="3">
        <f t="shared" si="65"/>
        <v>2012</v>
      </c>
    </row>
    <row r="1309" spans="1:7" x14ac:dyDescent="0.3">
      <c r="A1309" s="3" t="s">
        <v>11</v>
      </c>
      <c r="B1309" s="3" t="s">
        <v>16</v>
      </c>
      <c r="C1309" s="12">
        <v>41041</v>
      </c>
      <c r="D1309" s="13">
        <v>51200</v>
      </c>
      <c r="E1309" s="3">
        <v>16</v>
      </c>
      <c r="F1309" s="3">
        <f t="shared" si="64"/>
        <v>3200</v>
      </c>
      <c r="G1309" s="3">
        <f t="shared" si="65"/>
        <v>2012</v>
      </c>
    </row>
    <row r="1310" spans="1:7" x14ac:dyDescent="0.3">
      <c r="A1310" s="3" t="s">
        <v>11</v>
      </c>
      <c r="B1310" s="3" t="s">
        <v>16</v>
      </c>
      <c r="C1310" s="12">
        <v>41043</v>
      </c>
      <c r="D1310" s="13">
        <v>20500</v>
      </c>
      <c r="E1310" s="3">
        <v>6</v>
      </c>
      <c r="F1310" s="3">
        <f t="shared" si="64"/>
        <v>3416.6666666666665</v>
      </c>
      <c r="G1310" s="3">
        <f t="shared" si="65"/>
        <v>2012</v>
      </c>
    </row>
    <row r="1311" spans="1:7" x14ac:dyDescent="0.3">
      <c r="A1311" s="3" t="s">
        <v>11</v>
      </c>
      <c r="B1311" s="3" t="s">
        <v>16</v>
      </c>
      <c r="C1311" s="12">
        <v>41047</v>
      </c>
      <c r="D1311" s="13">
        <v>14000</v>
      </c>
      <c r="E1311" s="3">
        <v>3</v>
      </c>
      <c r="F1311" s="3">
        <f t="shared" si="64"/>
        <v>4666.666666666667</v>
      </c>
      <c r="G1311" s="3">
        <f t="shared" si="65"/>
        <v>2012</v>
      </c>
    </row>
    <row r="1312" spans="1:7" x14ac:dyDescent="0.3">
      <c r="A1312" s="3" t="s">
        <v>11</v>
      </c>
      <c r="B1312" s="3" t="s">
        <v>16</v>
      </c>
      <c r="C1312" s="12">
        <v>41049</v>
      </c>
      <c r="D1312" s="13">
        <v>13271.83</v>
      </c>
      <c r="E1312" s="3">
        <v>8</v>
      </c>
      <c r="F1312" s="3">
        <f t="shared" si="64"/>
        <v>1658.97875</v>
      </c>
      <c r="G1312" s="3">
        <f t="shared" si="65"/>
        <v>2012</v>
      </c>
    </row>
    <row r="1313" spans="1:7" x14ac:dyDescent="0.3">
      <c r="A1313" s="3" t="s">
        <v>11</v>
      </c>
      <c r="B1313" s="3" t="s">
        <v>16</v>
      </c>
      <c r="C1313" s="12">
        <v>41051</v>
      </c>
      <c r="D1313" s="13">
        <v>29000</v>
      </c>
      <c r="E1313" s="3">
        <v>9</v>
      </c>
      <c r="F1313" s="3">
        <f t="shared" si="64"/>
        <v>3222.2222222222222</v>
      </c>
      <c r="G1313" s="3">
        <f t="shared" si="65"/>
        <v>2012</v>
      </c>
    </row>
    <row r="1314" spans="1:7" x14ac:dyDescent="0.3">
      <c r="A1314" s="3" t="s">
        <v>11</v>
      </c>
      <c r="B1314" s="3" t="s">
        <v>16</v>
      </c>
      <c r="C1314" s="12">
        <v>41054</v>
      </c>
      <c r="D1314" s="13">
        <v>44793.11</v>
      </c>
      <c r="E1314" s="3">
        <v>16</v>
      </c>
      <c r="F1314" s="3">
        <f t="shared" si="64"/>
        <v>2799.569375</v>
      </c>
      <c r="G1314" s="3">
        <f t="shared" si="65"/>
        <v>2012</v>
      </c>
    </row>
    <row r="1315" spans="1:7" x14ac:dyDescent="0.3">
      <c r="A1315" s="3" t="s">
        <v>11</v>
      </c>
      <c r="B1315" s="3" t="s">
        <v>16</v>
      </c>
      <c r="C1315" s="12">
        <v>41064</v>
      </c>
      <c r="D1315" s="13">
        <v>16727.330000000002</v>
      </c>
      <c r="E1315" s="3">
        <v>8</v>
      </c>
      <c r="F1315" s="3">
        <f t="shared" si="64"/>
        <v>2090.9162500000002</v>
      </c>
      <c r="G1315" s="3">
        <f t="shared" si="65"/>
        <v>2012</v>
      </c>
    </row>
    <row r="1316" spans="1:7" x14ac:dyDescent="0.3">
      <c r="A1316" s="3" t="s">
        <v>11</v>
      </c>
      <c r="B1316" s="3" t="s">
        <v>16</v>
      </c>
      <c r="C1316" s="12">
        <v>41065</v>
      </c>
      <c r="D1316" s="13">
        <v>6000</v>
      </c>
      <c r="E1316" s="3">
        <v>2</v>
      </c>
      <c r="F1316" s="3">
        <f t="shared" si="64"/>
        <v>3000</v>
      </c>
      <c r="G1316" s="3">
        <f t="shared" si="65"/>
        <v>2012</v>
      </c>
    </row>
    <row r="1317" spans="1:7" x14ac:dyDescent="0.3">
      <c r="A1317" s="3" t="s">
        <v>11</v>
      </c>
      <c r="B1317" s="3" t="s">
        <v>16</v>
      </c>
      <c r="C1317" s="12">
        <v>41068</v>
      </c>
      <c r="D1317" s="13">
        <v>13000</v>
      </c>
      <c r="E1317" s="3">
        <v>5</v>
      </c>
      <c r="F1317" s="3">
        <f t="shared" si="64"/>
        <v>2600</v>
      </c>
      <c r="G1317" s="3">
        <f t="shared" si="65"/>
        <v>2012</v>
      </c>
    </row>
    <row r="1318" spans="1:7" x14ac:dyDescent="0.3">
      <c r="A1318" s="3" t="s">
        <v>11</v>
      </c>
      <c r="B1318" s="3" t="s">
        <v>16</v>
      </c>
      <c r="C1318" s="12">
        <v>41069</v>
      </c>
      <c r="D1318" s="13">
        <v>28300</v>
      </c>
      <c r="E1318" s="3">
        <v>10</v>
      </c>
      <c r="F1318" s="3">
        <f t="shared" si="64"/>
        <v>2830</v>
      </c>
      <c r="G1318" s="3">
        <f t="shared" si="65"/>
        <v>2012</v>
      </c>
    </row>
    <row r="1319" spans="1:7" x14ac:dyDescent="0.3">
      <c r="A1319" s="3" t="s">
        <v>11</v>
      </c>
      <c r="B1319" s="3" t="s">
        <v>16</v>
      </c>
      <c r="C1319" s="12">
        <v>41072</v>
      </c>
      <c r="D1319" s="13">
        <v>22000</v>
      </c>
      <c r="E1319" s="3">
        <v>6</v>
      </c>
      <c r="F1319" s="3">
        <f t="shared" si="64"/>
        <v>3666.6666666666665</v>
      </c>
      <c r="G1319" s="3">
        <f t="shared" si="65"/>
        <v>2012</v>
      </c>
    </row>
    <row r="1320" spans="1:7" x14ac:dyDescent="0.3">
      <c r="A1320" s="3" t="s">
        <v>11</v>
      </c>
      <c r="B1320" s="3" t="s">
        <v>16</v>
      </c>
      <c r="C1320" s="12">
        <v>41075</v>
      </c>
      <c r="D1320" s="13">
        <v>32000</v>
      </c>
      <c r="E1320" s="3">
        <v>7</v>
      </c>
      <c r="F1320" s="3">
        <f t="shared" si="64"/>
        <v>4571.4285714285716</v>
      </c>
      <c r="G1320" s="3">
        <f t="shared" si="65"/>
        <v>2012</v>
      </c>
    </row>
    <row r="1321" spans="1:7" x14ac:dyDescent="0.3">
      <c r="A1321" s="3" t="s">
        <v>11</v>
      </c>
      <c r="B1321" s="3" t="s">
        <v>16</v>
      </c>
      <c r="C1321" s="12">
        <v>41077</v>
      </c>
      <c r="D1321" s="13">
        <v>14789.95</v>
      </c>
      <c r="E1321" s="3">
        <v>6</v>
      </c>
      <c r="F1321" s="3">
        <f t="shared" si="64"/>
        <v>2464.9916666666668</v>
      </c>
      <c r="G1321" s="3">
        <f t="shared" si="65"/>
        <v>2012</v>
      </c>
    </row>
    <row r="1322" spans="1:7" x14ac:dyDescent="0.3">
      <c r="A1322" s="3" t="s">
        <v>11</v>
      </c>
      <c r="B1322" s="3" t="s">
        <v>16</v>
      </c>
      <c r="C1322" s="12">
        <v>41078</v>
      </c>
      <c r="D1322" s="13">
        <v>3500</v>
      </c>
      <c r="E1322" s="3">
        <v>2</v>
      </c>
      <c r="F1322" s="3">
        <f t="shared" si="64"/>
        <v>1750</v>
      </c>
      <c r="G1322" s="3">
        <f t="shared" si="65"/>
        <v>2012</v>
      </c>
    </row>
    <row r="1323" spans="1:7" x14ac:dyDescent="0.3">
      <c r="A1323" s="3" t="s">
        <v>11</v>
      </c>
      <c r="B1323" s="3" t="s">
        <v>16</v>
      </c>
      <c r="C1323" s="12">
        <v>41082</v>
      </c>
      <c r="D1323" s="13">
        <v>17900</v>
      </c>
      <c r="E1323" s="3">
        <v>10</v>
      </c>
      <c r="F1323" s="3">
        <f t="shared" si="64"/>
        <v>1790</v>
      </c>
      <c r="G1323" s="3">
        <f t="shared" si="65"/>
        <v>2012</v>
      </c>
    </row>
    <row r="1324" spans="1:7" x14ac:dyDescent="0.3">
      <c r="A1324" s="3" t="s">
        <v>11</v>
      </c>
      <c r="B1324" s="3" t="s">
        <v>16</v>
      </c>
      <c r="C1324" s="12">
        <v>41083</v>
      </c>
      <c r="D1324" s="13">
        <v>3000</v>
      </c>
      <c r="E1324" s="3">
        <v>1</v>
      </c>
      <c r="F1324" s="3">
        <f t="shared" si="64"/>
        <v>3000</v>
      </c>
      <c r="G1324" s="3">
        <f t="shared" si="65"/>
        <v>2012</v>
      </c>
    </row>
    <row r="1325" spans="1:7" x14ac:dyDescent="0.3">
      <c r="A1325" s="3" t="s">
        <v>11</v>
      </c>
      <c r="B1325" s="3" t="s">
        <v>16</v>
      </c>
      <c r="C1325" s="12">
        <v>41084</v>
      </c>
      <c r="D1325" s="13">
        <v>47500</v>
      </c>
      <c r="E1325" s="3">
        <v>9</v>
      </c>
      <c r="F1325" s="3">
        <f t="shared" si="64"/>
        <v>5277.7777777777774</v>
      </c>
      <c r="G1325" s="3">
        <f t="shared" si="65"/>
        <v>2012</v>
      </c>
    </row>
    <row r="1326" spans="1:7" x14ac:dyDescent="0.3">
      <c r="A1326" s="3" t="s">
        <v>11</v>
      </c>
      <c r="B1326" s="3" t="s">
        <v>16</v>
      </c>
      <c r="C1326" s="12">
        <v>41085</v>
      </c>
      <c r="D1326" s="13">
        <v>5000</v>
      </c>
      <c r="E1326" s="3">
        <v>1</v>
      </c>
      <c r="F1326" s="3">
        <f t="shared" si="64"/>
        <v>5000</v>
      </c>
      <c r="G1326" s="3">
        <f t="shared" si="65"/>
        <v>2012</v>
      </c>
    </row>
    <row r="1327" spans="1:7" x14ac:dyDescent="0.3">
      <c r="A1327" s="3" t="s">
        <v>11</v>
      </c>
      <c r="B1327" s="3" t="s">
        <v>16</v>
      </c>
      <c r="C1327" s="12">
        <v>41086</v>
      </c>
      <c r="D1327" s="13">
        <v>35000</v>
      </c>
      <c r="E1327" s="3">
        <v>8</v>
      </c>
      <c r="F1327" s="3">
        <f t="shared" si="64"/>
        <v>4375</v>
      </c>
      <c r="G1327" s="3">
        <f t="shared" si="65"/>
        <v>2012</v>
      </c>
    </row>
    <row r="1328" spans="1:7" x14ac:dyDescent="0.3">
      <c r="A1328" s="3" t="s">
        <v>11</v>
      </c>
      <c r="B1328" s="3" t="s">
        <v>16</v>
      </c>
      <c r="C1328" s="12">
        <v>41090</v>
      </c>
      <c r="D1328" s="13">
        <v>9068.59</v>
      </c>
      <c r="E1328" s="3">
        <v>5</v>
      </c>
      <c r="F1328" s="3">
        <f t="shared" si="64"/>
        <v>1813.7180000000001</v>
      </c>
      <c r="G1328" s="3">
        <f t="shared" si="65"/>
        <v>2012</v>
      </c>
    </row>
    <row r="1329" spans="1:7" x14ac:dyDescent="0.3">
      <c r="A1329" s="3" t="s">
        <v>11</v>
      </c>
      <c r="B1329" s="3" t="s">
        <v>16</v>
      </c>
      <c r="C1329" s="12">
        <v>41092</v>
      </c>
      <c r="D1329" s="13">
        <v>4000</v>
      </c>
      <c r="E1329" s="3">
        <v>1</v>
      </c>
      <c r="F1329" s="3">
        <f t="shared" si="64"/>
        <v>4000</v>
      </c>
      <c r="G1329" s="3">
        <f t="shared" si="65"/>
        <v>2012</v>
      </c>
    </row>
    <row r="1330" spans="1:7" x14ac:dyDescent="0.3">
      <c r="A1330" s="3" t="s">
        <v>11</v>
      </c>
      <c r="B1330" s="3" t="s">
        <v>16</v>
      </c>
      <c r="C1330" s="12">
        <v>41097</v>
      </c>
      <c r="D1330" s="13">
        <v>45000</v>
      </c>
      <c r="E1330" s="3">
        <v>7</v>
      </c>
      <c r="F1330" s="3">
        <f t="shared" si="64"/>
        <v>6428.5714285714284</v>
      </c>
      <c r="G1330" s="3">
        <f t="shared" si="65"/>
        <v>2012</v>
      </c>
    </row>
    <row r="1331" spans="1:7" x14ac:dyDescent="0.3">
      <c r="A1331" s="3" t="s">
        <v>11</v>
      </c>
      <c r="B1331" s="3" t="s">
        <v>16</v>
      </c>
      <c r="C1331" s="12">
        <v>41099</v>
      </c>
      <c r="D1331" s="13">
        <v>32000</v>
      </c>
      <c r="E1331" s="3">
        <v>8</v>
      </c>
      <c r="F1331" s="3">
        <f t="shared" si="64"/>
        <v>4000</v>
      </c>
      <c r="G1331" s="3">
        <f t="shared" si="65"/>
        <v>2012</v>
      </c>
    </row>
    <row r="1332" spans="1:7" x14ac:dyDescent="0.3">
      <c r="A1332" s="3" t="s">
        <v>11</v>
      </c>
      <c r="B1332" s="3" t="s">
        <v>16</v>
      </c>
      <c r="C1332" s="12">
        <v>41103</v>
      </c>
      <c r="D1332" s="13">
        <v>53100</v>
      </c>
      <c r="E1332" s="3">
        <v>14</v>
      </c>
      <c r="F1332" s="3">
        <f t="shared" si="64"/>
        <v>3792.8571428571427</v>
      </c>
      <c r="G1332" s="3">
        <f t="shared" si="65"/>
        <v>2012</v>
      </c>
    </row>
    <row r="1333" spans="1:7" x14ac:dyDescent="0.3">
      <c r="A1333" s="3" t="s">
        <v>11</v>
      </c>
      <c r="B1333" s="3" t="s">
        <v>16</v>
      </c>
      <c r="C1333" s="12">
        <v>41104</v>
      </c>
      <c r="D1333" s="13">
        <v>10000</v>
      </c>
      <c r="E1333" s="3">
        <v>4</v>
      </c>
      <c r="F1333" s="3">
        <f t="shared" si="64"/>
        <v>2500</v>
      </c>
      <c r="G1333" s="3">
        <f t="shared" si="65"/>
        <v>2012</v>
      </c>
    </row>
    <row r="1334" spans="1:7" x14ac:dyDescent="0.3">
      <c r="A1334" s="3" t="s">
        <v>11</v>
      </c>
      <c r="B1334" s="3" t="s">
        <v>16</v>
      </c>
      <c r="C1334" s="12">
        <v>41105</v>
      </c>
      <c r="D1334" s="13">
        <v>53418.48</v>
      </c>
      <c r="E1334" s="3">
        <v>13</v>
      </c>
      <c r="F1334" s="3">
        <f t="shared" si="64"/>
        <v>4109.1138461538467</v>
      </c>
      <c r="G1334" s="3">
        <f t="shared" si="65"/>
        <v>2012</v>
      </c>
    </row>
    <row r="1335" spans="1:7" x14ac:dyDescent="0.3">
      <c r="A1335" s="3" t="s">
        <v>11</v>
      </c>
      <c r="B1335" s="3" t="s">
        <v>16</v>
      </c>
      <c r="C1335" s="12">
        <v>41106</v>
      </c>
      <c r="D1335" s="13">
        <v>2000</v>
      </c>
      <c r="E1335" s="3">
        <v>1</v>
      </c>
      <c r="F1335" s="3">
        <f t="shared" si="64"/>
        <v>2000</v>
      </c>
      <c r="G1335" s="3">
        <f t="shared" si="65"/>
        <v>2012</v>
      </c>
    </row>
    <row r="1336" spans="1:7" x14ac:dyDescent="0.3">
      <c r="A1336" s="3" t="s">
        <v>11</v>
      </c>
      <c r="B1336" s="3" t="s">
        <v>16</v>
      </c>
      <c r="C1336" s="12">
        <v>41107</v>
      </c>
      <c r="D1336" s="13">
        <v>3000</v>
      </c>
      <c r="E1336" s="3">
        <v>2</v>
      </c>
      <c r="F1336" s="3">
        <f t="shared" si="64"/>
        <v>1500</v>
      </c>
      <c r="G1336" s="3">
        <f t="shared" si="65"/>
        <v>2012</v>
      </c>
    </row>
    <row r="1337" spans="1:7" x14ac:dyDescent="0.3">
      <c r="A1337" s="3" t="s">
        <v>11</v>
      </c>
      <c r="B1337" s="3" t="s">
        <v>16</v>
      </c>
      <c r="C1337" s="12">
        <v>41110</v>
      </c>
      <c r="D1337" s="13">
        <v>17500</v>
      </c>
      <c r="E1337" s="3">
        <v>4</v>
      </c>
      <c r="F1337" s="3">
        <f t="shared" si="64"/>
        <v>4375</v>
      </c>
      <c r="G1337" s="3">
        <f t="shared" si="65"/>
        <v>2012</v>
      </c>
    </row>
    <row r="1338" spans="1:7" x14ac:dyDescent="0.3">
      <c r="A1338" s="3" t="s">
        <v>11</v>
      </c>
      <c r="B1338" s="3" t="s">
        <v>16</v>
      </c>
      <c r="C1338" s="12">
        <v>41111</v>
      </c>
      <c r="D1338" s="13">
        <v>1500</v>
      </c>
      <c r="E1338" s="3">
        <v>1</v>
      </c>
      <c r="F1338" s="3">
        <f t="shared" si="64"/>
        <v>1500</v>
      </c>
      <c r="G1338" s="3">
        <f t="shared" si="65"/>
        <v>2012</v>
      </c>
    </row>
    <row r="1339" spans="1:7" x14ac:dyDescent="0.3">
      <c r="A1339" s="3" t="s">
        <v>11</v>
      </c>
      <c r="B1339" s="3" t="s">
        <v>16</v>
      </c>
      <c r="C1339" s="12">
        <v>41112</v>
      </c>
      <c r="D1339" s="13">
        <v>12000</v>
      </c>
      <c r="E1339" s="3">
        <v>3</v>
      </c>
      <c r="F1339" s="3">
        <f t="shared" si="64"/>
        <v>4000</v>
      </c>
      <c r="G1339" s="3">
        <f t="shared" si="65"/>
        <v>2012</v>
      </c>
    </row>
    <row r="1340" spans="1:7" x14ac:dyDescent="0.3">
      <c r="A1340" s="3" t="s">
        <v>11</v>
      </c>
      <c r="B1340" s="3" t="s">
        <v>16</v>
      </c>
      <c r="C1340" s="12">
        <v>41114</v>
      </c>
      <c r="D1340" s="13">
        <v>69700</v>
      </c>
      <c r="E1340" s="3">
        <v>17</v>
      </c>
      <c r="F1340" s="3">
        <f t="shared" si="64"/>
        <v>4100</v>
      </c>
      <c r="G1340" s="3">
        <f t="shared" si="65"/>
        <v>2012</v>
      </c>
    </row>
    <row r="1341" spans="1:7" x14ac:dyDescent="0.3">
      <c r="A1341" s="3" t="s">
        <v>11</v>
      </c>
      <c r="B1341" s="3" t="s">
        <v>16</v>
      </c>
      <c r="C1341" s="12">
        <v>41117</v>
      </c>
      <c r="D1341" s="13">
        <v>28000</v>
      </c>
      <c r="E1341" s="3">
        <v>10</v>
      </c>
      <c r="F1341" s="3">
        <f t="shared" si="64"/>
        <v>2800</v>
      </c>
      <c r="G1341" s="3">
        <f t="shared" si="65"/>
        <v>2012</v>
      </c>
    </row>
    <row r="1342" spans="1:7" x14ac:dyDescent="0.3">
      <c r="A1342" s="3" t="s">
        <v>11</v>
      </c>
      <c r="B1342" s="3" t="s">
        <v>16</v>
      </c>
      <c r="C1342" s="12">
        <v>41126</v>
      </c>
      <c r="D1342" s="13">
        <v>19000</v>
      </c>
      <c r="E1342" s="3">
        <v>8</v>
      </c>
      <c r="F1342" s="3">
        <f t="shared" si="64"/>
        <v>2375</v>
      </c>
      <c r="G1342" s="3">
        <f t="shared" si="65"/>
        <v>2012</v>
      </c>
    </row>
    <row r="1343" spans="1:7" x14ac:dyDescent="0.3">
      <c r="A1343" s="3" t="s">
        <v>11</v>
      </c>
      <c r="B1343" s="3" t="s">
        <v>16</v>
      </c>
      <c r="C1343" s="12">
        <v>41127</v>
      </c>
      <c r="D1343" s="13">
        <v>3000</v>
      </c>
      <c r="E1343" s="3">
        <v>1</v>
      </c>
      <c r="F1343" s="3">
        <f t="shared" si="64"/>
        <v>3000</v>
      </c>
      <c r="G1343" s="3">
        <f t="shared" si="65"/>
        <v>2012</v>
      </c>
    </row>
    <row r="1344" spans="1:7" x14ac:dyDescent="0.3">
      <c r="A1344" s="3" t="s">
        <v>11</v>
      </c>
      <c r="B1344" s="3" t="s">
        <v>16</v>
      </c>
      <c r="C1344" s="12">
        <v>41128</v>
      </c>
      <c r="D1344" s="13">
        <v>23000</v>
      </c>
      <c r="E1344" s="3">
        <v>5</v>
      </c>
      <c r="F1344" s="3">
        <f t="shared" si="64"/>
        <v>4600</v>
      </c>
      <c r="G1344" s="3">
        <f t="shared" si="65"/>
        <v>2012</v>
      </c>
    </row>
    <row r="1345" spans="1:7" x14ac:dyDescent="0.3">
      <c r="A1345" s="3" t="s">
        <v>11</v>
      </c>
      <c r="B1345" s="3" t="s">
        <v>16</v>
      </c>
      <c r="C1345" s="12">
        <v>41131</v>
      </c>
      <c r="D1345" s="13">
        <v>19500</v>
      </c>
      <c r="E1345" s="3">
        <v>5</v>
      </c>
      <c r="F1345" s="3">
        <f t="shared" si="64"/>
        <v>3900</v>
      </c>
      <c r="G1345" s="3">
        <f t="shared" si="65"/>
        <v>2012</v>
      </c>
    </row>
    <row r="1346" spans="1:7" x14ac:dyDescent="0.3">
      <c r="A1346" s="3" t="s">
        <v>11</v>
      </c>
      <c r="B1346" s="3" t="s">
        <v>16</v>
      </c>
      <c r="C1346" s="12">
        <v>41132</v>
      </c>
      <c r="D1346" s="13">
        <v>9000</v>
      </c>
      <c r="E1346" s="3">
        <v>3</v>
      </c>
      <c r="F1346" s="3">
        <f t="shared" ref="F1346:F1409" si="66">D1346/E1346</f>
        <v>3000</v>
      </c>
      <c r="G1346" s="3">
        <f t="shared" si="65"/>
        <v>2012</v>
      </c>
    </row>
    <row r="1347" spans="1:7" x14ac:dyDescent="0.3">
      <c r="A1347" s="3" t="s">
        <v>11</v>
      </c>
      <c r="B1347" s="3" t="s">
        <v>16</v>
      </c>
      <c r="C1347" s="12">
        <v>41133</v>
      </c>
      <c r="D1347" s="13">
        <v>74500</v>
      </c>
      <c r="E1347" s="3">
        <v>15</v>
      </c>
      <c r="F1347" s="3">
        <f t="shared" si="66"/>
        <v>4966.666666666667</v>
      </c>
      <c r="G1347" s="3">
        <f t="shared" ref="G1347:G1410" si="67">YEAR(C1347)</f>
        <v>2012</v>
      </c>
    </row>
    <row r="1348" spans="1:7" x14ac:dyDescent="0.3">
      <c r="A1348" s="3" t="s">
        <v>11</v>
      </c>
      <c r="B1348" s="3" t="s">
        <v>16</v>
      </c>
      <c r="C1348" s="12">
        <v>41134</v>
      </c>
      <c r="D1348" s="13">
        <v>48000</v>
      </c>
      <c r="E1348" s="3">
        <v>5</v>
      </c>
      <c r="F1348" s="3">
        <f t="shared" si="66"/>
        <v>9600</v>
      </c>
      <c r="G1348" s="3">
        <f t="shared" si="67"/>
        <v>2012</v>
      </c>
    </row>
    <row r="1349" spans="1:7" x14ac:dyDescent="0.3">
      <c r="A1349" s="3" t="s">
        <v>11</v>
      </c>
      <c r="B1349" s="3" t="s">
        <v>16</v>
      </c>
      <c r="C1349" s="12">
        <v>41135</v>
      </c>
      <c r="D1349" s="13">
        <v>8000</v>
      </c>
      <c r="E1349" s="3">
        <v>5</v>
      </c>
      <c r="F1349" s="3">
        <f t="shared" si="66"/>
        <v>1600</v>
      </c>
      <c r="G1349" s="3">
        <f t="shared" si="67"/>
        <v>2012</v>
      </c>
    </row>
    <row r="1350" spans="1:7" x14ac:dyDescent="0.3">
      <c r="A1350" s="3" t="s">
        <v>11</v>
      </c>
      <c r="B1350" s="3" t="s">
        <v>16</v>
      </c>
      <c r="C1350" s="12">
        <v>41138</v>
      </c>
      <c r="D1350" s="13">
        <v>30000</v>
      </c>
      <c r="E1350" s="3">
        <v>8</v>
      </c>
      <c r="F1350" s="3">
        <f t="shared" si="66"/>
        <v>3750</v>
      </c>
      <c r="G1350" s="3">
        <f t="shared" si="67"/>
        <v>2012</v>
      </c>
    </row>
    <row r="1351" spans="1:7" x14ac:dyDescent="0.3">
      <c r="A1351" s="3" t="s">
        <v>11</v>
      </c>
      <c r="B1351" s="3" t="s">
        <v>16</v>
      </c>
      <c r="C1351" s="12">
        <v>41141</v>
      </c>
      <c r="D1351" s="13">
        <v>11200</v>
      </c>
      <c r="E1351" s="3">
        <v>3</v>
      </c>
      <c r="F1351" s="3">
        <f t="shared" si="66"/>
        <v>3733.3333333333335</v>
      </c>
      <c r="G1351" s="3">
        <f t="shared" si="67"/>
        <v>2012</v>
      </c>
    </row>
    <row r="1352" spans="1:7" x14ac:dyDescent="0.3">
      <c r="A1352" s="3" t="s">
        <v>11</v>
      </c>
      <c r="B1352" s="3" t="s">
        <v>16</v>
      </c>
      <c r="C1352" s="12">
        <v>41142</v>
      </c>
      <c r="D1352" s="13">
        <v>5000</v>
      </c>
      <c r="E1352" s="3">
        <v>1</v>
      </c>
      <c r="F1352" s="3">
        <f t="shared" si="66"/>
        <v>5000</v>
      </c>
      <c r="G1352" s="3">
        <f t="shared" si="67"/>
        <v>2012</v>
      </c>
    </row>
    <row r="1353" spans="1:7" x14ac:dyDescent="0.3">
      <c r="A1353" s="3" t="s">
        <v>11</v>
      </c>
      <c r="B1353" s="3" t="s">
        <v>16</v>
      </c>
      <c r="C1353" s="12">
        <v>41145</v>
      </c>
      <c r="D1353" s="13">
        <v>109500</v>
      </c>
      <c r="E1353" s="3">
        <v>18</v>
      </c>
      <c r="F1353" s="3">
        <f t="shared" si="66"/>
        <v>6083.333333333333</v>
      </c>
      <c r="G1353" s="3">
        <f t="shared" si="67"/>
        <v>2012</v>
      </c>
    </row>
    <row r="1354" spans="1:7" x14ac:dyDescent="0.3">
      <c r="A1354" s="3" t="s">
        <v>11</v>
      </c>
      <c r="B1354" s="3" t="s">
        <v>16</v>
      </c>
      <c r="C1354" s="12">
        <v>41147</v>
      </c>
      <c r="D1354" s="13">
        <v>29500</v>
      </c>
      <c r="E1354" s="3">
        <v>11</v>
      </c>
      <c r="F1354" s="3">
        <f t="shared" si="66"/>
        <v>2681.818181818182</v>
      </c>
      <c r="G1354" s="3">
        <f t="shared" si="67"/>
        <v>2012</v>
      </c>
    </row>
    <row r="1355" spans="1:7" x14ac:dyDescent="0.3">
      <c r="A1355" s="3" t="s">
        <v>11</v>
      </c>
      <c r="B1355" s="3" t="s">
        <v>16</v>
      </c>
      <c r="C1355" s="12">
        <v>41154</v>
      </c>
      <c r="D1355" s="13">
        <v>18000</v>
      </c>
      <c r="E1355" s="3">
        <v>6</v>
      </c>
      <c r="F1355" s="3">
        <f t="shared" si="66"/>
        <v>3000</v>
      </c>
      <c r="G1355" s="3">
        <f t="shared" si="67"/>
        <v>2012</v>
      </c>
    </row>
    <row r="1356" spans="1:7" x14ac:dyDescent="0.3">
      <c r="A1356" s="3" t="s">
        <v>11</v>
      </c>
      <c r="B1356" s="3" t="s">
        <v>16</v>
      </c>
      <c r="C1356" s="12">
        <v>41156</v>
      </c>
      <c r="D1356" s="13">
        <v>4000</v>
      </c>
      <c r="E1356" s="3">
        <v>2</v>
      </c>
      <c r="F1356" s="3">
        <f t="shared" si="66"/>
        <v>2000</v>
      </c>
      <c r="G1356" s="3">
        <f t="shared" si="67"/>
        <v>2012</v>
      </c>
    </row>
    <row r="1357" spans="1:7" x14ac:dyDescent="0.3">
      <c r="A1357" s="3" t="s">
        <v>11</v>
      </c>
      <c r="B1357" s="3" t="s">
        <v>16</v>
      </c>
      <c r="C1357" s="12">
        <v>41159</v>
      </c>
      <c r="D1357" s="13">
        <v>41000</v>
      </c>
      <c r="E1357" s="3">
        <v>11</v>
      </c>
      <c r="F1357" s="3">
        <f t="shared" si="66"/>
        <v>3727.2727272727275</v>
      </c>
      <c r="G1357" s="3">
        <f t="shared" si="67"/>
        <v>2012</v>
      </c>
    </row>
    <row r="1358" spans="1:7" x14ac:dyDescent="0.3">
      <c r="A1358" s="3" t="s">
        <v>11</v>
      </c>
      <c r="B1358" s="3" t="s">
        <v>16</v>
      </c>
      <c r="C1358" s="12">
        <v>41160</v>
      </c>
      <c r="D1358" s="13">
        <v>4000</v>
      </c>
      <c r="E1358" s="3">
        <v>3</v>
      </c>
      <c r="F1358" s="3">
        <f t="shared" si="66"/>
        <v>1333.3333333333333</v>
      </c>
      <c r="G1358" s="3">
        <f t="shared" si="67"/>
        <v>2012</v>
      </c>
    </row>
    <row r="1359" spans="1:7" x14ac:dyDescent="0.3">
      <c r="A1359" s="3" t="s">
        <v>11</v>
      </c>
      <c r="B1359" s="3" t="s">
        <v>16</v>
      </c>
      <c r="C1359" s="12">
        <v>41161</v>
      </c>
      <c r="D1359" s="13">
        <v>55000</v>
      </c>
      <c r="E1359" s="3">
        <v>16</v>
      </c>
      <c r="F1359" s="3">
        <f t="shared" si="66"/>
        <v>3437.5</v>
      </c>
      <c r="G1359" s="3">
        <f t="shared" si="67"/>
        <v>2012</v>
      </c>
    </row>
    <row r="1360" spans="1:7" x14ac:dyDescent="0.3">
      <c r="A1360" s="3" t="s">
        <v>11</v>
      </c>
      <c r="B1360" s="3" t="s">
        <v>16</v>
      </c>
      <c r="C1360" s="12">
        <v>41162</v>
      </c>
      <c r="D1360" s="13">
        <v>19000</v>
      </c>
      <c r="E1360" s="3">
        <v>8</v>
      </c>
      <c r="F1360" s="3">
        <f t="shared" si="66"/>
        <v>2375</v>
      </c>
      <c r="G1360" s="3">
        <f t="shared" si="67"/>
        <v>2012</v>
      </c>
    </row>
    <row r="1361" spans="1:7" x14ac:dyDescent="0.3">
      <c r="A1361" s="3" t="s">
        <v>11</v>
      </c>
      <c r="B1361" s="3" t="s">
        <v>16</v>
      </c>
      <c r="C1361" s="12">
        <v>41163</v>
      </c>
      <c r="D1361" s="13">
        <v>3500</v>
      </c>
      <c r="E1361" s="3">
        <v>2</v>
      </c>
      <c r="F1361" s="3">
        <f t="shared" si="66"/>
        <v>1750</v>
      </c>
      <c r="G1361" s="3">
        <f t="shared" si="67"/>
        <v>2012</v>
      </c>
    </row>
    <row r="1362" spans="1:7" x14ac:dyDescent="0.3">
      <c r="A1362" s="3" t="s">
        <v>11</v>
      </c>
      <c r="B1362" s="3" t="s">
        <v>16</v>
      </c>
      <c r="C1362" s="12">
        <v>41166</v>
      </c>
      <c r="D1362" s="13">
        <v>59500</v>
      </c>
      <c r="E1362" s="3">
        <v>16</v>
      </c>
      <c r="F1362" s="3">
        <f t="shared" si="66"/>
        <v>3718.75</v>
      </c>
      <c r="G1362" s="3">
        <f t="shared" si="67"/>
        <v>2012</v>
      </c>
    </row>
    <row r="1363" spans="1:7" x14ac:dyDescent="0.3">
      <c r="A1363" s="3" t="s">
        <v>11</v>
      </c>
      <c r="B1363" s="3" t="s">
        <v>16</v>
      </c>
      <c r="C1363" s="12">
        <v>41167</v>
      </c>
      <c r="D1363" s="13">
        <v>24500</v>
      </c>
      <c r="E1363" s="3">
        <v>7</v>
      </c>
      <c r="F1363" s="3">
        <f t="shared" si="66"/>
        <v>3500</v>
      </c>
      <c r="G1363" s="3">
        <f t="shared" si="67"/>
        <v>2012</v>
      </c>
    </row>
    <row r="1364" spans="1:7" x14ac:dyDescent="0.3">
      <c r="A1364" s="3" t="s">
        <v>11</v>
      </c>
      <c r="B1364" s="3" t="s">
        <v>16</v>
      </c>
      <c r="C1364" s="12">
        <v>41169</v>
      </c>
      <c r="D1364" s="13">
        <v>46577.24</v>
      </c>
      <c r="E1364" s="3">
        <v>10</v>
      </c>
      <c r="F1364" s="3">
        <f t="shared" si="66"/>
        <v>4657.7240000000002</v>
      </c>
      <c r="G1364" s="3">
        <f t="shared" si="67"/>
        <v>2012</v>
      </c>
    </row>
    <row r="1365" spans="1:7" x14ac:dyDescent="0.3">
      <c r="A1365" s="3" t="s">
        <v>11</v>
      </c>
      <c r="B1365" s="3" t="s">
        <v>16</v>
      </c>
      <c r="C1365" s="12">
        <v>41170</v>
      </c>
      <c r="D1365" s="13">
        <v>20000</v>
      </c>
      <c r="E1365" s="3">
        <v>6</v>
      </c>
      <c r="F1365" s="3">
        <f t="shared" si="66"/>
        <v>3333.3333333333335</v>
      </c>
      <c r="G1365" s="3">
        <f t="shared" si="67"/>
        <v>2012</v>
      </c>
    </row>
    <row r="1366" spans="1:7" x14ac:dyDescent="0.3">
      <c r="A1366" s="3" t="s">
        <v>11</v>
      </c>
      <c r="B1366" s="3" t="s">
        <v>16</v>
      </c>
      <c r="C1366" s="12">
        <v>41173</v>
      </c>
      <c r="D1366" s="13">
        <v>3400</v>
      </c>
      <c r="E1366" s="3">
        <v>3</v>
      </c>
      <c r="F1366" s="3">
        <f t="shared" si="66"/>
        <v>1133.3333333333333</v>
      </c>
      <c r="G1366" s="3">
        <f t="shared" si="67"/>
        <v>2012</v>
      </c>
    </row>
    <row r="1367" spans="1:7" x14ac:dyDescent="0.3">
      <c r="A1367" s="3" t="s">
        <v>11</v>
      </c>
      <c r="B1367" s="3" t="s">
        <v>16</v>
      </c>
      <c r="C1367" s="12">
        <v>41174</v>
      </c>
      <c r="D1367" s="13">
        <v>8200</v>
      </c>
      <c r="E1367" s="3">
        <v>7</v>
      </c>
      <c r="F1367" s="3">
        <f t="shared" si="66"/>
        <v>1171.4285714285713</v>
      </c>
      <c r="G1367" s="3">
        <f t="shared" si="67"/>
        <v>2012</v>
      </c>
    </row>
    <row r="1368" spans="1:7" x14ac:dyDescent="0.3">
      <c r="A1368" s="3" t="s">
        <v>11</v>
      </c>
      <c r="B1368" s="3" t="s">
        <v>16</v>
      </c>
      <c r="C1368" s="12">
        <v>41177</v>
      </c>
      <c r="D1368" s="13">
        <v>69800</v>
      </c>
      <c r="E1368" s="3">
        <v>25</v>
      </c>
      <c r="F1368" s="3">
        <f t="shared" si="66"/>
        <v>2792</v>
      </c>
      <c r="G1368" s="3">
        <f t="shared" si="67"/>
        <v>2012</v>
      </c>
    </row>
    <row r="1369" spans="1:7" x14ac:dyDescent="0.3">
      <c r="A1369" s="3" t="s">
        <v>11</v>
      </c>
      <c r="B1369" s="3" t="s">
        <v>16</v>
      </c>
      <c r="C1369" s="12">
        <v>41182</v>
      </c>
      <c r="D1369" s="13">
        <v>41000</v>
      </c>
      <c r="E1369" s="3">
        <v>13</v>
      </c>
      <c r="F1369" s="3">
        <f t="shared" si="66"/>
        <v>3153.8461538461538</v>
      </c>
      <c r="G1369" s="3">
        <f t="shared" si="67"/>
        <v>2012</v>
      </c>
    </row>
    <row r="1370" spans="1:7" x14ac:dyDescent="0.3">
      <c r="A1370" s="3" t="s">
        <v>11</v>
      </c>
      <c r="B1370" s="3" t="s">
        <v>16</v>
      </c>
      <c r="C1370" s="12">
        <v>41184</v>
      </c>
      <c r="D1370" s="13">
        <v>10000</v>
      </c>
      <c r="E1370" s="3">
        <v>2</v>
      </c>
      <c r="F1370" s="3">
        <f t="shared" si="66"/>
        <v>5000</v>
      </c>
      <c r="G1370" s="3">
        <f t="shared" si="67"/>
        <v>2012</v>
      </c>
    </row>
    <row r="1371" spans="1:7" x14ac:dyDescent="0.3">
      <c r="A1371" s="3" t="s">
        <v>11</v>
      </c>
      <c r="B1371" s="3" t="s">
        <v>16</v>
      </c>
      <c r="C1371" s="12">
        <v>41187</v>
      </c>
      <c r="D1371" s="13">
        <v>35000</v>
      </c>
      <c r="E1371" s="3">
        <v>8</v>
      </c>
      <c r="F1371" s="3">
        <f t="shared" si="66"/>
        <v>4375</v>
      </c>
      <c r="G1371" s="3">
        <f t="shared" si="67"/>
        <v>2012</v>
      </c>
    </row>
    <row r="1372" spans="1:7" x14ac:dyDescent="0.3">
      <c r="A1372" s="3" t="s">
        <v>11</v>
      </c>
      <c r="B1372" s="3" t="s">
        <v>16</v>
      </c>
      <c r="C1372" s="12">
        <v>41189</v>
      </c>
      <c r="D1372" s="13">
        <v>21000</v>
      </c>
      <c r="E1372" s="3">
        <v>10</v>
      </c>
      <c r="F1372" s="3">
        <f t="shared" si="66"/>
        <v>2100</v>
      </c>
      <c r="G1372" s="3">
        <f t="shared" si="67"/>
        <v>2012</v>
      </c>
    </row>
    <row r="1373" spans="1:7" x14ac:dyDescent="0.3">
      <c r="A1373" s="3" t="s">
        <v>11</v>
      </c>
      <c r="B1373" s="3" t="s">
        <v>16</v>
      </c>
      <c r="C1373" s="12">
        <v>41190</v>
      </c>
      <c r="D1373" s="13">
        <v>2000</v>
      </c>
      <c r="E1373" s="3">
        <v>1</v>
      </c>
      <c r="F1373" s="3">
        <f t="shared" si="66"/>
        <v>2000</v>
      </c>
      <c r="G1373" s="3">
        <f t="shared" si="67"/>
        <v>2012</v>
      </c>
    </row>
    <row r="1374" spans="1:7" x14ac:dyDescent="0.3">
      <c r="A1374" s="3" t="s">
        <v>11</v>
      </c>
      <c r="B1374" s="3" t="s">
        <v>16</v>
      </c>
      <c r="C1374" s="12">
        <v>41191</v>
      </c>
      <c r="D1374" s="13">
        <v>36000</v>
      </c>
      <c r="E1374" s="3">
        <v>10</v>
      </c>
      <c r="F1374" s="3">
        <f t="shared" si="66"/>
        <v>3600</v>
      </c>
      <c r="G1374" s="3">
        <f t="shared" si="67"/>
        <v>2012</v>
      </c>
    </row>
    <row r="1375" spans="1:7" x14ac:dyDescent="0.3">
      <c r="A1375" s="3" t="s">
        <v>11</v>
      </c>
      <c r="B1375" s="3" t="s">
        <v>16</v>
      </c>
      <c r="C1375" s="12">
        <v>41194</v>
      </c>
      <c r="D1375" s="13">
        <v>20000</v>
      </c>
      <c r="E1375" s="3">
        <v>6</v>
      </c>
      <c r="F1375" s="3">
        <f t="shared" si="66"/>
        <v>3333.3333333333335</v>
      </c>
      <c r="G1375" s="3">
        <f t="shared" si="67"/>
        <v>2012</v>
      </c>
    </row>
    <row r="1376" spans="1:7" x14ac:dyDescent="0.3">
      <c r="A1376" s="3" t="s">
        <v>11</v>
      </c>
      <c r="B1376" s="3" t="s">
        <v>16</v>
      </c>
      <c r="C1376" s="12">
        <v>41195</v>
      </c>
      <c r="D1376" s="13">
        <v>13250</v>
      </c>
      <c r="E1376" s="3">
        <v>4</v>
      </c>
      <c r="F1376" s="3">
        <f t="shared" si="66"/>
        <v>3312.5</v>
      </c>
      <c r="G1376" s="3">
        <f t="shared" si="67"/>
        <v>2012</v>
      </c>
    </row>
    <row r="1377" spans="1:7" x14ac:dyDescent="0.3">
      <c r="A1377" s="3" t="s">
        <v>11</v>
      </c>
      <c r="B1377" s="3" t="s">
        <v>16</v>
      </c>
      <c r="C1377" s="12">
        <v>41196</v>
      </c>
      <c r="D1377" s="13">
        <v>31098.14</v>
      </c>
      <c r="E1377" s="3">
        <v>9</v>
      </c>
      <c r="F1377" s="3">
        <f t="shared" si="66"/>
        <v>3455.3488888888887</v>
      </c>
      <c r="G1377" s="3">
        <f t="shared" si="67"/>
        <v>2012</v>
      </c>
    </row>
    <row r="1378" spans="1:7" x14ac:dyDescent="0.3">
      <c r="A1378" s="3" t="s">
        <v>11</v>
      </c>
      <c r="B1378" s="3" t="s">
        <v>16</v>
      </c>
      <c r="C1378" s="12">
        <v>41197</v>
      </c>
      <c r="D1378" s="13">
        <v>32200</v>
      </c>
      <c r="E1378" s="3">
        <v>10</v>
      </c>
      <c r="F1378" s="3">
        <f t="shared" si="66"/>
        <v>3220</v>
      </c>
      <c r="G1378" s="3">
        <f t="shared" si="67"/>
        <v>2012</v>
      </c>
    </row>
    <row r="1379" spans="1:7" x14ac:dyDescent="0.3">
      <c r="A1379" s="3" t="s">
        <v>11</v>
      </c>
      <c r="B1379" s="3" t="s">
        <v>16</v>
      </c>
      <c r="C1379" s="12">
        <v>41198</v>
      </c>
      <c r="D1379" s="13">
        <v>19000</v>
      </c>
      <c r="E1379" s="3">
        <v>7</v>
      </c>
      <c r="F1379" s="3">
        <f t="shared" si="66"/>
        <v>2714.2857142857142</v>
      </c>
      <c r="G1379" s="3">
        <f t="shared" si="67"/>
        <v>2012</v>
      </c>
    </row>
    <row r="1380" spans="1:7" x14ac:dyDescent="0.3">
      <c r="A1380" s="3" t="s">
        <v>11</v>
      </c>
      <c r="B1380" s="3" t="s">
        <v>16</v>
      </c>
      <c r="C1380" s="12">
        <v>41201</v>
      </c>
      <c r="D1380" s="13">
        <v>71000</v>
      </c>
      <c r="E1380" s="3">
        <v>10</v>
      </c>
      <c r="F1380" s="3">
        <f t="shared" si="66"/>
        <v>7100</v>
      </c>
      <c r="G1380" s="3">
        <f t="shared" si="67"/>
        <v>2012</v>
      </c>
    </row>
    <row r="1381" spans="1:7" x14ac:dyDescent="0.3">
      <c r="A1381" s="3" t="s">
        <v>11</v>
      </c>
      <c r="B1381" s="3" t="s">
        <v>16</v>
      </c>
      <c r="C1381" s="12">
        <v>41202</v>
      </c>
      <c r="D1381" s="13">
        <v>26800</v>
      </c>
      <c r="E1381" s="3">
        <v>8</v>
      </c>
      <c r="F1381" s="3">
        <f t="shared" si="66"/>
        <v>3350</v>
      </c>
      <c r="G1381" s="3">
        <f t="shared" si="67"/>
        <v>2012</v>
      </c>
    </row>
    <row r="1382" spans="1:7" x14ac:dyDescent="0.3">
      <c r="A1382" s="3" t="s">
        <v>11</v>
      </c>
      <c r="B1382" s="3" t="s">
        <v>16</v>
      </c>
      <c r="C1382" s="12">
        <v>41204</v>
      </c>
      <c r="D1382" s="13">
        <v>17000</v>
      </c>
      <c r="E1382" s="3">
        <v>10</v>
      </c>
      <c r="F1382" s="3">
        <f t="shared" si="66"/>
        <v>1700</v>
      </c>
      <c r="G1382" s="3">
        <f t="shared" si="67"/>
        <v>2012</v>
      </c>
    </row>
    <row r="1383" spans="1:7" x14ac:dyDescent="0.3">
      <c r="A1383" s="3" t="s">
        <v>11</v>
      </c>
      <c r="B1383" s="3" t="s">
        <v>16</v>
      </c>
      <c r="C1383" s="12">
        <v>41205</v>
      </c>
      <c r="D1383" s="13">
        <v>8000</v>
      </c>
      <c r="E1383" s="3">
        <v>2</v>
      </c>
      <c r="F1383" s="3">
        <f t="shared" si="66"/>
        <v>4000</v>
      </c>
      <c r="G1383" s="3">
        <f t="shared" si="67"/>
        <v>2012</v>
      </c>
    </row>
    <row r="1384" spans="1:7" x14ac:dyDescent="0.3">
      <c r="A1384" s="3" t="s">
        <v>11</v>
      </c>
      <c r="B1384" s="3" t="s">
        <v>16</v>
      </c>
      <c r="C1384" s="12">
        <v>41208</v>
      </c>
      <c r="D1384" s="13">
        <v>100000</v>
      </c>
      <c r="E1384" s="3">
        <v>25</v>
      </c>
      <c r="F1384" s="3">
        <f t="shared" si="66"/>
        <v>4000</v>
      </c>
      <c r="G1384" s="3">
        <f t="shared" si="67"/>
        <v>2012</v>
      </c>
    </row>
    <row r="1385" spans="1:7" x14ac:dyDescent="0.3">
      <c r="A1385" s="3" t="s">
        <v>11</v>
      </c>
      <c r="B1385" s="3" t="s">
        <v>16</v>
      </c>
      <c r="C1385" s="12">
        <v>41215</v>
      </c>
      <c r="D1385" s="13">
        <v>2000</v>
      </c>
      <c r="E1385" s="3">
        <v>1</v>
      </c>
      <c r="F1385" s="3">
        <f t="shared" si="66"/>
        <v>2000</v>
      </c>
      <c r="G1385" s="3">
        <f t="shared" si="67"/>
        <v>2012</v>
      </c>
    </row>
    <row r="1386" spans="1:7" x14ac:dyDescent="0.3">
      <c r="A1386" s="3" t="s">
        <v>11</v>
      </c>
      <c r="B1386" s="3" t="s">
        <v>16</v>
      </c>
      <c r="C1386" s="12">
        <v>41217</v>
      </c>
      <c r="D1386" s="13">
        <v>6000</v>
      </c>
      <c r="E1386" s="3">
        <v>2</v>
      </c>
      <c r="F1386" s="3">
        <f t="shared" si="66"/>
        <v>3000</v>
      </c>
      <c r="G1386" s="3">
        <f t="shared" si="67"/>
        <v>2012</v>
      </c>
    </row>
    <row r="1387" spans="1:7" x14ac:dyDescent="0.3">
      <c r="A1387" s="3" t="s">
        <v>11</v>
      </c>
      <c r="B1387" s="3" t="s">
        <v>16</v>
      </c>
      <c r="C1387" s="12">
        <v>41218</v>
      </c>
      <c r="D1387" s="13">
        <v>4000</v>
      </c>
      <c r="E1387" s="3">
        <v>2</v>
      </c>
      <c r="F1387" s="3">
        <f t="shared" si="66"/>
        <v>2000</v>
      </c>
      <c r="G1387" s="3">
        <f t="shared" si="67"/>
        <v>2012</v>
      </c>
    </row>
    <row r="1388" spans="1:7" x14ac:dyDescent="0.3">
      <c r="A1388" s="3" t="s">
        <v>11</v>
      </c>
      <c r="B1388" s="3" t="s">
        <v>16</v>
      </c>
      <c r="C1388" s="12">
        <v>41222</v>
      </c>
      <c r="D1388" s="13">
        <v>59600</v>
      </c>
      <c r="E1388" s="3">
        <v>14</v>
      </c>
      <c r="F1388" s="3">
        <f t="shared" si="66"/>
        <v>4257.1428571428569</v>
      </c>
      <c r="G1388" s="3">
        <f t="shared" si="67"/>
        <v>2012</v>
      </c>
    </row>
    <row r="1389" spans="1:7" x14ac:dyDescent="0.3">
      <c r="A1389" s="3" t="s">
        <v>11</v>
      </c>
      <c r="B1389" s="3" t="s">
        <v>16</v>
      </c>
      <c r="C1389" s="12">
        <v>41223</v>
      </c>
      <c r="D1389" s="13">
        <v>3000</v>
      </c>
      <c r="E1389" s="3">
        <v>2</v>
      </c>
      <c r="F1389" s="3">
        <f t="shared" si="66"/>
        <v>1500</v>
      </c>
      <c r="G1389" s="3">
        <f t="shared" si="67"/>
        <v>2012</v>
      </c>
    </row>
    <row r="1390" spans="1:7" x14ac:dyDescent="0.3">
      <c r="A1390" s="3" t="s">
        <v>11</v>
      </c>
      <c r="B1390" s="3" t="s">
        <v>16</v>
      </c>
      <c r="C1390" s="12">
        <v>41224</v>
      </c>
      <c r="D1390" s="13">
        <v>4300</v>
      </c>
      <c r="E1390" s="3">
        <v>4</v>
      </c>
      <c r="F1390" s="3">
        <f t="shared" si="66"/>
        <v>1075</v>
      </c>
      <c r="G1390" s="3">
        <f t="shared" si="67"/>
        <v>2012</v>
      </c>
    </row>
    <row r="1391" spans="1:7" x14ac:dyDescent="0.3">
      <c r="A1391" s="3" t="s">
        <v>11</v>
      </c>
      <c r="B1391" s="3" t="s">
        <v>16</v>
      </c>
      <c r="C1391" s="12">
        <v>41225</v>
      </c>
      <c r="D1391" s="13">
        <v>102800</v>
      </c>
      <c r="E1391" s="3">
        <v>21</v>
      </c>
      <c r="F1391" s="3">
        <f t="shared" si="66"/>
        <v>4895.2380952380954</v>
      </c>
      <c r="G1391" s="3">
        <f t="shared" si="67"/>
        <v>2012</v>
      </c>
    </row>
    <row r="1392" spans="1:7" x14ac:dyDescent="0.3">
      <c r="A1392" s="3" t="s">
        <v>11</v>
      </c>
      <c r="B1392" s="3" t="s">
        <v>16</v>
      </c>
      <c r="C1392" s="12">
        <v>41226</v>
      </c>
      <c r="D1392" s="13">
        <v>6500</v>
      </c>
      <c r="E1392" s="3">
        <v>2</v>
      </c>
      <c r="F1392" s="3">
        <f t="shared" si="66"/>
        <v>3250</v>
      </c>
      <c r="G1392" s="3">
        <f t="shared" si="67"/>
        <v>2012</v>
      </c>
    </row>
    <row r="1393" spans="1:7" x14ac:dyDescent="0.3">
      <c r="A1393" s="3" t="s">
        <v>11</v>
      </c>
      <c r="B1393" s="3" t="s">
        <v>16</v>
      </c>
      <c r="C1393" s="12">
        <v>41229</v>
      </c>
      <c r="D1393" s="13">
        <v>55500</v>
      </c>
      <c r="E1393" s="3">
        <v>11</v>
      </c>
      <c r="F1393" s="3">
        <f t="shared" si="66"/>
        <v>5045.454545454545</v>
      </c>
      <c r="G1393" s="3">
        <f t="shared" si="67"/>
        <v>2012</v>
      </c>
    </row>
    <row r="1394" spans="1:7" x14ac:dyDescent="0.3">
      <c r="A1394" s="3" t="s">
        <v>11</v>
      </c>
      <c r="B1394" s="3" t="s">
        <v>16</v>
      </c>
      <c r="C1394" s="12">
        <v>41230</v>
      </c>
      <c r="D1394" s="13">
        <v>3000</v>
      </c>
      <c r="E1394" s="3">
        <v>1</v>
      </c>
      <c r="F1394" s="3">
        <f t="shared" si="66"/>
        <v>3000</v>
      </c>
      <c r="G1394" s="3">
        <f t="shared" si="67"/>
        <v>2012</v>
      </c>
    </row>
    <row r="1395" spans="1:7" x14ac:dyDescent="0.3">
      <c r="A1395" s="3" t="s">
        <v>11</v>
      </c>
      <c r="B1395" s="3" t="s">
        <v>16</v>
      </c>
      <c r="C1395" s="12">
        <v>41231</v>
      </c>
      <c r="D1395" s="13">
        <v>3500</v>
      </c>
      <c r="E1395" s="3">
        <v>2</v>
      </c>
      <c r="F1395" s="3">
        <f t="shared" si="66"/>
        <v>1750</v>
      </c>
      <c r="G1395" s="3">
        <f t="shared" si="67"/>
        <v>2012</v>
      </c>
    </row>
    <row r="1396" spans="1:7" x14ac:dyDescent="0.3">
      <c r="A1396" s="3" t="s">
        <v>11</v>
      </c>
      <c r="B1396" s="3" t="s">
        <v>16</v>
      </c>
      <c r="C1396" s="12">
        <v>41233</v>
      </c>
      <c r="D1396" s="13">
        <v>22000</v>
      </c>
      <c r="E1396" s="3">
        <v>4</v>
      </c>
      <c r="F1396" s="3">
        <f t="shared" si="66"/>
        <v>5500</v>
      </c>
      <c r="G1396" s="3">
        <f t="shared" si="67"/>
        <v>2012</v>
      </c>
    </row>
    <row r="1397" spans="1:7" x14ac:dyDescent="0.3">
      <c r="A1397" s="3" t="s">
        <v>11</v>
      </c>
      <c r="B1397" s="3" t="s">
        <v>16</v>
      </c>
      <c r="C1397" s="12">
        <v>41236</v>
      </c>
      <c r="D1397" s="13">
        <v>11700</v>
      </c>
      <c r="E1397" s="3">
        <v>5</v>
      </c>
      <c r="F1397" s="3">
        <f t="shared" si="66"/>
        <v>2340</v>
      </c>
      <c r="G1397" s="3">
        <f t="shared" si="67"/>
        <v>2012</v>
      </c>
    </row>
    <row r="1398" spans="1:7" x14ac:dyDescent="0.3">
      <c r="A1398" s="3" t="s">
        <v>11</v>
      </c>
      <c r="B1398" s="3" t="s">
        <v>16</v>
      </c>
      <c r="C1398" s="12">
        <v>41237</v>
      </c>
      <c r="D1398" s="13">
        <v>103000</v>
      </c>
      <c r="E1398" s="3">
        <v>25</v>
      </c>
      <c r="F1398" s="3">
        <f t="shared" si="66"/>
        <v>4120</v>
      </c>
      <c r="G1398" s="3">
        <f t="shared" si="67"/>
        <v>2012</v>
      </c>
    </row>
    <row r="1399" spans="1:7" x14ac:dyDescent="0.3">
      <c r="A1399" s="3" t="s">
        <v>11</v>
      </c>
      <c r="B1399" s="3" t="s">
        <v>16</v>
      </c>
      <c r="C1399" s="12">
        <v>41239</v>
      </c>
      <c r="D1399" s="13">
        <v>2100</v>
      </c>
      <c r="E1399" s="3">
        <v>2</v>
      </c>
      <c r="F1399" s="3">
        <f t="shared" si="66"/>
        <v>1050</v>
      </c>
      <c r="G1399" s="3">
        <f t="shared" si="67"/>
        <v>2012</v>
      </c>
    </row>
    <row r="1400" spans="1:7" x14ac:dyDescent="0.3">
      <c r="A1400" s="3" t="s">
        <v>11</v>
      </c>
      <c r="B1400" s="3" t="s">
        <v>16</v>
      </c>
      <c r="C1400" s="12">
        <v>41240</v>
      </c>
      <c r="D1400" s="13">
        <v>13800</v>
      </c>
      <c r="E1400" s="3">
        <v>6</v>
      </c>
      <c r="F1400" s="3">
        <f t="shared" si="66"/>
        <v>2300</v>
      </c>
      <c r="G1400" s="3">
        <f t="shared" si="67"/>
        <v>2012</v>
      </c>
    </row>
    <row r="1401" spans="1:7" x14ac:dyDescent="0.3">
      <c r="A1401" s="3" t="s">
        <v>11</v>
      </c>
      <c r="B1401" s="3" t="s">
        <v>16</v>
      </c>
      <c r="C1401" s="12">
        <v>41250</v>
      </c>
      <c r="D1401" s="13">
        <v>38900</v>
      </c>
      <c r="E1401" s="3">
        <v>8</v>
      </c>
      <c r="F1401" s="3">
        <f t="shared" si="66"/>
        <v>4862.5</v>
      </c>
      <c r="G1401" s="3">
        <f t="shared" si="67"/>
        <v>2012</v>
      </c>
    </row>
    <row r="1402" spans="1:7" x14ac:dyDescent="0.3">
      <c r="A1402" s="3" t="s">
        <v>11</v>
      </c>
      <c r="B1402" s="3" t="s">
        <v>16</v>
      </c>
      <c r="C1402" s="12">
        <v>41258</v>
      </c>
      <c r="D1402" s="13">
        <v>34946.57</v>
      </c>
      <c r="E1402" s="3">
        <v>11</v>
      </c>
      <c r="F1402" s="3">
        <f t="shared" si="66"/>
        <v>3176.9609090909089</v>
      </c>
      <c r="G1402" s="3">
        <f t="shared" si="67"/>
        <v>2012</v>
      </c>
    </row>
    <row r="1403" spans="1:7" x14ac:dyDescent="0.3">
      <c r="A1403" s="3" t="s">
        <v>11</v>
      </c>
      <c r="B1403" s="3" t="s">
        <v>16</v>
      </c>
      <c r="C1403" s="12">
        <v>41257</v>
      </c>
      <c r="D1403" s="13">
        <v>90000</v>
      </c>
      <c r="E1403" s="3">
        <v>14</v>
      </c>
      <c r="F1403" s="3">
        <f t="shared" si="66"/>
        <v>6428.5714285714284</v>
      </c>
      <c r="G1403" s="3">
        <f t="shared" si="67"/>
        <v>2012</v>
      </c>
    </row>
    <row r="1404" spans="1:7" x14ac:dyDescent="0.3">
      <c r="A1404" s="3" t="s">
        <v>11</v>
      </c>
      <c r="B1404" s="3" t="s">
        <v>16</v>
      </c>
      <c r="C1404" s="12">
        <v>41261</v>
      </c>
      <c r="D1404" s="13">
        <v>30000</v>
      </c>
      <c r="E1404" s="3">
        <v>7</v>
      </c>
      <c r="F1404" s="3">
        <f t="shared" si="66"/>
        <v>4285.7142857142853</v>
      </c>
      <c r="G1404" s="3">
        <f t="shared" si="67"/>
        <v>2012</v>
      </c>
    </row>
    <row r="1405" spans="1:7" x14ac:dyDescent="0.3">
      <c r="A1405" s="3" t="s">
        <v>11</v>
      </c>
      <c r="B1405" s="3" t="s">
        <v>16</v>
      </c>
      <c r="C1405" s="12">
        <v>41265</v>
      </c>
      <c r="D1405" s="13">
        <v>43000</v>
      </c>
      <c r="E1405" s="3">
        <v>13</v>
      </c>
      <c r="F1405" s="3">
        <f t="shared" si="66"/>
        <v>3307.6923076923076</v>
      </c>
      <c r="G1405" s="3">
        <f t="shared" si="67"/>
        <v>2012</v>
      </c>
    </row>
    <row r="1406" spans="1:7" x14ac:dyDescent="0.3">
      <c r="A1406" s="3" t="s">
        <v>11</v>
      </c>
      <c r="B1406" s="3" t="s">
        <v>16</v>
      </c>
      <c r="C1406" s="12">
        <v>41267</v>
      </c>
      <c r="D1406" s="13">
        <v>58500</v>
      </c>
      <c r="E1406" s="3">
        <v>18</v>
      </c>
      <c r="F1406" s="3">
        <f t="shared" si="66"/>
        <v>3250</v>
      </c>
      <c r="G1406" s="3">
        <f t="shared" si="67"/>
        <v>2012</v>
      </c>
    </row>
    <row r="1407" spans="1:7" x14ac:dyDescent="0.3">
      <c r="A1407" s="3" t="s">
        <v>11</v>
      </c>
      <c r="B1407" s="3" t="s">
        <v>16</v>
      </c>
      <c r="C1407" s="12">
        <v>41247</v>
      </c>
      <c r="D1407" s="13">
        <v>8000</v>
      </c>
      <c r="E1407" s="3">
        <v>4</v>
      </c>
      <c r="F1407" s="3">
        <f t="shared" si="66"/>
        <v>2000</v>
      </c>
      <c r="G1407" s="3">
        <f t="shared" si="67"/>
        <v>2012</v>
      </c>
    </row>
    <row r="1408" spans="1:7" x14ac:dyDescent="0.3">
      <c r="A1408" s="3" t="s">
        <v>11</v>
      </c>
      <c r="B1408" s="3" t="s">
        <v>16</v>
      </c>
      <c r="C1408" s="12">
        <v>41264</v>
      </c>
      <c r="D1408" s="13">
        <v>26235.040000000001</v>
      </c>
      <c r="E1408" s="3">
        <v>7</v>
      </c>
      <c r="F1408" s="3">
        <f t="shared" si="66"/>
        <v>3747.8628571428571</v>
      </c>
      <c r="G1408" s="3">
        <f t="shared" si="67"/>
        <v>2012</v>
      </c>
    </row>
    <row r="1409" spans="1:7" x14ac:dyDescent="0.3">
      <c r="A1409" s="3" t="s">
        <v>11</v>
      </c>
      <c r="B1409" s="3" t="s">
        <v>16</v>
      </c>
      <c r="C1409" s="12">
        <v>41272</v>
      </c>
      <c r="D1409" s="13">
        <v>19000</v>
      </c>
      <c r="E1409" s="3">
        <v>4</v>
      </c>
      <c r="F1409" s="3">
        <f t="shared" si="66"/>
        <v>4750</v>
      </c>
      <c r="G1409" s="3">
        <f t="shared" si="67"/>
        <v>2012</v>
      </c>
    </row>
    <row r="1410" spans="1:7" x14ac:dyDescent="0.3">
      <c r="A1410" s="3" t="s">
        <v>11</v>
      </c>
      <c r="B1410" s="3" t="s">
        <v>16</v>
      </c>
      <c r="C1410" s="12">
        <v>41254</v>
      </c>
      <c r="D1410" s="13">
        <v>45000</v>
      </c>
      <c r="E1410" s="3">
        <v>3</v>
      </c>
      <c r="F1410" s="3">
        <f t="shared" ref="F1410:F1473" si="68">D1410/E1410</f>
        <v>15000</v>
      </c>
      <c r="G1410" s="3">
        <f t="shared" si="67"/>
        <v>2012</v>
      </c>
    </row>
    <row r="1411" spans="1:7" x14ac:dyDescent="0.3">
      <c r="A1411" s="3" t="s">
        <v>11</v>
      </c>
      <c r="B1411" s="3" t="s">
        <v>16</v>
      </c>
      <c r="C1411" s="12">
        <v>41245</v>
      </c>
      <c r="D1411" s="13">
        <v>4500</v>
      </c>
      <c r="E1411" s="3">
        <v>2</v>
      </c>
      <c r="F1411" s="3">
        <f t="shared" si="68"/>
        <v>2250</v>
      </c>
      <c r="G1411" s="3">
        <f t="shared" ref="G1411:G1474" si="69">YEAR(C1411)</f>
        <v>2012</v>
      </c>
    </row>
    <row r="1412" spans="1:7" x14ac:dyDescent="0.3">
      <c r="A1412" s="3" t="s">
        <v>11</v>
      </c>
      <c r="B1412" s="3" t="s">
        <v>16</v>
      </c>
      <c r="C1412" s="12">
        <v>41268</v>
      </c>
      <c r="D1412" s="13">
        <v>3000</v>
      </c>
      <c r="E1412" s="3">
        <v>1</v>
      </c>
      <c r="F1412" s="3">
        <f t="shared" si="68"/>
        <v>3000</v>
      </c>
      <c r="G1412" s="3">
        <f t="shared" si="69"/>
        <v>2012</v>
      </c>
    </row>
    <row r="1413" spans="1:7" x14ac:dyDescent="0.3">
      <c r="A1413" s="3" t="s">
        <v>11</v>
      </c>
      <c r="B1413" s="3" t="s">
        <v>16</v>
      </c>
      <c r="C1413" s="12">
        <v>41252</v>
      </c>
      <c r="D1413" s="13">
        <v>43500</v>
      </c>
      <c r="E1413" s="3">
        <v>11</v>
      </c>
      <c r="F1413" s="3">
        <f t="shared" si="68"/>
        <v>3954.5454545454545</v>
      </c>
      <c r="G1413" s="3">
        <f t="shared" si="69"/>
        <v>2012</v>
      </c>
    </row>
    <row r="1414" spans="1:7" x14ac:dyDescent="0.3">
      <c r="A1414" s="3" t="s">
        <v>11</v>
      </c>
      <c r="B1414" s="3" t="s">
        <v>16</v>
      </c>
      <c r="C1414" s="12">
        <v>41246</v>
      </c>
      <c r="D1414" s="13">
        <v>6000</v>
      </c>
      <c r="E1414" s="3">
        <v>1</v>
      </c>
      <c r="F1414" s="3">
        <f t="shared" si="68"/>
        <v>6000</v>
      </c>
      <c r="G1414" s="3">
        <f t="shared" si="69"/>
        <v>2012</v>
      </c>
    </row>
    <row r="1415" spans="1:7" x14ac:dyDescent="0.3">
      <c r="A1415" s="3" t="s">
        <v>11</v>
      </c>
      <c r="B1415" s="3" t="s">
        <v>16</v>
      </c>
      <c r="C1415" s="12">
        <v>41292</v>
      </c>
      <c r="D1415" s="13">
        <v>14500</v>
      </c>
      <c r="E1415" s="3">
        <v>2</v>
      </c>
      <c r="F1415" s="3">
        <f t="shared" si="68"/>
        <v>7250</v>
      </c>
      <c r="G1415" s="3">
        <f t="shared" si="69"/>
        <v>2013</v>
      </c>
    </row>
    <row r="1416" spans="1:7" x14ac:dyDescent="0.3">
      <c r="A1416" s="3" t="s">
        <v>11</v>
      </c>
      <c r="B1416" s="3" t="s">
        <v>16</v>
      </c>
      <c r="C1416" s="12">
        <v>41286</v>
      </c>
      <c r="D1416" s="13">
        <v>22000</v>
      </c>
      <c r="E1416" s="3">
        <v>6</v>
      </c>
      <c r="F1416" s="3">
        <f t="shared" si="68"/>
        <v>3666.6666666666665</v>
      </c>
      <c r="G1416" s="3">
        <f t="shared" si="69"/>
        <v>2013</v>
      </c>
    </row>
    <row r="1417" spans="1:7" x14ac:dyDescent="0.3">
      <c r="A1417" s="3" t="s">
        <v>11</v>
      </c>
      <c r="B1417" s="3" t="s">
        <v>16</v>
      </c>
      <c r="C1417" s="12">
        <v>41296</v>
      </c>
      <c r="D1417" s="13">
        <v>18000</v>
      </c>
      <c r="E1417" s="3">
        <v>6</v>
      </c>
      <c r="F1417" s="3">
        <f t="shared" si="68"/>
        <v>3000</v>
      </c>
      <c r="G1417" s="3">
        <f t="shared" si="69"/>
        <v>2013</v>
      </c>
    </row>
    <row r="1418" spans="1:7" x14ac:dyDescent="0.3">
      <c r="A1418" s="3" t="s">
        <v>11</v>
      </c>
      <c r="B1418" s="3" t="s">
        <v>16</v>
      </c>
      <c r="C1418" s="12">
        <v>41299</v>
      </c>
      <c r="D1418" s="13">
        <v>45000</v>
      </c>
      <c r="E1418" s="3">
        <v>13</v>
      </c>
      <c r="F1418" s="3">
        <f t="shared" si="68"/>
        <v>3461.5384615384614</v>
      </c>
      <c r="G1418" s="3">
        <f t="shared" si="69"/>
        <v>2013</v>
      </c>
    </row>
    <row r="1419" spans="1:7" x14ac:dyDescent="0.3">
      <c r="A1419" s="3" t="s">
        <v>11</v>
      </c>
      <c r="B1419" s="3" t="s">
        <v>16</v>
      </c>
      <c r="C1419" s="12">
        <v>41288</v>
      </c>
      <c r="D1419" s="13">
        <v>6000</v>
      </c>
      <c r="E1419" s="3">
        <v>2</v>
      </c>
      <c r="F1419" s="3">
        <f t="shared" si="68"/>
        <v>3000</v>
      </c>
      <c r="G1419" s="3">
        <f t="shared" si="69"/>
        <v>2013</v>
      </c>
    </row>
    <row r="1420" spans="1:7" x14ac:dyDescent="0.3">
      <c r="A1420" s="3" t="s">
        <v>11</v>
      </c>
      <c r="B1420" s="3" t="s">
        <v>16</v>
      </c>
      <c r="C1420" s="12">
        <v>41279</v>
      </c>
      <c r="D1420" s="13">
        <v>18000</v>
      </c>
      <c r="E1420" s="3">
        <v>4</v>
      </c>
      <c r="F1420" s="3">
        <f t="shared" si="68"/>
        <v>4500</v>
      </c>
      <c r="G1420" s="3">
        <f t="shared" si="69"/>
        <v>2013</v>
      </c>
    </row>
    <row r="1421" spans="1:7" x14ac:dyDescent="0.3">
      <c r="A1421" s="3" t="s">
        <v>11</v>
      </c>
      <c r="B1421" s="3" t="s">
        <v>16</v>
      </c>
      <c r="C1421" s="12">
        <v>41282</v>
      </c>
      <c r="D1421" s="13">
        <v>5000</v>
      </c>
      <c r="E1421" s="3">
        <v>2</v>
      </c>
      <c r="F1421" s="3">
        <f t="shared" si="68"/>
        <v>2500</v>
      </c>
      <c r="G1421" s="3">
        <f t="shared" si="69"/>
        <v>2013</v>
      </c>
    </row>
    <row r="1422" spans="1:7" x14ac:dyDescent="0.3">
      <c r="A1422" s="3" t="s">
        <v>11</v>
      </c>
      <c r="B1422" s="3" t="s">
        <v>16</v>
      </c>
      <c r="C1422" s="12">
        <v>41295</v>
      </c>
      <c r="D1422" s="13">
        <v>14000</v>
      </c>
      <c r="E1422" s="3">
        <v>4</v>
      </c>
      <c r="F1422" s="3">
        <f t="shared" si="68"/>
        <v>3500</v>
      </c>
      <c r="G1422" s="3">
        <f t="shared" si="69"/>
        <v>2013</v>
      </c>
    </row>
    <row r="1423" spans="1:7" x14ac:dyDescent="0.3">
      <c r="A1423" s="3" t="s">
        <v>11</v>
      </c>
      <c r="B1423" s="3" t="s">
        <v>16</v>
      </c>
      <c r="C1423" s="12">
        <v>41301</v>
      </c>
      <c r="D1423" s="13">
        <v>20000</v>
      </c>
      <c r="E1423" s="3">
        <v>4</v>
      </c>
      <c r="F1423" s="3">
        <f t="shared" si="68"/>
        <v>5000</v>
      </c>
      <c r="G1423" s="3">
        <f t="shared" si="69"/>
        <v>2013</v>
      </c>
    </row>
    <row r="1424" spans="1:7" x14ac:dyDescent="0.3">
      <c r="A1424" s="3" t="s">
        <v>11</v>
      </c>
      <c r="B1424" s="3" t="s">
        <v>16</v>
      </c>
      <c r="C1424" s="12">
        <v>41285</v>
      </c>
      <c r="D1424" s="13">
        <v>19300</v>
      </c>
      <c r="E1424" s="3">
        <v>9</v>
      </c>
      <c r="F1424" s="3">
        <f t="shared" si="68"/>
        <v>2144.4444444444443</v>
      </c>
      <c r="G1424" s="3">
        <f t="shared" si="69"/>
        <v>2013</v>
      </c>
    </row>
    <row r="1425" spans="1:7" x14ac:dyDescent="0.3">
      <c r="A1425" s="3" t="s">
        <v>11</v>
      </c>
      <c r="B1425" s="3" t="s">
        <v>16</v>
      </c>
      <c r="C1425" s="12">
        <v>41287</v>
      </c>
      <c r="D1425" s="13">
        <v>21000</v>
      </c>
      <c r="E1425" s="3">
        <v>4</v>
      </c>
      <c r="F1425" s="3">
        <f t="shared" si="68"/>
        <v>5250</v>
      </c>
      <c r="G1425" s="3">
        <f t="shared" si="69"/>
        <v>2013</v>
      </c>
    </row>
    <row r="1426" spans="1:7" x14ac:dyDescent="0.3">
      <c r="A1426" s="3" t="s">
        <v>11</v>
      </c>
      <c r="B1426" s="3" t="s">
        <v>16</v>
      </c>
      <c r="C1426" s="12">
        <v>41294</v>
      </c>
      <c r="D1426" s="13">
        <v>43500</v>
      </c>
      <c r="E1426" s="3">
        <v>6</v>
      </c>
      <c r="F1426" s="3">
        <f t="shared" si="68"/>
        <v>7250</v>
      </c>
      <c r="G1426" s="3">
        <f t="shared" si="69"/>
        <v>2013</v>
      </c>
    </row>
    <row r="1427" spans="1:7" x14ac:dyDescent="0.3">
      <c r="A1427" s="3" t="s">
        <v>11</v>
      </c>
      <c r="B1427" s="3" t="s">
        <v>16</v>
      </c>
      <c r="C1427" s="12">
        <v>41289</v>
      </c>
      <c r="D1427" s="13">
        <v>17000</v>
      </c>
      <c r="E1427" s="3">
        <v>8</v>
      </c>
      <c r="F1427" s="3">
        <f t="shared" si="68"/>
        <v>2125</v>
      </c>
      <c r="G1427" s="3">
        <f t="shared" si="69"/>
        <v>2013</v>
      </c>
    </row>
    <row r="1428" spans="1:7" x14ac:dyDescent="0.3">
      <c r="A1428" s="3" t="s">
        <v>11</v>
      </c>
      <c r="B1428" s="3" t="s">
        <v>16</v>
      </c>
      <c r="C1428" s="12">
        <v>41300</v>
      </c>
      <c r="D1428" s="13">
        <v>13400</v>
      </c>
      <c r="E1428" s="3">
        <v>5</v>
      </c>
      <c r="F1428" s="3">
        <f t="shared" si="68"/>
        <v>2680</v>
      </c>
      <c r="G1428" s="3">
        <f t="shared" si="69"/>
        <v>2013</v>
      </c>
    </row>
    <row r="1429" spans="1:7" x14ac:dyDescent="0.3">
      <c r="A1429" s="3" t="s">
        <v>11</v>
      </c>
      <c r="B1429" s="3" t="s">
        <v>17</v>
      </c>
      <c r="C1429" s="12">
        <v>40879</v>
      </c>
      <c r="D1429" s="13">
        <v>2000</v>
      </c>
      <c r="E1429" s="3">
        <v>1</v>
      </c>
      <c r="F1429" s="3">
        <f t="shared" si="68"/>
        <v>2000</v>
      </c>
      <c r="G1429" s="3">
        <f t="shared" si="69"/>
        <v>2011</v>
      </c>
    </row>
    <row r="1430" spans="1:7" x14ac:dyDescent="0.3">
      <c r="A1430" s="3" t="s">
        <v>11</v>
      </c>
      <c r="B1430" s="3" t="s">
        <v>17</v>
      </c>
      <c r="C1430" s="12">
        <v>40881</v>
      </c>
      <c r="D1430" s="13">
        <v>4000</v>
      </c>
      <c r="E1430" s="3">
        <v>2</v>
      </c>
      <c r="F1430" s="3">
        <f t="shared" si="68"/>
        <v>2000</v>
      </c>
      <c r="G1430" s="3">
        <f t="shared" si="69"/>
        <v>2011</v>
      </c>
    </row>
    <row r="1431" spans="1:7" x14ac:dyDescent="0.3">
      <c r="A1431" s="3" t="s">
        <v>11</v>
      </c>
      <c r="B1431" s="3" t="s">
        <v>17</v>
      </c>
      <c r="C1431" s="12">
        <v>40885</v>
      </c>
      <c r="D1431" s="13">
        <v>2500</v>
      </c>
      <c r="E1431" s="3">
        <v>2</v>
      </c>
      <c r="F1431" s="3">
        <f t="shared" si="68"/>
        <v>1250</v>
      </c>
      <c r="G1431" s="3">
        <f t="shared" si="69"/>
        <v>2011</v>
      </c>
    </row>
    <row r="1432" spans="1:7" x14ac:dyDescent="0.3">
      <c r="A1432" s="3" t="s">
        <v>11</v>
      </c>
      <c r="B1432" s="3" t="s">
        <v>17</v>
      </c>
      <c r="C1432" s="12">
        <v>40886</v>
      </c>
      <c r="D1432" s="13">
        <v>5500</v>
      </c>
      <c r="E1432" s="3">
        <v>3</v>
      </c>
      <c r="F1432" s="3">
        <f t="shared" si="68"/>
        <v>1833.3333333333333</v>
      </c>
      <c r="G1432" s="3">
        <f t="shared" si="69"/>
        <v>2011</v>
      </c>
    </row>
    <row r="1433" spans="1:7" x14ac:dyDescent="0.3">
      <c r="A1433" s="3" t="s">
        <v>11</v>
      </c>
      <c r="B1433" s="3" t="s">
        <v>17</v>
      </c>
      <c r="C1433" s="12">
        <v>40887</v>
      </c>
      <c r="D1433" s="13">
        <v>1000</v>
      </c>
      <c r="E1433" s="3">
        <v>1</v>
      </c>
      <c r="F1433" s="3">
        <f t="shared" si="68"/>
        <v>1000</v>
      </c>
      <c r="G1433" s="3">
        <f t="shared" si="69"/>
        <v>2011</v>
      </c>
    </row>
    <row r="1434" spans="1:7" x14ac:dyDescent="0.3">
      <c r="A1434" s="3" t="s">
        <v>11</v>
      </c>
      <c r="B1434" s="3" t="s">
        <v>17</v>
      </c>
      <c r="C1434" s="12">
        <v>40889</v>
      </c>
      <c r="D1434" s="13">
        <v>10000</v>
      </c>
      <c r="E1434" s="3">
        <v>5</v>
      </c>
      <c r="F1434" s="3">
        <f t="shared" si="68"/>
        <v>2000</v>
      </c>
      <c r="G1434" s="3">
        <f t="shared" si="69"/>
        <v>2011</v>
      </c>
    </row>
    <row r="1435" spans="1:7" x14ac:dyDescent="0.3">
      <c r="A1435" s="3" t="s">
        <v>11</v>
      </c>
      <c r="B1435" s="3" t="s">
        <v>17</v>
      </c>
      <c r="C1435" s="12">
        <v>40892</v>
      </c>
      <c r="D1435" s="13">
        <v>3000</v>
      </c>
      <c r="E1435" s="3">
        <v>2</v>
      </c>
      <c r="F1435" s="3">
        <f t="shared" si="68"/>
        <v>1500</v>
      </c>
      <c r="G1435" s="3">
        <f t="shared" si="69"/>
        <v>2011</v>
      </c>
    </row>
    <row r="1436" spans="1:7" x14ac:dyDescent="0.3">
      <c r="A1436" s="3" t="s">
        <v>11</v>
      </c>
      <c r="B1436" s="3" t="s">
        <v>17</v>
      </c>
      <c r="C1436" s="12">
        <v>40895</v>
      </c>
      <c r="D1436" s="13">
        <v>1500</v>
      </c>
      <c r="E1436" s="3">
        <v>1</v>
      </c>
      <c r="F1436" s="3">
        <f t="shared" si="68"/>
        <v>1500</v>
      </c>
      <c r="G1436" s="3">
        <f t="shared" si="69"/>
        <v>2011</v>
      </c>
    </row>
    <row r="1437" spans="1:7" x14ac:dyDescent="0.3">
      <c r="A1437" s="3" t="s">
        <v>11</v>
      </c>
      <c r="B1437" s="3" t="s">
        <v>17</v>
      </c>
      <c r="C1437" s="12">
        <v>40896</v>
      </c>
      <c r="D1437" s="13">
        <v>2000</v>
      </c>
      <c r="E1437" s="3">
        <v>1</v>
      </c>
      <c r="F1437" s="3">
        <f t="shared" si="68"/>
        <v>2000</v>
      </c>
      <c r="G1437" s="3">
        <f t="shared" si="69"/>
        <v>2011</v>
      </c>
    </row>
    <row r="1438" spans="1:7" x14ac:dyDescent="0.3">
      <c r="A1438" s="3" t="s">
        <v>11</v>
      </c>
      <c r="B1438" s="3" t="s">
        <v>17</v>
      </c>
      <c r="C1438" s="12">
        <v>40899</v>
      </c>
      <c r="D1438" s="13">
        <v>4500</v>
      </c>
      <c r="E1438" s="3">
        <v>3</v>
      </c>
      <c r="F1438" s="3">
        <f t="shared" si="68"/>
        <v>1500</v>
      </c>
      <c r="G1438" s="3">
        <f t="shared" si="69"/>
        <v>2011</v>
      </c>
    </row>
    <row r="1439" spans="1:7" x14ac:dyDescent="0.3">
      <c r="A1439" s="3" t="s">
        <v>11</v>
      </c>
      <c r="B1439" s="3" t="s">
        <v>17</v>
      </c>
      <c r="C1439" s="12">
        <v>40901</v>
      </c>
      <c r="D1439" s="13">
        <v>700</v>
      </c>
      <c r="E1439" s="3">
        <v>1</v>
      </c>
      <c r="F1439" s="3">
        <f t="shared" si="68"/>
        <v>700</v>
      </c>
      <c r="G1439" s="3">
        <f t="shared" si="69"/>
        <v>2011</v>
      </c>
    </row>
    <row r="1440" spans="1:7" x14ac:dyDescent="0.3">
      <c r="A1440" s="3" t="s">
        <v>11</v>
      </c>
      <c r="B1440" s="3" t="s">
        <v>17</v>
      </c>
      <c r="C1440" s="12">
        <v>40913</v>
      </c>
      <c r="D1440" s="13">
        <v>4000</v>
      </c>
      <c r="E1440" s="3">
        <v>2</v>
      </c>
      <c r="F1440" s="3">
        <f t="shared" si="68"/>
        <v>2000</v>
      </c>
      <c r="G1440" s="3">
        <f t="shared" si="69"/>
        <v>2012</v>
      </c>
    </row>
    <row r="1441" spans="1:7" x14ac:dyDescent="0.3">
      <c r="A1441" s="3" t="s">
        <v>11</v>
      </c>
      <c r="B1441" s="3" t="s">
        <v>17</v>
      </c>
      <c r="C1441" s="12">
        <v>40917</v>
      </c>
      <c r="D1441" s="13">
        <v>6000</v>
      </c>
      <c r="E1441" s="3">
        <v>3</v>
      </c>
      <c r="F1441" s="3">
        <f t="shared" si="68"/>
        <v>2000</v>
      </c>
      <c r="G1441" s="3">
        <f t="shared" si="69"/>
        <v>2012</v>
      </c>
    </row>
    <row r="1442" spans="1:7" x14ac:dyDescent="0.3">
      <c r="A1442" s="3" t="s">
        <v>11</v>
      </c>
      <c r="B1442" s="3" t="s">
        <v>17</v>
      </c>
      <c r="C1442" s="12">
        <v>40920</v>
      </c>
      <c r="D1442" s="13">
        <v>3000</v>
      </c>
      <c r="E1442" s="3">
        <v>1</v>
      </c>
      <c r="F1442" s="3">
        <f t="shared" si="68"/>
        <v>3000</v>
      </c>
      <c r="G1442" s="3">
        <f t="shared" si="69"/>
        <v>2012</v>
      </c>
    </row>
    <row r="1443" spans="1:7" x14ac:dyDescent="0.3">
      <c r="A1443" s="3" t="s">
        <v>11</v>
      </c>
      <c r="B1443" s="3" t="s">
        <v>17</v>
      </c>
      <c r="C1443" s="12">
        <v>40922</v>
      </c>
      <c r="D1443" s="13">
        <v>2000</v>
      </c>
      <c r="E1443" s="3">
        <v>1</v>
      </c>
      <c r="F1443" s="3">
        <f t="shared" si="68"/>
        <v>2000</v>
      </c>
      <c r="G1443" s="3">
        <f t="shared" si="69"/>
        <v>2012</v>
      </c>
    </row>
    <row r="1444" spans="1:7" x14ac:dyDescent="0.3">
      <c r="A1444" s="3" t="s">
        <v>11</v>
      </c>
      <c r="B1444" s="3" t="s">
        <v>17</v>
      </c>
      <c r="C1444" s="12">
        <v>40923</v>
      </c>
      <c r="D1444" s="13">
        <v>2000</v>
      </c>
      <c r="E1444" s="3">
        <v>1</v>
      </c>
      <c r="F1444" s="3">
        <f t="shared" si="68"/>
        <v>2000</v>
      </c>
      <c r="G1444" s="3">
        <f t="shared" si="69"/>
        <v>2012</v>
      </c>
    </row>
    <row r="1445" spans="1:7" x14ac:dyDescent="0.3">
      <c r="A1445" s="3" t="s">
        <v>11</v>
      </c>
      <c r="B1445" s="3" t="s">
        <v>17</v>
      </c>
      <c r="C1445" s="12">
        <v>40927</v>
      </c>
      <c r="D1445" s="13">
        <v>7000</v>
      </c>
      <c r="E1445" s="3">
        <v>2</v>
      </c>
      <c r="F1445" s="3">
        <f t="shared" si="68"/>
        <v>3500</v>
      </c>
      <c r="G1445" s="3">
        <f t="shared" si="69"/>
        <v>2012</v>
      </c>
    </row>
    <row r="1446" spans="1:7" x14ac:dyDescent="0.3">
      <c r="A1446" s="3" t="s">
        <v>11</v>
      </c>
      <c r="B1446" s="3" t="s">
        <v>17</v>
      </c>
      <c r="C1446" s="12">
        <v>40930</v>
      </c>
      <c r="D1446" s="13">
        <v>4500</v>
      </c>
      <c r="E1446" s="3">
        <v>3</v>
      </c>
      <c r="F1446" s="3">
        <f t="shared" si="68"/>
        <v>1500</v>
      </c>
      <c r="G1446" s="3">
        <f t="shared" si="69"/>
        <v>2012</v>
      </c>
    </row>
    <row r="1447" spans="1:7" x14ac:dyDescent="0.3">
      <c r="A1447" s="3" t="s">
        <v>11</v>
      </c>
      <c r="B1447" s="3" t="s">
        <v>17</v>
      </c>
      <c r="C1447" s="12">
        <v>40931</v>
      </c>
      <c r="D1447" s="13">
        <v>1000</v>
      </c>
      <c r="E1447" s="3">
        <v>1</v>
      </c>
      <c r="F1447" s="3">
        <f t="shared" si="68"/>
        <v>1000</v>
      </c>
      <c r="G1447" s="3">
        <f t="shared" si="69"/>
        <v>2012</v>
      </c>
    </row>
    <row r="1448" spans="1:7" x14ac:dyDescent="0.3">
      <c r="A1448" s="3" t="s">
        <v>11</v>
      </c>
      <c r="B1448" s="3" t="s">
        <v>17</v>
      </c>
      <c r="C1448" s="12">
        <v>40935</v>
      </c>
      <c r="D1448" s="13">
        <v>5000</v>
      </c>
      <c r="E1448" s="3">
        <v>3</v>
      </c>
      <c r="F1448" s="3">
        <f t="shared" si="68"/>
        <v>1666.6666666666667</v>
      </c>
      <c r="G1448" s="3">
        <f t="shared" si="69"/>
        <v>2012</v>
      </c>
    </row>
    <row r="1449" spans="1:7" x14ac:dyDescent="0.3">
      <c r="A1449" s="3" t="s">
        <v>11</v>
      </c>
      <c r="B1449" s="3" t="s">
        <v>17</v>
      </c>
      <c r="C1449" s="12">
        <v>40943</v>
      </c>
      <c r="D1449" s="13">
        <v>3000</v>
      </c>
      <c r="E1449" s="3">
        <v>1</v>
      </c>
      <c r="F1449" s="3">
        <f t="shared" si="68"/>
        <v>3000</v>
      </c>
      <c r="G1449" s="3">
        <f t="shared" si="69"/>
        <v>2012</v>
      </c>
    </row>
    <row r="1450" spans="1:7" x14ac:dyDescent="0.3">
      <c r="A1450" s="3" t="s">
        <v>11</v>
      </c>
      <c r="B1450" s="3" t="s">
        <v>17</v>
      </c>
      <c r="C1450" s="12">
        <v>40944</v>
      </c>
      <c r="D1450" s="13">
        <v>1000</v>
      </c>
      <c r="E1450" s="3">
        <v>1</v>
      </c>
      <c r="F1450" s="3">
        <f t="shared" si="68"/>
        <v>1000</v>
      </c>
      <c r="G1450" s="3">
        <f t="shared" si="69"/>
        <v>2012</v>
      </c>
    </row>
    <row r="1451" spans="1:7" x14ac:dyDescent="0.3">
      <c r="A1451" s="3" t="s">
        <v>11</v>
      </c>
      <c r="B1451" s="3" t="s">
        <v>17</v>
      </c>
      <c r="C1451" s="12">
        <v>40948</v>
      </c>
      <c r="D1451" s="13">
        <v>2000</v>
      </c>
      <c r="E1451" s="3">
        <v>2</v>
      </c>
      <c r="F1451" s="3">
        <f t="shared" si="68"/>
        <v>1000</v>
      </c>
      <c r="G1451" s="3">
        <f t="shared" si="69"/>
        <v>2012</v>
      </c>
    </row>
    <row r="1452" spans="1:7" x14ac:dyDescent="0.3">
      <c r="A1452" s="3" t="s">
        <v>11</v>
      </c>
      <c r="B1452" s="3" t="s">
        <v>17</v>
      </c>
      <c r="C1452" s="12">
        <v>40950</v>
      </c>
      <c r="D1452" s="13">
        <v>2000</v>
      </c>
      <c r="E1452" s="3">
        <v>1</v>
      </c>
      <c r="F1452" s="3">
        <f t="shared" si="68"/>
        <v>2000</v>
      </c>
      <c r="G1452" s="3">
        <f t="shared" si="69"/>
        <v>2012</v>
      </c>
    </row>
    <row r="1453" spans="1:7" x14ac:dyDescent="0.3">
      <c r="A1453" s="3" t="s">
        <v>11</v>
      </c>
      <c r="B1453" s="3" t="s">
        <v>17</v>
      </c>
      <c r="C1453" s="12">
        <v>40951</v>
      </c>
      <c r="D1453" s="13">
        <v>3500</v>
      </c>
      <c r="E1453" s="3">
        <v>2</v>
      </c>
      <c r="F1453" s="3">
        <f t="shared" si="68"/>
        <v>1750</v>
      </c>
      <c r="G1453" s="3">
        <f t="shared" si="69"/>
        <v>2012</v>
      </c>
    </row>
    <row r="1454" spans="1:7" x14ac:dyDescent="0.3">
      <c r="A1454" s="3" t="s">
        <v>11</v>
      </c>
      <c r="B1454" s="3" t="s">
        <v>17</v>
      </c>
      <c r="C1454" s="12">
        <v>40958</v>
      </c>
      <c r="D1454" s="13">
        <v>1500</v>
      </c>
      <c r="E1454" s="3">
        <v>1</v>
      </c>
      <c r="F1454" s="3">
        <f t="shared" si="68"/>
        <v>1500</v>
      </c>
      <c r="G1454" s="3">
        <f t="shared" si="69"/>
        <v>2012</v>
      </c>
    </row>
    <row r="1455" spans="1:7" x14ac:dyDescent="0.3">
      <c r="A1455" s="3" t="s">
        <v>11</v>
      </c>
      <c r="B1455" s="3" t="s">
        <v>17</v>
      </c>
      <c r="C1455" s="12">
        <v>40959</v>
      </c>
      <c r="D1455" s="13">
        <v>700</v>
      </c>
      <c r="E1455" s="3">
        <v>1</v>
      </c>
      <c r="F1455" s="3">
        <f t="shared" si="68"/>
        <v>700</v>
      </c>
      <c r="G1455" s="3">
        <f t="shared" si="69"/>
        <v>2012</v>
      </c>
    </row>
    <row r="1456" spans="1:7" x14ac:dyDescent="0.3">
      <c r="A1456" s="3" t="s">
        <v>11</v>
      </c>
      <c r="B1456" s="3" t="s">
        <v>17</v>
      </c>
      <c r="C1456" s="12">
        <v>40962</v>
      </c>
      <c r="D1456" s="13">
        <v>4000</v>
      </c>
      <c r="E1456" s="3">
        <v>2</v>
      </c>
      <c r="F1456" s="3">
        <f t="shared" si="68"/>
        <v>2000</v>
      </c>
      <c r="G1456" s="3">
        <f t="shared" si="69"/>
        <v>2012</v>
      </c>
    </row>
    <row r="1457" spans="1:7" x14ac:dyDescent="0.3">
      <c r="A1457" s="3" t="s">
        <v>11</v>
      </c>
      <c r="B1457" s="3" t="s">
        <v>17</v>
      </c>
      <c r="C1457" s="12">
        <v>40970</v>
      </c>
      <c r="D1457" s="13">
        <v>3500</v>
      </c>
      <c r="E1457" s="3">
        <v>2</v>
      </c>
      <c r="F1457" s="3">
        <f t="shared" si="68"/>
        <v>1750</v>
      </c>
      <c r="G1457" s="3">
        <f t="shared" si="69"/>
        <v>2012</v>
      </c>
    </row>
    <row r="1458" spans="1:7" x14ac:dyDescent="0.3">
      <c r="A1458" s="3" t="s">
        <v>11</v>
      </c>
      <c r="B1458" s="3" t="s">
        <v>17</v>
      </c>
      <c r="C1458" s="12">
        <v>40972</v>
      </c>
      <c r="D1458" s="13">
        <v>2000</v>
      </c>
      <c r="E1458" s="3">
        <v>1</v>
      </c>
      <c r="F1458" s="3">
        <f t="shared" si="68"/>
        <v>2000</v>
      </c>
      <c r="G1458" s="3">
        <f t="shared" si="69"/>
        <v>2012</v>
      </c>
    </row>
    <row r="1459" spans="1:7" x14ac:dyDescent="0.3">
      <c r="A1459" s="3" t="s">
        <v>11</v>
      </c>
      <c r="B1459" s="3" t="s">
        <v>17</v>
      </c>
      <c r="C1459" s="12">
        <v>40973</v>
      </c>
      <c r="D1459" s="13">
        <v>1000</v>
      </c>
      <c r="E1459" s="3">
        <v>1</v>
      </c>
      <c r="F1459" s="3">
        <f t="shared" si="68"/>
        <v>1000</v>
      </c>
      <c r="G1459" s="3">
        <f t="shared" si="69"/>
        <v>2012</v>
      </c>
    </row>
    <row r="1460" spans="1:7" x14ac:dyDescent="0.3">
      <c r="A1460" s="3" t="s">
        <v>11</v>
      </c>
      <c r="B1460" s="3" t="s">
        <v>17</v>
      </c>
      <c r="C1460" s="12">
        <v>40978</v>
      </c>
      <c r="D1460" s="13">
        <v>1000</v>
      </c>
      <c r="E1460" s="3">
        <v>1</v>
      </c>
      <c r="F1460" s="3">
        <f t="shared" si="68"/>
        <v>1000</v>
      </c>
      <c r="G1460" s="3">
        <f t="shared" si="69"/>
        <v>2012</v>
      </c>
    </row>
    <row r="1461" spans="1:7" x14ac:dyDescent="0.3">
      <c r="A1461" s="3" t="s">
        <v>11</v>
      </c>
      <c r="B1461" s="3" t="s">
        <v>17</v>
      </c>
      <c r="C1461" s="12">
        <v>40980</v>
      </c>
      <c r="D1461" s="13">
        <v>5000</v>
      </c>
      <c r="E1461" s="3">
        <v>2</v>
      </c>
      <c r="F1461" s="3">
        <f t="shared" si="68"/>
        <v>2500</v>
      </c>
      <c r="G1461" s="3">
        <f t="shared" si="69"/>
        <v>2012</v>
      </c>
    </row>
    <row r="1462" spans="1:7" x14ac:dyDescent="0.3">
      <c r="A1462" s="3" t="s">
        <v>11</v>
      </c>
      <c r="B1462" s="3" t="s">
        <v>17</v>
      </c>
      <c r="C1462" s="12">
        <v>40981</v>
      </c>
      <c r="D1462" s="13">
        <v>1200</v>
      </c>
      <c r="E1462" s="3">
        <v>1</v>
      </c>
      <c r="F1462" s="3">
        <f t="shared" si="68"/>
        <v>1200</v>
      </c>
      <c r="G1462" s="3">
        <f t="shared" si="69"/>
        <v>2012</v>
      </c>
    </row>
    <row r="1463" spans="1:7" x14ac:dyDescent="0.3">
      <c r="A1463" s="3" t="s">
        <v>11</v>
      </c>
      <c r="B1463" s="3" t="s">
        <v>17</v>
      </c>
      <c r="C1463" s="12">
        <v>40984</v>
      </c>
      <c r="D1463" s="13">
        <v>3000</v>
      </c>
      <c r="E1463" s="3">
        <v>2</v>
      </c>
      <c r="F1463" s="3">
        <f t="shared" si="68"/>
        <v>1500</v>
      </c>
      <c r="G1463" s="3">
        <f t="shared" si="69"/>
        <v>2012</v>
      </c>
    </row>
    <row r="1464" spans="1:7" x14ac:dyDescent="0.3">
      <c r="A1464" s="3" t="s">
        <v>11</v>
      </c>
      <c r="B1464" s="3" t="s">
        <v>17</v>
      </c>
      <c r="C1464" s="12">
        <v>40985</v>
      </c>
      <c r="D1464" s="13">
        <v>2000</v>
      </c>
      <c r="E1464" s="3">
        <v>1</v>
      </c>
      <c r="F1464" s="3">
        <f t="shared" si="68"/>
        <v>2000</v>
      </c>
      <c r="G1464" s="3">
        <f t="shared" si="69"/>
        <v>2012</v>
      </c>
    </row>
    <row r="1465" spans="1:7" x14ac:dyDescent="0.3">
      <c r="A1465" s="3" t="s">
        <v>11</v>
      </c>
      <c r="B1465" s="3" t="s">
        <v>17</v>
      </c>
      <c r="C1465" s="12">
        <v>41009</v>
      </c>
      <c r="D1465" s="13">
        <v>1000</v>
      </c>
      <c r="E1465" s="3">
        <v>1</v>
      </c>
      <c r="F1465" s="3">
        <f t="shared" si="68"/>
        <v>1000</v>
      </c>
      <c r="G1465" s="3">
        <f t="shared" si="69"/>
        <v>2012</v>
      </c>
    </row>
    <row r="1466" spans="1:7" x14ac:dyDescent="0.3">
      <c r="A1466" s="3" t="s">
        <v>11</v>
      </c>
      <c r="B1466" s="3" t="s">
        <v>17</v>
      </c>
      <c r="C1466" s="12">
        <v>41012</v>
      </c>
      <c r="D1466" s="13">
        <v>3000</v>
      </c>
      <c r="E1466" s="3">
        <v>1</v>
      </c>
      <c r="F1466" s="3">
        <f t="shared" si="68"/>
        <v>3000</v>
      </c>
      <c r="G1466" s="3">
        <f t="shared" si="69"/>
        <v>2012</v>
      </c>
    </row>
    <row r="1467" spans="1:7" x14ac:dyDescent="0.3">
      <c r="A1467" s="3" t="s">
        <v>11</v>
      </c>
      <c r="B1467" s="3" t="s">
        <v>17</v>
      </c>
      <c r="C1467" s="12">
        <v>41013</v>
      </c>
      <c r="D1467" s="13">
        <v>1500</v>
      </c>
      <c r="E1467" s="3">
        <v>1</v>
      </c>
      <c r="F1467" s="3">
        <f t="shared" si="68"/>
        <v>1500</v>
      </c>
      <c r="G1467" s="3">
        <f t="shared" si="69"/>
        <v>2012</v>
      </c>
    </row>
    <row r="1468" spans="1:7" x14ac:dyDescent="0.3">
      <c r="A1468" s="3" t="s">
        <v>11</v>
      </c>
      <c r="B1468" s="3" t="s">
        <v>17</v>
      </c>
      <c r="C1468" s="12">
        <v>41014</v>
      </c>
      <c r="D1468" s="13">
        <v>5000</v>
      </c>
      <c r="E1468" s="3">
        <v>2</v>
      </c>
      <c r="F1468" s="3">
        <f t="shared" si="68"/>
        <v>2500</v>
      </c>
      <c r="G1468" s="3">
        <f t="shared" si="69"/>
        <v>2012</v>
      </c>
    </row>
    <row r="1469" spans="1:7" x14ac:dyDescent="0.3">
      <c r="A1469" s="3" t="s">
        <v>11</v>
      </c>
      <c r="B1469" s="3" t="s">
        <v>17</v>
      </c>
      <c r="C1469" s="12">
        <v>41016</v>
      </c>
      <c r="D1469" s="13">
        <v>1850</v>
      </c>
      <c r="E1469" s="3">
        <v>1</v>
      </c>
      <c r="F1469" s="3">
        <f t="shared" si="68"/>
        <v>1850</v>
      </c>
      <c r="G1469" s="3">
        <f t="shared" si="69"/>
        <v>2012</v>
      </c>
    </row>
    <row r="1470" spans="1:7" x14ac:dyDescent="0.3">
      <c r="A1470" s="3" t="s">
        <v>11</v>
      </c>
      <c r="B1470" s="3" t="s">
        <v>17</v>
      </c>
      <c r="C1470" s="12">
        <v>41019</v>
      </c>
      <c r="D1470" s="13">
        <v>4000</v>
      </c>
      <c r="E1470" s="3">
        <v>2</v>
      </c>
      <c r="F1470" s="3">
        <f t="shared" si="68"/>
        <v>2000</v>
      </c>
      <c r="G1470" s="3">
        <f t="shared" si="69"/>
        <v>2012</v>
      </c>
    </row>
    <row r="1471" spans="1:7" x14ac:dyDescent="0.3">
      <c r="A1471" s="3" t="s">
        <v>11</v>
      </c>
      <c r="B1471" s="3" t="s">
        <v>17</v>
      </c>
      <c r="C1471" s="12">
        <v>41023</v>
      </c>
      <c r="D1471" s="13">
        <v>2000</v>
      </c>
      <c r="E1471" s="3">
        <v>1</v>
      </c>
      <c r="F1471" s="3">
        <f t="shared" si="68"/>
        <v>2000</v>
      </c>
      <c r="G1471" s="3">
        <f t="shared" si="69"/>
        <v>2012</v>
      </c>
    </row>
    <row r="1472" spans="1:7" x14ac:dyDescent="0.3">
      <c r="A1472" s="3" t="s">
        <v>11</v>
      </c>
      <c r="B1472" s="3" t="s">
        <v>17</v>
      </c>
      <c r="C1472" s="12">
        <v>41026</v>
      </c>
      <c r="D1472" s="13">
        <v>1500</v>
      </c>
      <c r="E1472" s="3">
        <v>1</v>
      </c>
      <c r="F1472" s="3">
        <f t="shared" si="68"/>
        <v>1500</v>
      </c>
      <c r="G1472" s="3">
        <f t="shared" si="69"/>
        <v>2012</v>
      </c>
    </row>
    <row r="1473" spans="1:7" x14ac:dyDescent="0.3">
      <c r="A1473" s="3" t="s">
        <v>11</v>
      </c>
      <c r="B1473" s="3" t="s">
        <v>17</v>
      </c>
      <c r="C1473" s="12">
        <v>41034</v>
      </c>
      <c r="D1473" s="13">
        <v>4000</v>
      </c>
      <c r="E1473" s="3">
        <v>2</v>
      </c>
      <c r="F1473" s="3">
        <f t="shared" si="68"/>
        <v>2000</v>
      </c>
      <c r="G1473" s="3">
        <f t="shared" si="69"/>
        <v>2012</v>
      </c>
    </row>
    <row r="1474" spans="1:7" x14ac:dyDescent="0.3">
      <c r="A1474" s="3" t="s">
        <v>11</v>
      </c>
      <c r="B1474" s="3" t="s">
        <v>17</v>
      </c>
      <c r="C1474" s="12">
        <v>41041</v>
      </c>
      <c r="D1474" s="13">
        <v>2000</v>
      </c>
      <c r="E1474" s="3">
        <v>1</v>
      </c>
      <c r="F1474" s="3">
        <f t="shared" ref="F1474:F1537" si="70">D1474/E1474</f>
        <v>2000</v>
      </c>
      <c r="G1474" s="3">
        <f t="shared" si="69"/>
        <v>2012</v>
      </c>
    </row>
    <row r="1475" spans="1:7" x14ac:dyDescent="0.3">
      <c r="A1475" s="3" t="s">
        <v>11</v>
      </c>
      <c r="B1475" s="3" t="s">
        <v>17</v>
      </c>
      <c r="C1475" s="12">
        <v>41044</v>
      </c>
      <c r="D1475" s="13">
        <v>1000</v>
      </c>
      <c r="E1475" s="3">
        <v>1</v>
      </c>
      <c r="F1475" s="3">
        <f t="shared" si="70"/>
        <v>1000</v>
      </c>
      <c r="G1475" s="3">
        <f t="shared" ref="G1475:G1538" si="71">YEAR(C1475)</f>
        <v>2012</v>
      </c>
    </row>
    <row r="1476" spans="1:7" x14ac:dyDescent="0.3">
      <c r="A1476" s="3" t="s">
        <v>11</v>
      </c>
      <c r="B1476" s="3" t="s">
        <v>17</v>
      </c>
      <c r="C1476" s="12">
        <v>41047</v>
      </c>
      <c r="D1476" s="13">
        <v>2000</v>
      </c>
      <c r="E1476" s="3">
        <v>1</v>
      </c>
      <c r="F1476" s="3">
        <f t="shared" si="70"/>
        <v>2000</v>
      </c>
      <c r="G1476" s="3">
        <f t="shared" si="71"/>
        <v>2012</v>
      </c>
    </row>
    <row r="1477" spans="1:7" x14ac:dyDescent="0.3">
      <c r="A1477" s="3" t="s">
        <v>11</v>
      </c>
      <c r="B1477" s="3" t="s">
        <v>17</v>
      </c>
      <c r="C1477" s="12">
        <v>41048</v>
      </c>
      <c r="D1477" s="13">
        <v>1000</v>
      </c>
      <c r="E1477" s="3">
        <v>1</v>
      </c>
      <c r="F1477" s="3">
        <f t="shared" si="70"/>
        <v>1000</v>
      </c>
      <c r="G1477" s="3">
        <f t="shared" si="71"/>
        <v>2012</v>
      </c>
    </row>
    <row r="1478" spans="1:7" x14ac:dyDescent="0.3">
      <c r="A1478" s="3" t="s">
        <v>11</v>
      </c>
      <c r="B1478" s="3" t="s">
        <v>17</v>
      </c>
      <c r="C1478" s="12">
        <v>41050</v>
      </c>
      <c r="D1478" s="13">
        <v>3000</v>
      </c>
      <c r="E1478" s="3">
        <v>2</v>
      </c>
      <c r="F1478" s="3">
        <f t="shared" si="70"/>
        <v>1500</v>
      </c>
      <c r="G1478" s="3">
        <f t="shared" si="71"/>
        <v>2012</v>
      </c>
    </row>
    <row r="1479" spans="1:7" x14ac:dyDescent="0.3">
      <c r="A1479" s="3" t="s">
        <v>11</v>
      </c>
      <c r="B1479" s="3" t="s">
        <v>17</v>
      </c>
      <c r="C1479" s="12">
        <v>41054</v>
      </c>
      <c r="D1479" s="13">
        <v>6500</v>
      </c>
      <c r="E1479" s="3">
        <v>3</v>
      </c>
      <c r="F1479" s="3">
        <f t="shared" si="70"/>
        <v>2166.6666666666665</v>
      </c>
      <c r="G1479" s="3">
        <f t="shared" si="71"/>
        <v>2012</v>
      </c>
    </row>
    <row r="1480" spans="1:7" x14ac:dyDescent="0.3">
      <c r="A1480" s="3" t="s">
        <v>11</v>
      </c>
      <c r="B1480" s="3" t="s">
        <v>17</v>
      </c>
      <c r="C1480" s="12">
        <v>41065</v>
      </c>
      <c r="D1480" s="13">
        <v>5000</v>
      </c>
      <c r="E1480" s="3">
        <v>2</v>
      </c>
      <c r="F1480" s="3">
        <f t="shared" si="70"/>
        <v>2500</v>
      </c>
      <c r="G1480" s="3">
        <f t="shared" si="71"/>
        <v>2012</v>
      </c>
    </row>
    <row r="1481" spans="1:7" x14ac:dyDescent="0.3">
      <c r="A1481" s="3" t="s">
        <v>11</v>
      </c>
      <c r="B1481" s="3" t="s">
        <v>17</v>
      </c>
      <c r="C1481" s="12">
        <v>41077</v>
      </c>
      <c r="D1481" s="13">
        <v>2000</v>
      </c>
      <c r="E1481" s="3">
        <v>1</v>
      </c>
      <c r="F1481" s="3">
        <f t="shared" si="70"/>
        <v>2000</v>
      </c>
      <c r="G1481" s="3">
        <f t="shared" si="71"/>
        <v>2012</v>
      </c>
    </row>
    <row r="1482" spans="1:7" x14ac:dyDescent="0.3">
      <c r="A1482" s="3" t="s">
        <v>11</v>
      </c>
      <c r="B1482" s="3" t="s">
        <v>17</v>
      </c>
      <c r="C1482" s="12">
        <v>41097</v>
      </c>
      <c r="D1482" s="13">
        <v>1000</v>
      </c>
      <c r="E1482" s="3">
        <v>1</v>
      </c>
      <c r="F1482" s="3">
        <f t="shared" si="70"/>
        <v>1000</v>
      </c>
      <c r="G1482" s="3">
        <f t="shared" si="71"/>
        <v>2012</v>
      </c>
    </row>
    <row r="1483" spans="1:7" x14ac:dyDescent="0.3">
      <c r="A1483" s="3" t="s">
        <v>11</v>
      </c>
      <c r="B1483" s="3" t="s">
        <v>17</v>
      </c>
      <c r="C1483" s="12">
        <v>41099</v>
      </c>
      <c r="D1483" s="13">
        <v>3000</v>
      </c>
      <c r="E1483" s="3">
        <v>1</v>
      </c>
      <c r="F1483" s="3">
        <f t="shared" si="70"/>
        <v>3000</v>
      </c>
      <c r="G1483" s="3">
        <f t="shared" si="71"/>
        <v>2012</v>
      </c>
    </row>
    <row r="1484" spans="1:7" x14ac:dyDescent="0.3">
      <c r="A1484" s="3" t="s">
        <v>11</v>
      </c>
      <c r="B1484" s="3" t="s">
        <v>17</v>
      </c>
      <c r="C1484" s="12">
        <v>41100</v>
      </c>
      <c r="D1484" s="13">
        <v>2000</v>
      </c>
      <c r="E1484" s="3">
        <v>1</v>
      </c>
      <c r="F1484" s="3">
        <f t="shared" si="70"/>
        <v>2000</v>
      </c>
      <c r="G1484" s="3">
        <f t="shared" si="71"/>
        <v>2012</v>
      </c>
    </row>
    <row r="1485" spans="1:7" x14ac:dyDescent="0.3">
      <c r="A1485" s="3" t="s">
        <v>11</v>
      </c>
      <c r="B1485" s="3" t="s">
        <v>17</v>
      </c>
      <c r="C1485" s="12">
        <v>41103</v>
      </c>
      <c r="D1485" s="13">
        <v>2000</v>
      </c>
      <c r="E1485" s="3">
        <v>1</v>
      </c>
      <c r="F1485" s="3">
        <f t="shared" si="70"/>
        <v>2000</v>
      </c>
      <c r="G1485" s="3">
        <f t="shared" si="71"/>
        <v>2012</v>
      </c>
    </row>
    <row r="1486" spans="1:7" x14ac:dyDescent="0.3">
      <c r="A1486" s="3" t="s">
        <v>11</v>
      </c>
      <c r="B1486" s="3" t="s">
        <v>17</v>
      </c>
      <c r="C1486" s="12">
        <v>41112</v>
      </c>
      <c r="D1486" s="13">
        <v>4000</v>
      </c>
      <c r="E1486" s="3">
        <v>2</v>
      </c>
      <c r="F1486" s="3">
        <f t="shared" si="70"/>
        <v>2000</v>
      </c>
      <c r="G1486" s="3">
        <f t="shared" si="71"/>
        <v>2012</v>
      </c>
    </row>
    <row r="1487" spans="1:7" x14ac:dyDescent="0.3">
      <c r="A1487" s="3" t="s">
        <v>11</v>
      </c>
      <c r="B1487" s="3" t="s">
        <v>17</v>
      </c>
      <c r="C1487" s="12">
        <v>41114</v>
      </c>
      <c r="D1487" s="13">
        <v>4000</v>
      </c>
      <c r="E1487" s="3">
        <v>2</v>
      </c>
      <c r="F1487" s="3">
        <f t="shared" si="70"/>
        <v>2000</v>
      </c>
      <c r="G1487" s="3">
        <f t="shared" si="71"/>
        <v>2012</v>
      </c>
    </row>
    <row r="1488" spans="1:7" x14ac:dyDescent="0.3">
      <c r="A1488" s="3" t="s">
        <v>11</v>
      </c>
      <c r="B1488" s="3" t="s">
        <v>17</v>
      </c>
      <c r="C1488" s="12">
        <v>41117</v>
      </c>
      <c r="D1488" s="13">
        <v>2000</v>
      </c>
      <c r="E1488" s="3">
        <v>2</v>
      </c>
      <c r="F1488" s="3">
        <f t="shared" si="70"/>
        <v>1000</v>
      </c>
      <c r="G1488" s="3">
        <f t="shared" si="71"/>
        <v>2012</v>
      </c>
    </row>
    <row r="1489" spans="1:7" x14ac:dyDescent="0.3">
      <c r="A1489" s="3" t="s">
        <v>11</v>
      </c>
      <c r="B1489" s="3" t="s">
        <v>17</v>
      </c>
      <c r="C1489" s="12">
        <v>41124</v>
      </c>
      <c r="D1489" s="13">
        <v>1000</v>
      </c>
      <c r="E1489" s="3">
        <v>1</v>
      </c>
      <c r="F1489" s="3">
        <f t="shared" si="70"/>
        <v>1000</v>
      </c>
      <c r="G1489" s="3">
        <f t="shared" si="71"/>
        <v>2012</v>
      </c>
    </row>
    <row r="1490" spans="1:7" x14ac:dyDescent="0.3">
      <c r="A1490" s="3" t="s">
        <v>11</v>
      </c>
      <c r="B1490" s="3" t="s">
        <v>17</v>
      </c>
      <c r="C1490" s="12">
        <v>41126</v>
      </c>
      <c r="D1490" s="13">
        <v>3000</v>
      </c>
      <c r="E1490" s="3">
        <v>1</v>
      </c>
      <c r="F1490" s="3">
        <f t="shared" si="70"/>
        <v>3000</v>
      </c>
      <c r="G1490" s="3">
        <f t="shared" si="71"/>
        <v>2012</v>
      </c>
    </row>
    <row r="1491" spans="1:7" x14ac:dyDescent="0.3">
      <c r="A1491" s="3" t="s">
        <v>11</v>
      </c>
      <c r="B1491" s="3" t="s">
        <v>17</v>
      </c>
      <c r="C1491" s="12">
        <v>41128</v>
      </c>
      <c r="D1491" s="13">
        <v>2000</v>
      </c>
      <c r="E1491" s="3">
        <v>1</v>
      </c>
      <c r="F1491" s="3">
        <f t="shared" si="70"/>
        <v>2000</v>
      </c>
      <c r="G1491" s="3">
        <f t="shared" si="71"/>
        <v>2012</v>
      </c>
    </row>
    <row r="1492" spans="1:7" x14ac:dyDescent="0.3">
      <c r="A1492" s="3" t="s">
        <v>11</v>
      </c>
      <c r="B1492" s="3" t="s">
        <v>17</v>
      </c>
      <c r="C1492" s="12">
        <v>41131</v>
      </c>
      <c r="D1492" s="13">
        <v>1000</v>
      </c>
      <c r="E1492" s="3">
        <v>1</v>
      </c>
      <c r="F1492" s="3">
        <f t="shared" si="70"/>
        <v>1000</v>
      </c>
      <c r="G1492" s="3">
        <f t="shared" si="71"/>
        <v>2012</v>
      </c>
    </row>
    <row r="1493" spans="1:7" x14ac:dyDescent="0.3">
      <c r="A1493" s="3" t="s">
        <v>11</v>
      </c>
      <c r="B1493" s="3" t="s">
        <v>17</v>
      </c>
      <c r="C1493" s="12">
        <v>41133</v>
      </c>
      <c r="D1493" s="13">
        <v>12000</v>
      </c>
      <c r="E1493" s="3">
        <v>2</v>
      </c>
      <c r="F1493" s="3">
        <f t="shared" si="70"/>
        <v>6000</v>
      </c>
      <c r="G1493" s="3">
        <f t="shared" si="71"/>
        <v>2012</v>
      </c>
    </row>
    <row r="1494" spans="1:7" x14ac:dyDescent="0.3">
      <c r="A1494" s="3" t="s">
        <v>11</v>
      </c>
      <c r="B1494" s="3" t="s">
        <v>17</v>
      </c>
      <c r="C1494" s="12">
        <v>41138</v>
      </c>
      <c r="D1494" s="13">
        <v>7000</v>
      </c>
      <c r="E1494" s="3">
        <v>3</v>
      </c>
      <c r="F1494" s="3">
        <f t="shared" si="70"/>
        <v>2333.3333333333335</v>
      </c>
      <c r="G1494" s="3">
        <f t="shared" si="71"/>
        <v>2012</v>
      </c>
    </row>
    <row r="1495" spans="1:7" x14ac:dyDescent="0.3">
      <c r="A1495" s="3" t="s">
        <v>11</v>
      </c>
      <c r="B1495" s="3" t="s">
        <v>17</v>
      </c>
      <c r="C1495" s="12">
        <v>41141</v>
      </c>
      <c r="D1495" s="13">
        <v>1000</v>
      </c>
      <c r="E1495" s="3">
        <v>1</v>
      </c>
      <c r="F1495" s="3">
        <f t="shared" si="70"/>
        <v>1000</v>
      </c>
      <c r="G1495" s="3">
        <f t="shared" si="71"/>
        <v>2012</v>
      </c>
    </row>
    <row r="1496" spans="1:7" x14ac:dyDescent="0.3">
      <c r="A1496" s="3" t="s">
        <v>11</v>
      </c>
      <c r="B1496" s="3" t="s">
        <v>17</v>
      </c>
      <c r="C1496" s="12">
        <v>41145</v>
      </c>
      <c r="D1496" s="13">
        <v>6500</v>
      </c>
      <c r="E1496" s="3">
        <v>3</v>
      </c>
      <c r="F1496" s="3">
        <f t="shared" si="70"/>
        <v>2166.6666666666665</v>
      </c>
      <c r="G1496" s="3">
        <f t="shared" si="71"/>
        <v>2012</v>
      </c>
    </row>
    <row r="1497" spans="1:7" x14ac:dyDescent="0.3">
      <c r="A1497" s="3" t="s">
        <v>11</v>
      </c>
      <c r="B1497" s="3" t="s">
        <v>17</v>
      </c>
      <c r="C1497" s="12">
        <v>41147</v>
      </c>
      <c r="D1497" s="13">
        <v>3000</v>
      </c>
      <c r="E1497" s="3">
        <v>1</v>
      </c>
      <c r="F1497" s="3">
        <f t="shared" si="70"/>
        <v>3000</v>
      </c>
      <c r="G1497" s="3">
        <f t="shared" si="71"/>
        <v>2012</v>
      </c>
    </row>
    <row r="1498" spans="1:7" x14ac:dyDescent="0.3">
      <c r="A1498" s="3" t="s">
        <v>11</v>
      </c>
      <c r="B1498" s="3" t="s">
        <v>17</v>
      </c>
      <c r="C1498" s="12">
        <v>41156</v>
      </c>
      <c r="D1498" s="13">
        <v>2000</v>
      </c>
      <c r="E1498" s="3">
        <v>1</v>
      </c>
      <c r="F1498" s="3">
        <f t="shared" si="70"/>
        <v>2000</v>
      </c>
      <c r="G1498" s="3">
        <f t="shared" si="71"/>
        <v>2012</v>
      </c>
    </row>
    <row r="1499" spans="1:7" x14ac:dyDescent="0.3">
      <c r="A1499" s="3" t="s">
        <v>11</v>
      </c>
      <c r="B1499" s="3" t="s">
        <v>17</v>
      </c>
      <c r="C1499" s="12">
        <v>41159</v>
      </c>
      <c r="D1499" s="13">
        <v>10000</v>
      </c>
      <c r="E1499" s="3">
        <v>3</v>
      </c>
      <c r="F1499" s="3">
        <f t="shared" si="70"/>
        <v>3333.3333333333335</v>
      </c>
      <c r="G1499" s="3">
        <f t="shared" si="71"/>
        <v>2012</v>
      </c>
    </row>
    <row r="1500" spans="1:7" x14ac:dyDescent="0.3">
      <c r="A1500" s="3" t="s">
        <v>11</v>
      </c>
      <c r="B1500" s="3" t="s">
        <v>17</v>
      </c>
      <c r="C1500" s="12">
        <v>41162</v>
      </c>
      <c r="D1500" s="13">
        <v>1000</v>
      </c>
      <c r="E1500" s="3">
        <v>1</v>
      </c>
      <c r="F1500" s="3">
        <f t="shared" si="70"/>
        <v>1000</v>
      </c>
      <c r="G1500" s="3">
        <f t="shared" si="71"/>
        <v>2012</v>
      </c>
    </row>
    <row r="1501" spans="1:7" x14ac:dyDescent="0.3">
      <c r="A1501" s="3" t="s">
        <v>11</v>
      </c>
      <c r="B1501" s="3" t="s">
        <v>17</v>
      </c>
      <c r="C1501" s="12">
        <v>41163</v>
      </c>
      <c r="D1501" s="13">
        <v>1500</v>
      </c>
      <c r="E1501" s="3">
        <v>1</v>
      </c>
      <c r="F1501" s="3">
        <f t="shared" si="70"/>
        <v>1500</v>
      </c>
      <c r="G1501" s="3">
        <f t="shared" si="71"/>
        <v>2012</v>
      </c>
    </row>
    <row r="1502" spans="1:7" x14ac:dyDescent="0.3">
      <c r="A1502" s="3" t="s">
        <v>11</v>
      </c>
      <c r="B1502" s="3" t="s">
        <v>17</v>
      </c>
      <c r="C1502" s="12">
        <v>41166</v>
      </c>
      <c r="D1502" s="13">
        <v>9000</v>
      </c>
      <c r="E1502" s="3">
        <v>2</v>
      </c>
      <c r="F1502" s="3">
        <f t="shared" si="70"/>
        <v>4500</v>
      </c>
      <c r="G1502" s="3">
        <f t="shared" si="71"/>
        <v>2012</v>
      </c>
    </row>
    <row r="1503" spans="1:7" x14ac:dyDescent="0.3">
      <c r="A1503" s="3" t="s">
        <v>11</v>
      </c>
      <c r="B1503" s="3" t="s">
        <v>17</v>
      </c>
      <c r="C1503" s="12">
        <v>41167</v>
      </c>
      <c r="D1503" s="13">
        <v>6500</v>
      </c>
      <c r="E1503" s="3">
        <v>3</v>
      </c>
      <c r="F1503" s="3">
        <f t="shared" si="70"/>
        <v>2166.6666666666665</v>
      </c>
      <c r="G1503" s="3">
        <f t="shared" si="71"/>
        <v>2012</v>
      </c>
    </row>
    <row r="1504" spans="1:7" x14ac:dyDescent="0.3">
      <c r="A1504" s="3" t="s">
        <v>11</v>
      </c>
      <c r="B1504" s="3" t="s">
        <v>17</v>
      </c>
      <c r="C1504" s="12">
        <v>41169</v>
      </c>
      <c r="D1504" s="13">
        <v>2500</v>
      </c>
      <c r="E1504" s="3">
        <v>1</v>
      </c>
      <c r="F1504" s="3">
        <f t="shared" si="70"/>
        <v>2500</v>
      </c>
      <c r="G1504" s="3">
        <f t="shared" si="71"/>
        <v>2012</v>
      </c>
    </row>
    <row r="1505" spans="1:7" x14ac:dyDescent="0.3">
      <c r="A1505" s="3" t="s">
        <v>11</v>
      </c>
      <c r="B1505" s="3" t="s">
        <v>17</v>
      </c>
      <c r="C1505" s="12">
        <v>41174</v>
      </c>
      <c r="D1505" s="13">
        <v>5800</v>
      </c>
      <c r="E1505" s="3">
        <v>4</v>
      </c>
      <c r="F1505" s="3">
        <f t="shared" si="70"/>
        <v>1450</v>
      </c>
      <c r="G1505" s="3">
        <f t="shared" si="71"/>
        <v>2012</v>
      </c>
    </row>
    <row r="1506" spans="1:7" x14ac:dyDescent="0.3">
      <c r="A1506" s="3" t="s">
        <v>11</v>
      </c>
      <c r="B1506" s="3" t="s">
        <v>17</v>
      </c>
      <c r="C1506" s="12">
        <v>41177</v>
      </c>
      <c r="D1506" s="13">
        <v>2500</v>
      </c>
      <c r="E1506" s="3">
        <v>2</v>
      </c>
      <c r="F1506" s="3">
        <f t="shared" si="70"/>
        <v>1250</v>
      </c>
      <c r="G1506" s="3">
        <f t="shared" si="71"/>
        <v>2012</v>
      </c>
    </row>
    <row r="1507" spans="1:7" x14ac:dyDescent="0.3">
      <c r="A1507" s="3" t="s">
        <v>11</v>
      </c>
      <c r="B1507" s="3" t="s">
        <v>17</v>
      </c>
      <c r="C1507" s="12">
        <v>41182</v>
      </c>
      <c r="D1507" s="13">
        <v>1000</v>
      </c>
      <c r="E1507" s="3">
        <v>1</v>
      </c>
      <c r="F1507" s="3">
        <f t="shared" si="70"/>
        <v>1000</v>
      </c>
      <c r="G1507" s="3">
        <f t="shared" si="71"/>
        <v>2012</v>
      </c>
    </row>
    <row r="1508" spans="1:7" x14ac:dyDescent="0.3">
      <c r="A1508" s="3" t="s">
        <v>11</v>
      </c>
      <c r="B1508" s="3" t="s">
        <v>17</v>
      </c>
      <c r="C1508" s="12">
        <v>41187</v>
      </c>
      <c r="D1508" s="13">
        <v>2000</v>
      </c>
      <c r="E1508" s="3">
        <v>1</v>
      </c>
      <c r="F1508" s="3">
        <f t="shared" si="70"/>
        <v>2000</v>
      </c>
      <c r="G1508" s="3">
        <f t="shared" si="71"/>
        <v>2012</v>
      </c>
    </row>
    <row r="1509" spans="1:7" x14ac:dyDescent="0.3">
      <c r="A1509" s="3" t="s">
        <v>11</v>
      </c>
      <c r="B1509" s="3" t="s">
        <v>17</v>
      </c>
      <c r="C1509" s="12">
        <v>41191</v>
      </c>
      <c r="D1509" s="13">
        <v>2650</v>
      </c>
      <c r="E1509" s="3">
        <v>2</v>
      </c>
      <c r="F1509" s="3">
        <f t="shared" si="70"/>
        <v>1325</v>
      </c>
      <c r="G1509" s="3">
        <f t="shared" si="71"/>
        <v>2012</v>
      </c>
    </row>
    <row r="1510" spans="1:7" x14ac:dyDescent="0.3">
      <c r="A1510" s="3" t="s">
        <v>11</v>
      </c>
      <c r="B1510" s="3" t="s">
        <v>17</v>
      </c>
      <c r="C1510" s="12">
        <v>41194</v>
      </c>
      <c r="D1510" s="13">
        <v>3500</v>
      </c>
      <c r="E1510" s="3">
        <v>2</v>
      </c>
      <c r="F1510" s="3">
        <f t="shared" si="70"/>
        <v>1750</v>
      </c>
      <c r="G1510" s="3">
        <f t="shared" si="71"/>
        <v>2012</v>
      </c>
    </row>
    <row r="1511" spans="1:7" x14ac:dyDescent="0.3">
      <c r="A1511" s="3" t="s">
        <v>11</v>
      </c>
      <c r="B1511" s="3" t="s">
        <v>17</v>
      </c>
      <c r="C1511" s="12">
        <v>41196</v>
      </c>
      <c r="D1511" s="13">
        <v>4000</v>
      </c>
      <c r="E1511" s="3">
        <v>2</v>
      </c>
      <c r="F1511" s="3">
        <f t="shared" si="70"/>
        <v>2000</v>
      </c>
      <c r="G1511" s="3">
        <f t="shared" si="71"/>
        <v>2012</v>
      </c>
    </row>
    <row r="1512" spans="1:7" x14ac:dyDescent="0.3">
      <c r="A1512" s="3" t="s">
        <v>11</v>
      </c>
      <c r="B1512" s="3" t="s">
        <v>17</v>
      </c>
      <c r="C1512" s="12">
        <v>41197</v>
      </c>
      <c r="D1512" s="13">
        <v>10000</v>
      </c>
      <c r="E1512" s="3">
        <v>4</v>
      </c>
      <c r="F1512" s="3">
        <f t="shared" si="70"/>
        <v>2500</v>
      </c>
      <c r="G1512" s="3">
        <f t="shared" si="71"/>
        <v>2012</v>
      </c>
    </row>
    <row r="1513" spans="1:7" x14ac:dyDescent="0.3">
      <c r="A1513" s="3" t="s">
        <v>11</v>
      </c>
      <c r="B1513" s="3" t="s">
        <v>17</v>
      </c>
      <c r="C1513" s="12">
        <v>41198</v>
      </c>
      <c r="D1513" s="13">
        <v>1000</v>
      </c>
      <c r="E1513" s="3">
        <v>1</v>
      </c>
      <c r="F1513" s="3">
        <f t="shared" si="70"/>
        <v>1000</v>
      </c>
      <c r="G1513" s="3">
        <f t="shared" si="71"/>
        <v>2012</v>
      </c>
    </row>
    <row r="1514" spans="1:7" x14ac:dyDescent="0.3">
      <c r="A1514" s="3" t="s">
        <v>11</v>
      </c>
      <c r="B1514" s="3" t="s">
        <v>17</v>
      </c>
      <c r="C1514" s="12">
        <v>41201</v>
      </c>
      <c r="D1514" s="13">
        <v>4000</v>
      </c>
      <c r="E1514" s="3">
        <v>2</v>
      </c>
      <c r="F1514" s="3">
        <f t="shared" si="70"/>
        <v>2000</v>
      </c>
      <c r="G1514" s="3">
        <f t="shared" si="71"/>
        <v>2012</v>
      </c>
    </row>
    <row r="1515" spans="1:7" x14ac:dyDescent="0.3">
      <c r="A1515" s="3" t="s">
        <v>11</v>
      </c>
      <c r="B1515" s="3" t="s">
        <v>17</v>
      </c>
      <c r="C1515" s="12">
        <v>41202</v>
      </c>
      <c r="D1515" s="13">
        <v>1000</v>
      </c>
      <c r="E1515" s="3">
        <v>1</v>
      </c>
      <c r="F1515" s="3">
        <f t="shared" si="70"/>
        <v>1000</v>
      </c>
      <c r="G1515" s="3">
        <f t="shared" si="71"/>
        <v>2012</v>
      </c>
    </row>
    <row r="1516" spans="1:7" x14ac:dyDescent="0.3">
      <c r="A1516" s="3" t="s">
        <v>11</v>
      </c>
      <c r="B1516" s="3" t="s">
        <v>17</v>
      </c>
      <c r="C1516" s="12">
        <v>41203</v>
      </c>
      <c r="D1516" s="13">
        <v>1000</v>
      </c>
      <c r="E1516" s="3">
        <v>1</v>
      </c>
      <c r="F1516" s="3">
        <f t="shared" si="70"/>
        <v>1000</v>
      </c>
      <c r="G1516" s="3">
        <f t="shared" si="71"/>
        <v>2012</v>
      </c>
    </row>
    <row r="1517" spans="1:7" x14ac:dyDescent="0.3">
      <c r="A1517" s="3" t="s">
        <v>11</v>
      </c>
      <c r="B1517" s="3" t="s">
        <v>17</v>
      </c>
      <c r="C1517" s="12">
        <v>41204</v>
      </c>
      <c r="D1517" s="13">
        <v>4500</v>
      </c>
      <c r="E1517" s="3">
        <v>3</v>
      </c>
      <c r="F1517" s="3">
        <f t="shared" si="70"/>
        <v>1500</v>
      </c>
      <c r="G1517" s="3">
        <f t="shared" si="71"/>
        <v>2012</v>
      </c>
    </row>
    <row r="1518" spans="1:7" x14ac:dyDescent="0.3">
      <c r="A1518" s="3" t="s">
        <v>11</v>
      </c>
      <c r="B1518" s="3" t="s">
        <v>17</v>
      </c>
      <c r="C1518" s="12">
        <v>41208</v>
      </c>
      <c r="D1518" s="13">
        <v>8500</v>
      </c>
      <c r="E1518" s="3">
        <v>3</v>
      </c>
      <c r="F1518" s="3">
        <f t="shared" si="70"/>
        <v>2833.3333333333335</v>
      </c>
      <c r="G1518" s="3">
        <f t="shared" si="71"/>
        <v>2012</v>
      </c>
    </row>
    <row r="1519" spans="1:7" x14ac:dyDescent="0.3">
      <c r="A1519" s="3" t="s">
        <v>11</v>
      </c>
      <c r="B1519" s="3" t="s">
        <v>17</v>
      </c>
      <c r="C1519" s="12">
        <v>41215</v>
      </c>
      <c r="D1519" s="13">
        <v>2800</v>
      </c>
      <c r="E1519" s="3">
        <v>2</v>
      </c>
      <c r="F1519" s="3">
        <f t="shared" si="70"/>
        <v>1400</v>
      </c>
      <c r="G1519" s="3">
        <f t="shared" si="71"/>
        <v>2012</v>
      </c>
    </row>
    <row r="1520" spans="1:7" x14ac:dyDescent="0.3">
      <c r="A1520" s="3" t="s">
        <v>11</v>
      </c>
      <c r="B1520" s="3" t="s">
        <v>17</v>
      </c>
      <c r="C1520" s="12">
        <v>41217</v>
      </c>
      <c r="D1520" s="13">
        <v>1500</v>
      </c>
      <c r="E1520" s="3">
        <v>1</v>
      </c>
      <c r="F1520" s="3">
        <f t="shared" si="70"/>
        <v>1500</v>
      </c>
      <c r="G1520" s="3">
        <f t="shared" si="71"/>
        <v>2012</v>
      </c>
    </row>
    <row r="1521" spans="1:7" x14ac:dyDescent="0.3">
      <c r="A1521" s="3" t="s">
        <v>11</v>
      </c>
      <c r="B1521" s="3" t="s">
        <v>17</v>
      </c>
      <c r="C1521" s="12">
        <v>41218</v>
      </c>
      <c r="D1521" s="13">
        <v>2500</v>
      </c>
      <c r="E1521" s="3">
        <v>1</v>
      </c>
      <c r="F1521" s="3">
        <f t="shared" si="70"/>
        <v>2500</v>
      </c>
      <c r="G1521" s="3">
        <f t="shared" si="71"/>
        <v>2012</v>
      </c>
    </row>
    <row r="1522" spans="1:7" x14ac:dyDescent="0.3">
      <c r="A1522" s="3" t="s">
        <v>11</v>
      </c>
      <c r="B1522" s="3" t="s">
        <v>17</v>
      </c>
      <c r="C1522" s="12">
        <v>41225</v>
      </c>
      <c r="D1522" s="13">
        <v>2500</v>
      </c>
      <c r="E1522" s="3">
        <v>1</v>
      </c>
      <c r="F1522" s="3">
        <f t="shared" si="70"/>
        <v>2500</v>
      </c>
      <c r="G1522" s="3">
        <f t="shared" si="71"/>
        <v>2012</v>
      </c>
    </row>
    <row r="1523" spans="1:7" x14ac:dyDescent="0.3">
      <c r="A1523" s="3" t="s">
        <v>11</v>
      </c>
      <c r="B1523" s="3" t="s">
        <v>17</v>
      </c>
      <c r="C1523" s="12">
        <v>41226</v>
      </c>
      <c r="D1523" s="13">
        <v>1000</v>
      </c>
      <c r="E1523" s="3">
        <v>1</v>
      </c>
      <c r="F1523" s="3">
        <f t="shared" si="70"/>
        <v>1000</v>
      </c>
      <c r="G1523" s="3">
        <f t="shared" si="71"/>
        <v>2012</v>
      </c>
    </row>
    <row r="1524" spans="1:7" x14ac:dyDescent="0.3">
      <c r="A1524" s="3" t="s">
        <v>11</v>
      </c>
      <c r="B1524" s="3" t="s">
        <v>17</v>
      </c>
      <c r="C1524" s="12">
        <v>41229</v>
      </c>
      <c r="D1524" s="13">
        <v>5000</v>
      </c>
      <c r="E1524" s="3">
        <v>3</v>
      </c>
      <c r="F1524" s="3">
        <f t="shared" si="70"/>
        <v>1666.6666666666667</v>
      </c>
      <c r="G1524" s="3">
        <f t="shared" si="71"/>
        <v>2012</v>
      </c>
    </row>
    <row r="1525" spans="1:7" x14ac:dyDescent="0.3">
      <c r="A1525" s="3" t="s">
        <v>11</v>
      </c>
      <c r="B1525" s="3" t="s">
        <v>17</v>
      </c>
      <c r="C1525" s="12">
        <v>41230</v>
      </c>
      <c r="D1525" s="13">
        <v>7500</v>
      </c>
      <c r="E1525" s="3">
        <v>2</v>
      </c>
      <c r="F1525" s="3">
        <f t="shared" si="70"/>
        <v>3750</v>
      </c>
      <c r="G1525" s="3">
        <f t="shared" si="71"/>
        <v>2012</v>
      </c>
    </row>
    <row r="1526" spans="1:7" x14ac:dyDescent="0.3">
      <c r="A1526" s="3" t="s">
        <v>11</v>
      </c>
      <c r="B1526" s="3" t="s">
        <v>17</v>
      </c>
      <c r="C1526" s="12">
        <v>41231</v>
      </c>
      <c r="D1526" s="13">
        <v>1500</v>
      </c>
      <c r="E1526" s="3">
        <v>1</v>
      </c>
      <c r="F1526" s="3">
        <f t="shared" si="70"/>
        <v>1500</v>
      </c>
      <c r="G1526" s="3">
        <f t="shared" si="71"/>
        <v>2012</v>
      </c>
    </row>
    <row r="1527" spans="1:7" x14ac:dyDescent="0.3">
      <c r="A1527" s="3" t="s">
        <v>11</v>
      </c>
      <c r="B1527" s="3" t="s">
        <v>17</v>
      </c>
      <c r="C1527" s="12">
        <v>41233</v>
      </c>
      <c r="D1527" s="13">
        <v>2300</v>
      </c>
      <c r="E1527" s="3">
        <v>2</v>
      </c>
      <c r="F1527" s="3">
        <f t="shared" si="70"/>
        <v>1150</v>
      </c>
      <c r="G1527" s="3">
        <f t="shared" si="71"/>
        <v>2012</v>
      </c>
    </row>
    <row r="1528" spans="1:7" x14ac:dyDescent="0.3">
      <c r="A1528" s="3" t="s">
        <v>11</v>
      </c>
      <c r="B1528" s="3" t="s">
        <v>17</v>
      </c>
      <c r="C1528" s="12">
        <v>41237</v>
      </c>
      <c r="D1528" s="13">
        <v>3700</v>
      </c>
      <c r="E1528" s="3">
        <v>2</v>
      </c>
      <c r="F1528" s="3">
        <f t="shared" si="70"/>
        <v>1850</v>
      </c>
      <c r="G1528" s="3">
        <f t="shared" si="71"/>
        <v>2012</v>
      </c>
    </row>
    <row r="1529" spans="1:7" x14ac:dyDescent="0.3">
      <c r="A1529" s="3" t="s">
        <v>11</v>
      </c>
      <c r="B1529" s="3" t="s">
        <v>17</v>
      </c>
      <c r="C1529" s="12">
        <v>41240</v>
      </c>
      <c r="D1529" s="13">
        <v>4500</v>
      </c>
      <c r="E1529" s="3">
        <v>3</v>
      </c>
      <c r="F1529" s="3">
        <f t="shared" si="70"/>
        <v>1500</v>
      </c>
      <c r="G1529" s="3">
        <f t="shared" si="71"/>
        <v>2012</v>
      </c>
    </row>
    <row r="1530" spans="1:7" x14ac:dyDescent="0.3">
      <c r="A1530" s="3" t="s">
        <v>11</v>
      </c>
      <c r="B1530" s="3" t="s">
        <v>17</v>
      </c>
      <c r="C1530" s="12">
        <v>41243</v>
      </c>
      <c r="D1530" s="13">
        <v>3000</v>
      </c>
      <c r="E1530" s="3">
        <v>1</v>
      </c>
      <c r="F1530" s="3">
        <f t="shared" si="70"/>
        <v>3000</v>
      </c>
      <c r="G1530" s="3">
        <f t="shared" si="71"/>
        <v>2012</v>
      </c>
    </row>
    <row r="1531" spans="1:7" x14ac:dyDescent="0.3">
      <c r="A1531" s="3" t="s">
        <v>11</v>
      </c>
      <c r="B1531" s="3" t="s">
        <v>17</v>
      </c>
      <c r="C1531" s="12">
        <v>41250</v>
      </c>
      <c r="D1531" s="13">
        <v>10000</v>
      </c>
      <c r="E1531" s="3">
        <v>4</v>
      </c>
      <c r="F1531" s="3">
        <f t="shared" si="70"/>
        <v>2500</v>
      </c>
      <c r="G1531" s="3">
        <f t="shared" si="71"/>
        <v>2012</v>
      </c>
    </row>
    <row r="1532" spans="1:7" x14ac:dyDescent="0.3">
      <c r="A1532" s="3" t="s">
        <v>11</v>
      </c>
      <c r="B1532" s="3" t="s">
        <v>17</v>
      </c>
      <c r="C1532" s="12">
        <v>41258</v>
      </c>
      <c r="D1532" s="13">
        <v>1000</v>
      </c>
      <c r="E1532" s="3">
        <v>1</v>
      </c>
      <c r="F1532" s="3">
        <f t="shared" si="70"/>
        <v>1000</v>
      </c>
      <c r="G1532" s="3">
        <f t="shared" si="71"/>
        <v>2012</v>
      </c>
    </row>
    <row r="1533" spans="1:7" x14ac:dyDescent="0.3">
      <c r="A1533" s="3" t="s">
        <v>11</v>
      </c>
      <c r="B1533" s="3" t="s">
        <v>17</v>
      </c>
      <c r="C1533" s="12">
        <v>41257</v>
      </c>
      <c r="D1533" s="13">
        <v>5500</v>
      </c>
      <c r="E1533" s="3">
        <v>3</v>
      </c>
      <c r="F1533" s="3">
        <f t="shared" si="70"/>
        <v>1833.3333333333333</v>
      </c>
      <c r="G1533" s="3">
        <f t="shared" si="71"/>
        <v>2012</v>
      </c>
    </row>
    <row r="1534" spans="1:7" x14ac:dyDescent="0.3">
      <c r="A1534" s="3" t="s">
        <v>11</v>
      </c>
      <c r="B1534" s="3" t="s">
        <v>17</v>
      </c>
      <c r="C1534" s="12">
        <v>41261</v>
      </c>
      <c r="D1534" s="13">
        <v>1000</v>
      </c>
      <c r="E1534" s="3">
        <v>1</v>
      </c>
      <c r="F1534" s="3">
        <f t="shared" si="70"/>
        <v>1000</v>
      </c>
      <c r="G1534" s="3">
        <f t="shared" si="71"/>
        <v>2012</v>
      </c>
    </row>
    <row r="1535" spans="1:7" x14ac:dyDescent="0.3">
      <c r="A1535" s="3" t="s">
        <v>11</v>
      </c>
      <c r="B1535" s="3" t="s">
        <v>17</v>
      </c>
      <c r="C1535" s="12">
        <v>41265</v>
      </c>
      <c r="D1535" s="13">
        <v>3000</v>
      </c>
      <c r="E1535" s="3">
        <v>1</v>
      </c>
      <c r="F1535" s="3">
        <f t="shared" si="70"/>
        <v>3000</v>
      </c>
      <c r="G1535" s="3">
        <f t="shared" si="71"/>
        <v>2012</v>
      </c>
    </row>
    <row r="1536" spans="1:7" x14ac:dyDescent="0.3">
      <c r="A1536" s="3" t="s">
        <v>11</v>
      </c>
      <c r="B1536" s="3" t="s">
        <v>17</v>
      </c>
      <c r="C1536" s="12">
        <v>41267</v>
      </c>
      <c r="D1536" s="13">
        <v>9250</v>
      </c>
      <c r="E1536" s="3">
        <v>6</v>
      </c>
      <c r="F1536" s="3">
        <f t="shared" si="70"/>
        <v>1541.6666666666667</v>
      </c>
      <c r="G1536" s="3">
        <f t="shared" si="71"/>
        <v>2012</v>
      </c>
    </row>
    <row r="1537" spans="1:7" x14ac:dyDescent="0.3">
      <c r="A1537" s="3" t="s">
        <v>11</v>
      </c>
      <c r="B1537" s="3" t="s">
        <v>17</v>
      </c>
      <c r="C1537" s="12">
        <v>41247</v>
      </c>
      <c r="D1537" s="13">
        <v>6500</v>
      </c>
      <c r="E1537" s="3">
        <v>4</v>
      </c>
      <c r="F1537" s="3">
        <f t="shared" si="70"/>
        <v>1625</v>
      </c>
      <c r="G1537" s="3">
        <f t="shared" si="71"/>
        <v>2012</v>
      </c>
    </row>
    <row r="1538" spans="1:7" x14ac:dyDescent="0.3">
      <c r="A1538" s="3" t="s">
        <v>11</v>
      </c>
      <c r="B1538" s="3" t="s">
        <v>17</v>
      </c>
      <c r="C1538" s="12">
        <v>41264</v>
      </c>
      <c r="D1538" s="13">
        <v>5000</v>
      </c>
      <c r="E1538" s="3">
        <v>3</v>
      </c>
      <c r="F1538" s="3">
        <f t="shared" ref="F1538:F1601" si="72">D1538/E1538</f>
        <v>1666.6666666666667</v>
      </c>
      <c r="G1538" s="3">
        <f t="shared" si="71"/>
        <v>2012</v>
      </c>
    </row>
    <row r="1539" spans="1:7" x14ac:dyDescent="0.3">
      <c r="A1539" s="3" t="s">
        <v>11</v>
      </c>
      <c r="B1539" s="3" t="s">
        <v>17</v>
      </c>
      <c r="C1539" s="12">
        <v>41266</v>
      </c>
      <c r="D1539" s="13">
        <v>500</v>
      </c>
      <c r="E1539" s="3">
        <v>1</v>
      </c>
      <c r="F1539" s="3">
        <f t="shared" si="72"/>
        <v>500</v>
      </c>
      <c r="G1539" s="3">
        <f t="shared" ref="G1539:G1602" si="73">YEAR(C1539)</f>
        <v>2012</v>
      </c>
    </row>
    <row r="1540" spans="1:7" x14ac:dyDescent="0.3">
      <c r="A1540" s="3" t="s">
        <v>11</v>
      </c>
      <c r="B1540" s="3" t="s">
        <v>17</v>
      </c>
      <c r="C1540" s="12">
        <v>41272</v>
      </c>
      <c r="D1540" s="13">
        <v>4000</v>
      </c>
      <c r="E1540" s="3">
        <v>3</v>
      </c>
      <c r="F1540" s="3">
        <f t="shared" si="72"/>
        <v>1333.3333333333333</v>
      </c>
      <c r="G1540" s="3">
        <f t="shared" si="73"/>
        <v>2012</v>
      </c>
    </row>
    <row r="1541" spans="1:7" x14ac:dyDescent="0.3">
      <c r="A1541" s="3" t="s">
        <v>11</v>
      </c>
      <c r="B1541" s="3" t="s">
        <v>17</v>
      </c>
      <c r="C1541" s="12">
        <v>41254</v>
      </c>
      <c r="D1541" s="13">
        <v>4000</v>
      </c>
      <c r="E1541" s="3">
        <v>2</v>
      </c>
      <c r="F1541" s="3">
        <f t="shared" si="72"/>
        <v>2000</v>
      </c>
      <c r="G1541" s="3">
        <f t="shared" si="73"/>
        <v>2012</v>
      </c>
    </row>
    <row r="1542" spans="1:7" x14ac:dyDescent="0.3">
      <c r="A1542" s="3" t="s">
        <v>11</v>
      </c>
      <c r="B1542" s="3" t="s">
        <v>17</v>
      </c>
      <c r="C1542" s="12">
        <v>41251</v>
      </c>
      <c r="D1542" s="13">
        <v>2000</v>
      </c>
      <c r="E1542" s="3">
        <v>1</v>
      </c>
      <c r="F1542" s="3">
        <f t="shared" si="72"/>
        <v>2000</v>
      </c>
      <c r="G1542" s="3">
        <f t="shared" si="73"/>
        <v>2012</v>
      </c>
    </row>
    <row r="1543" spans="1:7" x14ac:dyDescent="0.3">
      <c r="A1543" s="3" t="s">
        <v>11</v>
      </c>
      <c r="B1543" s="3" t="s">
        <v>17</v>
      </c>
      <c r="C1543" s="12">
        <v>41245</v>
      </c>
      <c r="D1543" s="13">
        <v>2000</v>
      </c>
      <c r="E1543" s="3">
        <v>1</v>
      </c>
      <c r="F1543" s="3">
        <f t="shared" si="72"/>
        <v>2000</v>
      </c>
      <c r="G1543" s="3">
        <f t="shared" si="73"/>
        <v>2012</v>
      </c>
    </row>
    <row r="1544" spans="1:7" x14ac:dyDescent="0.3">
      <c r="A1544" s="3" t="s">
        <v>11</v>
      </c>
      <c r="B1544" s="3" t="s">
        <v>17</v>
      </c>
      <c r="C1544" s="12">
        <v>41268</v>
      </c>
      <c r="D1544" s="13">
        <v>2500</v>
      </c>
      <c r="E1544" s="3">
        <v>1</v>
      </c>
      <c r="F1544" s="3">
        <f t="shared" si="72"/>
        <v>2500</v>
      </c>
      <c r="G1544" s="3">
        <f t="shared" si="73"/>
        <v>2012</v>
      </c>
    </row>
    <row r="1545" spans="1:7" x14ac:dyDescent="0.3">
      <c r="A1545" s="3" t="s">
        <v>11</v>
      </c>
      <c r="B1545" s="3" t="s">
        <v>17</v>
      </c>
      <c r="C1545" s="12">
        <v>41292</v>
      </c>
      <c r="D1545" s="13">
        <v>6000</v>
      </c>
      <c r="E1545" s="3">
        <v>3</v>
      </c>
      <c r="F1545" s="3">
        <f t="shared" si="72"/>
        <v>2000</v>
      </c>
      <c r="G1545" s="3">
        <f t="shared" si="73"/>
        <v>2013</v>
      </c>
    </row>
    <row r="1546" spans="1:7" x14ac:dyDescent="0.3">
      <c r="A1546" s="3" t="s">
        <v>11</v>
      </c>
      <c r="B1546" s="3" t="s">
        <v>17</v>
      </c>
      <c r="C1546" s="12">
        <v>41286</v>
      </c>
      <c r="D1546" s="13">
        <v>5000</v>
      </c>
      <c r="E1546" s="3">
        <v>2</v>
      </c>
      <c r="F1546" s="3">
        <f t="shared" si="72"/>
        <v>2500</v>
      </c>
      <c r="G1546" s="3">
        <f t="shared" si="73"/>
        <v>2013</v>
      </c>
    </row>
    <row r="1547" spans="1:7" x14ac:dyDescent="0.3">
      <c r="A1547" s="3" t="s">
        <v>11</v>
      </c>
      <c r="B1547" s="3" t="s">
        <v>17</v>
      </c>
      <c r="C1547" s="12">
        <v>41299</v>
      </c>
      <c r="D1547" s="13">
        <v>2500</v>
      </c>
      <c r="E1547" s="3">
        <v>2</v>
      </c>
      <c r="F1547" s="3">
        <f t="shared" si="72"/>
        <v>1250</v>
      </c>
      <c r="G1547" s="3">
        <f t="shared" si="73"/>
        <v>2013</v>
      </c>
    </row>
    <row r="1548" spans="1:7" x14ac:dyDescent="0.3">
      <c r="A1548" s="3" t="s">
        <v>11</v>
      </c>
      <c r="B1548" s="3" t="s">
        <v>17</v>
      </c>
      <c r="C1548" s="12">
        <v>41279</v>
      </c>
      <c r="D1548" s="13">
        <v>1200</v>
      </c>
      <c r="E1548" s="3">
        <v>1</v>
      </c>
      <c r="F1548" s="3">
        <f t="shared" si="72"/>
        <v>1200</v>
      </c>
      <c r="G1548" s="3">
        <f t="shared" si="73"/>
        <v>2013</v>
      </c>
    </row>
    <row r="1549" spans="1:7" x14ac:dyDescent="0.3">
      <c r="A1549" s="3" t="s">
        <v>11</v>
      </c>
      <c r="B1549" s="3" t="s">
        <v>17</v>
      </c>
      <c r="C1549" s="12">
        <v>41301</v>
      </c>
      <c r="D1549" s="13">
        <v>5500</v>
      </c>
      <c r="E1549" s="3">
        <v>3</v>
      </c>
      <c r="F1549" s="3">
        <f t="shared" si="72"/>
        <v>1833.3333333333333</v>
      </c>
      <c r="G1549" s="3">
        <f t="shared" si="73"/>
        <v>2013</v>
      </c>
    </row>
    <row r="1550" spans="1:7" x14ac:dyDescent="0.3">
      <c r="A1550" s="3" t="s">
        <v>11</v>
      </c>
      <c r="B1550" s="3" t="s">
        <v>17</v>
      </c>
      <c r="C1550" s="12">
        <v>41285</v>
      </c>
      <c r="D1550" s="13">
        <v>2500</v>
      </c>
      <c r="E1550" s="3">
        <v>1</v>
      </c>
      <c r="F1550" s="3">
        <f t="shared" si="72"/>
        <v>2500</v>
      </c>
      <c r="G1550" s="3">
        <f t="shared" si="73"/>
        <v>2013</v>
      </c>
    </row>
    <row r="1551" spans="1:7" x14ac:dyDescent="0.3">
      <c r="A1551" s="3" t="s">
        <v>11</v>
      </c>
      <c r="B1551" s="3" t="s">
        <v>17</v>
      </c>
      <c r="C1551" s="12">
        <v>41294</v>
      </c>
      <c r="D1551" s="13">
        <v>3500</v>
      </c>
      <c r="E1551" s="3">
        <v>3</v>
      </c>
      <c r="F1551" s="3">
        <f t="shared" si="72"/>
        <v>1166.6666666666667</v>
      </c>
      <c r="G1551" s="3">
        <f t="shared" si="73"/>
        <v>2013</v>
      </c>
    </row>
    <row r="1552" spans="1:7" x14ac:dyDescent="0.3">
      <c r="A1552" s="3" t="s">
        <v>11</v>
      </c>
      <c r="B1552" s="3" t="s">
        <v>17</v>
      </c>
      <c r="C1552" s="12">
        <v>41289</v>
      </c>
      <c r="D1552" s="13">
        <v>6000</v>
      </c>
      <c r="E1552" s="3">
        <v>2</v>
      </c>
      <c r="F1552" s="3">
        <f t="shared" si="72"/>
        <v>3000</v>
      </c>
      <c r="G1552" s="3">
        <f t="shared" si="73"/>
        <v>2013</v>
      </c>
    </row>
    <row r="1553" spans="1:7" x14ac:dyDescent="0.3">
      <c r="A1553" s="3" t="s">
        <v>11</v>
      </c>
      <c r="B1553" s="3" t="s">
        <v>18</v>
      </c>
      <c r="C1553" s="12">
        <v>40892</v>
      </c>
      <c r="D1553" s="13">
        <v>3000</v>
      </c>
      <c r="E1553" s="3">
        <v>1</v>
      </c>
      <c r="F1553" s="3">
        <f t="shared" si="72"/>
        <v>3000</v>
      </c>
      <c r="G1553" s="3">
        <f t="shared" si="73"/>
        <v>2011</v>
      </c>
    </row>
    <row r="1554" spans="1:7" x14ac:dyDescent="0.3">
      <c r="A1554" s="3" t="s">
        <v>11</v>
      </c>
      <c r="B1554" s="3" t="s">
        <v>18</v>
      </c>
      <c r="C1554" s="12">
        <v>40895</v>
      </c>
      <c r="D1554" s="13">
        <v>5000</v>
      </c>
      <c r="E1554" s="3">
        <v>1</v>
      </c>
      <c r="F1554" s="3">
        <f t="shared" si="72"/>
        <v>5000</v>
      </c>
      <c r="G1554" s="3">
        <f t="shared" si="73"/>
        <v>2011</v>
      </c>
    </row>
    <row r="1555" spans="1:7" x14ac:dyDescent="0.3">
      <c r="A1555" s="3" t="s">
        <v>11</v>
      </c>
      <c r="B1555" s="3" t="s">
        <v>18</v>
      </c>
      <c r="C1555" s="12">
        <v>40901</v>
      </c>
      <c r="D1555" s="13">
        <v>5000</v>
      </c>
      <c r="E1555" s="3">
        <v>1</v>
      </c>
      <c r="F1555" s="3">
        <f t="shared" si="72"/>
        <v>5000</v>
      </c>
      <c r="G1555" s="3">
        <f t="shared" si="73"/>
        <v>2011</v>
      </c>
    </row>
    <row r="1556" spans="1:7" x14ac:dyDescent="0.3">
      <c r="A1556" s="3" t="s">
        <v>11</v>
      </c>
      <c r="B1556" s="3" t="s">
        <v>18</v>
      </c>
      <c r="C1556" s="12">
        <v>40928</v>
      </c>
      <c r="D1556" s="13">
        <v>1500</v>
      </c>
      <c r="E1556" s="3">
        <v>1</v>
      </c>
      <c r="F1556" s="3">
        <f t="shared" si="72"/>
        <v>1500</v>
      </c>
      <c r="G1556" s="3">
        <f t="shared" si="73"/>
        <v>2012</v>
      </c>
    </row>
    <row r="1557" spans="1:7" x14ac:dyDescent="0.3">
      <c r="A1557" s="3" t="s">
        <v>11</v>
      </c>
      <c r="B1557" s="3" t="s">
        <v>18</v>
      </c>
      <c r="C1557" s="12">
        <v>40949</v>
      </c>
      <c r="D1557" s="13">
        <v>10000</v>
      </c>
      <c r="E1557" s="3">
        <v>1</v>
      </c>
      <c r="F1557" s="3">
        <f t="shared" si="72"/>
        <v>10000</v>
      </c>
      <c r="G1557" s="3">
        <f t="shared" si="73"/>
        <v>2012</v>
      </c>
    </row>
    <row r="1558" spans="1:7" x14ac:dyDescent="0.3">
      <c r="A1558" s="3" t="s">
        <v>11</v>
      </c>
      <c r="B1558" s="3" t="s">
        <v>18</v>
      </c>
      <c r="C1558" s="12">
        <v>40951</v>
      </c>
      <c r="D1558" s="13">
        <v>4000</v>
      </c>
      <c r="E1558" s="3">
        <v>1</v>
      </c>
      <c r="F1558" s="3">
        <f t="shared" si="72"/>
        <v>4000</v>
      </c>
      <c r="G1558" s="3">
        <f t="shared" si="73"/>
        <v>2012</v>
      </c>
    </row>
    <row r="1559" spans="1:7" x14ac:dyDescent="0.3">
      <c r="A1559" s="3" t="s">
        <v>11</v>
      </c>
      <c r="B1559" s="3" t="s">
        <v>18</v>
      </c>
      <c r="C1559" s="12">
        <v>41008</v>
      </c>
      <c r="D1559" s="13">
        <v>3000</v>
      </c>
      <c r="E1559" s="3">
        <v>1</v>
      </c>
      <c r="F1559" s="3">
        <f t="shared" si="72"/>
        <v>3000</v>
      </c>
      <c r="G1559" s="3">
        <f t="shared" si="73"/>
        <v>2012</v>
      </c>
    </row>
    <row r="1560" spans="1:7" x14ac:dyDescent="0.3">
      <c r="A1560" s="3" t="s">
        <v>11</v>
      </c>
      <c r="B1560" s="3" t="s">
        <v>18</v>
      </c>
      <c r="C1560" s="12">
        <v>41033</v>
      </c>
      <c r="D1560" s="13">
        <v>4000</v>
      </c>
      <c r="E1560" s="3">
        <v>1</v>
      </c>
      <c r="F1560" s="3">
        <f t="shared" si="72"/>
        <v>4000</v>
      </c>
      <c r="G1560" s="3">
        <f t="shared" si="73"/>
        <v>2012</v>
      </c>
    </row>
    <row r="1561" spans="1:7" x14ac:dyDescent="0.3">
      <c r="A1561" s="3" t="s">
        <v>11</v>
      </c>
      <c r="B1561" s="3" t="s">
        <v>18</v>
      </c>
      <c r="C1561" s="12">
        <v>41047</v>
      </c>
      <c r="D1561" s="13">
        <v>1400</v>
      </c>
      <c r="E1561" s="3">
        <v>1</v>
      </c>
      <c r="F1561" s="3">
        <f t="shared" si="72"/>
        <v>1400</v>
      </c>
      <c r="G1561" s="3">
        <f t="shared" si="73"/>
        <v>2012</v>
      </c>
    </row>
    <row r="1562" spans="1:7" x14ac:dyDescent="0.3">
      <c r="A1562" s="3" t="s">
        <v>11</v>
      </c>
      <c r="B1562" s="3" t="s">
        <v>18</v>
      </c>
      <c r="C1562" s="12">
        <v>41084</v>
      </c>
      <c r="D1562" s="13">
        <v>5000</v>
      </c>
      <c r="E1562" s="3">
        <v>1</v>
      </c>
      <c r="F1562" s="3">
        <f t="shared" si="72"/>
        <v>5000</v>
      </c>
      <c r="G1562" s="3">
        <f t="shared" si="73"/>
        <v>2012</v>
      </c>
    </row>
    <row r="1563" spans="1:7" x14ac:dyDescent="0.3">
      <c r="A1563" s="3" t="s">
        <v>11</v>
      </c>
      <c r="B1563" s="3" t="s">
        <v>18</v>
      </c>
      <c r="C1563" s="12">
        <v>41093</v>
      </c>
      <c r="D1563" s="13">
        <v>3000</v>
      </c>
      <c r="E1563" s="3">
        <v>1</v>
      </c>
      <c r="F1563" s="3">
        <f t="shared" si="72"/>
        <v>3000</v>
      </c>
      <c r="G1563" s="3">
        <f t="shared" si="73"/>
        <v>2012</v>
      </c>
    </row>
    <row r="1564" spans="1:7" x14ac:dyDescent="0.3">
      <c r="A1564" s="3" t="s">
        <v>11</v>
      </c>
      <c r="B1564" s="3" t="s">
        <v>18</v>
      </c>
      <c r="C1564" s="12">
        <v>41099</v>
      </c>
      <c r="D1564" s="13">
        <v>8000</v>
      </c>
      <c r="E1564" s="3">
        <v>1</v>
      </c>
      <c r="F1564" s="3">
        <f t="shared" si="72"/>
        <v>8000</v>
      </c>
      <c r="G1564" s="3">
        <f t="shared" si="73"/>
        <v>2012</v>
      </c>
    </row>
    <row r="1565" spans="1:7" x14ac:dyDescent="0.3">
      <c r="A1565" s="3" t="s">
        <v>11</v>
      </c>
      <c r="B1565" s="3" t="s">
        <v>18</v>
      </c>
      <c r="C1565" s="12">
        <v>41112</v>
      </c>
      <c r="D1565" s="13">
        <v>6500</v>
      </c>
      <c r="E1565" s="3">
        <v>1</v>
      </c>
      <c r="F1565" s="3">
        <f t="shared" si="72"/>
        <v>6500</v>
      </c>
      <c r="G1565" s="3">
        <f t="shared" si="73"/>
        <v>2012</v>
      </c>
    </row>
    <row r="1566" spans="1:7" x14ac:dyDescent="0.3">
      <c r="A1566" s="3" t="s">
        <v>11</v>
      </c>
      <c r="B1566" s="3" t="s">
        <v>18</v>
      </c>
      <c r="C1566" s="12">
        <v>41126</v>
      </c>
      <c r="D1566" s="13">
        <v>2500</v>
      </c>
      <c r="E1566" s="3">
        <v>1</v>
      </c>
      <c r="F1566" s="3">
        <f t="shared" si="72"/>
        <v>2500</v>
      </c>
      <c r="G1566" s="3">
        <f t="shared" si="73"/>
        <v>2012</v>
      </c>
    </row>
    <row r="1567" spans="1:7" x14ac:dyDescent="0.3">
      <c r="A1567" s="3" t="s">
        <v>11</v>
      </c>
      <c r="B1567" s="3" t="s">
        <v>18</v>
      </c>
      <c r="C1567" s="12">
        <v>41141</v>
      </c>
      <c r="D1567" s="13">
        <v>3000</v>
      </c>
      <c r="E1567" s="3">
        <v>1</v>
      </c>
      <c r="F1567" s="3">
        <f t="shared" si="72"/>
        <v>3000</v>
      </c>
      <c r="G1567" s="3">
        <f t="shared" si="73"/>
        <v>2012</v>
      </c>
    </row>
    <row r="1568" spans="1:7" x14ac:dyDescent="0.3">
      <c r="A1568" s="3" t="s">
        <v>11</v>
      </c>
      <c r="B1568" s="3" t="s">
        <v>18</v>
      </c>
      <c r="C1568" s="12">
        <v>41162</v>
      </c>
      <c r="D1568" s="13">
        <v>7000</v>
      </c>
      <c r="E1568" s="3">
        <v>1</v>
      </c>
      <c r="F1568" s="3">
        <f t="shared" si="72"/>
        <v>7000</v>
      </c>
      <c r="G1568" s="3">
        <f t="shared" si="73"/>
        <v>2012</v>
      </c>
    </row>
    <row r="1569" spans="1:7" x14ac:dyDescent="0.3">
      <c r="A1569" s="3" t="s">
        <v>11</v>
      </c>
      <c r="B1569" s="3" t="s">
        <v>18</v>
      </c>
      <c r="C1569" s="12">
        <v>41166</v>
      </c>
      <c r="D1569" s="13">
        <v>3000</v>
      </c>
      <c r="E1569" s="3">
        <v>1</v>
      </c>
      <c r="F1569" s="3">
        <f t="shared" si="72"/>
        <v>3000</v>
      </c>
      <c r="G1569" s="3">
        <f t="shared" si="73"/>
        <v>2012</v>
      </c>
    </row>
    <row r="1570" spans="1:7" x14ac:dyDescent="0.3">
      <c r="A1570" s="3" t="s">
        <v>11</v>
      </c>
      <c r="B1570" s="3" t="s">
        <v>18</v>
      </c>
      <c r="C1570" s="12">
        <v>41173</v>
      </c>
      <c r="D1570" s="13">
        <v>5000</v>
      </c>
      <c r="E1570" s="3">
        <v>1</v>
      </c>
      <c r="F1570" s="3">
        <f t="shared" si="72"/>
        <v>5000</v>
      </c>
      <c r="G1570" s="3">
        <f t="shared" si="73"/>
        <v>2012</v>
      </c>
    </row>
    <row r="1571" spans="1:7" x14ac:dyDescent="0.3">
      <c r="A1571" s="3" t="s">
        <v>11</v>
      </c>
      <c r="B1571" s="3" t="s">
        <v>18</v>
      </c>
      <c r="C1571" s="12">
        <v>41197</v>
      </c>
      <c r="D1571" s="13">
        <v>6000</v>
      </c>
      <c r="E1571" s="3">
        <v>1</v>
      </c>
      <c r="F1571" s="3">
        <f t="shared" si="72"/>
        <v>6000</v>
      </c>
      <c r="G1571" s="3">
        <f t="shared" si="73"/>
        <v>2012</v>
      </c>
    </row>
    <row r="1572" spans="1:7" x14ac:dyDescent="0.3">
      <c r="A1572" s="3" t="s">
        <v>11</v>
      </c>
      <c r="B1572" s="3" t="s">
        <v>18</v>
      </c>
      <c r="C1572" s="12">
        <v>41208</v>
      </c>
      <c r="D1572" s="13">
        <v>10000</v>
      </c>
      <c r="E1572" s="3">
        <v>2</v>
      </c>
      <c r="F1572" s="3">
        <f t="shared" si="72"/>
        <v>5000</v>
      </c>
      <c r="G1572" s="3">
        <f t="shared" si="73"/>
        <v>2012</v>
      </c>
    </row>
    <row r="1573" spans="1:7" x14ac:dyDescent="0.3">
      <c r="A1573" s="3" t="s">
        <v>11</v>
      </c>
      <c r="B1573" s="3" t="s">
        <v>18</v>
      </c>
      <c r="C1573" s="12">
        <v>41222</v>
      </c>
      <c r="D1573" s="13">
        <v>2000</v>
      </c>
      <c r="E1573" s="3">
        <v>1</v>
      </c>
      <c r="F1573" s="3">
        <f t="shared" si="72"/>
        <v>2000</v>
      </c>
      <c r="G1573" s="3">
        <f t="shared" si="73"/>
        <v>2012</v>
      </c>
    </row>
    <row r="1574" spans="1:7" x14ac:dyDescent="0.3">
      <c r="A1574" s="3" t="s">
        <v>11</v>
      </c>
      <c r="B1574" s="3" t="s">
        <v>18</v>
      </c>
      <c r="C1574" s="12">
        <v>41236</v>
      </c>
      <c r="D1574" s="13">
        <v>10000</v>
      </c>
      <c r="E1574" s="3">
        <v>1</v>
      </c>
      <c r="F1574" s="3">
        <f t="shared" si="72"/>
        <v>10000</v>
      </c>
      <c r="G1574" s="3">
        <f t="shared" si="73"/>
        <v>2012</v>
      </c>
    </row>
    <row r="1575" spans="1:7" x14ac:dyDescent="0.3">
      <c r="A1575" s="3" t="s">
        <v>11</v>
      </c>
      <c r="B1575" s="3" t="s">
        <v>18</v>
      </c>
      <c r="C1575" s="12">
        <v>41272</v>
      </c>
      <c r="D1575" s="13">
        <v>5000</v>
      </c>
      <c r="E1575" s="3">
        <v>2</v>
      </c>
      <c r="F1575" s="3">
        <f t="shared" si="72"/>
        <v>2500</v>
      </c>
      <c r="G1575" s="3">
        <f t="shared" si="73"/>
        <v>2012</v>
      </c>
    </row>
    <row r="1576" spans="1:7" x14ac:dyDescent="0.3">
      <c r="A1576" s="3" t="s">
        <v>11</v>
      </c>
      <c r="B1576" s="3" t="s">
        <v>18</v>
      </c>
      <c r="C1576" s="12">
        <v>41254</v>
      </c>
      <c r="D1576" s="13">
        <v>10000</v>
      </c>
      <c r="E1576" s="3">
        <v>1</v>
      </c>
      <c r="F1576" s="3">
        <f t="shared" si="72"/>
        <v>10000</v>
      </c>
      <c r="G1576" s="3">
        <f t="shared" si="73"/>
        <v>2012</v>
      </c>
    </row>
    <row r="1577" spans="1:7" x14ac:dyDescent="0.3">
      <c r="A1577" s="3" t="s">
        <v>11</v>
      </c>
      <c r="B1577" s="3" t="s">
        <v>18</v>
      </c>
      <c r="C1577" s="12">
        <v>41279</v>
      </c>
      <c r="D1577" s="13">
        <v>5000</v>
      </c>
      <c r="E1577" s="3">
        <v>1</v>
      </c>
      <c r="F1577" s="3">
        <f t="shared" si="72"/>
        <v>5000</v>
      </c>
      <c r="G1577" s="3">
        <f t="shared" si="73"/>
        <v>2013</v>
      </c>
    </row>
    <row r="1578" spans="1:7" x14ac:dyDescent="0.3">
      <c r="A1578" s="3" t="s">
        <v>12</v>
      </c>
      <c r="B1578" s="3" t="s">
        <v>9</v>
      </c>
      <c r="C1578" s="12">
        <v>40880</v>
      </c>
      <c r="D1578" s="13">
        <v>18500</v>
      </c>
      <c r="E1578" s="3">
        <v>5</v>
      </c>
      <c r="F1578" s="3">
        <f t="shared" si="72"/>
        <v>3700</v>
      </c>
      <c r="G1578" s="3">
        <f t="shared" si="73"/>
        <v>2011</v>
      </c>
    </row>
    <row r="1579" spans="1:7" x14ac:dyDescent="0.3">
      <c r="A1579" s="3" t="s">
        <v>12</v>
      </c>
      <c r="B1579" s="3" t="s">
        <v>9</v>
      </c>
      <c r="C1579" s="12">
        <v>40881</v>
      </c>
      <c r="D1579" s="13">
        <v>9000</v>
      </c>
      <c r="E1579" s="3">
        <v>2</v>
      </c>
      <c r="F1579" s="3">
        <f t="shared" si="72"/>
        <v>4500</v>
      </c>
      <c r="G1579" s="3">
        <f t="shared" si="73"/>
        <v>2011</v>
      </c>
    </row>
    <row r="1580" spans="1:7" x14ac:dyDescent="0.3">
      <c r="A1580" s="3" t="s">
        <v>12</v>
      </c>
      <c r="B1580" s="3" t="s">
        <v>9</v>
      </c>
      <c r="C1580" s="12">
        <v>40882</v>
      </c>
      <c r="D1580" s="13">
        <v>22000</v>
      </c>
      <c r="E1580" s="3">
        <v>6</v>
      </c>
      <c r="F1580" s="3">
        <f t="shared" si="72"/>
        <v>3666.6666666666665</v>
      </c>
      <c r="G1580" s="3">
        <f t="shared" si="73"/>
        <v>2011</v>
      </c>
    </row>
    <row r="1581" spans="1:7" x14ac:dyDescent="0.3">
      <c r="A1581" s="3" t="s">
        <v>12</v>
      </c>
      <c r="B1581" s="3" t="s">
        <v>9</v>
      </c>
      <c r="C1581" s="12">
        <v>40885</v>
      </c>
      <c r="D1581" s="13">
        <v>17500</v>
      </c>
      <c r="E1581" s="3">
        <v>3</v>
      </c>
      <c r="F1581" s="3">
        <f t="shared" si="72"/>
        <v>5833.333333333333</v>
      </c>
      <c r="G1581" s="3">
        <f t="shared" si="73"/>
        <v>2011</v>
      </c>
    </row>
    <row r="1582" spans="1:7" x14ac:dyDescent="0.3">
      <c r="A1582" s="3" t="s">
        <v>12</v>
      </c>
      <c r="B1582" s="3" t="s">
        <v>9</v>
      </c>
      <c r="C1582" s="12">
        <v>40887</v>
      </c>
      <c r="D1582" s="13">
        <v>14500</v>
      </c>
      <c r="E1582" s="3">
        <v>4</v>
      </c>
      <c r="F1582" s="3">
        <f t="shared" si="72"/>
        <v>3625</v>
      </c>
      <c r="G1582" s="3">
        <f t="shared" si="73"/>
        <v>2011</v>
      </c>
    </row>
    <row r="1583" spans="1:7" x14ac:dyDescent="0.3">
      <c r="A1583" s="3" t="s">
        <v>12</v>
      </c>
      <c r="B1583" s="3" t="s">
        <v>9</v>
      </c>
      <c r="C1583" s="12">
        <v>40888</v>
      </c>
      <c r="D1583" s="13">
        <v>2000</v>
      </c>
      <c r="E1583" s="3">
        <v>1</v>
      </c>
      <c r="F1583" s="3">
        <f t="shared" si="72"/>
        <v>2000</v>
      </c>
      <c r="G1583" s="3">
        <f t="shared" si="73"/>
        <v>2011</v>
      </c>
    </row>
    <row r="1584" spans="1:7" x14ac:dyDescent="0.3">
      <c r="A1584" s="3" t="s">
        <v>12</v>
      </c>
      <c r="B1584" s="3" t="s">
        <v>9</v>
      </c>
      <c r="C1584" s="12">
        <v>40889</v>
      </c>
      <c r="D1584" s="13">
        <v>61000</v>
      </c>
      <c r="E1584" s="3">
        <v>8</v>
      </c>
      <c r="F1584" s="3">
        <f t="shared" si="72"/>
        <v>7625</v>
      </c>
      <c r="G1584" s="3">
        <f t="shared" si="73"/>
        <v>2011</v>
      </c>
    </row>
    <row r="1585" spans="1:13" x14ac:dyDescent="0.3">
      <c r="A1585" s="3" t="s">
        <v>12</v>
      </c>
      <c r="B1585" s="3" t="s">
        <v>9</v>
      </c>
      <c r="C1585" s="12">
        <v>40892</v>
      </c>
      <c r="D1585" s="13">
        <v>38000</v>
      </c>
      <c r="E1585" s="3">
        <v>7</v>
      </c>
      <c r="F1585" s="3">
        <f t="shared" si="72"/>
        <v>5428.5714285714284</v>
      </c>
      <c r="G1585" s="3">
        <f t="shared" si="73"/>
        <v>2011</v>
      </c>
    </row>
    <row r="1586" spans="1:13" x14ac:dyDescent="0.3">
      <c r="A1586" s="3" t="s">
        <v>12</v>
      </c>
      <c r="B1586" s="3" t="s">
        <v>9</v>
      </c>
      <c r="C1586" s="12">
        <v>40895</v>
      </c>
      <c r="D1586" s="13">
        <v>12000</v>
      </c>
      <c r="E1586" s="3">
        <v>2</v>
      </c>
      <c r="F1586" s="3">
        <f t="shared" si="72"/>
        <v>6000</v>
      </c>
      <c r="G1586" s="3">
        <f t="shared" si="73"/>
        <v>2011</v>
      </c>
    </row>
    <row r="1587" spans="1:13" x14ac:dyDescent="0.3">
      <c r="A1587" s="3" t="s">
        <v>12</v>
      </c>
      <c r="B1587" s="3" t="s">
        <v>9</v>
      </c>
      <c r="C1587" s="12">
        <v>40896</v>
      </c>
      <c r="D1587" s="13">
        <v>5500</v>
      </c>
      <c r="E1587" s="3">
        <v>1</v>
      </c>
      <c r="F1587" s="3">
        <f t="shared" si="72"/>
        <v>5500</v>
      </c>
      <c r="G1587" s="3">
        <f t="shared" si="73"/>
        <v>2011</v>
      </c>
    </row>
    <row r="1588" spans="1:13" x14ac:dyDescent="0.3">
      <c r="A1588" s="3" t="s">
        <v>12</v>
      </c>
      <c r="B1588" s="3" t="s">
        <v>9</v>
      </c>
      <c r="C1588" s="12">
        <v>40899</v>
      </c>
      <c r="D1588" s="13">
        <v>9000</v>
      </c>
      <c r="E1588" s="3">
        <v>2</v>
      </c>
      <c r="F1588" s="3">
        <f t="shared" si="72"/>
        <v>4500</v>
      </c>
      <c r="G1588" s="3">
        <f t="shared" si="73"/>
        <v>2011</v>
      </c>
    </row>
    <row r="1589" spans="1:13" x14ac:dyDescent="0.3">
      <c r="A1589" s="3" t="s">
        <v>12</v>
      </c>
      <c r="B1589" s="3" t="s">
        <v>9</v>
      </c>
      <c r="C1589" s="12">
        <v>40900</v>
      </c>
      <c r="D1589" s="13">
        <v>5000</v>
      </c>
      <c r="E1589" s="3">
        <v>1</v>
      </c>
      <c r="F1589" s="3">
        <f t="shared" si="72"/>
        <v>5000</v>
      </c>
      <c r="G1589" s="3">
        <f t="shared" si="73"/>
        <v>2011</v>
      </c>
    </row>
    <row r="1590" spans="1:13" x14ac:dyDescent="0.3">
      <c r="A1590" s="3" t="s">
        <v>12</v>
      </c>
      <c r="B1590" s="3" t="s">
        <v>9</v>
      </c>
      <c r="C1590" s="12">
        <v>40903</v>
      </c>
      <c r="D1590" s="13">
        <v>20000</v>
      </c>
      <c r="E1590" s="3">
        <v>1</v>
      </c>
      <c r="F1590" s="3">
        <f t="shared" si="72"/>
        <v>20000</v>
      </c>
      <c r="G1590" s="3">
        <f t="shared" si="73"/>
        <v>2011</v>
      </c>
    </row>
    <row r="1591" spans="1:13" x14ac:dyDescent="0.3">
      <c r="A1591" s="3" t="s">
        <v>12</v>
      </c>
      <c r="B1591" s="3" t="s">
        <v>9</v>
      </c>
      <c r="C1591" s="12">
        <v>40913</v>
      </c>
      <c r="D1591" s="13">
        <v>9000</v>
      </c>
      <c r="E1591" s="3">
        <v>2</v>
      </c>
      <c r="F1591" s="3">
        <f t="shared" si="72"/>
        <v>4500</v>
      </c>
      <c r="G1591" s="3">
        <f t="shared" si="73"/>
        <v>2012</v>
      </c>
      <c r="M1591" s="16"/>
    </row>
    <row r="1592" spans="1:13" x14ac:dyDescent="0.3">
      <c r="A1592" s="3" t="s">
        <v>12</v>
      </c>
      <c r="B1592" s="3" t="s">
        <v>9</v>
      </c>
      <c r="C1592" s="12">
        <v>40917</v>
      </c>
      <c r="D1592" s="13">
        <v>3000</v>
      </c>
      <c r="E1592" s="3">
        <v>1</v>
      </c>
      <c r="F1592" s="3">
        <f t="shared" si="72"/>
        <v>3000</v>
      </c>
      <c r="G1592" s="3">
        <f t="shared" si="73"/>
        <v>2012</v>
      </c>
    </row>
    <row r="1593" spans="1:13" x14ac:dyDescent="0.3">
      <c r="A1593" s="3" t="s">
        <v>12</v>
      </c>
      <c r="B1593" s="3" t="s">
        <v>9</v>
      </c>
      <c r="C1593" s="12">
        <v>40920</v>
      </c>
      <c r="D1593" s="13">
        <v>8000</v>
      </c>
      <c r="E1593" s="3">
        <v>2</v>
      </c>
      <c r="F1593" s="3">
        <f t="shared" si="72"/>
        <v>4000</v>
      </c>
      <c r="G1593" s="3">
        <f t="shared" si="73"/>
        <v>2012</v>
      </c>
    </row>
    <row r="1594" spans="1:13" x14ac:dyDescent="0.3">
      <c r="A1594" s="3" t="s">
        <v>12</v>
      </c>
      <c r="B1594" s="3" t="s">
        <v>9</v>
      </c>
      <c r="C1594" s="12">
        <v>40921</v>
      </c>
      <c r="D1594" s="13">
        <v>10000</v>
      </c>
      <c r="E1594" s="3">
        <v>1</v>
      </c>
      <c r="F1594" s="3">
        <f t="shared" si="72"/>
        <v>10000</v>
      </c>
      <c r="G1594" s="3">
        <f t="shared" si="73"/>
        <v>2012</v>
      </c>
    </row>
    <row r="1595" spans="1:13" x14ac:dyDescent="0.3">
      <c r="A1595" s="3" t="s">
        <v>12</v>
      </c>
      <c r="B1595" s="3" t="s">
        <v>9</v>
      </c>
      <c r="C1595" s="12">
        <v>40923</v>
      </c>
      <c r="D1595" s="13">
        <v>4500</v>
      </c>
      <c r="E1595" s="3">
        <v>1</v>
      </c>
      <c r="F1595" s="3">
        <f t="shared" si="72"/>
        <v>4500</v>
      </c>
      <c r="G1595" s="3">
        <f t="shared" si="73"/>
        <v>2012</v>
      </c>
    </row>
    <row r="1596" spans="1:13" x14ac:dyDescent="0.3">
      <c r="A1596" s="3" t="s">
        <v>12</v>
      </c>
      <c r="B1596" s="3" t="s">
        <v>9</v>
      </c>
      <c r="C1596" s="12">
        <v>40924</v>
      </c>
      <c r="D1596" s="13">
        <v>10050</v>
      </c>
      <c r="E1596" s="3">
        <v>1</v>
      </c>
      <c r="F1596" s="3">
        <f t="shared" si="72"/>
        <v>10050</v>
      </c>
      <c r="G1596" s="3">
        <f t="shared" si="73"/>
        <v>2012</v>
      </c>
    </row>
    <row r="1597" spans="1:13" x14ac:dyDescent="0.3">
      <c r="A1597" s="3" t="s">
        <v>12</v>
      </c>
      <c r="B1597" s="3" t="s">
        <v>9</v>
      </c>
      <c r="C1597" s="12">
        <v>40927</v>
      </c>
      <c r="D1597" s="13">
        <v>6000</v>
      </c>
      <c r="E1597" s="3">
        <v>2</v>
      </c>
      <c r="F1597" s="3">
        <f t="shared" si="72"/>
        <v>3000</v>
      </c>
      <c r="G1597" s="3">
        <f t="shared" si="73"/>
        <v>2012</v>
      </c>
    </row>
    <row r="1598" spans="1:13" x14ac:dyDescent="0.3">
      <c r="A1598" s="3" t="s">
        <v>12</v>
      </c>
      <c r="B1598" s="3" t="s">
        <v>9</v>
      </c>
      <c r="C1598" s="12">
        <v>40928</v>
      </c>
      <c r="D1598" s="13">
        <v>25500</v>
      </c>
      <c r="E1598" s="3">
        <v>6</v>
      </c>
      <c r="F1598" s="3">
        <f t="shared" si="72"/>
        <v>4250</v>
      </c>
      <c r="G1598" s="3">
        <f t="shared" si="73"/>
        <v>2012</v>
      </c>
    </row>
    <row r="1599" spans="1:13" x14ac:dyDescent="0.3">
      <c r="A1599" s="3" t="s">
        <v>12</v>
      </c>
      <c r="B1599" s="3" t="s">
        <v>9</v>
      </c>
      <c r="C1599" s="12">
        <v>40930</v>
      </c>
      <c r="D1599" s="13">
        <v>22000</v>
      </c>
      <c r="E1599" s="3">
        <v>6</v>
      </c>
      <c r="F1599" s="3">
        <f t="shared" si="72"/>
        <v>3666.6666666666665</v>
      </c>
      <c r="G1599" s="3">
        <f t="shared" si="73"/>
        <v>2012</v>
      </c>
    </row>
    <row r="1600" spans="1:13" x14ac:dyDescent="0.3">
      <c r="A1600" s="3" t="s">
        <v>12</v>
      </c>
      <c r="B1600" s="3" t="s">
        <v>9</v>
      </c>
      <c r="C1600" s="12">
        <v>40931</v>
      </c>
      <c r="D1600" s="13">
        <v>2000</v>
      </c>
      <c r="E1600" s="3">
        <v>1</v>
      </c>
      <c r="F1600" s="3">
        <f t="shared" si="72"/>
        <v>2000</v>
      </c>
      <c r="G1600" s="3">
        <f t="shared" si="73"/>
        <v>2012</v>
      </c>
    </row>
    <row r="1601" spans="1:7" x14ac:dyDescent="0.3">
      <c r="A1601" s="3" t="s">
        <v>12</v>
      </c>
      <c r="B1601" s="3" t="s">
        <v>9</v>
      </c>
      <c r="C1601" s="12">
        <v>40934</v>
      </c>
      <c r="D1601" s="13">
        <v>28000</v>
      </c>
      <c r="E1601" s="3">
        <v>6</v>
      </c>
      <c r="F1601" s="3">
        <f t="shared" si="72"/>
        <v>4666.666666666667</v>
      </c>
      <c r="G1601" s="3">
        <f t="shared" si="73"/>
        <v>2012</v>
      </c>
    </row>
    <row r="1602" spans="1:7" x14ac:dyDescent="0.3">
      <c r="A1602" s="3" t="s">
        <v>12</v>
      </c>
      <c r="B1602" s="3" t="s">
        <v>9</v>
      </c>
      <c r="C1602" s="12">
        <v>40942</v>
      </c>
      <c r="D1602" s="13">
        <v>24500</v>
      </c>
      <c r="E1602" s="3">
        <v>5</v>
      </c>
      <c r="F1602" s="3">
        <f t="shared" ref="F1602:F1665" si="74">D1602/E1602</f>
        <v>4900</v>
      </c>
      <c r="G1602" s="3">
        <f t="shared" si="73"/>
        <v>2012</v>
      </c>
    </row>
    <row r="1603" spans="1:7" x14ac:dyDescent="0.3">
      <c r="A1603" s="3" t="s">
        <v>12</v>
      </c>
      <c r="B1603" s="3" t="s">
        <v>9</v>
      </c>
      <c r="C1603" s="12">
        <v>40943</v>
      </c>
      <c r="D1603" s="13">
        <v>10000</v>
      </c>
      <c r="E1603" s="3">
        <v>1</v>
      </c>
      <c r="F1603" s="3">
        <f t="shared" si="74"/>
        <v>10000</v>
      </c>
      <c r="G1603" s="3">
        <f t="shared" ref="G1603:G1666" si="75">YEAR(C1603)</f>
        <v>2012</v>
      </c>
    </row>
    <row r="1604" spans="1:7" x14ac:dyDescent="0.3">
      <c r="A1604" s="3" t="s">
        <v>12</v>
      </c>
      <c r="B1604" s="3" t="s">
        <v>9</v>
      </c>
      <c r="C1604" s="12">
        <v>40944</v>
      </c>
      <c r="D1604" s="13">
        <v>11000</v>
      </c>
      <c r="E1604" s="3">
        <v>3</v>
      </c>
      <c r="F1604" s="3">
        <f t="shared" si="74"/>
        <v>3666.6666666666665</v>
      </c>
      <c r="G1604" s="3">
        <f t="shared" si="75"/>
        <v>2012</v>
      </c>
    </row>
    <row r="1605" spans="1:7" x14ac:dyDescent="0.3">
      <c r="A1605" s="3" t="s">
        <v>12</v>
      </c>
      <c r="B1605" s="3" t="s">
        <v>9</v>
      </c>
      <c r="C1605" s="12">
        <v>40945</v>
      </c>
      <c r="D1605" s="13">
        <v>4000</v>
      </c>
      <c r="E1605" s="3">
        <v>1</v>
      </c>
      <c r="F1605" s="3">
        <f t="shared" si="74"/>
        <v>4000</v>
      </c>
      <c r="G1605" s="3">
        <f t="shared" si="75"/>
        <v>2012</v>
      </c>
    </row>
    <row r="1606" spans="1:7" x14ac:dyDescent="0.3">
      <c r="A1606" s="3" t="s">
        <v>12</v>
      </c>
      <c r="B1606" s="3" t="s">
        <v>9</v>
      </c>
      <c r="C1606" s="12">
        <v>40948</v>
      </c>
      <c r="D1606" s="13">
        <v>16000</v>
      </c>
      <c r="E1606" s="3">
        <v>4</v>
      </c>
      <c r="F1606" s="3">
        <f t="shared" si="74"/>
        <v>4000</v>
      </c>
      <c r="G1606" s="3">
        <f t="shared" si="75"/>
        <v>2012</v>
      </c>
    </row>
    <row r="1607" spans="1:7" x14ac:dyDescent="0.3">
      <c r="A1607" s="3" t="s">
        <v>12</v>
      </c>
      <c r="B1607" s="3" t="s">
        <v>9</v>
      </c>
      <c r="C1607" s="12">
        <v>40949</v>
      </c>
      <c r="D1607" s="13">
        <v>14000</v>
      </c>
      <c r="E1607" s="3">
        <v>3</v>
      </c>
      <c r="F1607" s="3">
        <f t="shared" si="74"/>
        <v>4666.666666666667</v>
      </c>
      <c r="G1607" s="3">
        <f t="shared" si="75"/>
        <v>2012</v>
      </c>
    </row>
    <row r="1608" spans="1:7" x14ac:dyDescent="0.3">
      <c r="A1608" s="3" t="s">
        <v>12</v>
      </c>
      <c r="B1608" s="3" t="s">
        <v>9</v>
      </c>
      <c r="C1608" s="12">
        <v>40950</v>
      </c>
      <c r="D1608" s="13">
        <v>7000</v>
      </c>
      <c r="E1608" s="3">
        <v>2</v>
      </c>
      <c r="F1608" s="3">
        <f t="shared" si="74"/>
        <v>3500</v>
      </c>
      <c r="G1608" s="3">
        <f t="shared" si="75"/>
        <v>2012</v>
      </c>
    </row>
    <row r="1609" spans="1:7" x14ac:dyDescent="0.3">
      <c r="A1609" s="3" t="s">
        <v>12</v>
      </c>
      <c r="B1609" s="3" t="s">
        <v>9</v>
      </c>
      <c r="C1609" s="12">
        <v>40951</v>
      </c>
      <c r="D1609" s="13">
        <v>11000</v>
      </c>
      <c r="E1609" s="3">
        <v>3</v>
      </c>
      <c r="F1609" s="3">
        <f t="shared" si="74"/>
        <v>3666.6666666666665</v>
      </c>
      <c r="G1609" s="3">
        <f t="shared" si="75"/>
        <v>2012</v>
      </c>
    </row>
    <row r="1610" spans="1:7" x14ac:dyDescent="0.3">
      <c r="A1610" s="3" t="s">
        <v>12</v>
      </c>
      <c r="B1610" s="3" t="s">
        <v>9</v>
      </c>
      <c r="C1610" s="12">
        <v>40952</v>
      </c>
      <c r="D1610" s="13">
        <v>11000</v>
      </c>
      <c r="E1610" s="3">
        <v>2</v>
      </c>
      <c r="F1610" s="3">
        <f t="shared" si="74"/>
        <v>5500</v>
      </c>
      <c r="G1610" s="3">
        <f t="shared" si="75"/>
        <v>2012</v>
      </c>
    </row>
    <row r="1611" spans="1:7" x14ac:dyDescent="0.3">
      <c r="A1611" s="3" t="s">
        <v>12</v>
      </c>
      <c r="B1611" s="3" t="s">
        <v>9</v>
      </c>
      <c r="C1611" s="12">
        <v>40955</v>
      </c>
      <c r="D1611" s="13">
        <v>27500</v>
      </c>
      <c r="E1611" s="3">
        <v>8</v>
      </c>
      <c r="F1611" s="3">
        <f t="shared" si="74"/>
        <v>3437.5</v>
      </c>
      <c r="G1611" s="3">
        <f t="shared" si="75"/>
        <v>2012</v>
      </c>
    </row>
    <row r="1612" spans="1:7" x14ac:dyDescent="0.3">
      <c r="A1612" s="3" t="s">
        <v>12</v>
      </c>
      <c r="B1612" s="3" t="s">
        <v>9</v>
      </c>
      <c r="C1612" s="12">
        <v>40957</v>
      </c>
      <c r="D1612" s="13">
        <v>3000</v>
      </c>
      <c r="E1612" s="3">
        <v>1</v>
      </c>
      <c r="F1612" s="3">
        <f t="shared" si="74"/>
        <v>3000</v>
      </c>
      <c r="G1612" s="3">
        <f t="shared" si="75"/>
        <v>2012</v>
      </c>
    </row>
    <row r="1613" spans="1:7" x14ac:dyDescent="0.3">
      <c r="A1613" s="3" t="s">
        <v>12</v>
      </c>
      <c r="B1613" s="3" t="s">
        <v>9</v>
      </c>
      <c r="C1613" s="12">
        <v>40962</v>
      </c>
      <c r="D1613" s="13">
        <v>24000</v>
      </c>
      <c r="E1613" s="3">
        <v>8</v>
      </c>
      <c r="F1613" s="3">
        <f t="shared" si="74"/>
        <v>3000</v>
      </c>
      <c r="G1613" s="3">
        <f t="shared" si="75"/>
        <v>2012</v>
      </c>
    </row>
    <row r="1614" spans="1:7" x14ac:dyDescent="0.3">
      <c r="A1614" s="3" t="s">
        <v>12</v>
      </c>
      <c r="B1614" s="3" t="s">
        <v>9</v>
      </c>
      <c r="C1614" s="12">
        <v>40963</v>
      </c>
      <c r="D1614" s="13">
        <v>26500</v>
      </c>
      <c r="E1614" s="3">
        <v>5</v>
      </c>
      <c r="F1614" s="3">
        <f t="shared" si="74"/>
        <v>5300</v>
      </c>
      <c r="G1614" s="3">
        <f t="shared" si="75"/>
        <v>2012</v>
      </c>
    </row>
    <row r="1615" spans="1:7" x14ac:dyDescent="0.3">
      <c r="A1615" s="3" t="s">
        <v>12</v>
      </c>
      <c r="B1615" s="3" t="s">
        <v>9</v>
      </c>
      <c r="C1615" s="12">
        <v>40971</v>
      </c>
      <c r="D1615" s="13">
        <v>23500</v>
      </c>
      <c r="E1615" s="3">
        <v>5</v>
      </c>
      <c r="F1615" s="3">
        <f t="shared" si="74"/>
        <v>4700</v>
      </c>
      <c r="G1615" s="3">
        <f t="shared" si="75"/>
        <v>2012</v>
      </c>
    </row>
    <row r="1616" spans="1:7" x14ac:dyDescent="0.3">
      <c r="A1616" s="3" t="s">
        <v>12</v>
      </c>
      <c r="B1616" s="3" t="s">
        <v>9</v>
      </c>
      <c r="C1616" s="12">
        <v>40972</v>
      </c>
      <c r="D1616" s="13">
        <v>9000</v>
      </c>
      <c r="E1616" s="3">
        <v>2</v>
      </c>
      <c r="F1616" s="3">
        <f t="shared" si="74"/>
        <v>4500</v>
      </c>
      <c r="G1616" s="3">
        <f t="shared" si="75"/>
        <v>2012</v>
      </c>
    </row>
    <row r="1617" spans="1:7" x14ac:dyDescent="0.3">
      <c r="A1617" s="3" t="s">
        <v>12</v>
      </c>
      <c r="B1617" s="3" t="s">
        <v>9</v>
      </c>
      <c r="C1617" s="12">
        <v>40973</v>
      </c>
      <c r="D1617" s="13">
        <v>16000</v>
      </c>
      <c r="E1617" s="3">
        <v>3</v>
      </c>
      <c r="F1617" s="3">
        <f t="shared" si="74"/>
        <v>5333.333333333333</v>
      </c>
      <c r="G1617" s="3">
        <f t="shared" si="75"/>
        <v>2012</v>
      </c>
    </row>
    <row r="1618" spans="1:7" x14ac:dyDescent="0.3">
      <c r="A1618" s="3" t="s">
        <v>12</v>
      </c>
      <c r="B1618" s="3" t="s">
        <v>9</v>
      </c>
      <c r="C1618" s="12">
        <v>40974</v>
      </c>
      <c r="D1618" s="13">
        <v>16000</v>
      </c>
      <c r="E1618" s="3">
        <v>2</v>
      </c>
      <c r="F1618" s="3">
        <f t="shared" si="74"/>
        <v>8000</v>
      </c>
      <c r="G1618" s="3">
        <f t="shared" si="75"/>
        <v>2012</v>
      </c>
    </row>
    <row r="1619" spans="1:7" x14ac:dyDescent="0.3">
      <c r="A1619" s="3" t="s">
        <v>12</v>
      </c>
      <c r="B1619" s="3" t="s">
        <v>9</v>
      </c>
      <c r="C1619" s="12">
        <v>40978</v>
      </c>
      <c r="D1619" s="13">
        <v>41800</v>
      </c>
      <c r="E1619" s="3">
        <v>8</v>
      </c>
      <c r="F1619" s="3">
        <f t="shared" si="74"/>
        <v>5225</v>
      </c>
      <c r="G1619" s="3">
        <f t="shared" si="75"/>
        <v>2012</v>
      </c>
    </row>
    <row r="1620" spans="1:7" x14ac:dyDescent="0.3">
      <c r="A1620" s="3" t="s">
        <v>12</v>
      </c>
      <c r="B1620" s="3" t="s">
        <v>9</v>
      </c>
      <c r="C1620" s="12">
        <v>40980</v>
      </c>
      <c r="D1620" s="13">
        <v>13000</v>
      </c>
      <c r="E1620" s="3">
        <v>4</v>
      </c>
      <c r="F1620" s="3">
        <f t="shared" si="74"/>
        <v>3250</v>
      </c>
      <c r="G1620" s="3">
        <f t="shared" si="75"/>
        <v>2012</v>
      </c>
    </row>
    <row r="1621" spans="1:7" x14ac:dyDescent="0.3">
      <c r="A1621" s="3" t="s">
        <v>12</v>
      </c>
      <c r="B1621" s="3" t="s">
        <v>9</v>
      </c>
      <c r="C1621" s="12">
        <v>40981</v>
      </c>
      <c r="D1621" s="13">
        <v>6000</v>
      </c>
      <c r="E1621" s="3">
        <v>3</v>
      </c>
      <c r="F1621" s="3">
        <f t="shared" si="74"/>
        <v>2000</v>
      </c>
      <c r="G1621" s="3">
        <f t="shared" si="75"/>
        <v>2012</v>
      </c>
    </row>
    <row r="1622" spans="1:7" x14ac:dyDescent="0.3">
      <c r="A1622" s="3" t="s">
        <v>12</v>
      </c>
      <c r="B1622" s="3" t="s">
        <v>9</v>
      </c>
      <c r="C1622" s="12">
        <v>40984</v>
      </c>
      <c r="D1622" s="13">
        <v>12000</v>
      </c>
      <c r="E1622" s="3">
        <v>4</v>
      </c>
      <c r="F1622" s="3">
        <f t="shared" si="74"/>
        <v>3000</v>
      </c>
      <c r="G1622" s="3">
        <f t="shared" si="75"/>
        <v>2012</v>
      </c>
    </row>
    <row r="1623" spans="1:7" x14ac:dyDescent="0.3">
      <c r="A1623" s="3" t="s">
        <v>12</v>
      </c>
      <c r="B1623" s="3" t="s">
        <v>9</v>
      </c>
      <c r="C1623" s="12">
        <v>40985</v>
      </c>
      <c r="D1623" s="13">
        <v>3000</v>
      </c>
      <c r="E1623" s="3">
        <v>1</v>
      </c>
      <c r="F1623" s="3">
        <f t="shared" si="74"/>
        <v>3000</v>
      </c>
      <c r="G1623" s="3">
        <f t="shared" si="75"/>
        <v>2012</v>
      </c>
    </row>
    <row r="1624" spans="1:7" x14ac:dyDescent="0.3">
      <c r="A1624" s="3" t="s">
        <v>12</v>
      </c>
      <c r="B1624" s="3" t="s">
        <v>9</v>
      </c>
      <c r="C1624" s="12">
        <v>40986</v>
      </c>
      <c r="D1624" s="13">
        <v>16500</v>
      </c>
      <c r="E1624" s="3">
        <v>5</v>
      </c>
      <c r="F1624" s="3">
        <f t="shared" si="74"/>
        <v>3300</v>
      </c>
      <c r="G1624" s="3">
        <f t="shared" si="75"/>
        <v>2012</v>
      </c>
    </row>
    <row r="1625" spans="1:7" x14ac:dyDescent="0.3">
      <c r="A1625" s="3" t="s">
        <v>12</v>
      </c>
      <c r="B1625" s="3" t="s">
        <v>9</v>
      </c>
      <c r="C1625" s="12">
        <v>40987</v>
      </c>
      <c r="D1625" s="13">
        <v>25500</v>
      </c>
      <c r="E1625" s="3">
        <v>5</v>
      </c>
      <c r="F1625" s="3">
        <f t="shared" si="74"/>
        <v>5100</v>
      </c>
      <c r="G1625" s="3">
        <f t="shared" si="75"/>
        <v>2012</v>
      </c>
    </row>
    <row r="1626" spans="1:7" x14ac:dyDescent="0.3">
      <c r="A1626" s="3" t="s">
        <v>12</v>
      </c>
      <c r="B1626" s="3" t="s">
        <v>9</v>
      </c>
      <c r="C1626" s="12">
        <v>40988</v>
      </c>
      <c r="D1626" s="13">
        <v>23200</v>
      </c>
      <c r="E1626" s="3">
        <v>5</v>
      </c>
      <c r="F1626" s="3">
        <f t="shared" si="74"/>
        <v>4640</v>
      </c>
      <c r="G1626" s="3">
        <f t="shared" si="75"/>
        <v>2012</v>
      </c>
    </row>
    <row r="1627" spans="1:7" x14ac:dyDescent="0.3">
      <c r="A1627" s="3" t="s">
        <v>12</v>
      </c>
      <c r="B1627" s="3" t="s">
        <v>9</v>
      </c>
      <c r="C1627" s="12">
        <v>40994</v>
      </c>
      <c r="D1627" s="13">
        <v>7000</v>
      </c>
      <c r="E1627" s="3">
        <v>2</v>
      </c>
      <c r="F1627" s="3">
        <f t="shared" si="74"/>
        <v>3500</v>
      </c>
      <c r="G1627" s="3">
        <f t="shared" si="75"/>
        <v>2012</v>
      </c>
    </row>
    <row r="1628" spans="1:7" x14ac:dyDescent="0.3">
      <c r="A1628" s="3" t="s">
        <v>12</v>
      </c>
      <c r="B1628" s="3" t="s">
        <v>9</v>
      </c>
      <c r="C1628" s="12">
        <v>40995</v>
      </c>
      <c r="D1628" s="13">
        <v>21000</v>
      </c>
      <c r="E1628" s="3">
        <v>2</v>
      </c>
      <c r="F1628" s="3">
        <f t="shared" si="74"/>
        <v>10500</v>
      </c>
      <c r="G1628" s="3">
        <f t="shared" si="75"/>
        <v>2012</v>
      </c>
    </row>
    <row r="1629" spans="1:7" x14ac:dyDescent="0.3">
      <c r="A1629" s="3" t="s">
        <v>12</v>
      </c>
      <c r="B1629" s="3" t="s">
        <v>9</v>
      </c>
      <c r="C1629" s="12">
        <v>41002</v>
      </c>
      <c r="D1629" s="13">
        <v>2000</v>
      </c>
      <c r="E1629" s="3">
        <v>1</v>
      </c>
      <c r="F1629" s="3">
        <f t="shared" si="74"/>
        <v>2000</v>
      </c>
      <c r="G1629" s="3">
        <f t="shared" si="75"/>
        <v>2012</v>
      </c>
    </row>
    <row r="1630" spans="1:7" x14ac:dyDescent="0.3">
      <c r="A1630" s="3" t="s">
        <v>12</v>
      </c>
      <c r="B1630" s="3" t="s">
        <v>9</v>
      </c>
      <c r="C1630" s="12">
        <v>41006</v>
      </c>
      <c r="D1630" s="13">
        <v>2500</v>
      </c>
      <c r="E1630" s="3">
        <v>1</v>
      </c>
      <c r="F1630" s="3">
        <f t="shared" si="74"/>
        <v>2500</v>
      </c>
      <c r="G1630" s="3">
        <f t="shared" si="75"/>
        <v>2012</v>
      </c>
    </row>
    <row r="1631" spans="1:7" x14ac:dyDescent="0.3">
      <c r="A1631" s="3" t="s">
        <v>12</v>
      </c>
      <c r="B1631" s="3" t="s">
        <v>9</v>
      </c>
      <c r="C1631" s="12">
        <v>41007</v>
      </c>
      <c r="D1631" s="13">
        <v>16000</v>
      </c>
      <c r="E1631" s="3">
        <v>2</v>
      </c>
      <c r="F1631" s="3">
        <f t="shared" si="74"/>
        <v>8000</v>
      </c>
      <c r="G1631" s="3">
        <f t="shared" si="75"/>
        <v>2012</v>
      </c>
    </row>
    <row r="1632" spans="1:7" x14ac:dyDescent="0.3">
      <c r="A1632" s="3" t="s">
        <v>12</v>
      </c>
      <c r="B1632" s="3" t="s">
        <v>9</v>
      </c>
      <c r="C1632" s="12">
        <v>41008</v>
      </c>
      <c r="D1632" s="13">
        <v>1500</v>
      </c>
      <c r="E1632" s="3">
        <v>1</v>
      </c>
      <c r="F1632" s="3">
        <f t="shared" si="74"/>
        <v>1500</v>
      </c>
      <c r="G1632" s="3">
        <f t="shared" si="75"/>
        <v>2012</v>
      </c>
    </row>
    <row r="1633" spans="1:7" x14ac:dyDescent="0.3">
      <c r="A1633" s="3" t="s">
        <v>12</v>
      </c>
      <c r="B1633" s="3" t="s">
        <v>9</v>
      </c>
      <c r="C1633" s="12">
        <v>41009</v>
      </c>
      <c r="D1633" s="13">
        <v>10500</v>
      </c>
      <c r="E1633" s="3">
        <v>4</v>
      </c>
      <c r="F1633" s="3">
        <f t="shared" si="74"/>
        <v>2625</v>
      </c>
      <c r="G1633" s="3">
        <f t="shared" si="75"/>
        <v>2012</v>
      </c>
    </row>
    <row r="1634" spans="1:7" x14ac:dyDescent="0.3">
      <c r="A1634" s="3" t="s">
        <v>12</v>
      </c>
      <c r="B1634" s="3" t="s">
        <v>9</v>
      </c>
      <c r="C1634" s="12">
        <v>41012</v>
      </c>
      <c r="D1634" s="13">
        <v>12000</v>
      </c>
      <c r="E1634" s="3">
        <v>2</v>
      </c>
      <c r="F1634" s="3">
        <f t="shared" si="74"/>
        <v>6000</v>
      </c>
      <c r="G1634" s="3">
        <f t="shared" si="75"/>
        <v>2012</v>
      </c>
    </row>
    <row r="1635" spans="1:7" x14ac:dyDescent="0.3">
      <c r="A1635" s="3" t="s">
        <v>12</v>
      </c>
      <c r="B1635" s="3" t="s">
        <v>9</v>
      </c>
      <c r="C1635" s="12">
        <v>41013</v>
      </c>
      <c r="D1635" s="13">
        <v>12500</v>
      </c>
      <c r="E1635" s="3">
        <v>3</v>
      </c>
      <c r="F1635" s="3">
        <f t="shared" si="74"/>
        <v>4166.666666666667</v>
      </c>
      <c r="G1635" s="3">
        <f t="shared" si="75"/>
        <v>2012</v>
      </c>
    </row>
    <row r="1636" spans="1:7" x14ac:dyDescent="0.3">
      <c r="A1636" s="3" t="s">
        <v>12</v>
      </c>
      <c r="B1636" s="3" t="s">
        <v>9</v>
      </c>
      <c r="C1636" s="12">
        <v>41014</v>
      </c>
      <c r="D1636" s="13">
        <v>34000</v>
      </c>
      <c r="E1636" s="3">
        <v>8</v>
      </c>
      <c r="F1636" s="3">
        <f t="shared" si="74"/>
        <v>4250</v>
      </c>
      <c r="G1636" s="3">
        <f t="shared" si="75"/>
        <v>2012</v>
      </c>
    </row>
    <row r="1637" spans="1:7" x14ac:dyDescent="0.3">
      <c r="A1637" s="3" t="s">
        <v>12</v>
      </c>
      <c r="B1637" s="3" t="s">
        <v>9</v>
      </c>
      <c r="C1637" s="12">
        <v>41015</v>
      </c>
      <c r="D1637" s="13">
        <v>8000</v>
      </c>
      <c r="E1637" s="3">
        <v>2</v>
      </c>
      <c r="F1637" s="3">
        <f t="shared" si="74"/>
        <v>4000</v>
      </c>
      <c r="G1637" s="3">
        <f t="shared" si="75"/>
        <v>2012</v>
      </c>
    </row>
    <row r="1638" spans="1:7" x14ac:dyDescent="0.3">
      <c r="A1638" s="3" t="s">
        <v>12</v>
      </c>
      <c r="B1638" s="3" t="s">
        <v>9</v>
      </c>
      <c r="C1638" s="12">
        <v>41019</v>
      </c>
      <c r="D1638" s="13">
        <v>10000</v>
      </c>
      <c r="E1638" s="3">
        <v>2</v>
      </c>
      <c r="F1638" s="3">
        <f t="shared" si="74"/>
        <v>5000</v>
      </c>
      <c r="G1638" s="3">
        <f t="shared" si="75"/>
        <v>2012</v>
      </c>
    </row>
    <row r="1639" spans="1:7" x14ac:dyDescent="0.3">
      <c r="A1639" s="3" t="s">
        <v>12</v>
      </c>
      <c r="B1639" s="3" t="s">
        <v>9</v>
      </c>
      <c r="C1639" s="12">
        <v>41023</v>
      </c>
      <c r="D1639" s="13">
        <v>58500</v>
      </c>
      <c r="E1639" s="3">
        <v>11</v>
      </c>
      <c r="F1639" s="3">
        <f t="shared" si="74"/>
        <v>5318.181818181818</v>
      </c>
      <c r="G1639" s="3">
        <f t="shared" si="75"/>
        <v>2012</v>
      </c>
    </row>
    <row r="1640" spans="1:7" x14ac:dyDescent="0.3">
      <c r="A1640" s="3" t="s">
        <v>12</v>
      </c>
      <c r="B1640" s="3" t="s">
        <v>9</v>
      </c>
      <c r="C1640" s="12">
        <v>41026</v>
      </c>
      <c r="D1640" s="13">
        <v>12000</v>
      </c>
      <c r="E1640" s="3">
        <v>4</v>
      </c>
      <c r="F1640" s="3">
        <f t="shared" si="74"/>
        <v>3000</v>
      </c>
      <c r="G1640" s="3">
        <f t="shared" si="75"/>
        <v>2012</v>
      </c>
    </row>
    <row r="1641" spans="1:7" x14ac:dyDescent="0.3">
      <c r="A1641" s="3" t="s">
        <v>12</v>
      </c>
      <c r="B1641" s="3" t="s">
        <v>9</v>
      </c>
      <c r="C1641" s="12">
        <v>41033</v>
      </c>
      <c r="D1641" s="13">
        <v>16000</v>
      </c>
      <c r="E1641" s="3">
        <v>3</v>
      </c>
      <c r="F1641" s="3">
        <f t="shared" si="74"/>
        <v>5333.333333333333</v>
      </c>
      <c r="G1641" s="3">
        <f t="shared" si="75"/>
        <v>2012</v>
      </c>
    </row>
    <row r="1642" spans="1:7" x14ac:dyDescent="0.3">
      <c r="A1642" s="3" t="s">
        <v>12</v>
      </c>
      <c r="B1642" s="3" t="s">
        <v>9</v>
      </c>
      <c r="C1642" s="12">
        <v>41035</v>
      </c>
      <c r="D1642" s="13">
        <v>5000</v>
      </c>
      <c r="E1642" s="3">
        <v>2</v>
      </c>
      <c r="F1642" s="3">
        <f t="shared" si="74"/>
        <v>2500</v>
      </c>
      <c r="G1642" s="3">
        <f t="shared" si="75"/>
        <v>2012</v>
      </c>
    </row>
    <row r="1643" spans="1:7" x14ac:dyDescent="0.3">
      <c r="A1643" s="3" t="s">
        <v>12</v>
      </c>
      <c r="B1643" s="3" t="s">
        <v>9</v>
      </c>
      <c r="C1643" s="12">
        <v>41037</v>
      </c>
      <c r="D1643" s="13">
        <v>34500</v>
      </c>
      <c r="E1643" s="3">
        <v>7</v>
      </c>
      <c r="F1643" s="3">
        <f t="shared" si="74"/>
        <v>4928.5714285714284</v>
      </c>
      <c r="G1643" s="3">
        <f t="shared" si="75"/>
        <v>2012</v>
      </c>
    </row>
    <row r="1644" spans="1:7" x14ac:dyDescent="0.3">
      <c r="A1644" s="3" t="s">
        <v>12</v>
      </c>
      <c r="B1644" s="3" t="s">
        <v>9</v>
      </c>
      <c r="C1644" s="12">
        <v>41041</v>
      </c>
      <c r="D1644" s="13">
        <v>21000</v>
      </c>
      <c r="E1644" s="3">
        <v>4</v>
      </c>
      <c r="F1644" s="3">
        <f t="shared" si="74"/>
        <v>5250</v>
      </c>
      <c r="G1644" s="3">
        <f t="shared" si="75"/>
        <v>2012</v>
      </c>
    </row>
    <row r="1645" spans="1:7" x14ac:dyDescent="0.3">
      <c r="A1645" s="3" t="s">
        <v>12</v>
      </c>
      <c r="B1645" s="3" t="s">
        <v>9</v>
      </c>
      <c r="C1645" s="12">
        <v>41042</v>
      </c>
      <c r="D1645" s="13">
        <v>17000</v>
      </c>
      <c r="E1645" s="3">
        <v>3</v>
      </c>
      <c r="F1645" s="3">
        <f t="shared" si="74"/>
        <v>5666.666666666667</v>
      </c>
      <c r="G1645" s="3">
        <f t="shared" si="75"/>
        <v>2012</v>
      </c>
    </row>
    <row r="1646" spans="1:7" x14ac:dyDescent="0.3">
      <c r="A1646" s="3" t="s">
        <v>12</v>
      </c>
      <c r="B1646" s="3" t="s">
        <v>9</v>
      </c>
      <c r="C1646" s="12">
        <v>41044</v>
      </c>
      <c r="D1646" s="13">
        <v>27000</v>
      </c>
      <c r="E1646" s="3">
        <v>6</v>
      </c>
      <c r="F1646" s="3">
        <f t="shared" si="74"/>
        <v>4500</v>
      </c>
      <c r="G1646" s="3">
        <f t="shared" si="75"/>
        <v>2012</v>
      </c>
    </row>
    <row r="1647" spans="1:7" x14ac:dyDescent="0.3">
      <c r="A1647" s="3" t="s">
        <v>12</v>
      </c>
      <c r="B1647" s="3" t="s">
        <v>9</v>
      </c>
      <c r="C1647" s="12">
        <v>41049</v>
      </c>
      <c r="D1647" s="13">
        <v>30500</v>
      </c>
      <c r="E1647" s="3">
        <v>6</v>
      </c>
      <c r="F1647" s="3">
        <f t="shared" si="74"/>
        <v>5083.333333333333</v>
      </c>
      <c r="G1647" s="3">
        <f t="shared" si="75"/>
        <v>2012</v>
      </c>
    </row>
    <row r="1648" spans="1:7" x14ac:dyDescent="0.3">
      <c r="A1648" s="3" t="s">
        <v>12</v>
      </c>
      <c r="B1648" s="3" t="s">
        <v>9</v>
      </c>
      <c r="C1648" s="12">
        <v>41050</v>
      </c>
      <c r="D1648" s="13">
        <v>7000</v>
      </c>
      <c r="E1648" s="3">
        <v>2</v>
      </c>
      <c r="F1648" s="3">
        <f t="shared" si="74"/>
        <v>3500</v>
      </c>
      <c r="G1648" s="3">
        <f t="shared" si="75"/>
        <v>2012</v>
      </c>
    </row>
    <row r="1649" spans="1:7" x14ac:dyDescent="0.3">
      <c r="A1649" s="3" t="s">
        <v>12</v>
      </c>
      <c r="B1649" s="3" t="s">
        <v>9</v>
      </c>
      <c r="C1649" s="12">
        <v>41051</v>
      </c>
      <c r="D1649" s="13">
        <v>26500</v>
      </c>
      <c r="E1649" s="3">
        <v>6</v>
      </c>
      <c r="F1649" s="3">
        <f t="shared" si="74"/>
        <v>4416.666666666667</v>
      </c>
      <c r="G1649" s="3">
        <f t="shared" si="75"/>
        <v>2012</v>
      </c>
    </row>
    <row r="1650" spans="1:7" x14ac:dyDescent="0.3">
      <c r="A1650" s="3" t="s">
        <v>12</v>
      </c>
      <c r="B1650" s="3" t="s">
        <v>9</v>
      </c>
      <c r="C1650" s="12">
        <v>41054</v>
      </c>
      <c r="D1650" s="13">
        <v>3000</v>
      </c>
      <c r="E1650" s="3">
        <v>1</v>
      </c>
      <c r="F1650" s="3">
        <f t="shared" si="74"/>
        <v>3000</v>
      </c>
      <c r="G1650" s="3">
        <f t="shared" si="75"/>
        <v>2012</v>
      </c>
    </row>
    <row r="1651" spans="1:7" x14ac:dyDescent="0.3">
      <c r="A1651" s="3" t="s">
        <v>12</v>
      </c>
      <c r="B1651" s="3" t="s">
        <v>9</v>
      </c>
      <c r="C1651" s="12">
        <v>41063</v>
      </c>
      <c r="D1651" s="13">
        <v>12000</v>
      </c>
      <c r="E1651" s="3">
        <v>3</v>
      </c>
      <c r="F1651" s="3">
        <f t="shared" si="74"/>
        <v>4000</v>
      </c>
      <c r="G1651" s="3">
        <f t="shared" si="75"/>
        <v>2012</v>
      </c>
    </row>
    <row r="1652" spans="1:7" x14ac:dyDescent="0.3">
      <c r="A1652" s="3" t="s">
        <v>12</v>
      </c>
      <c r="B1652" s="3" t="s">
        <v>9</v>
      </c>
      <c r="C1652" s="12">
        <v>41065</v>
      </c>
      <c r="D1652" s="13">
        <v>10000</v>
      </c>
      <c r="E1652" s="3">
        <v>2</v>
      </c>
      <c r="F1652" s="3">
        <f t="shared" si="74"/>
        <v>5000</v>
      </c>
      <c r="G1652" s="3">
        <f t="shared" si="75"/>
        <v>2012</v>
      </c>
    </row>
    <row r="1653" spans="1:7" x14ac:dyDescent="0.3">
      <c r="A1653" s="3" t="s">
        <v>12</v>
      </c>
      <c r="B1653" s="3" t="s">
        <v>9</v>
      </c>
      <c r="C1653" s="12">
        <v>41068</v>
      </c>
      <c r="D1653" s="13">
        <v>2000</v>
      </c>
      <c r="E1653" s="3">
        <v>1</v>
      </c>
      <c r="F1653" s="3">
        <f t="shared" si="74"/>
        <v>2000</v>
      </c>
      <c r="G1653" s="3">
        <f t="shared" si="75"/>
        <v>2012</v>
      </c>
    </row>
    <row r="1654" spans="1:7" x14ac:dyDescent="0.3">
      <c r="A1654" s="3" t="s">
        <v>12</v>
      </c>
      <c r="B1654" s="3" t="s">
        <v>9</v>
      </c>
      <c r="C1654" s="12">
        <v>41069</v>
      </c>
      <c r="D1654" s="13">
        <v>3000</v>
      </c>
      <c r="E1654" s="3">
        <v>1</v>
      </c>
      <c r="F1654" s="3">
        <f t="shared" si="74"/>
        <v>3000</v>
      </c>
      <c r="G1654" s="3">
        <f t="shared" si="75"/>
        <v>2012</v>
      </c>
    </row>
    <row r="1655" spans="1:7" x14ac:dyDescent="0.3">
      <c r="A1655" s="3" t="s">
        <v>12</v>
      </c>
      <c r="B1655" s="3" t="s">
        <v>9</v>
      </c>
      <c r="C1655" s="12">
        <v>41070</v>
      </c>
      <c r="D1655" s="13">
        <v>7000</v>
      </c>
      <c r="E1655" s="3">
        <v>2</v>
      </c>
      <c r="F1655" s="3">
        <f t="shared" si="74"/>
        <v>3500</v>
      </c>
      <c r="G1655" s="3">
        <f t="shared" si="75"/>
        <v>2012</v>
      </c>
    </row>
    <row r="1656" spans="1:7" x14ac:dyDescent="0.3">
      <c r="A1656" s="3" t="s">
        <v>12</v>
      </c>
      <c r="B1656" s="3" t="s">
        <v>9</v>
      </c>
      <c r="C1656" s="12">
        <v>41072</v>
      </c>
      <c r="D1656" s="13">
        <v>18000</v>
      </c>
      <c r="E1656" s="3">
        <v>2</v>
      </c>
      <c r="F1656" s="3">
        <f t="shared" si="74"/>
        <v>9000</v>
      </c>
      <c r="G1656" s="3">
        <f t="shared" si="75"/>
        <v>2012</v>
      </c>
    </row>
    <row r="1657" spans="1:7" x14ac:dyDescent="0.3">
      <c r="A1657" s="3" t="s">
        <v>12</v>
      </c>
      <c r="B1657" s="3" t="s">
        <v>9</v>
      </c>
      <c r="C1657" s="12">
        <v>41075</v>
      </c>
      <c r="D1657" s="13">
        <v>19000</v>
      </c>
      <c r="E1657" s="3">
        <v>2</v>
      </c>
      <c r="F1657" s="3">
        <f t="shared" si="74"/>
        <v>9500</v>
      </c>
      <c r="G1657" s="3">
        <f t="shared" si="75"/>
        <v>2012</v>
      </c>
    </row>
    <row r="1658" spans="1:7" x14ac:dyDescent="0.3">
      <c r="A1658" s="3" t="s">
        <v>12</v>
      </c>
      <c r="B1658" s="3" t="s">
        <v>9</v>
      </c>
      <c r="C1658" s="12">
        <v>41077</v>
      </c>
      <c r="D1658" s="13">
        <v>5000</v>
      </c>
      <c r="E1658" s="3">
        <v>1</v>
      </c>
      <c r="F1658" s="3">
        <f t="shared" si="74"/>
        <v>5000</v>
      </c>
      <c r="G1658" s="3">
        <f t="shared" si="75"/>
        <v>2012</v>
      </c>
    </row>
    <row r="1659" spans="1:7" x14ac:dyDescent="0.3">
      <c r="A1659" s="3" t="s">
        <v>12</v>
      </c>
      <c r="B1659" s="3" t="s">
        <v>9</v>
      </c>
      <c r="C1659" s="12">
        <v>41079</v>
      </c>
      <c r="D1659" s="13">
        <v>5000</v>
      </c>
      <c r="E1659" s="3">
        <v>2</v>
      </c>
      <c r="F1659" s="3">
        <f t="shared" si="74"/>
        <v>2500</v>
      </c>
      <c r="G1659" s="3">
        <f t="shared" si="75"/>
        <v>2012</v>
      </c>
    </row>
    <row r="1660" spans="1:7" x14ac:dyDescent="0.3">
      <c r="A1660" s="3" t="s">
        <v>12</v>
      </c>
      <c r="B1660" s="3" t="s">
        <v>9</v>
      </c>
      <c r="C1660" s="12">
        <v>41082</v>
      </c>
      <c r="D1660" s="13">
        <v>4000</v>
      </c>
      <c r="E1660" s="3">
        <v>2</v>
      </c>
      <c r="F1660" s="3">
        <f t="shared" si="74"/>
        <v>2000</v>
      </c>
      <c r="G1660" s="3">
        <f t="shared" si="75"/>
        <v>2012</v>
      </c>
    </row>
    <row r="1661" spans="1:7" x14ac:dyDescent="0.3">
      <c r="A1661" s="3" t="s">
        <v>12</v>
      </c>
      <c r="B1661" s="3" t="s">
        <v>9</v>
      </c>
      <c r="C1661" s="12">
        <v>41084</v>
      </c>
      <c r="D1661" s="13">
        <v>36000</v>
      </c>
      <c r="E1661" s="3">
        <v>3</v>
      </c>
      <c r="F1661" s="3">
        <f t="shared" si="74"/>
        <v>12000</v>
      </c>
      <c r="G1661" s="3">
        <f t="shared" si="75"/>
        <v>2012</v>
      </c>
    </row>
    <row r="1662" spans="1:7" x14ac:dyDescent="0.3">
      <c r="A1662" s="3" t="s">
        <v>12</v>
      </c>
      <c r="B1662" s="3" t="s">
        <v>9</v>
      </c>
      <c r="C1662" s="12">
        <v>41090</v>
      </c>
      <c r="D1662" s="13">
        <v>3000</v>
      </c>
      <c r="E1662" s="3">
        <v>1</v>
      </c>
      <c r="F1662" s="3">
        <f t="shared" si="74"/>
        <v>3000</v>
      </c>
      <c r="G1662" s="3">
        <f t="shared" si="75"/>
        <v>2012</v>
      </c>
    </row>
    <row r="1663" spans="1:7" x14ac:dyDescent="0.3">
      <c r="A1663" s="3" t="s">
        <v>12</v>
      </c>
      <c r="B1663" s="3" t="s">
        <v>9</v>
      </c>
      <c r="C1663" s="12">
        <v>41093</v>
      </c>
      <c r="D1663" s="13">
        <v>11500</v>
      </c>
      <c r="E1663" s="3">
        <v>2</v>
      </c>
      <c r="F1663" s="3">
        <f t="shared" si="74"/>
        <v>5750</v>
      </c>
      <c r="G1663" s="3">
        <f t="shared" si="75"/>
        <v>2012</v>
      </c>
    </row>
    <row r="1664" spans="1:7" x14ac:dyDescent="0.3">
      <c r="A1664" s="3" t="s">
        <v>12</v>
      </c>
      <c r="B1664" s="3" t="s">
        <v>9</v>
      </c>
      <c r="C1664" s="12">
        <v>41098</v>
      </c>
      <c r="D1664" s="13">
        <v>4000</v>
      </c>
      <c r="E1664" s="3">
        <v>1</v>
      </c>
      <c r="F1664" s="3">
        <f t="shared" si="74"/>
        <v>4000</v>
      </c>
      <c r="G1664" s="3">
        <f t="shared" si="75"/>
        <v>2012</v>
      </c>
    </row>
    <row r="1665" spans="1:7" x14ac:dyDescent="0.3">
      <c r="A1665" s="3" t="s">
        <v>12</v>
      </c>
      <c r="B1665" s="3" t="s">
        <v>9</v>
      </c>
      <c r="C1665" s="12">
        <v>41100</v>
      </c>
      <c r="D1665" s="13">
        <v>17000</v>
      </c>
      <c r="E1665" s="3">
        <v>2</v>
      </c>
      <c r="F1665" s="3">
        <f t="shared" si="74"/>
        <v>8500</v>
      </c>
      <c r="G1665" s="3">
        <f t="shared" si="75"/>
        <v>2012</v>
      </c>
    </row>
    <row r="1666" spans="1:7" x14ac:dyDescent="0.3">
      <c r="A1666" s="3" t="s">
        <v>12</v>
      </c>
      <c r="B1666" s="3" t="s">
        <v>9</v>
      </c>
      <c r="C1666" s="12">
        <v>41105</v>
      </c>
      <c r="D1666" s="13">
        <v>23000</v>
      </c>
      <c r="E1666" s="3">
        <v>5</v>
      </c>
      <c r="F1666" s="3">
        <f t="shared" ref="F1666:F1729" si="76">D1666/E1666</f>
        <v>4600</v>
      </c>
      <c r="G1666" s="3">
        <f t="shared" si="75"/>
        <v>2012</v>
      </c>
    </row>
    <row r="1667" spans="1:7" x14ac:dyDescent="0.3">
      <c r="A1667" s="3" t="s">
        <v>12</v>
      </c>
      <c r="B1667" s="3" t="s">
        <v>9</v>
      </c>
      <c r="C1667" s="12">
        <v>41107</v>
      </c>
      <c r="D1667" s="13">
        <v>5000</v>
      </c>
      <c r="E1667" s="3">
        <v>2</v>
      </c>
      <c r="F1667" s="3">
        <f t="shared" si="76"/>
        <v>2500</v>
      </c>
      <c r="G1667" s="3">
        <f t="shared" ref="G1667:G1730" si="77">YEAR(C1667)</f>
        <v>2012</v>
      </c>
    </row>
    <row r="1668" spans="1:7" x14ac:dyDescent="0.3">
      <c r="A1668" s="3" t="s">
        <v>12</v>
      </c>
      <c r="B1668" s="3" t="s">
        <v>9</v>
      </c>
      <c r="C1668" s="12">
        <v>41112</v>
      </c>
      <c r="D1668" s="13">
        <v>3000</v>
      </c>
      <c r="E1668" s="3">
        <v>1</v>
      </c>
      <c r="F1668" s="3">
        <f t="shared" si="76"/>
        <v>3000</v>
      </c>
      <c r="G1668" s="3">
        <f t="shared" si="77"/>
        <v>2012</v>
      </c>
    </row>
    <row r="1669" spans="1:7" x14ac:dyDescent="0.3">
      <c r="A1669" s="3" t="s">
        <v>12</v>
      </c>
      <c r="B1669" s="3" t="s">
        <v>9</v>
      </c>
      <c r="C1669" s="12">
        <v>41113</v>
      </c>
      <c r="D1669" s="13">
        <v>27500</v>
      </c>
      <c r="E1669" s="3">
        <v>3</v>
      </c>
      <c r="F1669" s="3">
        <f t="shared" si="76"/>
        <v>9166.6666666666661</v>
      </c>
      <c r="G1669" s="3">
        <f t="shared" si="77"/>
        <v>2012</v>
      </c>
    </row>
    <row r="1670" spans="1:7" x14ac:dyDescent="0.3">
      <c r="A1670" s="3" t="s">
        <v>12</v>
      </c>
      <c r="B1670" s="3" t="s">
        <v>9</v>
      </c>
      <c r="C1670" s="12">
        <v>41114</v>
      </c>
      <c r="D1670" s="13">
        <v>10000</v>
      </c>
      <c r="E1670" s="3">
        <v>2</v>
      </c>
      <c r="F1670" s="3">
        <f t="shared" si="76"/>
        <v>5000</v>
      </c>
      <c r="G1670" s="3">
        <f t="shared" si="77"/>
        <v>2012</v>
      </c>
    </row>
    <row r="1671" spans="1:7" x14ac:dyDescent="0.3">
      <c r="A1671" s="3" t="s">
        <v>12</v>
      </c>
      <c r="B1671" s="3" t="s">
        <v>9</v>
      </c>
      <c r="C1671" s="12">
        <v>41117</v>
      </c>
      <c r="D1671" s="13">
        <v>20000</v>
      </c>
      <c r="E1671" s="3">
        <v>4</v>
      </c>
      <c r="F1671" s="3">
        <f t="shared" si="76"/>
        <v>5000</v>
      </c>
      <c r="G1671" s="3">
        <f t="shared" si="77"/>
        <v>2012</v>
      </c>
    </row>
    <row r="1672" spans="1:7" x14ac:dyDescent="0.3">
      <c r="A1672" s="3" t="s">
        <v>12</v>
      </c>
      <c r="B1672" s="3" t="s">
        <v>9</v>
      </c>
      <c r="C1672" s="12">
        <v>41118</v>
      </c>
      <c r="D1672" s="13">
        <v>23000</v>
      </c>
      <c r="E1672" s="3">
        <v>2</v>
      </c>
      <c r="F1672" s="3">
        <f t="shared" si="76"/>
        <v>11500</v>
      </c>
      <c r="G1672" s="3">
        <f t="shared" si="77"/>
        <v>2012</v>
      </c>
    </row>
    <row r="1673" spans="1:7" x14ac:dyDescent="0.3">
      <c r="A1673" s="3" t="s">
        <v>12</v>
      </c>
      <c r="B1673" s="3" t="s">
        <v>9</v>
      </c>
      <c r="C1673" s="12">
        <v>41124</v>
      </c>
      <c r="D1673" s="13">
        <v>12000</v>
      </c>
      <c r="E1673" s="3">
        <v>4</v>
      </c>
      <c r="F1673" s="3">
        <f t="shared" si="76"/>
        <v>3000</v>
      </c>
      <c r="G1673" s="3">
        <f t="shared" si="77"/>
        <v>2012</v>
      </c>
    </row>
    <row r="1674" spans="1:7" x14ac:dyDescent="0.3">
      <c r="A1674" s="3" t="s">
        <v>12</v>
      </c>
      <c r="B1674" s="3" t="s">
        <v>9</v>
      </c>
      <c r="C1674" s="12">
        <v>41128</v>
      </c>
      <c r="D1674" s="13">
        <v>19000</v>
      </c>
      <c r="E1674" s="3">
        <v>3</v>
      </c>
      <c r="F1674" s="3">
        <f t="shared" si="76"/>
        <v>6333.333333333333</v>
      </c>
      <c r="G1674" s="3">
        <f t="shared" si="77"/>
        <v>2012</v>
      </c>
    </row>
    <row r="1675" spans="1:7" x14ac:dyDescent="0.3">
      <c r="A1675" s="3" t="s">
        <v>12</v>
      </c>
      <c r="B1675" s="3" t="s">
        <v>9</v>
      </c>
      <c r="C1675" s="12">
        <v>41131</v>
      </c>
      <c r="D1675" s="13">
        <v>18500</v>
      </c>
      <c r="E1675" s="3">
        <v>5</v>
      </c>
      <c r="F1675" s="3">
        <f t="shared" si="76"/>
        <v>3700</v>
      </c>
      <c r="G1675" s="3">
        <f t="shared" si="77"/>
        <v>2012</v>
      </c>
    </row>
    <row r="1676" spans="1:7" x14ac:dyDescent="0.3">
      <c r="A1676" s="3" t="s">
        <v>12</v>
      </c>
      <c r="B1676" s="3" t="s">
        <v>9</v>
      </c>
      <c r="C1676" s="12">
        <v>41132</v>
      </c>
      <c r="D1676" s="13">
        <v>4000</v>
      </c>
      <c r="E1676" s="3">
        <v>1</v>
      </c>
      <c r="F1676" s="3">
        <f t="shared" si="76"/>
        <v>4000</v>
      </c>
      <c r="G1676" s="3">
        <f t="shared" si="77"/>
        <v>2012</v>
      </c>
    </row>
    <row r="1677" spans="1:7" x14ac:dyDescent="0.3">
      <c r="A1677" s="3" t="s">
        <v>12</v>
      </c>
      <c r="B1677" s="3" t="s">
        <v>9</v>
      </c>
      <c r="C1677" s="12">
        <v>41133</v>
      </c>
      <c r="D1677" s="13">
        <v>11000</v>
      </c>
      <c r="E1677" s="3">
        <v>3</v>
      </c>
      <c r="F1677" s="3">
        <f t="shared" si="76"/>
        <v>3666.6666666666665</v>
      </c>
      <c r="G1677" s="3">
        <f t="shared" si="77"/>
        <v>2012</v>
      </c>
    </row>
    <row r="1678" spans="1:7" x14ac:dyDescent="0.3">
      <c r="A1678" s="3" t="s">
        <v>12</v>
      </c>
      <c r="B1678" s="3" t="s">
        <v>9</v>
      </c>
      <c r="C1678" s="12">
        <v>41134</v>
      </c>
      <c r="D1678" s="13">
        <v>4500</v>
      </c>
      <c r="E1678" s="3">
        <v>2</v>
      </c>
      <c r="F1678" s="3">
        <f t="shared" si="76"/>
        <v>2250</v>
      </c>
      <c r="G1678" s="3">
        <f t="shared" si="77"/>
        <v>2012</v>
      </c>
    </row>
    <row r="1679" spans="1:7" x14ac:dyDescent="0.3">
      <c r="A1679" s="3" t="s">
        <v>12</v>
      </c>
      <c r="B1679" s="3" t="s">
        <v>9</v>
      </c>
      <c r="C1679" s="12">
        <v>41135</v>
      </c>
      <c r="D1679" s="13">
        <v>7300</v>
      </c>
      <c r="E1679" s="3">
        <v>2</v>
      </c>
      <c r="F1679" s="3">
        <f t="shared" si="76"/>
        <v>3650</v>
      </c>
      <c r="G1679" s="3">
        <f t="shared" si="77"/>
        <v>2012</v>
      </c>
    </row>
    <row r="1680" spans="1:7" x14ac:dyDescent="0.3">
      <c r="A1680" s="3" t="s">
        <v>12</v>
      </c>
      <c r="B1680" s="3" t="s">
        <v>9</v>
      </c>
      <c r="C1680" s="12">
        <v>41138</v>
      </c>
      <c r="D1680" s="13">
        <v>2000</v>
      </c>
      <c r="E1680" s="3">
        <v>1</v>
      </c>
      <c r="F1680" s="3">
        <f t="shared" si="76"/>
        <v>2000</v>
      </c>
      <c r="G1680" s="3">
        <f t="shared" si="77"/>
        <v>2012</v>
      </c>
    </row>
    <row r="1681" spans="1:7" x14ac:dyDescent="0.3">
      <c r="A1681" s="3" t="s">
        <v>12</v>
      </c>
      <c r="B1681" s="3" t="s">
        <v>9</v>
      </c>
      <c r="C1681" s="12">
        <v>41139</v>
      </c>
      <c r="D1681" s="13">
        <v>10000</v>
      </c>
      <c r="E1681" s="3">
        <v>2</v>
      </c>
      <c r="F1681" s="3">
        <f t="shared" si="76"/>
        <v>5000</v>
      </c>
      <c r="G1681" s="3">
        <f t="shared" si="77"/>
        <v>2012</v>
      </c>
    </row>
    <row r="1682" spans="1:7" x14ac:dyDescent="0.3">
      <c r="A1682" s="3" t="s">
        <v>12</v>
      </c>
      <c r="B1682" s="3" t="s">
        <v>9</v>
      </c>
      <c r="C1682" s="12">
        <v>41140</v>
      </c>
      <c r="D1682" s="13">
        <v>13000</v>
      </c>
      <c r="E1682" s="3">
        <v>2</v>
      </c>
      <c r="F1682" s="3">
        <f t="shared" si="76"/>
        <v>6500</v>
      </c>
      <c r="G1682" s="3">
        <f t="shared" si="77"/>
        <v>2012</v>
      </c>
    </row>
    <row r="1683" spans="1:7" x14ac:dyDescent="0.3">
      <c r="A1683" s="3" t="s">
        <v>12</v>
      </c>
      <c r="B1683" s="3" t="s">
        <v>9</v>
      </c>
      <c r="C1683" s="12">
        <v>41141</v>
      </c>
      <c r="D1683" s="13">
        <v>5000</v>
      </c>
      <c r="E1683" s="3">
        <v>2</v>
      </c>
      <c r="F1683" s="3">
        <f t="shared" si="76"/>
        <v>2500</v>
      </c>
      <c r="G1683" s="3">
        <f t="shared" si="77"/>
        <v>2012</v>
      </c>
    </row>
    <row r="1684" spans="1:7" x14ac:dyDescent="0.3">
      <c r="A1684" s="3" t="s">
        <v>12</v>
      </c>
      <c r="B1684" s="3" t="s">
        <v>9</v>
      </c>
      <c r="C1684" s="12">
        <v>41142</v>
      </c>
      <c r="D1684" s="13">
        <v>6500</v>
      </c>
      <c r="E1684" s="3">
        <v>3</v>
      </c>
      <c r="F1684" s="3">
        <f t="shared" si="76"/>
        <v>2166.6666666666665</v>
      </c>
      <c r="G1684" s="3">
        <f t="shared" si="77"/>
        <v>2012</v>
      </c>
    </row>
    <row r="1685" spans="1:7" x14ac:dyDescent="0.3">
      <c r="A1685" s="3" t="s">
        <v>12</v>
      </c>
      <c r="B1685" s="3" t="s">
        <v>9</v>
      </c>
      <c r="C1685" s="12">
        <v>41146</v>
      </c>
      <c r="D1685" s="13">
        <v>30000</v>
      </c>
      <c r="E1685" s="3">
        <v>7</v>
      </c>
      <c r="F1685" s="3">
        <f t="shared" si="76"/>
        <v>4285.7142857142853</v>
      </c>
      <c r="G1685" s="3">
        <f t="shared" si="77"/>
        <v>2012</v>
      </c>
    </row>
    <row r="1686" spans="1:7" x14ac:dyDescent="0.3">
      <c r="A1686" s="3" t="s">
        <v>12</v>
      </c>
      <c r="B1686" s="3" t="s">
        <v>9</v>
      </c>
      <c r="C1686" s="12">
        <v>41147</v>
      </c>
      <c r="D1686" s="13">
        <v>9500</v>
      </c>
      <c r="E1686" s="3">
        <v>4</v>
      </c>
      <c r="F1686" s="3">
        <f t="shared" si="76"/>
        <v>2375</v>
      </c>
      <c r="G1686" s="3">
        <f t="shared" si="77"/>
        <v>2012</v>
      </c>
    </row>
    <row r="1687" spans="1:7" x14ac:dyDescent="0.3">
      <c r="A1687" s="3" t="s">
        <v>12</v>
      </c>
      <c r="B1687" s="3" t="s">
        <v>9</v>
      </c>
      <c r="C1687" s="12">
        <v>41148</v>
      </c>
      <c r="D1687" s="13">
        <v>38000</v>
      </c>
      <c r="E1687" s="3">
        <v>5</v>
      </c>
      <c r="F1687" s="3">
        <f t="shared" si="76"/>
        <v>7600</v>
      </c>
      <c r="G1687" s="3">
        <f t="shared" si="77"/>
        <v>2012</v>
      </c>
    </row>
    <row r="1688" spans="1:7" x14ac:dyDescent="0.3">
      <c r="A1688" s="3" t="s">
        <v>12</v>
      </c>
      <c r="B1688" s="3" t="s">
        <v>9</v>
      </c>
      <c r="C1688" s="12">
        <v>41149</v>
      </c>
      <c r="D1688" s="13">
        <v>6000</v>
      </c>
      <c r="E1688" s="3">
        <v>1</v>
      </c>
      <c r="F1688" s="3">
        <f t="shared" si="76"/>
        <v>6000</v>
      </c>
      <c r="G1688" s="3">
        <f t="shared" si="77"/>
        <v>2012</v>
      </c>
    </row>
    <row r="1689" spans="1:7" x14ac:dyDescent="0.3">
      <c r="A1689" s="3" t="s">
        <v>12</v>
      </c>
      <c r="B1689" s="3" t="s">
        <v>9</v>
      </c>
      <c r="C1689" s="12">
        <v>41155</v>
      </c>
      <c r="D1689" s="13">
        <v>2000</v>
      </c>
      <c r="E1689" s="3">
        <v>1</v>
      </c>
      <c r="F1689" s="3">
        <f t="shared" si="76"/>
        <v>2000</v>
      </c>
      <c r="G1689" s="3">
        <f t="shared" si="77"/>
        <v>2012</v>
      </c>
    </row>
    <row r="1690" spans="1:7" x14ac:dyDescent="0.3">
      <c r="A1690" s="3" t="s">
        <v>12</v>
      </c>
      <c r="B1690" s="3" t="s">
        <v>9</v>
      </c>
      <c r="C1690" s="12">
        <v>41156</v>
      </c>
      <c r="D1690" s="13">
        <v>8000</v>
      </c>
      <c r="E1690" s="3">
        <v>3</v>
      </c>
      <c r="F1690" s="3">
        <f t="shared" si="76"/>
        <v>2666.6666666666665</v>
      </c>
      <c r="G1690" s="3">
        <f t="shared" si="77"/>
        <v>2012</v>
      </c>
    </row>
    <row r="1691" spans="1:7" x14ac:dyDescent="0.3">
      <c r="A1691" s="3" t="s">
        <v>12</v>
      </c>
      <c r="B1691" s="3" t="s">
        <v>9</v>
      </c>
      <c r="C1691" s="12">
        <v>41159</v>
      </c>
      <c r="D1691" s="13">
        <v>13000</v>
      </c>
      <c r="E1691" s="3">
        <v>4</v>
      </c>
      <c r="F1691" s="3">
        <f t="shared" si="76"/>
        <v>3250</v>
      </c>
      <c r="G1691" s="3">
        <f t="shared" si="77"/>
        <v>2012</v>
      </c>
    </row>
    <row r="1692" spans="1:7" x14ac:dyDescent="0.3">
      <c r="A1692" s="3" t="s">
        <v>12</v>
      </c>
      <c r="B1692" s="3" t="s">
        <v>9</v>
      </c>
      <c r="C1692" s="12">
        <v>41160</v>
      </c>
      <c r="D1692" s="13">
        <v>7500</v>
      </c>
      <c r="E1692" s="3">
        <v>2</v>
      </c>
      <c r="F1692" s="3">
        <f t="shared" si="76"/>
        <v>3750</v>
      </c>
      <c r="G1692" s="3">
        <f t="shared" si="77"/>
        <v>2012</v>
      </c>
    </row>
    <row r="1693" spans="1:7" x14ac:dyDescent="0.3">
      <c r="A1693" s="3" t="s">
        <v>12</v>
      </c>
      <c r="B1693" s="3" t="s">
        <v>9</v>
      </c>
      <c r="C1693" s="12">
        <v>41162</v>
      </c>
      <c r="D1693" s="13">
        <v>9500</v>
      </c>
      <c r="E1693" s="3">
        <v>3</v>
      </c>
      <c r="F1693" s="3">
        <f t="shared" si="76"/>
        <v>3166.6666666666665</v>
      </c>
      <c r="G1693" s="3">
        <f t="shared" si="77"/>
        <v>2012</v>
      </c>
    </row>
    <row r="1694" spans="1:7" x14ac:dyDescent="0.3">
      <c r="A1694" s="3" t="s">
        <v>12</v>
      </c>
      <c r="B1694" s="3" t="s">
        <v>9</v>
      </c>
      <c r="C1694" s="12">
        <v>41163</v>
      </c>
      <c r="D1694" s="13">
        <v>10000</v>
      </c>
      <c r="E1694" s="3">
        <v>3</v>
      </c>
      <c r="F1694" s="3">
        <f t="shared" si="76"/>
        <v>3333.3333333333335</v>
      </c>
      <c r="G1694" s="3">
        <f t="shared" si="77"/>
        <v>2012</v>
      </c>
    </row>
    <row r="1695" spans="1:7" x14ac:dyDescent="0.3">
      <c r="A1695" s="3" t="s">
        <v>12</v>
      </c>
      <c r="B1695" s="3" t="s">
        <v>9</v>
      </c>
      <c r="C1695" s="12">
        <v>41166</v>
      </c>
      <c r="D1695" s="13">
        <v>6000</v>
      </c>
      <c r="E1695" s="3">
        <v>2</v>
      </c>
      <c r="F1695" s="3">
        <f t="shared" si="76"/>
        <v>3000</v>
      </c>
      <c r="G1695" s="3">
        <f t="shared" si="77"/>
        <v>2012</v>
      </c>
    </row>
    <row r="1696" spans="1:7" x14ac:dyDescent="0.3">
      <c r="A1696" s="3" t="s">
        <v>12</v>
      </c>
      <c r="B1696" s="3" t="s">
        <v>9</v>
      </c>
      <c r="C1696" s="12">
        <v>41167</v>
      </c>
      <c r="D1696" s="13">
        <v>4000</v>
      </c>
      <c r="E1696" s="3">
        <v>1</v>
      </c>
      <c r="F1696" s="3">
        <f t="shared" si="76"/>
        <v>4000</v>
      </c>
      <c r="G1696" s="3">
        <f t="shared" si="77"/>
        <v>2012</v>
      </c>
    </row>
    <row r="1697" spans="1:7" x14ac:dyDescent="0.3">
      <c r="A1697" s="3" t="s">
        <v>12</v>
      </c>
      <c r="B1697" s="3" t="s">
        <v>9</v>
      </c>
      <c r="C1697" s="12">
        <v>41168</v>
      </c>
      <c r="D1697" s="13">
        <v>8000</v>
      </c>
      <c r="E1697" s="3">
        <v>1</v>
      </c>
      <c r="F1697" s="3">
        <f t="shared" si="76"/>
        <v>8000</v>
      </c>
      <c r="G1697" s="3">
        <f t="shared" si="77"/>
        <v>2012</v>
      </c>
    </row>
    <row r="1698" spans="1:7" x14ac:dyDescent="0.3">
      <c r="A1698" s="3" t="s">
        <v>12</v>
      </c>
      <c r="B1698" s="3" t="s">
        <v>9</v>
      </c>
      <c r="C1698" s="12">
        <v>41170</v>
      </c>
      <c r="D1698" s="13">
        <v>23000</v>
      </c>
      <c r="E1698" s="3">
        <v>5</v>
      </c>
      <c r="F1698" s="3">
        <f t="shared" si="76"/>
        <v>4600</v>
      </c>
      <c r="G1698" s="3">
        <f t="shared" si="77"/>
        <v>2012</v>
      </c>
    </row>
    <row r="1699" spans="1:7" x14ac:dyDescent="0.3">
      <c r="A1699" s="3" t="s">
        <v>12</v>
      </c>
      <c r="B1699" s="3" t="s">
        <v>9</v>
      </c>
      <c r="C1699" s="12">
        <v>41173</v>
      </c>
      <c r="D1699" s="13">
        <v>6500</v>
      </c>
      <c r="E1699" s="3">
        <v>2</v>
      </c>
      <c r="F1699" s="3">
        <f t="shared" si="76"/>
        <v>3250</v>
      </c>
      <c r="G1699" s="3">
        <f t="shared" si="77"/>
        <v>2012</v>
      </c>
    </row>
    <row r="1700" spans="1:7" x14ac:dyDescent="0.3">
      <c r="A1700" s="3" t="s">
        <v>12</v>
      </c>
      <c r="B1700" s="3" t="s">
        <v>9</v>
      </c>
      <c r="C1700" s="12">
        <v>41174</v>
      </c>
      <c r="D1700" s="13">
        <v>4000</v>
      </c>
      <c r="E1700" s="3">
        <v>2</v>
      </c>
      <c r="F1700" s="3">
        <f t="shared" si="76"/>
        <v>2000</v>
      </c>
      <c r="G1700" s="3">
        <f t="shared" si="77"/>
        <v>2012</v>
      </c>
    </row>
    <row r="1701" spans="1:7" x14ac:dyDescent="0.3">
      <c r="A1701" s="3" t="s">
        <v>12</v>
      </c>
      <c r="B1701" s="3" t="s">
        <v>9</v>
      </c>
      <c r="C1701" s="12">
        <v>41175</v>
      </c>
      <c r="D1701" s="13">
        <v>10500</v>
      </c>
      <c r="E1701" s="3">
        <v>4</v>
      </c>
      <c r="F1701" s="3">
        <f t="shared" si="76"/>
        <v>2625</v>
      </c>
      <c r="G1701" s="3">
        <f t="shared" si="77"/>
        <v>2012</v>
      </c>
    </row>
    <row r="1702" spans="1:7" x14ac:dyDescent="0.3">
      <c r="A1702" s="3" t="s">
        <v>12</v>
      </c>
      <c r="B1702" s="3" t="s">
        <v>9</v>
      </c>
      <c r="C1702" s="12">
        <v>41177</v>
      </c>
      <c r="D1702" s="13">
        <v>4500</v>
      </c>
      <c r="E1702" s="3">
        <v>2</v>
      </c>
      <c r="F1702" s="3">
        <f t="shared" si="76"/>
        <v>2250</v>
      </c>
      <c r="G1702" s="3">
        <f t="shared" si="77"/>
        <v>2012</v>
      </c>
    </row>
    <row r="1703" spans="1:7" x14ac:dyDescent="0.3">
      <c r="A1703" s="3" t="s">
        <v>12</v>
      </c>
      <c r="B1703" s="3" t="s">
        <v>9</v>
      </c>
      <c r="C1703" s="12">
        <v>41180</v>
      </c>
      <c r="D1703" s="13">
        <v>25000</v>
      </c>
      <c r="E1703" s="3">
        <v>4</v>
      </c>
      <c r="F1703" s="3">
        <f t="shared" si="76"/>
        <v>6250</v>
      </c>
      <c r="G1703" s="3">
        <f t="shared" si="77"/>
        <v>2012</v>
      </c>
    </row>
    <row r="1704" spans="1:7" x14ac:dyDescent="0.3">
      <c r="A1704" s="3" t="s">
        <v>12</v>
      </c>
      <c r="B1704" s="3" t="s">
        <v>9</v>
      </c>
      <c r="C1704" s="12">
        <v>41181</v>
      </c>
      <c r="D1704" s="13">
        <v>26000</v>
      </c>
      <c r="E1704" s="3">
        <v>6</v>
      </c>
      <c r="F1704" s="3">
        <f t="shared" si="76"/>
        <v>4333.333333333333</v>
      </c>
      <c r="G1704" s="3">
        <f t="shared" si="77"/>
        <v>2012</v>
      </c>
    </row>
    <row r="1705" spans="1:7" x14ac:dyDescent="0.3">
      <c r="A1705" s="3" t="s">
        <v>12</v>
      </c>
      <c r="B1705" s="3" t="s">
        <v>9</v>
      </c>
      <c r="C1705" s="12">
        <v>41182</v>
      </c>
      <c r="D1705" s="13">
        <v>5000</v>
      </c>
      <c r="E1705" s="3">
        <v>1</v>
      </c>
      <c r="F1705" s="3">
        <f t="shared" si="76"/>
        <v>5000</v>
      </c>
      <c r="G1705" s="3">
        <f t="shared" si="77"/>
        <v>2012</v>
      </c>
    </row>
    <row r="1706" spans="1:7" x14ac:dyDescent="0.3">
      <c r="A1706" s="3" t="s">
        <v>12</v>
      </c>
      <c r="B1706" s="3" t="s">
        <v>9</v>
      </c>
      <c r="C1706" s="12">
        <v>41187</v>
      </c>
      <c r="D1706" s="13">
        <v>7500</v>
      </c>
      <c r="E1706" s="3">
        <v>3</v>
      </c>
      <c r="F1706" s="3">
        <f t="shared" si="76"/>
        <v>2500</v>
      </c>
      <c r="G1706" s="3">
        <f t="shared" si="77"/>
        <v>2012</v>
      </c>
    </row>
    <row r="1707" spans="1:7" x14ac:dyDescent="0.3">
      <c r="A1707" s="3" t="s">
        <v>12</v>
      </c>
      <c r="B1707" s="3" t="s">
        <v>9</v>
      </c>
      <c r="C1707" s="12">
        <v>41191</v>
      </c>
      <c r="D1707" s="13">
        <v>1500</v>
      </c>
      <c r="E1707" s="3">
        <v>1</v>
      </c>
      <c r="F1707" s="3">
        <f t="shared" si="76"/>
        <v>1500</v>
      </c>
      <c r="G1707" s="3">
        <f t="shared" si="77"/>
        <v>2012</v>
      </c>
    </row>
    <row r="1708" spans="1:7" x14ac:dyDescent="0.3">
      <c r="A1708" s="3" t="s">
        <v>12</v>
      </c>
      <c r="B1708" s="3" t="s">
        <v>9</v>
      </c>
      <c r="C1708" s="12">
        <v>41194</v>
      </c>
      <c r="D1708" s="13">
        <v>17000</v>
      </c>
      <c r="E1708" s="3">
        <v>4</v>
      </c>
      <c r="F1708" s="3">
        <f t="shared" si="76"/>
        <v>4250</v>
      </c>
      <c r="G1708" s="3">
        <f t="shared" si="77"/>
        <v>2012</v>
      </c>
    </row>
    <row r="1709" spans="1:7" x14ac:dyDescent="0.3">
      <c r="A1709" s="3" t="s">
        <v>12</v>
      </c>
      <c r="B1709" s="3" t="s">
        <v>9</v>
      </c>
      <c r="C1709" s="12">
        <v>41197</v>
      </c>
      <c r="D1709" s="13">
        <v>59500</v>
      </c>
      <c r="E1709" s="3">
        <v>6</v>
      </c>
      <c r="F1709" s="3">
        <f t="shared" si="76"/>
        <v>9916.6666666666661</v>
      </c>
      <c r="G1709" s="3">
        <f t="shared" si="77"/>
        <v>2012</v>
      </c>
    </row>
    <row r="1710" spans="1:7" x14ac:dyDescent="0.3">
      <c r="A1710" s="3" t="s">
        <v>12</v>
      </c>
      <c r="B1710" s="3" t="s">
        <v>9</v>
      </c>
      <c r="C1710" s="12">
        <v>41198</v>
      </c>
      <c r="D1710" s="13">
        <v>3000</v>
      </c>
      <c r="E1710" s="3">
        <v>1</v>
      </c>
      <c r="F1710" s="3">
        <f t="shared" si="76"/>
        <v>3000</v>
      </c>
      <c r="G1710" s="3">
        <f t="shared" si="77"/>
        <v>2012</v>
      </c>
    </row>
    <row r="1711" spans="1:7" x14ac:dyDescent="0.3">
      <c r="A1711" s="3" t="s">
        <v>12</v>
      </c>
      <c r="B1711" s="3" t="s">
        <v>9</v>
      </c>
      <c r="C1711" s="12">
        <v>41201</v>
      </c>
      <c r="D1711" s="13">
        <v>18000</v>
      </c>
      <c r="E1711" s="3">
        <v>3</v>
      </c>
      <c r="F1711" s="3">
        <f t="shared" si="76"/>
        <v>6000</v>
      </c>
      <c r="G1711" s="3">
        <f t="shared" si="77"/>
        <v>2012</v>
      </c>
    </row>
    <row r="1712" spans="1:7" x14ac:dyDescent="0.3">
      <c r="A1712" s="3" t="s">
        <v>12</v>
      </c>
      <c r="B1712" s="3" t="s">
        <v>9</v>
      </c>
      <c r="C1712" s="12">
        <v>41202</v>
      </c>
      <c r="D1712" s="13">
        <v>12000</v>
      </c>
      <c r="E1712" s="3">
        <v>3</v>
      </c>
      <c r="F1712" s="3">
        <f t="shared" si="76"/>
        <v>4000</v>
      </c>
      <c r="G1712" s="3">
        <f t="shared" si="77"/>
        <v>2012</v>
      </c>
    </row>
    <row r="1713" spans="1:7" x14ac:dyDescent="0.3">
      <c r="A1713" s="3" t="s">
        <v>12</v>
      </c>
      <c r="B1713" s="3" t="s">
        <v>9</v>
      </c>
      <c r="C1713" s="12">
        <v>41203</v>
      </c>
      <c r="D1713" s="13">
        <v>4000</v>
      </c>
      <c r="E1713" s="3">
        <v>1</v>
      </c>
      <c r="F1713" s="3">
        <f t="shared" si="76"/>
        <v>4000</v>
      </c>
      <c r="G1713" s="3">
        <f t="shared" si="77"/>
        <v>2012</v>
      </c>
    </row>
    <row r="1714" spans="1:7" x14ac:dyDescent="0.3">
      <c r="A1714" s="3" t="s">
        <v>12</v>
      </c>
      <c r="B1714" s="3" t="s">
        <v>9</v>
      </c>
      <c r="C1714" s="12">
        <v>41204</v>
      </c>
      <c r="D1714" s="13">
        <v>26000</v>
      </c>
      <c r="E1714" s="3">
        <v>10</v>
      </c>
      <c r="F1714" s="3">
        <f t="shared" si="76"/>
        <v>2600</v>
      </c>
      <c r="G1714" s="3">
        <f t="shared" si="77"/>
        <v>2012</v>
      </c>
    </row>
    <row r="1715" spans="1:7" x14ac:dyDescent="0.3">
      <c r="A1715" s="3" t="s">
        <v>12</v>
      </c>
      <c r="B1715" s="3" t="s">
        <v>9</v>
      </c>
      <c r="C1715" s="12">
        <v>41205</v>
      </c>
      <c r="D1715" s="13">
        <v>41000</v>
      </c>
      <c r="E1715" s="3">
        <v>7</v>
      </c>
      <c r="F1715" s="3">
        <f t="shared" si="76"/>
        <v>5857.1428571428569</v>
      </c>
      <c r="G1715" s="3">
        <f t="shared" si="77"/>
        <v>2012</v>
      </c>
    </row>
    <row r="1716" spans="1:7" x14ac:dyDescent="0.3">
      <c r="A1716" s="3" t="s">
        <v>12</v>
      </c>
      <c r="B1716" s="3" t="s">
        <v>9</v>
      </c>
      <c r="C1716" s="12">
        <v>41208</v>
      </c>
      <c r="D1716" s="13">
        <v>4500</v>
      </c>
      <c r="E1716" s="3">
        <v>3</v>
      </c>
      <c r="F1716" s="3">
        <f t="shared" si="76"/>
        <v>1500</v>
      </c>
      <c r="G1716" s="3">
        <f t="shared" si="77"/>
        <v>2012</v>
      </c>
    </row>
    <row r="1717" spans="1:7" x14ac:dyDescent="0.3">
      <c r="A1717" s="3" t="s">
        <v>12</v>
      </c>
      <c r="B1717" s="3" t="s">
        <v>9</v>
      </c>
      <c r="C1717" s="12">
        <v>41209</v>
      </c>
      <c r="D1717" s="13">
        <v>19000</v>
      </c>
      <c r="E1717" s="3">
        <v>3</v>
      </c>
      <c r="F1717" s="3">
        <f t="shared" si="76"/>
        <v>6333.333333333333</v>
      </c>
      <c r="G1717" s="3">
        <f t="shared" si="77"/>
        <v>2012</v>
      </c>
    </row>
    <row r="1718" spans="1:7" x14ac:dyDescent="0.3">
      <c r="A1718" s="3" t="s">
        <v>12</v>
      </c>
      <c r="B1718" s="3" t="s">
        <v>9</v>
      </c>
      <c r="C1718" s="12">
        <v>41210</v>
      </c>
      <c r="D1718" s="13">
        <v>6000</v>
      </c>
      <c r="E1718" s="3">
        <v>1</v>
      </c>
      <c r="F1718" s="3">
        <f t="shared" si="76"/>
        <v>6000</v>
      </c>
      <c r="G1718" s="3">
        <f t="shared" si="77"/>
        <v>2012</v>
      </c>
    </row>
    <row r="1719" spans="1:7" x14ac:dyDescent="0.3">
      <c r="A1719" s="3" t="s">
        <v>12</v>
      </c>
      <c r="B1719" s="3" t="s">
        <v>9</v>
      </c>
      <c r="C1719" s="12">
        <v>41216</v>
      </c>
      <c r="D1719" s="13">
        <v>3000</v>
      </c>
      <c r="E1719" s="3">
        <v>1</v>
      </c>
      <c r="F1719" s="3">
        <f t="shared" si="76"/>
        <v>3000</v>
      </c>
      <c r="G1719" s="3">
        <f t="shared" si="77"/>
        <v>2012</v>
      </c>
    </row>
    <row r="1720" spans="1:7" x14ac:dyDescent="0.3">
      <c r="A1720" s="3" t="s">
        <v>12</v>
      </c>
      <c r="B1720" s="3" t="s">
        <v>9</v>
      </c>
      <c r="C1720" s="12">
        <v>41217</v>
      </c>
      <c r="D1720" s="13">
        <v>5000</v>
      </c>
      <c r="E1720" s="3">
        <v>1</v>
      </c>
      <c r="F1720" s="3">
        <f t="shared" si="76"/>
        <v>5000</v>
      </c>
      <c r="G1720" s="3">
        <f t="shared" si="77"/>
        <v>2012</v>
      </c>
    </row>
    <row r="1721" spans="1:7" x14ac:dyDescent="0.3">
      <c r="A1721" s="3" t="s">
        <v>12</v>
      </c>
      <c r="B1721" s="3" t="s">
        <v>9</v>
      </c>
      <c r="C1721" s="12">
        <v>41218</v>
      </c>
      <c r="D1721" s="13">
        <v>21000</v>
      </c>
      <c r="E1721" s="3">
        <v>3</v>
      </c>
      <c r="F1721" s="3">
        <f t="shared" si="76"/>
        <v>7000</v>
      </c>
      <c r="G1721" s="3">
        <f t="shared" si="77"/>
        <v>2012</v>
      </c>
    </row>
    <row r="1722" spans="1:7" x14ac:dyDescent="0.3">
      <c r="A1722" s="3" t="s">
        <v>12</v>
      </c>
      <c r="B1722" s="3" t="s">
        <v>9</v>
      </c>
      <c r="C1722" s="12">
        <v>41219</v>
      </c>
      <c r="D1722" s="13">
        <v>3000</v>
      </c>
      <c r="E1722" s="3">
        <v>1</v>
      </c>
      <c r="F1722" s="3">
        <f t="shared" si="76"/>
        <v>3000</v>
      </c>
      <c r="G1722" s="3">
        <f t="shared" si="77"/>
        <v>2012</v>
      </c>
    </row>
    <row r="1723" spans="1:7" x14ac:dyDescent="0.3">
      <c r="A1723" s="3" t="s">
        <v>12</v>
      </c>
      <c r="B1723" s="3" t="s">
        <v>9</v>
      </c>
      <c r="C1723" s="12">
        <v>41222</v>
      </c>
      <c r="D1723" s="13">
        <v>26000</v>
      </c>
      <c r="E1723" s="3">
        <v>4</v>
      </c>
      <c r="F1723" s="3">
        <f t="shared" si="76"/>
        <v>6500</v>
      </c>
      <c r="G1723" s="3">
        <f t="shared" si="77"/>
        <v>2012</v>
      </c>
    </row>
    <row r="1724" spans="1:7" x14ac:dyDescent="0.3">
      <c r="A1724" s="3" t="s">
        <v>12</v>
      </c>
      <c r="B1724" s="3" t="s">
        <v>9</v>
      </c>
      <c r="C1724" s="12">
        <v>41223</v>
      </c>
      <c r="D1724" s="13">
        <v>11500</v>
      </c>
      <c r="E1724" s="3">
        <v>3</v>
      </c>
      <c r="F1724" s="3">
        <f t="shared" si="76"/>
        <v>3833.3333333333335</v>
      </c>
      <c r="G1724" s="3">
        <f t="shared" si="77"/>
        <v>2012</v>
      </c>
    </row>
    <row r="1725" spans="1:7" x14ac:dyDescent="0.3">
      <c r="A1725" s="3" t="s">
        <v>12</v>
      </c>
      <c r="B1725" s="3" t="s">
        <v>9</v>
      </c>
      <c r="C1725" s="12">
        <v>41225</v>
      </c>
      <c r="D1725" s="13">
        <v>9000</v>
      </c>
      <c r="E1725" s="3">
        <v>2</v>
      </c>
      <c r="F1725" s="3">
        <f t="shared" si="76"/>
        <v>4500</v>
      </c>
      <c r="G1725" s="3">
        <f t="shared" si="77"/>
        <v>2012</v>
      </c>
    </row>
    <row r="1726" spans="1:7" x14ac:dyDescent="0.3">
      <c r="A1726" s="3" t="s">
        <v>12</v>
      </c>
      <c r="B1726" s="3" t="s">
        <v>9</v>
      </c>
      <c r="C1726" s="12">
        <v>41226</v>
      </c>
      <c r="D1726" s="13">
        <v>43000</v>
      </c>
      <c r="E1726" s="3">
        <v>5</v>
      </c>
      <c r="F1726" s="3">
        <f t="shared" si="76"/>
        <v>8600</v>
      </c>
      <c r="G1726" s="3">
        <f t="shared" si="77"/>
        <v>2012</v>
      </c>
    </row>
    <row r="1727" spans="1:7" x14ac:dyDescent="0.3">
      <c r="A1727" s="3" t="s">
        <v>12</v>
      </c>
      <c r="B1727" s="3" t="s">
        <v>9</v>
      </c>
      <c r="C1727" s="12">
        <v>41229</v>
      </c>
      <c r="D1727" s="13">
        <v>11000</v>
      </c>
      <c r="E1727" s="3">
        <v>3</v>
      </c>
      <c r="F1727" s="3">
        <f t="shared" si="76"/>
        <v>3666.6666666666665</v>
      </c>
      <c r="G1727" s="3">
        <f t="shared" si="77"/>
        <v>2012</v>
      </c>
    </row>
    <row r="1728" spans="1:7" x14ac:dyDescent="0.3">
      <c r="A1728" s="3" t="s">
        <v>12</v>
      </c>
      <c r="B1728" s="3" t="s">
        <v>9</v>
      </c>
      <c r="C1728" s="12">
        <v>41230</v>
      </c>
      <c r="D1728" s="13">
        <v>13000</v>
      </c>
      <c r="E1728" s="3">
        <v>2</v>
      </c>
      <c r="F1728" s="3">
        <f t="shared" si="76"/>
        <v>6500</v>
      </c>
      <c r="G1728" s="3">
        <f t="shared" si="77"/>
        <v>2012</v>
      </c>
    </row>
    <row r="1729" spans="1:7" x14ac:dyDescent="0.3">
      <c r="A1729" s="3" t="s">
        <v>12</v>
      </c>
      <c r="B1729" s="3" t="s">
        <v>9</v>
      </c>
      <c r="C1729" s="12">
        <v>41231</v>
      </c>
      <c r="D1729" s="13">
        <v>3000</v>
      </c>
      <c r="E1729" s="3">
        <v>1</v>
      </c>
      <c r="F1729" s="3">
        <f t="shared" si="76"/>
        <v>3000</v>
      </c>
      <c r="G1729" s="3">
        <f t="shared" si="77"/>
        <v>2012</v>
      </c>
    </row>
    <row r="1730" spans="1:7" x14ac:dyDescent="0.3">
      <c r="A1730" s="3" t="s">
        <v>12</v>
      </c>
      <c r="B1730" s="3" t="s">
        <v>9</v>
      </c>
      <c r="C1730" s="12">
        <v>41232</v>
      </c>
      <c r="D1730" s="13">
        <v>13000</v>
      </c>
      <c r="E1730" s="3">
        <v>2</v>
      </c>
      <c r="F1730" s="3">
        <f t="shared" ref="F1730:F1793" si="78">D1730/E1730</f>
        <v>6500</v>
      </c>
      <c r="G1730" s="3">
        <f t="shared" si="77"/>
        <v>2012</v>
      </c>
    </row>
    <row r="1731" spans="1:7" x14ac:dyDescent="0.3">
      <c r="A1731" s="3" t="s">
        <v>12</v>
      </c>
      <c r="B1731" s="3" t="s">
        <v>9</v>
      </c>
      <c r="C1731" s="12">
        <v>41233</v>
      </c>
      <c r="D1731" s="13">
        <v>12500</v>
      </c>
      <c r="E1731" s="3">
        <v>4</v>
      </c>
      <c r="F1731" s="3">
        <f t="shared" si="78"/>
        <v>3125</v>
      </c>
      <c r="G1731" s="3">
        <f t="shared" ref="G1731:G1794" si="79">YEAR(C1731)</f>
        <v>2012</v>
      </c>
    </row>
    <row r="1732" spans="1:7" x14ac:dyDescent="0.3">
      <c r="A1732" s="3" t="s">
        <v>12</v>
      </c>
      <c r="B1732" s="3" t="s">
        <v>9</v>
      </c>
      <c r="C1732" s="12">
        <v>41236</v>
      </c>
      <c r="D1732" s="13">
        <v>18000</v>
      </c>
      <c r="E1732" s="3">
        <v>2</v>
      </c>
      <c r="F1732" s="3">
        <f t="shared" si="78"/>
        <v>9000</v>
      </c>
      <c r="G1732" s="3">
        <f t="shared" si="79"/>
        <v>2012</v>
      </c>
    </row>
    <row r="1733" spans="1:7" x14ac:dyDescent="0.3">
      <c r="A1733" s="3" t="s">
        <v>12</v>
      </c>
      <c r="B1733" s="3" t="s">
        <v>9</v>
      </c>
      <c r="C1733" s="12">
        <v>41237</v>
      </c>
      <c r="D1733" s="13">
        <v>25000</v>
      </c>
      <c r="E1733" s="3">
        <v>2</v>
      </c>
      <c r="F1733" s="3">
        <f t="shared" si="78"/>
        <v>12500</v>
      </c>
      <c r="G1733" s="3">
        <f t="shared" si="79"/>
        <v>2012</v>
      </c>
    </row>
    <row r="1734" spans="1:7" x14ac:dyDescent="0.3">
      <c r="A1734" s="3" t="s">
        <v>12</v>
      </c>
      <c r="B1734" s="3" t="s">
        <v>9</v>
      </c>
      <c r="C1734" s="12">
        <v>41238</v>
      </c>
      <c r="D1734" s="13">
        <v>14000</v>
      </c>
      <c r="E1734" s="3">
        <v>4</v>
      </c>
      <c r="F1734" s="3">
        <f t="shared" si="78"/>
        <v>3500</v>
      </c>
      <c r="G1734" s="3">
        <f t="shared" si="79"/>
        <v>2012</v>
      </c>
    </row>
    <row r="1735" spans="1:7" x14ac:dyDescent="0.3">
      <c r="A1735" s="3" t="s">
        <v>12</v>
      </c>
      <c r="B1735" s="3" t="s">
        <v>9</v>
      </c>
      <c r="C1735" s="12">
        <v>41239</v>
      </c>
      <c r="D1735" s="13">
        <v>28500</v>
      </c>
      <c r="E1735" s="3">
        <v>7</v>
      </c>
      <c r="F1735" s="3">
        <f t="shared" si="78"/>
        <v>4071.4285714285716</v>
      </c>
      <c r="G1735" s="3">
        <f t="shared" si="79"/>
        <v>2012</v>
      </c>
    </row>
    <row r="1736" spans="1:7" x14ac:dyDescent="0.3">
      <c r="A1736" s="3" t="s">
        <v>12</v>
      </c>
      <c r="B1736" s="3" t="s">
        <v>9</v>
      </c>
      <c r="C1736" s="12">
        <v>41240</v>
      </c>
      <c r="D1736" s="13">
        <v>7000</v>
      </c>
      <c r="E1736" s="3">
        <v>2</v>
      </c>
      <c r="F1736" s="3">
        <f t="shared" si="78"/>
        <v>3500</v>
      </c>
      <c r="G1736" s="3">
        <f t="shared" si="79"/>
        <v>2012</v>
      </c>
    </row>
    <row r="1737" spans="1:7" x14ac:dyDescent="0.3">
      <c r="A1737" s="3" t="s">
        <v>12</v>
      </c>
      <c r="B1737" s="3" t="s">
        <v>9</v>
      </c>
      <c r="C1737" s="12">
        <v>41271</v>
      </c>
      <c r="D1737" s="13">
        <v>6000</v>
      </c>
      <c r="E1737" s="3">
        <v>2</v>
      </c>
      <c r="F1737" s="3">
        <f t="shared" si="78"/>
        <v>3000</v>
      </c>
      <c r="G1737" s="3">
        <f t="shared" si="79"/>
        <v>2012</v>
      </c>
    </row>
    <row r="1738" spans="1:7" x14ac:dyDescent="0.3">
      <c r="A1738" s="3" t="s">
        <v>12</v>
      </c>
      <c r="B1738" s="3" t="s">
        <v>9</v>
      </c>
      <c r="C1738" s="12">
        <v>41250</v>
      </c>
      <c r="D1738" s="13">
        <v>30000</v>
      </c>
      <c r="E1738" s="3">
        <v>2</v>
      </c>
      <c r="F1738" s="3">
        <f t="shared" si="78"/>
        <v>15000</v>
      </c>
      <c r="G1738" s="3">
        <f t="shared" si="79"/>
        <v>2012</v>
      </c>
    </row>
    <row r="1739" spans="1:7" x14ac:dyDescent="0.3">
      <c r="A1739" s="3" t="s">
        <v>12</v>
      </c>
      <c r="B1739" s="3" t="s">
        <v>9</v>
      </c>
      <c r="C1739" s="12">
        <v>41258</v>
      </c>
      <c r="D1739" s="13">
        <v>94000</v>
      </c>
      <c r="E1739" s="3">
        <v>10</v>
      </c>
      <c r="F1739" s="3">
        <f t="shared" si="78"/>
        <v>9400</v>
      </c>
      <c r="G1739" s="3">
        <f t="shared" si="79"/>
        <v>2012</v>
      </c>
    </row>
    <row r="1740" spans="1:7" x14ac:dyDescent="0.3">
      <c r="A1740" s="3" t="s">
        <v>12</v>
      </c>
      <c r="B1740" s="3" t="s">
        <v>9</v>
      </c>
      <c r="C1740" s="12">
        <v>41257</v>
      </c>
      <c r="D1740" s="13">
        <v>16500</v>
      </c>
      <c r="E1740" s="3">
        <v>2</v>
      </c>
      <c r="F1740" s="3">
        <f t="shared" si="78"/>
        <v>8250</v>
      </c>
      <c r="G1740" s="3">
        <f t="shared" si="79"/>
        <v>2012</v>
      </c>
    </row>
    <row r="1741" spans="1:7" x14ac:dyDescent="0.3">
      <c r="A1741" s="3" t="s">
        <v>12</v>
      </c>
      <c r="B1741" s="3" t="s">
        <v>9</v>
      </c>
      <c r="C1741" s="12">
        <v>41261</v>
      </c>
      <c r="D1741" s="13">
        <v>3000</v>
      </c>
      <c r="E1741" s="3">
        <v>1</v>
      </c>
      <c r="F1741" s="3">
        <f t="shared" si="78"/>
        <v>3000</v>
      </c>
      <c r="G1741" s="3">
        <f t="shared" si="79"/>
        <v>2012</v>
      </c>
    </row>
    <row r="1742" spans="1:7" x14ac:dyDescent="0.3">
      <c r="A1742" s="3" t="s">
        <v>12</v>
      </c>
      <c r="B1742" s="3" t="s">
        <v>9</v>
      </c>
      <c r="C1742" s="12">
        <v>41265</v>
      </c>
      <c r="D1742" s="13">
        <v>3500</v>
      </c>
      <c r="E1742" s="3">
        <v>1</v>
      </c>
      <c r="F1742" s="3">
        <f t="shared" si="78"/>
        <v>3500</v>
      </c>
      <c r="G1742" s="3">
        <f t="shared" si="79"/>
        <v>2012</v>
      </c>
    </row>
    <row r="1743" spans="1:7" x14ac:dyDescent="0.3">
      <c r="A1743" s="3" t="s">
        <v>12</v>
      </c>
      <c r="B1743" s="3" t="s">
        <v>9</v>
      </c>
      <c r="C1743" s="12">
        <v>41267</v>
      </c>
      <c r="D1743" s="13">
        <v>34000</v>
      </c>
      <c r="E1743" s="3">
        <v>6</v>
      </c>
      <c r="F1743" s="3">
        <f t="shared" si="78"/>
        <v>5666.666666666667</v>
      </c>
      <c r="G1743" s="3">
        <f t="shared" si="79"/>
        <v>2012</v>
      </c>
    </row>
    <row r="1744" spans="1:7" x14ac:dyDescent="0.3">
      <c r="A1744" s="3" t="s">
        <v>12</v>
      </c>
      <c r="B1744" s="3" t="s">
        <v>9</v>
      </c>
      <c r="C1744" s="12">
        <v>41253</v>
      </c>
      <c r="D1744" s="13">
        <v>9000</v>
      </c>
      <c r="E1744" s="3">
        <v>3</v>
      </c>
      <c r="F1744" s="3">
        <f t="shared" si="78"/>
        <v>3000</v>
      </c>
      <c r="G1744" s="3">
        <f t="shared" si="79"/>
        <v>2012</v>
      </c>
    </row>
    <row r="1745" spans="1:7" x14ac:dyDescent="0.3">
      <c r="A1745" s="3" t="s">
        <v>12</v>
      </c>
      <c r="B1745" s="3" t="s">
        <v>9</v>
      </c>
      <c r="C1745" s="12">
        <v>41247</v>
      </c>
      <c r="D1745" s="13">
        <v>29000</v>
      </c>
      <c r="E1745" s="3">
        <v>4</v>
      </c>
      <c r="F1745" s="3">
        <f t="shared" si="78"/>
        <v>7250</v>
      </c>
      <c r="G1745" s="3">
        <f t="shared" si="79"/>
        <v>2012</v>
      </c>
    </row>
    <row r="1746" spans="1:7" x14ac:dyDescent="0.3">
      <c r="A1746" s="3" t="s">
        <v>12</v>
      </c>
      <c r="B1746" s="3" t="s">
        <v>9</v>
      </c>
      <c r="C1746" s="12">
        <v>41264</v>
      </c>
      <c r="D1746" s="13">
        <v>15000</v>
      </c>
      <c r="E1746" s="3">
        <v>3</v>
      </c>
      <c r="F1746" s="3">
        <f t="shared" si="78"/>
        <v>5000</v>
      </c>
      <c r="G1746" s="3">
        <f t="shared" si="79"/>
        <v>2012</v>
      </c>
    </row>
    <row r="1747" spans="1:7" x14ac:dyDescent="0.3">
      <c r="A1747" s="3" t="s">
        <v>12</v>
      </c>
      <c r="B1747" s="3" t="s">
        <v>9</v>
      </c>
      <c r="C1747" s="12">
        <v>41266</v>
      </c>
      <c r="D1747" s="13">
        <v>10000</v>
      </c>
      <c r="E1747" s="3">
        <v>2</v>
      </c>
      <c r="F1747" s="3">
        <f t="shared" si="78"/>
        <v>5000</v>
      </c>
      <c r="G1747" s="3">
        <f t="shared" si="79"/>
        <v>2012</v>
      </c>
    </row>
    <row r="1748" spans="1:7" x14ac:dyDescent="0.3">
      <c r="A1748" s="3" t="s">
        <v>12</v>
      </c>
      <c r="B1748" s="3" t="s">
        <v>9</v>
      </c>
      <c r="C1748" s="12">
        <v>41254</v>
      </c>
      <c r="D1748" s="13">
        <v>7500</v>
      </c>
      <c r="E1748" s="3">
        <v>2</v>
      </c>
      <c r="F1748" s="3">
        <f t="shared" si="78"/>
        <v>3750</v>
      </c>
      <c r="G1748" s="3">
        <f t="shared" si="79"/>
        <v>2012</v>
      </c>
    </row>
    <row r="1749" spans="1:7" x14ac:dyDescent="0.3">
      <c r="A1749" s="3" t="s">
        <v>12</v>
      </c>
      <c r="B1749" s="3" t="s">
        <v>9</v>
      </c>
      <c r="C1749" s="12">
        <v>41268</v>
      </c>
      <c r="D1749" s="13">
        <v>43000</v>
      </c>
      <c r="E1749" s="3">
        <v>7</v>
      </c>
      <c r="F1749" s="3">
        <f t="shared" si="78"/>
        <v>6142.8571428571431</v>
      </c>
      <c r="G1749" s="3">
        <f t="shared" si="79"/>
        <v>2012</v>
      </c>
    </row>
    <row r="1750" spans="1:7" x14ac:dyDescent="0.3">
      <c r="A1750" s="3" t="s">
        <v>12</v>
      </c>
      <c r="B1750" s="3" t="s">
        <v>9</v>
      </c>
      <c r="C1750" s="12">
        <v>41252</v>
      </c>
      <c r="D1750" s="13">
        <v>2000</v>
      </c>
      <c r="E1750" s="3">
        <v>1</v>
      </c>
      <c r="F1750" s="3">
        <f t="shared" si="78"/>
        <v>2000</v>
      </c>
      <c r="G1750" s="3">
        <f t="shared" si="79"/>
        <v>2012</v>
      </c>
    </row>
    <row r="1751" spans="1:7" x14ac:dyDescent="0.3">
      <c r="A1751" s="3" t="s">
        <v>12</v>
      </c>
      <c r="B1751" s="3" t="s">
        <v>9</v>
      </c>
      <c r="C1751" s="12">
        <v>41246</v>
      </c>
      <c r="D1751" s="13">
        <v>19000</v>
      </c>
      <c r="E1751" s="3">
        <v>4</v>
      </c>
      <c r="F1751" s="3">
        <f t="shared" si="78"/>
        <v>4750</v>
      </c>
      <c r="G1751" s="3">
        <f t="shared" si="79"/>
        <v>2012</v>
      </c>
    </row>
    <row r="1752" spans="1:7" x14ac:dyDescent="0.3">
      <c r="A1752" s="3" t="s">
        <v>12</v>
      </c>
      <c r="B1752" s="3" t="s">
        <v>9</v>
      </c>
      <c r="C1752" s="12">
        <v>41286</v>
      </c>
      <c r="D1752" s="13">
        <v>18000</v>
      </c>
      <c r="E1752" s="3">
        <v>2</v>
      </c>
      <c r="F1752" s="3">
        <f t="shared" si="78"/>
        <v>9000</v>
      </c>
      <c r="G1752" s="3">
        <f t="shared" si="79"/>
        <v>2013</v>
      </c>
    </row>
    <row r="1753" spans="1:7" x14ac:dyDescent="0.3">
      <c r="A1753" s="3" t="s">
        <v>12</v>
      </c>
      <c r="B1753" s="3" t="s">
        <v>9</v>
      </c>
      <c r="C1753" s="12">
        <v>41296</v>
      </c>
      <c r="D1753" s="13">
        <v>33000</v>
      </c>
      <c r="E1753" s="3">
        <v>3</v>
      </c>
      <c r="F1753" s="3">
        <f t="shared" si="78"/>
        <v>11000</v>
      </c>
      <c r="G1753" s="3">
        <f t="shared" si="79"/>
        <v>2013</v>
      </c>
    </row>
    <row r="1754" spans="1:7" x14ac:dyDescent="0.3">
      <c r="A1754" s="3" t="s">
        <v>12</v>
      </c>
      <c r="B1754" s="3" t="s">
        <v>9</v>
      </c>
      <c r="C1754" s="12">
        <v>41299</v>
      </c>
      <c r="D1754" s="13">
        <v>7000</v>
      </c>
      <c r="E1754" s="3">
        <v>2</v>
      </c>
      <c r="F1754" s="3">
        <f t="shared" si="78"/>
        <v>3500</v>
      </c>
      <c r="G1754" s="3">
        <f t="shared" si="79"/>
        <v>2013</v>
      </c>
    </row>
    <row r="1755" spans="1:7" x14ac:dyDescent="0.3">
      <c r="A1755" s="3" t="s">
        <v>12</v>
      </c>
      <c r="B1755" s="3" t="s">
        <v>9</v>
      </c>
      <c r="C1755" s="12">
        <v>41288</v>
      </c>
      <c r="D1755" s="13">
        <v>5500</v>
      </c>
      <c r="E1755" s="3">
        <v>2</v>
      </c>
      <c r="F1755" s="3">
        <f t="shared" si="78"/>
        <v>2750</v>
      </c>
      <c r="G1755" s="3">
        <f t="shared" si="79"/>
        <v>2013</v>
      </c>
    </row>
    <row r="1756" spans="1:7" x14ac:dyDescent="0.3">
      <c r="A1756" s="3" t="s">
        <v>12</v>
      </c>
      <c r="B1756" s="3" t="s">
        <v>9</v>
      </c>
      <c r="C1756" s="12">
        <v>41279</v>
      </c>
      <c r="D1756" s="13">
        <v>6100</v>
      </c>
      <c r="E1756" s="3">
        <v>2</v>
      </c>
      <c r="F1756" s="3">
        <f t="shared" si="78"/>
        <v>3050</v>
      </c>
      <c r="G1756" s="3">
        <f t="shared" si="79"/>
        <v>2013</v>
      </c>
    </row>
    <row r="1757" spans="1:7" x14ac:dyDescent="0.3">
      <c r="A1757" s="3" t="s">
        <v>12</v>
      </c>
      <c r="B1757" s="3" t="s">
        <v>9</v>
      </c>
      <c r="C1757" s="12">
        <v>41295</v>
      </c>
      <c r="D1757" s="13">
        <v>3000</v>
      </c>
      <c r="E1757" s="3">
        <v>1</v>
      </c>
      <c r="F1757" s="3">
        <f t="shared" si="78"/>
        <v>3000</v>
      </c>
      <c r="G1757" s="3">
        <f t="shared" si="79"/>
        <v>2013</v>
      </c>
    </row>
    <row r="1758" spans="1:7" x14ac:dyDescent="0.3">
      <c r="A1758" s="3" t="s">
        <v>12</v>
      </c>
      <c r="B1758" s="3" t="s">
        <v>9</v>
      </c>
      <c r="C1758" s="12">
        <v>41301</v>
      </c>
      <c r="D1758" s="13">
        <v>41500</v>
      </c>
      <c r="E1758" s="3">
        <v>9</v>
      </c>
      <c r="F1758" s="3">
        <f t="shared" si="78"/>
        <v>4611.1111111111113</v>
      </c>
      <c r="G1758" s="3">
        <f t="shared" si="79"/>
        <v>2013</v>
      </c>
    </row>
    <row r="1759" spans="1:7" x14ac:dyDescent="0.3">
      <c r="A1759" s="3" t="s">
        <v>12</v>
      </c>
      <c r="B1759" s="3" t="s">
        <v>9</v>
      </c>
      <c r="C1759" s="12">
        <v>41294</v>
      </c>
      <c r="D1759" s="13">
        <v>10500</v>
      </c>
      <c r="E1759" s="3">
        <v>3</v>
      </c>
      <c r="F1759" s="3">
        <f t="shared" si="78"/>
        <v>3500</v>
      </c>
      <c r="G1759" s="3">
        <f t="shared" si="79"/>
        <v>2013</v>
      </c>
    </row>
    <row r="1760" spans="1:7" x14ac:dyDescent="0.3">
      <c r="A1760" s="3" t="s">
        <v>12</v>
      </c>
      <c r="B1760" s="3" t="s">
        <v>9</v>
      </c>
      <c r="C1760" s="12">
        <v>41289</v>
      </c>
      <c r="D1760" s="13">
        <v>22500</v>
      </c>
      <c r="E1760" s="3">
        <v>3</v>
      </c>
      <c r="F1760" s="3">
        <f t="shared" si="78"/>
        <v>7500</v>
      </c>
      <c r="G1760" s="3">
        <f t="shared" si="79"/>
        <v>2013</v>
      </c>
    </row>
    <row r="1761" spans="1:7" x14ac:dyDescent="0.3">
      <c r="A1761" s="3" t="s">
        <v>12</v>
      </c>
      <c r="B1761" s="3" t="s">
        <v>9</v>
      </c>
      <c r="C1761" s="12">
        <v>41300</v>
      </c>
      <c r="D1761" s="13">
        <v>20000</v>
      </c>
      <c r="E1761" s="3">
        <v>2</v>
      </c>
      <c r="F1761" s="3">
        <f t="shared" si="78"/>
        <v>10000</v>
      </c>
      <c r="G1761" s="3">
        <f t="shared" si="79"/>
        <v>2013</v>
      </c>
    </row>
    <row r="1762" spans="1:7" x14ac:dyDescent="0.3">
      <c r="A1762" s="3" t="s">
        <v>12</v>
      </c>
      <c r="B1762" s="3" t="s">
        <v>16</v>
      </c>
      <c r="C1762" s="12">
        <v>40882</v>
      </c>
      <c r="D1762" s="13">
        <v>13500</v>
      </c>
      <c r="E1762" s="3">
        <v>4</v>
      </c>
      <c r="F1762" s="3">
        <f t="shared" si="78"/>
        <v>3375</v>
      </c>
      <c r="G1762" s="3">
        <f t="shared" si="79"/>
        <v>2011</v>
      </c>
    </row>
    <row r="1763" spans="1:7" x14ac:dyDescent="0.3">
      <c r="A1763" s="3" t="s">
        <v>12</v>
      </c>
      <c r="B1763" s="3" t="s">
        <v>16</v>
      </c>
      <c r="C1763" s="12">
        <v>40885</v>
      </c>
      <c r="D1763" s="13">
        <v>10000</v>
      </c>
      <c r="E1763" s="3">
        <v>4</v>
      </c>
      <c r="F1763" s="3">
        <f t="shared" si="78"/>
        <v>2500</v>
      </c>
      <c r="G1763" s="3">
        <f t="shared" si="79"/>
        <v>2011</v>
      </c>
    </row>
    <row r="1764" spans="1:7" x14ac:dyDescent="0.3">
      <c r="A1764" s="3" t="s">
        <v>12</v>
      </c>
      <c r="B1764" s="3" t="s">
        <v>16</v>
      </c>
      <c r="C1764" s="12">
        <v>40886</v>
      </c>
      <c r="D1764" s="13">
        <v>52500</v>
      </c>
      <c r="E1764" s="3">
        <v>10</v>
      </c>
      <c r="F1764" s="3">
        <f t="shared" si="78"/>
        <v>5250</v>
      </c>
      <c r="G1764" s="3">
        <f t="shared" si="79"/>
        <v>2011</v>
      </c>
    </row>
    <row r="1765" spans="1:7" x14ac:dyDescent="0.3">
      <c r="A1765" s="3" t="s">
        <v>12</v>
      </c>
      <c r="B1765" s="3" t="s">
        <v>16</v>
      </c>
      <c r="C1765" s="12">
        <v>40887</v>
      </c>
      <c r="D1765" s="13">
        <v>5000</v>
      </c>
      <c r="E1765" s="3">
        <v>1</v>
      </c>
      <c r="F1765" s="3">
        <f t="shared" si="78"/>
        <v>5000</v>
      </c>
      <c r="G1765" s="3">
        <f t="shared" si="79"/>
        <v>2011</v>
      </c>
    </row>
    <row r="1766" spans="1:7" x14ac:dyDescent="0.3">
      <c r="A1766" s="3" t="s">
        <v>12</v>
      </c>
      <c r="B1766" s="3" t="s">
        <v>16</v>
      </c>
      <c r="C1766" s="12">
        <v>40888</v>
      </c>
      <c r="D1766" s="13">
        <v>13500</v>
      </c>
      <c r="E1766" s="3">
        <v>4</v>
      </c>
      <c r="F1766" s="3">
        <f t="shared" si="78"/>
        <v>3375</v>
      </c>
      <c r="G1766" s="3">
        <f t="shared" si="79"/>
        <v>2011</v>
      </c>
    </row>
    <row r="1767" spans="1:7" x14ac:dyDescent="0.3">
      <c r="A1767" s="3" t="s">
        <v>12</v>
      </c>
      <c r="B1767" s="3" t="s">
        <v>16</v>
      </c>
      <c r="C1767" s="12">
        <v>40889</v>
      </c>
      <c r="D1767" s="13">
        <v>23000</v>
      </c>
      <c r="E1767" s="3">
        <v>7</v>
      </c>
      <c r="F1767" s="3">
        <f t="shared" si="78"/>
        <v>3285.7142857142858</v>
      </c>
      <c r="G1767" s="3">
        <f t="shared" si="79"/>
        <v>2011</v>
      </c>
    </row>
    <row r="1768" spans="1:7" x14ac:dyDescent="0.3">
      <c r="A1768" s="3" t="s">
        <v>12</v>
      </c>
      <c r="B1768" s="3" t="s">
        <v>16</v>
      </c>
      <c r="C1768" s="12">
        <v>40892</v>
      </c>
      <c r="D1768" s="13">
        <v>24000</v>
      </c>
      <c r="E1768" s="3">
        <v>8</v>
      </c>
      <c r="F1768" s="3">
        <f t="shared" si="78"/>
        <v>3000</v>
      </c>
      <c r="G1768" s="3">
        <f t="shared" si="79"/>
        <v>2011</v>
      </c>
    </row>
    <row r="1769" spans="1:7" x14ac:dyDescent="0.3">
      <c r="A1769" s="3" t="s">
        <v>12</v>
      </c>
      <c r="B1769" s="3" t="s">
        <v>16</v>
      </c>
      <c r="C1769" s="12">
        <v>40895</v>
      </c>
      <c r="D1769" s="13">
        <v>2500</v>
      </c>
      <c r="E1769" s="3">
        <v>1</v>
      </c>
      <c r="F1769" s="3">
        <f t="shared" si="78"/>
        <v>2500</v>
      </c>
      <c r="G1769" s="3">
        <f t="shared" si="79"/>
        <v>2011</v>
      </c>
    </row>
    <row r="1770" spans="1:7" x14ac:dyDescent="0.3">
      <c r="A1770" s="3" t="s">
        <v>12</v>
      </c>
      <c r="B1770" s="3" t="s">
        <v>16</v>
      </c>
      <c r="C1770" s="12">
        <v>40896</v>
      </c>
      <c r="D1770" s="13">
        <v>5000</v>
      </c>
      <c r="E1770" s="3">
        <v>2</v>
      </c>
      <c r="F1770" s="3">
        <f t="shared" si="78"/>
        <v>2500</v>
      </c>
      <c r="G1770" s="3">
        <f t="shared" si="79"/>
        <v>2011</v>
      </c>
    </row>
    <row r="1771" spans="1:7" x14ac:dyDescent="0.3">
      <c r="A1771" s="3" t="s">
        <v>12</v>
      </c>
      <c r="B1771" s="3" t="s">
        <v>16</v>
      </c>
      <c r="C1771" s="12">
        <v>40899</v>
      </c>
      <c r="D1771" s="13">
        <v>29000</v>
      </c>
      <c r="E1771" s="3">
        <v>10</v>
      </c>
      <c r="F1771" s="3">
        <f t="shared" si="78"/>
        <v>2900</v>
      </c>
      <c r="G1771" s="3">
        <f t="shared" si="79"/>
        <v>2011</v>
      </c>
    </row>
    <row r="1772" spans="1:7" x14ac:dyDescent="0.3">
      <c r="A1772" s="3" t="s">
        <v>12</v>
      </c>
      <c r="B1772" s="3" t="s">
        <v>16</v>
      </c>
      <c r="C1772" s="12">
        <v>40901</v>
      </c>
      <c r="D1772" s="13">
        <v>6000</v>
      </c>
      <c r="E1772" s="3">
        <v>2</v>
      </c>
      <c r="F1772" s="3">
        <f t="shared" si="78"/>
        <v>3000</v>
      </c>
      <c r="G1772" s="3">
        <f t="shared" si="79"/>
        <v>2011</v>
      </c>
    </row>
    <row r="1773" spans="1:7" x14ac:dyDescent="0.3">
      <c r="A1773" s="3" t="s">
        <v>12</v>
      </c>
      <c r="B1773" s="3" t="s">
        <v>16</v>
      </c>
      <c r="C1773" s="12">
        <v>40902</v>
      </c>
      <c r="D1773" s="13">
        <v>3000</v>
      </c>
      <c r="E1773" s="3">
        <v>1</v>
      </c>
      <c r="F1773" s="3">
        <f t="shared" si="78"/>
        <v>3000</v>
      </c>
      <c r="G1773" s="3">
        <f t="shared" si="79"/>
        <v>2011</v>
      </c>
    </row>
    <row r="1774" spans="1:7" x14ac:dyDescent="0.3">
      <c r="A1774" s="3" t="s">
        <v>12</v>
      </c>
      <c r="B1774" s="3" t="s">
        <v>16</v>
      </c>
      <c r="C1774" s="12">
        <v>40913</v>
      </c>
      <c r="D1774" s="13">
        <v>3000</v>
      </c>
      <c r="E1774" s="3">
        <v>1</v>
      </c>
      <c r="F1774" s="3">
        <f t="shared" si="78"/>
        <v>3000</v>
      </c>
      <c r="G1774" s="3">
        <f t="shared" si="79"/>
        <v>2012</v>
      </c>
    </row>
    <row r="1775" spans="1:7" x14ac:dyDescent="0.3">
      <c r="A1775" s="3" t="s">
        <v>12</v>
      </c>
      <c r="B1775" s="3" t="s">
        <v>16</v>
      </c>
      <c r="C1775" s="12">
        <v>40917</v>
      </c>
      <c r="D1775" s="13">
        <v>13000</v>
      </c>
      <c r="E1775" s="3">
        <v>3</v>
      </c>
      <c r="F1775" s="3">
        <f t="shared" si="78"/>
        <v>4333.333333333333</v>
      </c>
      <c r="G1775" s="3">
        <f t="shared" si="79"/>
        <v>2012</v>
      </c>
    </row>
    <row r="1776" spans="1:7" x14ac:dyDescent="0.3">
      <c r="A1776" s="3" t="s">
        <v>12</v>
      </c>
      <c r="B1776" s="3" t="s">
        <v>16</v>
      </c>
      <c r="C1776" s="12">
        <v>40920</v>
      </c>
      <c r="D1776" s="13">
        <v>12500</v>
      </c>
      <c r="E1776" s="3">
        <v>4</v>
      </c>
      <c r="F1776" s="3">
        <f t="shared" si="78"/>
        <v>3125</v>
      </c>
      <c r="G1776" s="3">
        <f t="shared" si="79"/>
        <v>2012</v>
      </c>
    </row>
    <row r="1777" spans="1:7" x14ac:dyDescent="0.3">
      <c r="A1777" s="3" t="s">
        <v>12</v>
      </c>
      <c r="B1777" s="3" t="s">
        <v>16</v>
      </c>
      <c r="C1777" s="12">
        <v>40923</v>
      </c>
      <c r="D1777" s="13">
        <v>13000</v>
      </c>
      <c r="E1777" s="3">
        <v>4</v>
      </c>
      <c r="F1777" s="3">
        <f t="shared" si="78"/>
        <v>3250</v>
      </c>
      <c r="G1777" s="3">
        <f t="shared" si="79"/>
        <v>2012</v>
      </c>
    </row>
    <row r="1778" spans="1:7" x14ac:dyDescent="0.3">
      <c r="A1778" s="3" t="s">
        <v>12</v>
      </c>
      <c r="B1778" s="3" t="s">
        <v>16</v>
      </c>
      <c r="C1778" s="12">
        <v>40927</v>
      </c>
      <c r="D1778" s="13">
        <v>3000</v>
      </c>
      <c r="E1778" s="3">
        <v>1</v>
      </c>
      <c r="F1778" s="3">
        <f t="shared" si="78"/>
        <v>3000</v>
      </c>
      <c r="G1778" s="3">
        <f t="shared" si="79"/>
        <v>2012</v>
      </c>
    </row>
    <row r="1779" spans="1:7" x14ac:dyDescent="0.3">
      <c r="A1779" s="3" t="s">
        <v>12</v>
      </c>
      <c r="B1779" s="3" t="s">
        <v>16</v>
      </c>
      <c r="C1779" s="12">
        <v>40928</v>
      </c>
      <c r="D1779" s="13">
        <v>20000</v>
      </c>
      <c r="E1779" s="3">
        <v>4</v>
      </c>
      <c r="F1779" s="3">
        <f t="shared" si="78"/>
        <v>5000</v>
      </c>
      <c r="G1779" s="3">
        <f t="shared" si="79"/>
        <v>2012</v>
      </c>
    </row>
    <row r="1780" spans="1:7" x14ac:dyDescent="0.3">
      <c r="A1780" s="3" t="s">
        <v>12</v>
      </c>
      <c r="B1780" s="3" t="s">
        <v>16</v>
      </c>
      <c r="C1780" s="12">
        <v>40930</v>
      </c>
      <c r="D1780" s="13">
        <v>24300</v>
      </c>
      <c r="E1780" s="3">
        <v>4</v>
      </c>
      <c r="F1780" s="3">
        <f t="shared" si="78"/>
        <v>6075</v>
      </c>
      <c r="G1780" s="3">
        <f t="shared" si="79"/>
        <v>2012</v>
      </c>
    </row>
    <row r="1781" spans="1:7" x14ac:dyDescent="0.3">
      <c r="A1781" s="3" t="s">
        <v>12</v>
      </c>
      <c r="B1781" s="3" t="s">
        <v>16</v>
      </c>
      <c r="C1781" s="12">
        <v>40931</v>
      </c>
      <c r="D1781" s="13">
        <v>30500</v>
      </c>
      <c r="E1781" s="3">
        <v>9</v>
      </c>
      <c r="F1781" s="3">
        <f t="shared" si="78"/>
        <v>3388.8888888888887</v>
      </c>
      <c r="G1781" s="3">
        <f t="shared" si="79"/>
        <v>2012</v>
      </c>
    </row>
    <row r="1782" spans="1:7" x14ac:dyDescent="0.3">
      <c r="A1782" s="3" t="s">
        <v>12</v>
      </c>
      <c r="B1782" s="3" t="s">
        <v>16</v>
      </c>
      <c r="C1782" s="12">
        <v>40934</v>
      </c>
      <c r="D1782" s="13">
        <v>7500</v>
      </c>
      <c r="E1782" s="3">
        <v>3</v>
      </c>
      <c r="F1782" s="3">
        <f t="shared" si="78"/>
        <v>2500</v>
      </c>
      <c r="G1782" s="3">
        <f t="shared" si="79"/>
        <v>2012</v>
      </c>
    </row>
    <row r="1783" spans="1:7" x14ac:dyDescent="0.3">
      <c r="A1783" s="3" t="s">
        <v>12</v>
      </c>
      <c r="B1783" s="3" t="s">
        <v>16</v>
      </c>
      <c r="C1783" s="12">
        <v>40942</v>
      </c>
      <c r="D1783" s="13">
        <v>9000</v>
      </c>
      <c r="E1783" s="3">
        <v>3</v>
      </c>
      <c r="F1783" s="3">
        <f t="shared" si="78"/>
        <v>3000</v>
      </c>
      <c r="G1783" s="3">
        <f t="shared" si="79"/>
        <v>2012</v>
      </c>
    </row>
    <row r="1784" spans="1:7" x14ac:dyDescent="0.3">
      <c r="A1784" s="3" t="s">
        <v>12</v>
      </c>
      <c r="B1784" s="3" t="s">
        <v>16</v>
      </c>
      <c r="C1784" s="12">
        <v>40943</v>
      </c>
      <c r="D1784" s="13">
        <v>6000</v>
      </c>
      <c r="E1784" s="3">
        <v>2</v>
      </c>
      <c r="F1784" s="3">
        <f t="shared" si="78"/>
        <v>3000</v>
      </c>
      <c r="G1784" s="3">
        <f t="shared" si="79"/>
        <v>2012</v>
      </c>
    </row>
    <row r="1785" spans="1:7" x14ac:dyDescent="0.3">
      <c r="A1785" s="3" t="s">
        <v>12</v>
      </c>
      <c r="B1785" s="3" t="s">
        <v>16</v>
      </c>
      <c r="C1785" s="12">
        <v>40944</v>
      </c>
      <c r="D1785" s="13">
        <v>46000</v>
      </c>
      <c r="E1785" s="3">
        <v>7</v>
      </c>
      <c r="F1785" s="3">
        <f t="shared" si="78"/>
        <v>6571.4285714285716</v>
      </c>
      <c r="G1785" s="3">
        <f t="shared" si="79"/>
        <v>2012</v>
      </c>
    </row>
    <row r="1786" spans="1:7" x14ac:dyDescent="0.3">
      <c r="A1786" s="3" t="s">
        <v>12</v>
      </c>
      <c r="B1786" s="3" t="s">
        <v>16</v>
      </c>
      <c r="C1786" s="12">
        <v>40945</v>
      </c>
      <c r="D1786" s="13">
        <v>8000</v>
      </c>
      <c r="E1786" s="3">
        <v>2</v>
      </c>
      <c r="F1786" s="3">
        <f t="shared" si="78"/>
        <v>4000</v>
      </c>
      <c r="G1786" s="3">
        <f t="shared" si="79"/>
        <v>2012</v>
      </c>
    </row>
    <row r="1787" spans="1:7" x14ac:dyDescent="0.3">
      <c r="A1787" s="3" t="s">
        <v>12</v>
      </c>
      <c r="B1787" s="3" t="s">
        <v>16</v>
      </c>
      <c r="C1787" s="12">
        <v>40949</v>
      </c>
      <c r="D1787" s="13">
        <v>27000</v>
      </c>
      <c r="E1787" s="3">
        <v>7</v>
      </c>
      <c r="F1787" s="3">
        <f t="shared" si="78"/>
        <v>3857.1428571428573</v>
      </c>
      <c r="G1787" s="3">
        <f t="shared" si="79"/>
        <v>2012</v>
      </c>
    </row>
    <row r="1788" spans="1:7" x14ac:dyDescent="0.3">
      <c r="A1788" s="3" t="s">
        <v>12</v>
      </c>
      <c r="B1788" s="3" t="s">
        <v>16</v>
      </c>
      <c r="C1788" s="12">
        <v>40951</v>
      </c>
      <c r="D1788" s="13">
        <v>27500</v>
      </c>
      <c r="E1788" s="3">
        <v>7</v>
      </c>
      <c r="F1788" s="3">
        <f t="shared" si="78"/>
        <v>3928.5714285714284</v>
      </c>
      <c r="G1788" s="3">
        <f t="shared" si="79"/>
        <v>2012</v>
      </c>
    </row>
    <row r="1789" spans="1:7" x14ac:dyDescent="0.3">
      <c r="A1789" s="3" t="s">
        <v>12</v>
      </c>
      <c r="B1789" s="3" t="s">
        <v>16</v>
      </c>
      <c r="C1789" s="12">
        <v>40952</v>
      </c>
      <c r="D1789" s="13">
        <v>1000</v>
      </c>
      <c r="E1789" s="3">
        <v>1</v>
      </c>
      <c r="F1789" s="3">
        <f t="shared" si="78"/>
        <v>1000</v>
      </c>
      <c r="G1789" s="3">
        <f t="shared" si="79"/>
        <v>2012</v>
      </c>
    </row>
    <row r="1790" spans="1:7" x14ac:dyDescent="0.3">
      <c r="A1790" s="3" t="s">
        <v>12</v>
      </c>
      <c r="B1790" s="3" t="s">
        <v>16</v>
      </c>
      <c r="C1790" s="12">
        <v>40955</v>
      </c>
      <c r="D1790" s="13">
        <v>40800</v>
      </c>
      <c r="E1790" s="3">
        <v>10</v>
      </c>
      <c r="F1790" s="3">
        <f t="shared" si="78"/>
        <v>4080</v>
      </c>
      <c r="G1790" s="3">
        <f t="shared" si="79"/>
        <v>2012</v>
      </c>
    </row>
    <row r="1791" spans="1:7" x14ac:dyDescent="0.3">
      <c r="A1791" s="3" t="s">
        <v>12</v>
      </c>
      <c r="B1791" s="3" t="s">
        <v>16</v>
      </c>
      <c r="C1791" s="12">
        <v>40962</v>
      </c>
      <c r="D1791" s="13">
        <v>28950</v>
      </c>
      <c r="E1791" s="3">
        <v>8</v>
      </c>
      <c r="F1791" s="3">
        <f t="shared" si="78"/>
        <v>3618.75</v>
      </c>
      <c r="G1791" s="3">
        <f t="shared" si="79"/>
        <v>2012</v>
      </c>
    </row>
    <row r="1792" spans="1:7" x14ac:dyDescent="0.3">
      <c r="A1792" s="3" t="s">
        <v>12</v>
      </c>
      <c r="B1792" s="3" t="s">
        <v>16</v>
      </c>
      <c r="C1792" s="12">
        <v>40963</v>
      </c>
      <c r="D1792" s="13">
        <v>23000</v>
      </c>
      <c r="E1792" s="3">
        <v>4</v>
      </c>
      <c r="F1792" s="3">
        <f t="shared" si="78"/>
        <v>5750</v>
      </c>
      <c r="G1792" s="3">
        <f t="shared" si="79"/>
        <v>2012</v>
      </c>
    </row>
    <row r="1793" spans="1:7" x14ac:dyDescent="0.3">
      <c r="A1793" s="3" t="s">
        <v>12</v>
      </c>
      <c r="B1793" s="3" t="s">
        <v>16</v>
      </c>
      <c r="C1793" s="12">
        <v>40971</v>
      </c>
      <c r="D1793" s="13">
        <v>3500</v>
      </c>
      <c r="E1793" s="3">
        <v>1</v>
      </c>
      <c r="F1793" s="3">
        <f t="shared" si="78"/>
        <v>3500</v>
      </c>
      <c r="G1793" s="3">
        <f t="shared" si="79"/>
        <v>2012</v>
      </c>
    </row>
    <row r="1794" spans="1:7" x14ac:dyDescent="0.3">
      <c r="A1794" s="3" t="s">
        <v>12</v>
      </c>
      <c r="B1794" s="3" t="s">
        <v>16</v>
      </c>
      <c r="C1794" s="12">
        <v>40972</v>
      </c>
      <c r="D1794" s="13">
        <v>11500</v>
      </c>
      <c r="E1794" s="3">
        <v>4</v>
      </c>
      <c r="F1794" s="3">
        <f t="shared" ref="F1794:F1857" si="80">D1794/E1794</f>
        <v>2875</v>
      </c>
      <c r="G1794" s="3">
        <f t="shared" si="79"/>
        <v>2012</v>
      </c>
    </row>
    <row r="1795" spans="1:7" x14ac:dyDescent="0.3">
      <c r="A1795" s="3" t="s">
        <v>12</v>
      </c>
      <c r="B1795" s="3" t="s">
        <v>16</v>
      </c>
      <c r="C1795" s="12">
        <v>40973</v>
      </c>
      <c r="D1795" s="13">
        <v>26500</v>
      </c>
      <c r="E1795" s="3">
        <v>8</v>
      </c>
      <c r="F1795" s="3">
        <f t="shared" si="80"/>
        <v>3312.5</v>
      </c>
      <c r="G1795" s="3">
        <f t="shared" ref="G1795:G1858" si="81">YEAR(C1795)</f>
        <v>2012</v>
      </c>
    </row>
    <row r="1796" spans="1:7" x14ac:dyDescent="0.3">
      <c r="A1796" s="3" t="s">
        <v>12</v>
      </c>
      <c r="B1796" s="3" t="s">
        <v>16</v>
      </c>
      <c r="C1796" s="12">
        <v>40974</v>
      </c>
      <c r="D1796" s="13">
        <v>10000</v>
      </c>
      <c r="E1796" s="3">
        <v>2</v>
      </c>
      <c r="F1796" s="3">
        <f t="shared" si="80"/>
        <v>5000</v>
      </c>
      <c r="G1796" s="3">
        <f t="shared" si="81"/>
        <v>2012</v>
      </c>
    </row>
    <row r="1797" spans="1:7" x14ac:dyDescent="0.3">
      <c r="A1797" s="3" t="s">
        <v>12</v>
      </c>
      <c r="B1797" s="3" t="s">
        <v>16</v>
      </c>
      <c r="C1797" s="12">
        <v>40978</v>
      </c>
      <c r="D1797" s="13">
        <v>51000</v>
      </c>
      <c r="E1797" s="3">
        <v>11</v>
      </c>
      <c r="F1797" s="3">
        <f t="shared" si="80"/>
        <v>4636.363636363636</v>
      </c>
      <c r="G1797" s="3">
        <f t="shared" si="81"/>
        <v>2012</v>
      </c>
    </row>
    <row r="1798" spans="1:7" x14ac:dyDescent="0.3">
      <c r="A1798" s="3" t="s">
        <v>12</v>
      </c>
      <c r="B1798" s="3" t="s">
        <v>16</v>
      </c>
      <c r="C1798" s="12">
        <v>40980</v>
      </c>
      <c r="D1798" s="13">
        <v>33500</v>
      </c>
      <c r="E1798" s="3">
        <v>6</v>
      </c>
      <c r="F1798" s="3">
        <f t="shared" si="80"/>
        <v>5583.333333333333</v>
      </c>
      <c r="G1798" s="3">
        <f t="shared" si="81"/>
        <v>2012</v>
      </c>
    </row>
    <row r="1799" spans="1:7" x14ac:dyDescent="0.3">
      <c r="A1799" s="3" t="s">
        <v>12</v>
      </c>
      <c r="B1799" s="3" t="s">
        <v>16</v>
      </c>
      <c r="C1799" s="12">
        <v>40981</v>
      </c>
      <c r="D1799" s="13">
        <v>10900</v>
      </c>
      <c r="E1799" s="3">
        <v>5</v>
      </c>
      <c r="F1799" s="3">
        <f t="shared" si="80"/>
        <v>2180</v>
      </c>
      <c r="G1799" s="3">
        <f t="shared" si="81"/>
        <v>2012</v>
      </c>
    </row>
    <row r="1800" spans="1:7" x14ac:dyDescent="0.3">
      <c r="A1800" s="3" t="s">
        <v>12</v>
      </c>
      <c r="B1800" s="3" t="s">
        <v>16</v>
      </c>
      <c r="C1800" s="12">
        <v>40984</v>
      </c>
      <c r="D1800" s="13">
        <v>18500</v>
      </c>
      <c r="E1800" s="3">
        <v>6</v>
      </c>
      <c r="F1800" s="3">
        <f t="shared" si="80"/>
        <v>3083.3333333333335</v>
      </c>
      <c r="G1800" s="3">
        <f t="shared" si="81"/>
        <v>2012</v>
      </c>
    </row>
    <row r="1801" spans="1:7" x14ac:dyDescent="0.3">
      <c r="A1801" s="3" t="s">
        <v>12</v>
      </c>
      <c r="B1801" s="3" t="s">
        <v>16</v>
      </c>
      <c r="C1801" s="12">
        <v>40985</v>
      </c>
      <c r="D1801" s="13">
        <v>24000</v>
      </c>
      <c r="E1801" s="3">
        <v>6</v>
      </c>
      <c r="F1801" s="3">
        <f t="shared" si="80"/>
        <v>4000</v>
      </c>
      <c r="G1801" s="3">
        <f t="shared" si="81"/>
        <v>2012</v>
      </c>
    </row>
    <row r="1802" spans="1:7" x14ac:dyDescent="0.3">
      <c r="A1802" s="3" t="s">
        <v>12</v>
      </c>
      <c r="B1802" s="3" t="s">
        <v>16</v>
      </c>
      <c r="C1802" s="12">
        <v>40986</v>
      </c>
      <c r="D1802" s="13">
        <v>3500</v>
      </c>
      <c r="E1802" s="3">
        <v>1</v>
      </c>
      <c r="F1802" s="3">
        <f t="shared" si="80"/>
        <v>3500</v>
      </c>
      <c r="G1802" s="3">
        <f t="shared" si="81"/>
        <v>2012</v>
      </c>
    </row>
    <row r="1803" spans="1:7" x14ac:dyDescent="0.3">
      <c r="A1803" s="3" t="s">
        <v>12</v>
      </c>
      <c r="B1803" s="3" t="s">
        <v>16</v>
      </c>
      <c r="C1803" s="12">
        <v>40987</v>
      </c>
      <c r="D1803" s="13">
        <v>5000</v>
      </c>
      <c r="E1803" s="3">
        <v>1</v>
      </c>
      <c r="F1803" s="3">
        <f t="shared" si="80"/>
        <v>5000</v>
      </c>
      <c r="G1803" s="3">
        <f t="shared" si="81"/>
        <v>2012</v>
      </c>
    </row>
    <row r="1804" spans="1:7" x14ac:dyDescent="0.3">
      <c r="A1804" s="3" t="s">
        <v>12</v>
      </c>
      <c r="B1804" s="3" t="s">
        <v>16</v>
      </c>
      <c r="C1804" s="12">
        <v>40988</v>
      </c>
      <c r="D1804" s="13">
        <v>26500</v>
      </c>
      <c r="E1804" s="3">
        <v>7</v>
      </c>
      <c r="F1804" s="3">
        <f t="shared" si="80"/>
        <v>3785.7142857142858</v>
      </c>
      <c r="G1804" s="3">
        <f t="shared" si="81"/>
        <v>2012</v>
      </c>
    </row>
    <row r="1805" spans="1:7" x14ac:dyDescent="0.3">
      <c r="A1805" s="3" t="s">
        <v>12</v>
      </c>
      <c r="B1805" s="3" t="s">
        <v>16</v>
      </c>
      <c r="C1805" s="12">
        <v>40994</v>
      </c>
      <c r="D1805" s="13">
        <v>15000</v>
      </c>
      <c r="E1805" s="3">
        <v>4</v>
      </c>
      <c r="F1805" s="3">
        <f t="shared" si="80"/>
        <v>3750</v>
      </c>
      <c r="G1805" s="3">
        <f t="shared" si="81"/>
        <v>2012</v>
      </c>
    </row>
    <row r="1806" spans="1:7" x14ac:dyDescent="0.3">
      <c r="A1806" s="3" t="s">
        <v>12</v>
      </c>
      <c r="B1806" s="3" t="s">
        <v>16</v>
      </c>
      <c r="C1806" s="12">
        <v>40995</v>
      </c>
      <c r="D1806" s="13">
        <v>28000</v>
      </c>
      <c r="E1806" s="3">
        <v>5</v>
      </c>
      <c r="F1806" s="3">
        <f t="shared" si="80"/>
        <v>5600</v>
      </c>
      <c r="G1806" s="3">
        <f t="shared" si="81"/>
        <v>2012</v>
      </c>
    </row>
    <row r="1807" spans="1:7" x14ac:dyDescent="0.3">
      <c r="A1807" s="3" t="s">
        <v>12</v>
      </c>
      <c r="B1807" s="3" t="s">
        <v>16</v>
      </c>
      <c r="C1807" s="12">
        <v>41002</v>
      </c>
      <c r="D1807" s="13">
        <v>6900</v>
      </c>
      <c r="E1807" s="3">
        <v>2</v>
      </c>
      <c r="F1807" s="3">
        <f t="shared" si="80"/>
        <v>3450</v>
      </c>
      <c r="G1807" s="3">
        <f t="shared" si="81"/>
        <v>2012</v>
      </c>
    </row>
    <row r="1808" spans="1:7" x14ac:dyDescent="0.3">
      <c r="A1808" s="3" t="s">
        <v>12</v>
      </c>
      <c r="B1808" s="3" t="s">
        <v>16</v>
      </c>
      <c r="C1808" s="12">
        <v>41005</v>
      </c>
      <c r="D1808" s="13">
        <v>3000</v>
      </c>
      <c r="E1808" s="3">
        <v>1</v>
      </c>
      <c r="F1808" s="3">
        <f t="shared" si="80"/>
        <v>3000</v>
      </c>
      <c r="G1808" s="3">
        <f t="shared" si="81"/>
        <v>2012</v>
      </c>
    </row>
    <row r="1809" spans="1:7" x14ac:dyDescent="0.3">
      <c r="A1809" s="3" t="s">
        <v>12</v>
      </c>
      <c r="B1809" s="3" t="s">
        <v>16</v>
      </c>
      <c r="C1809" s="12">
        <v>41006</v>
      </c>
      <c r="D1809" s="13">
        <v>6000</v>
      </c>
      <c r="E1809" s="3">
        <v>2</v>
      </c>
      <c r="F1809" s="3">
        <f t="shared" si="80"/>
        <v>3000</v>
      </c>
      <c r="G1809" s="3">
        <f t="shared" si="81"/>
        <v>2012</v>
      </c>
    </row>
    <row r="1810" spans="1:7" x14ac:dyDescent="0.3">
      <c r="A1810" s="3" t="s">
        <v>12</v>
      </c>
      <c r="B1810" s="3" t="s">
        <v>16</v>
      </c>
      <c r="C1810" s="12">
        <v>41007</v>
      </c>
      <c r="D1810" s="13">
        <v>19000</v>
      </c>
      <c r="E1810" s="3">
        <v>5</v>
      </c>
      <c r="F1810" s="3">
        <f t="shared" si="80"/>
        <v>3800</v>
      </c>
      <c r="G1810" s="3">
        <f t="shared" si="81"/>
        <v>2012</v>
      </c>
    </row>
    <row r="1811" spans="1:7" x14ac:dyDescent="0.3">
      <c r="A1811" s="3" t="s">
        <v>12</v>
      </c>
      <c r="B1811" s="3" t="s">
        <v>16</v>
      </c>
      <c r="C1811" s="12">
        <v>41009</v>
      </c>
      <c r="D1811" s="13">
        <v>20000</v>
      </c>
      <c r="E1811" s="3">
        <v>6</v>
      </c>
      <c r="F1811" s="3">
        <f t="shared" si="80"/>
        <v>3333.3333333333335</v>
      </c>
      <c r="G1811" s="3">
        <f t="shared" si="81"/>
        <v>2012</v>
      </c>
    </row>
    <row r="1812" spans="1:7" x14ac:dyDescent="0.3">
      <c r="A1812" s="3" t="s">
        <v>12</v>
      </c>
      <c r="B1812" s="3" t="s">
        <v>16</v>
      </c>
      <c r="C1812" s="12">
        <v>41012</v>
      </c>
      <c r="D1812" s="13">
        <v>13000</v>
      </c>
      <c r="E1812" s="3">
        <v>6</v>
      </c>
      <c r="F1812" s="3">
        <f t="shared" si="80"/>
        <v>2166.6666666666665</v>
      </c>
      <c r="G1812" s="3">
        <f t="shared" si="81"/>
        <v>2012</v>
      </c>
    </row>
    <row r="1813" spans="1:7" x14ac:dyDescent="0.3">
      <c r="A1813" s="3" t="s">
        <v>12</v>
      </c>
      <c r="B1813" s="3" t="s">
        <v>16</v>
      </c>
      <c r="C1813" s="12">
        <v>41013</v>
      </c>
      <c r="D1813" s="13">
        <v>14000</v>
      </c>
      <c r="E1813" s="3">
        <v>2</v>
      </c>
      <c r="F1813" s="3">
        <f t="shared" si="80"/>
        <v>7000</v>
      </c>
      <c r="G1813" s="3">
        <f t="shared" si="81"/>
        <v>2012</v>
      </c>
    </row>
    <row r="1814" spans="1:7" x14ac:dyDescent="0.3">
      <c r="A1814" s="3" t="s">
        <v>12</v>
      </c>
      <c r="B1814" s="3" t="s">
        <v>16</v>
      </c>
      <c r="C1814" s="12">
        <v>41014</v>
      </c>
      <c r="D1814" s="13">
        <v>17500</v>
      </c>
      <c r="E1814" s="3">
        <v>6</v>
      </c>
      <c r="F1814" s="3">
        <f t="shared" si="80"/>
        <v>2916.6666666666665</v>
      </c>
      <c r="G1814" s="3">
        <f t="shared" si="81"/>
        <v>2012</v>
      </c>
    </row>
    <row r="1815" spans="1:7" x14ac:dyDescent="0.3">
      <c r="A1815" s="3" t="s">
        <v>12</v>
      </c>
      <c r="B1815" s="3" t="s">
        <v>16</v>
      </c>
      <c r="C1815" s="12">
        <v>41015</v>
      </c>
      <c r="D1815" s="13">
        <v>12000</v>
      </c>
      <c r="E1815" s="3">
        <v>4</v>
      </c>
      <c r="F1815" s="3">
        <f t="shared" si="80"/>
        <v>3000</v>
      </c>
      <c r="G1815" s="3">
        <f t="shared" si="81"/>
        <v>2012</v>
      </c>
    </row>
    <row r="1816" spans="1:7" x14ac:dyDescent="0.3">
      <c r="A1816" s="3" t="s">
        <v>12</v>
      </c>
      <c r="B1816" s="3" t="s">
        <v>16</v>
      </c>
      <c r="C1816" s="12">
        <v>41016</v>
      </c>
      <c r="D1816" s="13">
        <v>12600</v>
      </c>
      <c r="E1816" s="3">
        <v>4</v>
      </c>
      <c r="F1816" s="3">
        <f t="shared" si="80"/>
        <v>3150</v>
      </c>
      <c r="G1816" s="3">
        <f t="shared" si="81"/>
        <v>2012</v>
      </c>
    </row>
    <row r="1817" spans="1:7" x14ac:dyDescent="0.3">
      <c r="A1817" s="3" t="s">
        <v>12</v>
      </c>
      <c r="B1817" s="3" t="s">
        <v>16</v>
      </c>
      <c r="C1817" s="12">
        <v>41019</v>
      </c>
      <c r="D1817" s="13">
        <v>12000</v>
      </c>
      <c r="E1817" s="3">
        <v>4</v>
      </c>
      <c r="F1817" s="3">
        <f t="shared" si="80"/>
        <v>3000</v>
      </c>
      <c r="G1817" s="3">
        <f t="shared" si="81"/>
        <v>2012</v>
      </c>
    </row>
    <row r="1818" spans="1:7" x14ac:dyDescent="0.3">
      <c r="A1818" s="3" t="s">
        <v>12</v>
      </c>
      <c r="B1818" s="3" t="s">
        <v>16</v>
      </c>
      <c r="C1818" s="12">
        <v>41021</v>
      </c>
      <c r="D1818" s="13">
        <v>4000</v>
      </c>
      <c r="E1818" s="3">
        <v>1</v>
      </c>
      <c r="F1818" s="3">
        <f t="shared" si="80"/>
        <v>4000</v>
      </c>
      <c r="G1818" s="3">
        <f t="shared" si="81"/>
        <v>2012</v>
      </c>
    </row>
    <row r="1819" spans="1:7" x14ac:dyDescent="0.3">
      <c r="A1819" s="3" t="s">
        <v>12</v>
      </c>
      <c r="B1819" s="3" t="s">
        <v>16</v>
      </c>
      <c r="C1819" s="12">
        <v>41023</v>
      </c>
      <c r="D1819" s="13">
        <v>4000</v>
      </c>
      <c r="E1819" s="3">
        <v>2</v>
      </c>
      <c r="F1819" s="3">
        <f t="shared" si="80"/>
        <v>2000</v>
      </c>
      <c r="G1819" s="3">
        <f t="shared" si="81"/>
        <v>2012</v>
      </c>
    </row>
    <row r="1820" spans="1:7" x14ac:dyDescent="0.3">
      <c r="A1820" s="3" t="s">
        <v>12</v>
      </c>
      <c r="B1820" s="3" t="s">
        <v>16</v>
      </c>
      <c r="C1820" s="12">
        <v>41026</v>
      </c>
      <c r="D1820" s="13">
        <v>11000</v>
      </c>
      <c r="E1820" s="3">
        <v>3</v>
      </c>
      <c r="F1820" s="3">
        <f t="shared" si="80"/>
        <v>3666.6666666666665</v>
      </c>
      <c r="G1820" s="3">
        <f t="shared" si="81"/>
        <v>2012</v>
      </c>
    </row>
    <row r="1821" spans="1:7" x14ac:dyDescent="0.3">
      <c r="A1821" s="3" t="s">
        <v>12</v>
      </c>
      <c r="B1821" s="3" t="s">
        <v>16</v>
      </c>
      <c r="C1821" s="12">
        <v>41033</v>
      </c>
      <c r="D1821" s="13">
        <v>7000</v>
      </c>
      <c r="E1821" s="3">
        <v>3</v>
      </c>
      <c r="F1821" s="3">
        <f t="shared" si="80"/>
        <v>2333.3333333333335</v>
      </c>
      <c r="G1821" s="3">
        <f t="shared" si="81"/>
        <v>2012</v>
      </c>
    </row>
    <row r="1822" spans="1:7" x14ac:dyDescent="0.3">
      <c r="A1822" s="3" t="s">
        <v>12</v>
      </c>
      <c r="B1822" s="3" t="s">
        <v>16</v>
      </c>
      <c r="C1822" s="12">
        <v>41034</v>
      </c>
      <c r="D1822" s="13">
        <v>6700</v>
      </c>
      <c r="E1822" s="3">
        <v>3</v>
      </c>
      <c r="F1822" s="3">
        <f t="shared" si="80"/>
        <v>2233.3333333333335</v>
      </c>
      <c r="G1822" s="3">
        <f t="shared" si="81"/>
        <v>2012</v>
      </c>
    </row>
    <row r="1823" spans="1:7" x14ac:dyDescent="0.3">
      <c r="A1823" s="3" t="s">
        <v>12</v>
      </c>
      <c r="B1823" s="3" t="s">
        <v>16</v>
      </c>
      <c r="C1823" s="12">
        <v>41035</v>
      </c>
      <c r="D1823" s="13">
        <v>3000</v>
      </c>
      <c r="E1823" s="3">
        <v>1</v>
      </c>
      <c r="F1823" s="3">
        <f t="shared" si="80"/>
        <v>3000</v>
      </c>
      <c r="G1823" s="3">
        <f t="shared" si="81"/>
        <v>2012</v>
      </c>
    </row>
    <row r="1824" spans="1:7" x14ac:dyDescent="0.3">
      <c r="A1824" s="3" t="s">
        <v>12</v>
      </c>
      <c r="B1824" s="3" t="s">
        <v>16</v>
      </c>
      <c r="C1824" s="12">
        <v>41041</v>
      </c>
      <c r="D1824" s="13">
        <v>41000</v>
      </c>
      <c r="E1824" s="3">
        <v>8</v>
      </c>
      <c r="F1824" s="3">
        <f t="shared" si="80"/>
        <v>5125</v>
      </c>
      <c r="G1824" s="3">
        <f t="shared" si="81"/>
        <v>2012</v>
      </c>
    </row>
    <row r="1825" spans="1:7" x14ac:dyDescent="0.3">
      <c r="A1825" s="3" t="s">
        <v>12</v>
      </c>
      <c r="B1825" s="3" t="s">
        <v>16</v>
      </c>
      <c r="C1825" s="12">
        <v>41042</v>
      </c>
      <c r="D1825" s="13">
        <v>5000</v>
      </c>
      <c r="E1825" s="3">
        <v>2</v>
      </c>
      <c r="F1825" s="3">
        <f t="shared" si="80"/>
        <v>2500</v>
      </c>
      <c r="G1825" s="3">
        <f t="shared" si="81"/>
        <v>2012</v>
      </c>
    </row>
    <row r="1826" spans="1:7" x14ac:dyDescent="0.3">
      <c r="A1826" s="3" t="s">
        <v>12</v>
      </c>
      <c r="B1826" s="3" t="s">
        <v>16</v>
      </c>
      <c r="C1826" s="12">
        <v>41044</v>
      </c>
      <c r="D1826" s="13">
        <v>31000</v>
      </c>
      <c r="E1826" s="3">
        <v>8</v>
      </c>
      <c r="F1826" s="3">
        <f t="shared" si="80"/>
        <v>3875</v>
      </c>
      <c r="G1826" s="3">
        <f t="shared" si="81"/>
        <v>2012</v>
      </c>
    </row>
    <row r="1827" spans="1:7" x14ac:dyDescent="0.3">
      <c r="A1827" s="3" t="s">
        <v>12</v>
      </c>
      <c r="B1827" s="3" t="s">
        <v>16</v>
      </c>
      <c r="C1827" s="12">
        <v>41049</v>
      </c>
      <c r="D1827" s="13">
        <v>35909.67</v>
      </c>
      <c r="E1827" s="3">
        <v>8</v>
      </c>
      <c r="F1827" s="3">
        <f t="shared" si="80"/>
        <v>4488.7087499999998</v>
      </c>
      <c r="G1827" s="3">
        <f t="shared" si="81"/>
        <v>2012</v>
      </c>
    </row>
    <row r="1828" spans="1:7" x14ac:dyDescent="0.3">
      <c r="A1828" s="3" t="s">
        <v>12</v>
      </c>
      <c r="B1828" s="3" t="s">
        <v>16</v>
      </c>
      <c r="C1828" s="12">
        <v>41050</v>
      </c>
      <c r="D1828" s="13">
        <v>10000</v>
      </c>
      <c r="E1828" s="3">
        <v>3</v>
      </c>
      <c r="F1828" s="3">
        <f t="shared" si="80"/>
        <v>3333.3333333333335</v>
      </c>
      <c r="G1828" s="3">
        <f t="shared" si="81"/>
        <v>2012</v>
      </c>
    </row>
    <row r="1829" spans="1:7" x14ac:dyDescent="0.3">
      <c r="A1829" s="3" t="s">
        <v>12</v>
      </c>
      <c r="B1829" s="3" t="s">
        <v>16</v>
      </c>
      <c r="C1829" s="12">
        <v>41051</v>
      </c>
      <c r="D1829" s="13">
        <v>24000</v>
      </c>
      <c r="E1829" s="3">
        <v>6</v>
      </c>
      <c r="F1829" s="3">
        <f t="shared" si="80"/>
        <v>4000</v>
      </c>
      <c r="G1829" s="3">
        <f t="shared" si="81"/>
        <v>2012</v>
      </c>
    </row>
    <row r="1830" spans="1:7" x14ac:dyDescent="0.3">
      <c r="A1830" s="3" t="s">
        <v>12</v>
      </c>
      <c r="B1830" s="3" t="s">
        <v>16</v>
      </c>
      <c r="C1830" s="12">
        <v>41054</v>
      </c>
      <c r="D1830" s="13">
        <v>16000</v>
      </c>
      <c r="E1830" s="3">
        <v>6</v>
      </c>
      <c r="F1830" s="3">
        <f t="shared" si="80"/>
        <v>2666.6666666666665</v>
      </c>
      <c r="G1830" s="3">
        <f t="shared" si="81"/>
        <v>2012</v>
      </c>
    </row>
    <row r="1831" spans="1:7" x14ac:dyDescent="0.3">
      <c r="A1831" s="3" t="s">
        <v>12</v>
      </c>
      <c r="B1831" s="3" t="s">
        <v>16</v>
      </c>
      <c r="C1831" s="12">
        <v>41070</v>
      </c>
      <c r="D1831" s="13">
        <v>12000</v>
      </c>
      <c r="E1831" s="3">
        <v>2</v>
      </c>
      <c r="F1831" s="3">
        <f t="shared" si="80"/>
        <v>6000</v>
      </c>
      <c r="G1831" s="3">
        <f t="shared" si="81"/>
        <v>2012</v>
      </c>
    </row>
    <row r="1832" spans="1:7" x14ac:dyDescent="0.3">
      <c r="A1832" s="3" t="s">
        <v>12</v>
      </c>
      <c r="B1832" s="3" t="s">
        <v>16</v>
      </c>
      <c r="C1832" s="12">
        <v>41072</v>
      </c>
      <c r="D1832" s="13">
        <v>13000</v>
      </c>
      <c r="E1832" s="3">
        <v>3</v>
      </c>
      <c r="F1832" s="3">
        <f t="shared" si="80"/>
        <v>4333.333333333333</v>
      </c>
      <c r="G1832" s="3">
        <f t="shared" si="81"/>
        <v>2012</v>
      </c>
    </row>
    <row r="1833" spans="1:7" x14ac:dyDescent="0.3">
      <c r="A1833" s="3" t="s">
        <v>12</v>
      </c>
      <c r="B1833" s="3" t="s">
        <v>16</v>
      </c>
      <c r="C1833" s="12">
        <v>41075</v>
      </c>
      <c r="D1833" s="13">
        <v>3000</v>
      </c>
      <c r="E1833" s="3">
        <v>2</v>
      </c>
      <c r="F1833" s="3">
        <f t="shared" si="80"/>
        <v>1500</v>
      </c>
      <c r="G1833" s="3">
        <f t="shared" si="81"/>
        <v>2012</v>
      </c>
    </row>
    <row r="1834" spans="1:7" x14ac:dyDescent="0.3">
      <c r="A1834" s="3" t="s">
        <v>12</v>
      </c>
      <c r="B1834" s="3" t="s">
        <v>16</v>
      </c>
      <c r="C1834" s="12">
        <v>41076</v>
      </c>
      <c r="D1834" s="13">
        <v>12500</v>
      </c>
      <c r="E1834" s="3">
        <v>3</v>
      </c>
      <c r="F1834" s="3">
        <f t="shared" si="80"/>
        <v>4166.666666666667</v>
      </c>
      <c r="G1834" s="3">
        <f t="shared" si="81"/>
        <v>2012</v>
      </c>
    </row>
    <row r="1835" spans="1:7" x14ac:dyDescent="0.3">
      <c r="A1835" s="3" t="s">
        <v>12</v>
      </c>
      <c r="B1835" s="3" t="s">
        <v>16</v>
      </c>
      <c r="C1835" s="12">
        <v>41077</v>
      </c>
      <c r="D1835" s="13">
        <v>5000</v>
      </c>
      <c r="E1835" s="3">
        <v>1</v>
      </c>
      <c r="F1835" s="3">
        <f t="shared" si="80"/>
        <v>5000</v>
      </c>
      <c r="G1835" s="3">
        <f t="shared" si="81"/>
        <v>2012</v>
      </c>
    </row>
    <row r="1836" spans="1:7" x14ac:dyDescent="0.3">
      <c r="A1836" s="3" t="s">
        <v>12</v>
      </c>
      <c r="B1836" s="3" t="s">
        <v>16</v>
      </c>
      <c r="C1836" s="12">
        <v>41079</v>
      </c>
      <c r="D1836" s="13">
        <v>17600</v>
      </c>
      <c r="E1836" s="3">
        <v>8</v>
      </c>
      <c r="F1836" s="3">
        <f t="shared" si="80"/>
        <v>2200</v>
      </c>
      <c r="G1836" s="3">
        <f t="shared" si="81"/>
        <v>2012</v>
      </c>
    </row>
    <row r="1837" spans="1:7" x14ac:dyDescent="0.3">
      <c r="A1837" s="3" t="s">
        <v>12</v>
      </c>
      <c r="B1837" s="3" t="s">
        <v>16</v>
      </c>
      <c r="C1837" s="12">
        <v>41082</v>
      </c>
      <c r="D1837" s="13">
        <v>37500</v>
      </c>
      <c r="E1837" s="3">
        <v>8</v>
      </c>
      <c r="F1837" s="3">
        <f t="shared" si="80"/>
        <v>4687.5</v>
      </c>
      <c r="G1837" s="3">
        <f t="shared" si="81"/>
        <v>2012</v>
      </c>
    </row>
    <row r="1838" spans="1:7" x14ac:dyDescent="0.3">
      <c r="A1838" s="3" t="s">
        <v>12</v>
      </c>
      <c r="B1838" s="3" t="s">
        <v>16</v>
      </c>
      <c r="C1838" s="12">
        <v>41083</v>
      </c>
      <c r="D1838" s="13">
        <v>5000</v>
      </c>
      <c r="E1838" s="3">
        <v>1</v>
      </c>
      <c r="F1838" s="3">
        <f t="shared" si="80"/>
        <v>5000</v>
      </c>
      <c r="G1838" s="3">
        <f t="shared" si="81"/>
        <v>2012</v>
      </c>
    </row>
    <row r="1839" spans="1:7" x14ac:dyDescent="0.3">
      <c r="A1839" s="3" t="s">
        <v>12</v>
      </c>
      <c r="B1839" s="3" t="s">
        <v>16</v>
      </c>
      <c r="C1839" s="12">
        <v>41084</v>
      </c>
      <c r="D1839" s="13">
        <v>6300</v>
      </c>
      <c r="E1839" s="3">
        <v>4</v>
      </c>
      <c r="F1839" s="3">
        <f t="shared" si="80"/>
        <v>1575</v>
      </c>
      <c r="G1839" s="3">
        <f t="shared" si="81"/>
        <v>2012</v>
      </c>
    </row>
    <row r="1840" spans="1:7" x14ac:dyDescent="0.3">
      <c r="A1840" s="3" t="s">
        <v>12</v>
      </c>
      <c r="B1840" s="3" t="s">
        <v>16</v>
      </c>
      <c r="C1840" s="12">
        <v>41086</v>
      </c>
      <c r="D1840" s="13">
        <v>8000</v>
      </c>
      <c r="E1840" s="3">
        <v>2</v>
      </c>
      <c r="F1840" s="3">
        <f t="shared" si="80"/>
        <v>4000</v>
      </c>
      <c r="G1840" s="3">
        <f t="shared" si="81"/>
        <v>2012</v>
      </c>
    </row>
    <row r="1841" spans="1:7" x14ac:dyDescent="0.3">
      <c r="A1841" s="3" t="s">
        <v>12</v>
      </c>
      <c r="B1841" s="3" t="s">
        <v>16</v>
      </c>
      <c r="C1841" s="12">
        <v>41089</v>
      </c>
      <c r="D1841" s="13">
        <v>1000</v>
      </c>
      <c r="E1841" s="3">
        <v>1</v>
      </c>
      <c r="F1841" s="3">
        <f t="shared" si="80"/>
        <v>1000</v>
      </c>
      <c r="G1841" s="3">
        <f t="shared" si="81"/>
        <v>2012</v>
      </c>
    </row>
    <row r="1842" spans="1:7" x14ac:dyDescent="0.3">
      <c r="A1842" s="3" t="s">
        <v>12</v>
      </c>
      <c r="B1842" s="3" t="s">
        <v>16</v>
      </c>
      <c r="C1842" s="12">
        <v>41090</v>
      </c>
      <c r="D1842" s="13">
        <v>9500</v>
      </c>
      <c r="E1842" s="3">
        <v>3</v>
      </c>
      <c r="F1842" s="3">
        <f t="shared" si="80"/>
        <v>3166.6666666666665</v>
      </c>
      <c r="G1842" s="3">
        <f t="shared" si="81"/>
        <v>2012</v>
      </c>
    </row>
    <row r="1843" spans="1:7" x14ac:dyDescent="0.3">
      <c r="A1843" s="3" t="s">
        <v>12</v>
      </c>
      <c r="B1843" s="3" t="s">
        <v>16</v>
      </c>
      <c r="C1843" s="12">
        <v>41093</v>
      </c>
      <c r="D1843" s="13">
        <v>3200</v>
      </c>
      <c r="E1843" s="3">
        <v>2</v>
      </c>
      <c r="F1843" s="3">
        <f t="shared" si="80"/>
        <v>1600</v>
      </c>
      <c r="G1843" s="3">
        <f t="shared" si="81"/>
        <v>2012</v>
      </c>
    </row>
    <row r="1844" spans="1:7" x14ac:dyDescent="0.3">
      <c r="A1844" s="3" t="s">
        <v>12</v>
      </c>
      <c r="B1844" s="3" t="s">
        <v>16</v>
      </c>
      <c r="C1844" s="12">
        <v>41097</v>
      </c>
      <c r="D1844" s="13">
        <v>4000</v>
      </c>
      <c r="E1844" s="3">
        <v>2</v>
      </c>
      <c r="F1844" s="3">
        <f t="shared" si="80"/>
        <v>2000</v>
      </c>
      <c r="G1844" s="3">
        <f t="shared" si="81"/>
        <v>2012</v>
      </c>
    </row>
    <row r="1845" spans="1:7" x14ac:dyDescent="0.3">
      <c r="A1845" s="3" t="s">
        <v>12</v>
      </c>
      <c r="B1845" s="3" t="s">
        <v>16</v>
      </c>
      <c r="C1845" s="12">
        <v>41100</v>
      </c>
      <c r="D1845" s="13">
        <v>36000</v>
      </c>
      <c r="E1845" s="3">
        <v>10</v>
      </c>
      <c r="F1845" s="3">
        <f t="shared" si="80"/>
        <v>3600</v>
      </c>
      <c r="G1845" s="3">
        <f t="shared" si="81"/>
        <v>2012</v>
      </c>
    </row>
    <row r="1846" spans="1:7" x14ac:dyDescent="0.3">
      <c r="A1846" s="3" t="s">
        <v>12</v>
      </c>
      <c r="B1846" s="3" t="s">
        <v>16</v>
      </c>
      <c r="C1846" s="12">
        <v>41103</v>
      </c>
      <c r="D1846" s="13">
        <v>15000</v>
      </c>
      <c r="E1846" s="3">
        <v>2</v>
      </c>
      <c r="F1846" s="3">
        <f t="shared" si="80"/>
        <v>7500</v>
      </c>
      <c r="G1846" s="3">
        <f t="shared" si="81"/>
        <v>2012</v>
      </c>
    </row>
    <row r="1847" spans="1:7" x14ac:dyDescent="0.3">
      <c r="A1847" s="3" t="s">
        <v>12</v>
      </c>
      <c r="B1847" s="3" t="s">
        <v>16</v>
      </c>
      <c r="C1847" s="12">
        <v>41104</v>
      </c>
      <c r="D1847" s="13">
        <v>25000</v>
      </c>
      <c r="E1847" s="3">
        <v>8</v>
      </c>
      <c r="F1847" s="3">
        <f t="shared" si="80"/>
        <v>3125</v>
      </c>
      <c r="G1847" s="3">
        <f t="shared" si="81"/>
        <v>2012</v>
      </c>
    </row>
    <row r="1848" spans="1:7" x14ac:dyDescent="0.3">
      <c r="A1848" s="3" t="s">
        <v>12</v>
      </c>
      <c r="B1848" s="3" t="s">
        <v>16</v>
      </c>
      <c r="C1848" s="12">
        <v>41105</v>
      </c>
      <c r="D1848" s="13">
        <v>7000</v>
      </c>
      <c r="E1848" s="3">
        <v>2</v>
      </c>
      <c r="F1848" s="3">
        <f t="shared" si="80"/>
        <v>3500</v>
      </c>
      <c r="G1848" s="3">
        <f t="shared" si="81"/>
        <v>2012</v>
      </c>
    </row>
    <row r="1849" spans="1:7" x14ac:dyDescent="0.3">
      <c r="A1849" s="3" t="s">
        <v>12</v>
      </c>
      <c r="B1849" s="3" t="s">
        <v>16</v>
      </c>
      <c r="C1849" s="12">
        <v>41107</v>
      </c>
      <c r="D1849" s="13">
        <v>23300</v>
      </c>
      <c r="E1849" s="3">
        <v>7</v>
      </c>
      <c r="F1849" s="3">
        <f t="shared" si="80"/>
        <v>3328.5714285714284</v>
      </c>
      <c r="G1849" s="3">
        <f t="shared" si="81"/>
        <v>2012</v>
      </c>
    </row>
    <row r="1850" spans="1:7" x14ac:dyDescent="0.3">
      <c r="A1850" s="3" t="s">
        <v>12</v>
      </c>
      <c r="B1850" s="3" t="s">
        <v>16</v>
      </c>
      <c r="C1850" s="12">
        <v>41110</v>
      </c>
      <c r="D1850" s="13">
        <v>8000</v>
      </c>
      <c r="E1850" s="3">
        <v>3</v>
      </c>
      <c r="F1850" s="3">
        <f t="shared" si="80"/>
        <v>2666.6666666666665</v>
      </c>
      <c r="G1850" s="3">
        <f t="shared" si="81"/>
        <v>2012</v>
      </c>
    </row>
    <row r="1851" spans="1:7" x14ac:dyDescent="0.3">
      <c r="A1851" s="3" t="s">
        <v>12</v>
      </c>
      <c r="B1851" s="3" t="s">
        <v>16</v>
      </c>
      <c r="C1851" s="12">
        <v>41111</v>
      </c>
      <c r="D1851" s="13">
        <v>7000</v>
      </c>
      <c r="E1851" s="3">
        <v>2</v>
      </c>
      <c r="F1851" s="3">
        <f t="shared" si="80"/>
        <v>3500</v>
      </c>
      <c r="G1851" s="3">
        <f t="shared" si="81"/>
        <v>2012</v>
      </c>
    </row>
    <row r="1852" spans="1:7" x14ac:dyDescent="0.3">
      <c r="A1852" s="3" t="s">
        <v>12</v>
      </c>
      <c r="B1852" s="3" t="s">
        <v>16</v>
      </c>
      <c r="C1852" s="12">
        <v>41112</v>
      </c>
      <c r="D1852" s="13">
        <v>8000</v>
      </c>
      <c r="E1852" s="3">
        <v>3</v>
      </c>
      <c r="F1852" s="3">
        <f t="shared" si="80"/>
        <v>2666.6666666666665</v>
      </c>
      <c r="G1852" s="3">
        <f t="shared" si="81"/>
        <v>2012</v>
      </c>
    </row>
    <row r="1853" spans="1:7" x14ac:dyDescent="0.3">
      <c r="A1853" s="3" t="s">
        <v>12</v>
      </c>
      <c r="B1853" s="3" t="s">
        <v>16</v>
      </c>
      <c r="C1853" s="12">
        <v>41113</v>
      </c>
      <c r="D1853" s="13">
        <v>3000</v>
      </c>
      <c r="E1853" s="3">
        <v>2</v>
      </c>
      <c r="F1853" s="3">
        <f t="shared" si="80"/>
        <v>1500</v>
      </c>
      <c r="G1853" s="3">
        <f t="shared" si="81"/>
        <v>2012</v>
      </c>
    </row>
    <row r="1854" spans="1:7" x14ac:dyDescent="0.3">
      <c r="A1854" s="3" t="s">
        <v>12</v>
      </c>
      <c r="B1854" s="3" t="s">
        <v>16</v>
      </c>
      <c r="C1854" s="12">
        <v>41114</v>
      </c>
      <c r="D1854" s="13">
        <v>13500</v>
      </c>
      <c r="E1854" s="3">
        <v>5</v>
      </c>
      <c r="F1854" s="3">
        <f t="shared" si="80"/>
        <v>2700</v>
      </c>
      <c r="G1854" s="3">
        <f t="shared" si="81"/>
        <v>2012</v>
      </c>
    </row>
    <row r="1855" spans="1:7" x14ac:dyDescent="0.3">
      <c r="A1855" s="3" t="s">
        <v>12</v>
      </c>
      <c r="B1855" s="3" t="s">
        <v>16</v>
      </c>
      <c r="C1855" s="12">
        <v>41117</v>
      </c>
      <c r="D1855" s="13">
        <v>13500</v>
      </c>
      <c r="E1855" s="3">
        <v>3</v>
      </c>
      <c r="F1855" s="3">
        <f t="shared" si="80"/>
        <v>4500</v>
      </c>
      <c r="G1855" s="3">
        <f t="shared" si="81"/>
        <v>2012</v>
      </c>
    </row>
    <row r="1856" spans="1:7" x14ac:dyDescent="0.3">
      <c r="A1856" s="3" t="s">
        <v>12</v>
      </c>
      <c r="B1856" s="3" t="s">
        <v>16</v>
      </c>
      <c r="C1856" s="12">
        <v>41124</v>
      </c>
      <c r="D1856" s="13">
        <v>4000</v>
      </c>
      <c r="E1856" s="3">
        <v>1</v>
      </c>
      <c r="F1856" s="3">
        <f t="shared" si="80"/>
        <v>4000</v>
      </c>
      <c r="G1856" s="3">
        <f t="shared" si="81"/>
        <v>2012</v>
      </c>
    </row>
    <row r="1857" spans="1:7" x14ac:dyDescent="0.3">
      <c r="A1857" s="3" t="s">
        <v>12</v>
      </c>
      <c r="B1857" s="3" t="s">
        <v>16</v>
      </c>
      <c r="C1857" s="12">
        <v>41126</v>
      </c>
      <c r="D1857" s="13">
        <v>15000</v>
      </c>
      <c r="E1857" s="3">
        <v>4</v>
      </c>
      <c r="F1857" s="3">
        <f t="shared" si="80"/>
        <v>3750</v>
      </c>
      <c r="G1857" s="3">
        <f t="shared" si="81"/>
        <v>2012</v>
      </c>
    </row>
    <row r="1858" spans="1:7" x14ac:dyDescent="0.3">
      <c r="A1858" s="3" t="s">
        <v>12</v>
      </c>
      <c r="B1858" s="3" t="s">
        <v>16</v>
      </c>
      <c r="C1858" s="12">
        <v>41131</v>
      </c>
      <c r="D1858" s="13">
        <v>3000</v>
      </c>
      <c r="E1858" s="3">
        <v>1</v>
      </c>
      <c r="F1858" s="3">
        <f t="shared" ref="F1858:F1921" si="82">D1858/E1858</f>
        <v>3000</v>
      </c>
      <c r="G1858" s="3">
        <f t="shared" si="81"/>
        <v>2012</v>
      </c>
    </row>
    <row r="1859" spans="1:7" x14ac:dyDescent="0.3">
      <c r="A1859" s="3" t="s">
        <v>12</v>
      </c>
      <c r="B1859" s="3" t="s">
        <v>16</v>
      </c>
      <c r="C1859" s="12">
        <v>41133</v>
      </c>
      <c r="D1859" s="13">
        <v>30000</v>
      </c>
      <c r="E1859" s="3">
        <v>5</v>
      </c>
      <c r="F1859" s="3">
        <f t="shared" si="82"/>
        <v>6000</v>
      </c>
      <c r="G1859" s="3">
        <f t="shared" ref="G1859:G1922" si="83">YEAR(C1859)</f>
        <v>2012</v>
      </c>
    </row>
    <row r="1860" spans="1:7" x14ac:dyDescent="0.3">
      <c r="A1860" s="3" t="s">
        <v>12</v>
      </c>
      <c r="B1860" s="3" t="s">
        <v>16</v>
      </c>
      <c r="C1860" s="12">
        <v>41135</v>
      </c>
      <c r="D1860" s="13">
        <v>12000</v>
      </c>
      <c r="E1860" s="3">
        <v>3</v>
      </c>
      <c r="F1860" s="3">
        <f t="shared" si="82"/>
        <v>4000</v>
      </c>
      <c r="G1860" s="3">
        <f t="shared" si="83"/>
        <v>2012</v>
      </c>
    </row>
    <row r="1861" spans="1:7" x14ac:dyDescent="0.3">
      <c r="A1861" s="3" t="s">
        <v>12</v>
      </c>
      <c r="B1861" s="3" t="s">
        <v>16</v>
      </c>
      <c r="C1861" s="12">
        <v>41138</v>
      </c>
      <c r="D1861" s="13">
        <v>13000</v>
      </c>
      <c r="E1861" s="3">
        <v>4</v>
      </c>
      <c r="F1861" s="3">
        <f t="shared" si="82"/>
        <v>3250</v>
      </c>
      <c r="G1861" s="3">
        <f t="shared" si="83"/>
        <v>2012</v>
      </c>
    </row>
    <row r="1862" spans="1:7" x14ac:dyDescent="0.3">
      <c r="A1862" s="3" t="s">
        <v>12</v>
      </c>
      <c r="B1862" s="3" t="s">
        <v>16</v>
      </c>
      <c r="C1862" s="12">
        <v>41139</v>
      </c>
      <c r="D1862" s="13">
        <v>8500</v>
      </c>
      <c r="E1862" s="3">
        <v>3</v>
      </c>
      <c r="F1862" s="3">
        <f t="shared" si="82"/>
        <v>2833.3333333333335</v>
      </c>
      <c r="G1862" s="3">
        <f t="shared" si="83"/>
        <v>2012</v>
      </c>
    </row>
    <row r="1863" spans="1:7" x14ac:dyDescent="0.3">
      <c r="A1863" s="3" t="s">
        <v>12</v>
      </c>
      <c r="B1863" s="3" t="s">
        <v>16</v>
      </c>
      <c r="C1863" s="12">
        <v>41140</v>
      </c>
      <c r="D1863" s="13">
        <v>8000</v>
      </c>
      <c r="E1863" s="3">
        <v>3</v>
      </c>
      <c r="F1863" s="3">
        <f t="shared" si="82"/>
        <v>2666.6666666666665</v>
      </c>
      <c r="G1863" s="3">
        <f t="shared" si="83"/>
        <v>2012</v>
      </c>
    </row>
    <row r="1864" spans="1:7" x14ac:dyDescent="0.3">
      <c r="A1864" s="3" t="s">
        <v>12</v>
      </c>
      <c r="B1864" s="3" t="s">
        <v>16</v>
      </c>
      <c r="C1864" s="12">
        <v>41141</v>
      </c>
      <c r="D1864" s="13">
        <v>33000</v>
      </c>
      <c r="E1864" s="3">
        <v>9</v>
      </c>
      <c r="F1864" s="3">
        <f t="shared" si="82"/>
        <v>3666.6666666666665</v>
      </c>
      <c r="G1864" s="3">
        <f t="shared" si="83"/>
        <v>2012</v>
      </c>
    </row>
    <row r="1865" spans="1:7" x14ac:dyDescent="0.3">
      <c r="A1865" s="3" t="s">
        <v>12</v>
      </c>
      <c r="B1865" s="3" t="s">
        <v>16</v>
      </c>
      <c r="C1865" s="12">
        <v>41145</v>
      </c>
      <c r="D1865" s="13">
        <v>6500</v>
      </c>
      <c r="E1865" s="3">
        <v>3</v>
      </c>
      <c r="F1865" s="3">
        <f t="shared" si="82"/>
        <v>2166.6666666666665</v>
      </c>
      <c r="G1865" s="3">
        <f t="shared" si="83"/>
        <v>2012</v>
      </c>
    </row>
    <row r="1866" spans="1:7" x14ac:dyDescent="0.3">
      <c r="A1866" s="3" t="s">
        <v>12</v>
      </c>
      <c r="B1866" s="3" t="s">
        <v>16</v>
      </c>
      <c r="C1866" s="12">
        <v>41146</v>
      </c>
      <c r="D1866" s="13">
        <v>3000</v>
      </c>
      <c r="E1866" s="3">
        <v>2</v>
      </c>
      <c r="F1866" s="3">
        <f t="shared" si="82"/>
        <v>1500</v>
      </c>
      <c r="G1866" s="3">
        <f t="shared" si="83"/>
        <v>2012</v>
      </c>
    </row>
    <row r="1867" spans="1:7" x14ac:dyDescent="0.3">
      <c r="A1867" s="3" t="s">
        <v>12</v>
      </c>
      <c r="B1867" s="3" t="s">
        <v>16</v>
      </c>
      <c r="C1867" s="12">
        <v>41147</v>
      </c>
      <c r="D1867" s="13">
        <v>8500</v>
      </c>
      <c r="E1867" s="3">
        <v>4</v>
      </c>
      <c r="F1867" s="3">
        <f t="shared" si="82"/>
        <v>2125</v>
      </c>
      <c r="G1867" s="3">
        <f t="shared" si="83"/>
        <v>2012</v>
      </c>
    </row>
    <row r="1868" spans="1:7" x14ac:dyDescent="0.3">
      <c r="A1868" s="3" t="s">
        <v>12</v>
      </c>
      <c r="B1868" s="3" t="s">
        <v>16</v>
      </c>
      <c r="C1868" s="12">
        <v>41148</v>
      </c>
      <c r="D1868" s="13">
        <v>5000</v>
      </c>
      <c r="E1868" s="3">
        <v>1</v>
      </c>
      <c r="F1868" s="3">
        <f t="shared" si="82"/>
        <v>5000</v>
      </c>
      <c r="G1868" s="3">
        <f t="shared" si="83"/>
        <v>2012</v>
      </c>
    </row>
    <row r="1869" spans="1:7" x14ac:dyDescent="0.3">
      <c r="A1869" s="3" t="s">
        <v>12</v>
      </c>
      <c r="B1869" s="3" t="s">
        <v>16</v>
      </c>
      <c r="C1869" s="12">
        <v>41155</v>
      </c>
      <c r="D1869" s="13">
        <v>4000</v>
      </c>
      <c r="E1869" s="3">
        <v>1</v>
      </c>
      <c r="F1869" s="3">
        <f t="shared" si="82"/>
        <v>4000</v>
      </c>
      <c r="G1869" s="3">
        <f t="shared" si="83"/>
        <v>2012</v>
      </c>
    </row>
    <row r="1870" spans="1:7" x14ac:dyDescent="0.3">
      <c r="A1870" s="3" t="s">
        <v>12</v>
      </c>
      <c r="B1870" s="3" t="s">
        <v>16</v>
      </c>
      <c r="C1870" s="12">
        <v>41159</v>
      </c>
      <c r="D1870" s="13">
        <v>4000</v>
      </c>
      <c r="E1870" s="3">
        <v>2</v>
      </c>
      <c r="F1870" s="3">
        <f t="shared" si="82"/>
        <v>2000</v>
      </c>
      <c r="G1870" s="3">
        <f t="shared" si="83"/>
        <v>2012</v>
      </c>
    </row>
    <row r="1871" spans="1:7" x14ac:dyDescent="0.3">
      <c r="A1871" s="3" t="s">
        <v>12</v>
      </c>
      <c r="B1871" s="3" t="s">
        <v>16</v>
      </c>
      <c r="C1871" s="12">
        <v>41160</v>
      </c>
      <c r="D1871" s="13">
        <v>1500</v>
      </c>
      <c r="E1871" s="3">
        <v>1</v>
      </c>
      <c r="F1871" s="3">
        <f t="shared" si="82"/>
        <v>1500</v>
      </c>
      <c r="G1871" s="3">
        <f t="shared" si="83"/>
        <v>2012</v>
      </c>
    </row>
    <row r="1872" spans="1:7" x14ac:dyDescent="0.3">
      <c r="A1872" s="3" t="s">
        <v>12</v>
      </c>
      <c r="B1872" s="3" t="s">
        <v>16</v>
      </c>
      <c r="C1872" s="12">
        <v>41162</v>
      </c>
      <c r="D1872" s="13">
        <v>18000</v>
      </c>
      <c r="E1872" s="3">
        <v>4</v>
      </c>
      <c r="F1872" s="3">
        <f t="shared" si="82"/>
        <v>4500</v>
      </c>
      <c r="G1872" s="3">
        <f t="shared" si="83"/>
        <v>2012</v>
      </c>
    </row>
    <row r="1873" spans="1:7" x14ac:dyDescent="0.3">
      <c r="A1873" s="3" t="s">
        <v>12</v>
      </c>
      <c r="B1873" s="3" t="s">
        <v>16</v>
      </c>
      <c r="C1873" s="12">
        <v>41163</v>
      </c>
      <c r="D1873" s="13">
        <v>4500</v>
      </c>
      <c r="E1873" s="3">
        <v>2</v>
      </c>
      <c r="F1873" s="3">
        <f t="shared" si="82"/>
        <v>2250</v>
      </c>
      <c r="G1873" s="3">
        <f t="shared" si="83"/>
        <v>2012</v>
      </c>
    </row>
    <row r="1874" spans="1:7" x14ac:dyDescent="0.3">
      <c r="A1874" s="3" t="s">
        <v>12</v>
      </c>
      <c r="B1874" s="3" t="s">
        <v>16</v>
      </c>
      <c r="C1874" s="12">
        <v>41166</v>
      </c>
      <c r="D1874" s="13">
        <v>46000</v>
      </c>
      <c r="E1874" s="3">
        <v>9</v>
      </c>
      <c r="F1874" s="3">
        <f t="shared" si="82"/>
        <v>5111.1111111111113</v>
      </c>
      <c r="G1874" s="3">
        <f t="shared" si="83"/>
        <v>2012</v>
      </c>
    </row>
    <row r="1875" spans="1:7" x14ac:dyDescent="0.3">
      <c r="A1875" s="3" t="s">
        <v>12</v>
      </c>
      <c r="B1875" s="3" t="s">
        <v>16</v>
      </c>
      <c r="C1875" s="12">
        <v>41167</v>
      </c>
      <c r="D1875" s="13">
        <v>16000</v>
      </c>
      <c r="E1875" s="3">
        <v>5</v>
      </c>
      <c r="F1875" s="3">
        <f t="shared" si="82"/>
        <v>3200</v>
      </c>
      <c r="G1875" s="3">
        <f t="shared" si="83"/>
        <v>2012</v>
      </c>
    </row>
    <row r="1876" spans="1:7" x14ac:dyDescent="0.3">
      <c r="A1876" s="3" t="s">
        <v>12</v>
      </c>
      <c r="B1876" s="3" t="s">
        <v>16</v>
      </c>
      <c r="C1876" s="12">
        <v>41168</v>
      </c>
      <c r="D1876" s="13">
        <v>25500</v>
      </c>
      <c r="E1876" s="3">
        <v>4</v>
      </c>
      <c r="F1876" s="3">
        <f t="shared" si="82"/>
        <v>6375</v>
      </c>
      <c r="G1876" s="3">
        <f t="shared" si="83"/>
        <v>2012</v>
      </c>
    </row>
    <row r="1877" spans="1:7" x14ac:dyDescent="0.3">
      <c r="A1877" s="3" t="s">
        <v>12</v>
      </c>
      <c r="B1877" s="3" t="s">
        <v>16</v>
      </c>
      <c r="C1877" s="12">
        <v>41170</v>
      </c>
      <c r="D1877" s="13">
        <v>10500</v>
      </c>
      <c r="E1877" s="3">
        <v>3</v>
      </c>
      <c r="F1877" s="3">
        <f t="shared" si="82"/>
        <v>3500</v>
      </c>
      <c r="G1877" s="3">
        <f t="shared" si="83"/>
        <v>2012</v>
      </c>
    </row>
    <row r="1878" spans="1:7" x14ac:dyDescent="0.3">
      <c r="A1878" s="3" t="s">
        <v>12</v>
      </c>
      <c r="B1878" s="3" t="s">
        <v>16</v>
      </c>
      <c r="C1878" s="12">
        <v>41173</v>
      </c>
      <c r="D1878" s="13">
        <v>22000</v>
      </c>
      <c r="E1878" s="3">
        <v>5</v>
      </c>
      <c r="F1878" s="3">
        <f t="shared" si="82"/>
        <v>4400</v>
      </c>
      <c r="G1878" s="3">
        <f t="shared" si="83"/>
        <v>2012</v>
      </c>
    </row>
    <row r="1879" spans="1:7" x14ac:dyDescent="0.3">
      <c r="A1879" s="3" t="s">
        <v>12</v>
      </c>
      <c r="B1879" s="3" t="s">
        <v>16</v>
      </c>
      <c r="C1879" s="12">
        <v>41174</v>
      </c>
      <c r="D1879" s="13">
        <v>12500</v>
      </c>
      <c r="E1879" s="3">
        <v>4</v>
      </c>
      <c r="F1879" s="3">
        <f t="shared" si="82"/>
        <v>3125</v>
      </c>
      <c r="G1879" s="3">
        <f t="shared" si="83"/>
        <v>2012</v>
      </c>
    </row>
    <row r="1880" spans="1:7" x14ac:dyDescent="0.3">
      <c r="A1880" s="3" t="s">
        <v>12</v>
      </c>
      <c r="B1880" s="3" t="s">
        <v>16</v>
      </c>
      <c r="C1880" s="12">
        <v>41175</v>
      </c>
      <c r="D1880" s="13">
        <v>24000</v>
      </c>
      <c r="E1880" s="3">
        <v>6</v>
      </c>
      <c r="F1880" s="3">
        <f t="shared" si="82"/>
        <v>4000</v>
      </c>
      <c r="G1880" s="3">
        <f t="shared" si="83"/>
        <v>2012</v>
      </c>
    </row>
    <row r="1881" spans="1:7" x14ac:dyDescent="0.3">
      <c r="A1881" s="3" t="s">
        <v>12</v>
      </c>
      <c r="B1881" s="3" t="s">
        <v>16</v>
      </c>
      <c r="C1881" s="12">
        <v>41177</v>
      </c>
      <c r="D1881" s="13">
        <v>8000</v>
      </c>
      <c r="E1881" s="3">
        <v>3</v>
      </c>
      <c r="F1881" s="3">
        <f t="shared" si="82"/>
        <v>2666.6666666666665</v>
      </c>
      <c r="G1881" s="3">
        <f t="shared" si="83"/>
        <v>2012</v>
      </c>
    </row>
    <row r="1882" spans="1:7" x14ac:dyDescent="0.3">
      <c r="A1882" s="3" t="s">
        <v>12</v>
      </c>
      <c r="B1882" s="3" t="s">
        <v>16</v>
      </c>
      <c r="C1882" s="12">
        <v>41180</v>
      </c>
      <c r="D1882" s="13">
        <v>3000</v>
      </c>
      <c r="E1882" s="3">
        <v>2</v>
      </c>
      <c r="F1882" s="3">
        <f t="shared" si="82"/>
        <v>1500</v>
      </c>
      <c r="G1882" s="3">
        <f t="shared" si="83"/>
        <v>2012</v>
      </c>
    </row>
    <row r="1883" spans="1:7" x14ac:dyDescent="0.3">
      <c r="A1883" s="3" t="s">
        <v>12</v>
      </c>
      <c r="B1883" s="3" t="s">
        <v>16</v>
      </c>
      <c r="C1883" s="12">
        <v>41181</v>
      </c>
      <c r="D1883" s="13">
        <v>6500</v>
      </c>
      <c r="E1883" s="3">
        <v>3</v>
      </c>
      <c r="F1883" s="3">
        <f t="shared" si="82"/>
        <v>2166.6666666666665</v>
      </c>
      <c r="G1883" s="3">
        <f t="shared" si="83"/>
        <v>2012</v>
      </c>
    </row>
    <row r="1884" spans="1:7" x14ac:dyDescent="0.3">
      <c r="A1884" s="3" t="s">
        <v>12</v>
      </c>
      <c r="B1884" s="3" t="s">
        <v>16</v>
      </c>
      <c r="C1884" s="12">
        <v>41187</v>
      </c>
      <c r="D1884" s="13">
        <v>5500</v>
      </c>
      <c r="E1884" s="3">
        <v>2</v>
      </c>
      <c r="F1884" s="3">
        <f t="shared" si="82"/>
        <v>2750</v>
      </c>
      <c r="G1884" s="3">
        <f t="shared" si="83"/>
        <v>2012</v>
      </c>
    </row>
    <row r="1885" spans="1:7" x14ac:dyDescent="0.3">
      <c r="A1885" s="3" t="s">
        <v>12</v>
      </c>
      <c r="B1885" s="3" t="s">
        <v>16</v>
      </c>
      <c r="C1885" s="12">
        <v>41189</v>
      </c>
      <c r="D1885" s="13">
        <v>20000</v>
      </c>
      <c r="E1885" s="3">
        <v>6</v>
      </c>
      <c r="F1885" s="3">
        <f t="shared" si="82"/>
        <v>3333.3333333333335</v>
      </c>
      <c r="G1885" s="3">
        <f t="shared" si="83"/>
        <v>2012</v>
      </c>
    </row>
    <row r="1886" spans="1:7" x14ac:dyDescent="0.3">
      <c r="A1886" s="3" t="s">
        <v>12</v>
      </c>
      <c r="B1886" s="3" t="s">
        <v>16</v>
      </c>
      <c r="C1886" s="12">
        <v>41194</v>
      </c>
      <c r="D1886" s="13">
        <v>27500</v>
      </c>
      <c r="E1886" s="3">
        <v>7</v>
      </c>
      <c r="F1886" s="3">
        <f t="shared" si="82"/>
        <v>3928.5714285714284</v>
      </c>
      <c r="G1886" s="3">
        <f t="shared" si="83"/>
        <v>2012</v>
      </c>
    </row>
    <row r="1887" spans="1:7" x14ac:dyDescent="0.3">
      <c r="A1887" s="3" t="s">
        <v>12</v>
      </c>
      <c r="B1887" s="3" t="s">
        <v>16</v>
      </c>
      <c r="C1887" s="12">
        <v>41196</v>
      </c>
      <c r="D1887" s="13">
        <v>3000</v>
      </c>
      <c r="E1887" s="3">
        <v>2</v>
      </c>
      <c r="F1887" s="3">
        <f t="shared" si="82"/>
        <v>1500</v>
      </c>
      <c r="G1887" s="3">
        <f t="shared" si="83"/>
        <v>2012</v>
      </c>
    </row>
    <row r="1888" spans="1:7" x14ac:dyDescent="0.3">
      <c r="A1888" s="3" t="s">
        <v>12</v>
      </c>
      <c r="B1888" s="3" t="s">
        <v>16</v>
      </c>
      <c r="C1888" s="12">
        <v>41197</v>
      </c>
      <c r="D1888" s="13">
        <v>2000</v>
      </c>
      <c r="E1888" s="3">
        <v>1</v>
      </c>
      <c r="F1888" s="3">
        <f t="shared" si="82"/>
        <v>2000</v>
      </c>
      <c r="G1888" s="3">
        <f t="shared" si="83"/>
        <v>2012</v>
      </c>
    </row>
    <row r="1889" spans="1:7" x14ac:dyDescent="0.3">
      <c r="A1889" s="3" t="s">
        <v>12</v>
      </c>
      <c r="B1889" s="3" t="s">
        <v>16</v>
      </c>
      <c r="C1889" s="12">
        <v>41198</v>
      </c>
      <c r="D1889" s="13">
        <v>9000</v>
      </c>
      <c r="E1889" s="3">
        <v>3</v>
      </c>
      <c r="F1889" s="3">
        <f t="shared" si="82"/>
        <v>3000</v>
      </c>
      <c r="G1889" s="3">
        <f t="shared" si="83"/>
        <v>2012</v>
      </c>
    </row>
    <row r="1890" spans="1:7" x14ac:dyDescent="0.3">
      <c r="A1890" s="3" t="s">
        <v>12</v>
      </c>
      <c r="B1890" s="3" t="s">
        <v>16</v>
      </c>
      <c r="C1890" s="12">
        <v>41201</v>
      </c>
      <c r="D1890" s="13">
        <v>25500</v>
      </c>
      <c r="E1890" s="3">
        <v>5</v>
      </c>
      <c r="F1890" s="3">
        <f t="shared" si="82"/>
        <v>5100</v>
      </c>
      <c r="G1890" s="3">
        <f t="shared" si="83"/>
        <v>2012</v>
      </c>
    </row>
    <row r="1891" spans="1:7" x14ac:dyDescent="0.3">
      <c r="A1891" s="3" t="s">
        <v>12</v>
      </c>
      <c r="B1891" s="3" t="s">
        <v>16</v>
      </c>
      <c r="C1891" s="12">
        <v>41202</v>
      </c>
      <c r="D1891" s="13">
        <v>30000</v>
      </c>
      <c r="E1891" s="3">
        <v>7</v>
      </c>
      <c r="F1891" s="3">
        <f t="shared" si="82"/>
        <v>4285.7142857142853</v>
      </c>
      <c r="G1891" s="3">
        <f t="shared" si="83"/>
        <v>2012</v>
      </c>
    </row>
    <row r="1892" spans="1:7" x14ac:dyDescent="0.3">
      <c r="A1892" s="3" t="s">
        <v>12</v>
      </c>
      <c r="B1892" s="3" t="s">
        <v>16</v>
      </c>
      <c r="C1892" s="12">
        <v>41203</v>
      </c>
      <c r="D1892" s="13">
        <v>5000</v>
      </c>
      <c r="E1892" s="3">
        <v>1</v>
      </c>
      <c r="F1892" s="3">
        <f t="shared" si="82"/>
        <v>5000</v>
      </c>
      <c r="G1892" s="3">
        <f t="shared" si="83"/>
        <v>2012</v>
      </c>
    </row>
    <row r="1893" spans="1:7" x14ac:dyDescent="0.3">
      <c r="A1893" s="3" t="s">
        <v>12</v>
      </c>
      <c r="B1893" s="3" t="s">
        <v>16</v>
      </c>
      <c r="C1893" s="12">
        <v>41204</v>
      </c>
      <c r="D1893" s="13">
        <v>5000</v>
      </c>
      <c r="E1893" s="3">
        <v>1</v>
      </c>
      <c r="F1893" s="3">
        <f t="shared" si="82"/>
        <v>5000</v>
      </c>
      <c r="G1893" s="3">
        <f t="shared" si="83"/>
        <v>2012</v>
      </c>
    </row>
    <row r="1894" spans="1:7" x14ac:dyDescent="0.3">
      <c r="A1894" s="3" t="s">
        <v>12</v>
      </c>
      <c r="B1894" s="3" t="s">
        <v>16</v>
      </c>
      <c r="C1894" s="12">
        <v>41205</v>
      </c>
      <c r="D1894" s="13">
        <v>1500</v>
      </c>
      <c r="E1894" s="3">
        <v>1</v>
      </c>
      <c r="F1894" s="3">
        <f t="shared" si="82"/>
        <v>1500</v>
      </c>
      <c r="G1894" s="3">
        <f t="shared" si="83"/>
        <v>2012</v>
      </c>
    </row>
    <row r="1895" spans="1:7" x14ac:dyDescent="0.3">
      <c r="A1895" s="3" t="s">
        <v>12</v>
      </c>
      <c r="B1895" s="3" t="s">
        <v>16</v>
      </c>
      <c r="C1895" s="12">
        <v>41208</v>
      </c>
      <c r="D1895" s="13">
        <v>1500</v>
      </c>
      <c r="E1895" s="3">
        <v>1</v>
      </c>
      <c r="F1895" s="3">
        <f t="shared" si="82"/>
        <v>1500</v>
      </c>
      <c r="G1895" s="3">
        <f t="shared" si="83"/>
        <v>2012</v>
      </c>
    </row>
    <row r="1896" spans="1:7" x14ac:dyDescent="0.3">
      <c r="A1896" s="3" t="s">
        <v>12</v>
      </c>
      <c r="B1896" s="3" t="s">
        <v>16</v>
      </c>
      <c r="C1896" s="12">
        <v>41209</v>
      </c>
      <c r="D1896" s="13">
        <v>19000</v>
      </c>
      <c r="E1896" s="3">
        <v>6</v>
      </c>
      <c r="F1896" s="3">
        <f t="shared" si="82"/>
        <v>3166.6666666666665</v>
      </c>
      <c r="G1896" s="3">
        <f t="shared" si="83"/>
        <v>2012</v>
      </c>
    </row>
    <row r="1897" spans="1:7" x14ac:dyDescent="0.3">
      <c r="A1897" s="3" t="s">
        <v>12</v>
      </c>
      <c r="B1897" s="3" t="s">
        <v>16</v>
      </c>
      <c r="C1897" s="12">
        <v>41210</v>
      </c>
      <c r="D1897" s="13">
        <v>5000</v>
      </c>
      <c r="E1897" s="3">
        <v>1</v>
      </c>
      <c r="F1897" s="3">
        <f t="shared" si="82"/>
        <v>5000</v>
      </c>
      <c r="G1897" s="3">
        <f t="shared" si="83"/>
        <v>2012</v>
      </c>
    </row>
    <row r="1898" spans="1:7" x14ac:dyDescent="0.3">
      <c r="A1898" s="3" t="s">
        <v>12</v>
      </c>
      <c r="B1898" s="3" t="s">
        <v>16</v>
      </c>
      <c r="C1898" s="12">
        <v>41218</v>
      </c>
      <c r="D1898" s="13">
        <v>21000</v>
      </c>
      <c r="E1898" s="3">
        <v>5</v>
      </c>
      <c r="F1898" s="3">
        <f t="shared" si="82"/>
        <v>4200</v>
      </c>
      <c r="G1898" s="3">
        <f t="shared" si="83"/>
        <v>2012</v>
      </c>
    </row>
    <row r="1899" spans="1:7" x14ac:dyDescent="0.3">
      <c r="A1899" s="3" t="s">
        <v>12</v>
      </c>
      <c r="B1899" s="3" t="s">
        <v>16</v>
      </c>
      <c r="C1899" s="12">
        <v>41219</v>
      </c>
      <c r="D1899" s="13">
        <v>8000</v>
      </c>
      <c r="E1899" s="3">
        <v>2</v>
      </c>
      <c r="F1899" s="3">
        <f t="shared" si="82"/>
        <v>4000</v>
      </c>
      <c r="G1899" s="3">
        <f t="shared" si="83"/>
        <v>2012</v>
      </c>
    </row>
    <row r="1900" spans="1:7" x14ac:dyDescent="0.3">
      <c r="A1900" s="3" t="s">
        <v>12</v>
      </c>
      <c r="B1900" s="3" t="s">
        <v>16</v>
      </c>
      <c r="C1900" s="12">
        <v>41222</v>
      </c>
      <c r="D1900" s="13">
        <v>5000</v>
      </c>
      <c r="E1900" s="3">
        <v>2</v>
      </c>
      <c r="F1900" s="3">
        <f t="shared" si="82"/>
        <v>2500</v>
      </c>
      <c r="G1900" s="3">
        <f t="shared" si="83"/>
        <v>2012</v>
      </c>
    </row>
    <row r="1901" spans="1:7" x14ac:dyDescent="0.3">
      <c r="A1901" s="3" t="s">
        <v>12</v>
      </c>
      <c r="B1901" s="3" t="s">
        <v>16</v>
      </c>
      <c r="C1901" s="12">
        <v>41223</v>
      </c>
      <c r="D1901" s="13">
        <v>13500</v>
      </c>
      <c r="E1901" s="3">
        <v>4</v>
      </c>
      <c r="F1901" s="3">
        <f t="shared" si="82"/>
        <v>3375</v>
      </c>
      <c r="G1901" s="3">
        <f t="shared" si="83"/>
        <v>2012</v>
      </c>
    </row>
    <row r="1902" spans="1:7" x14ac:dyDescent="0.3">
      <c r="A1902" s="3" t="s">
        <v>12</v>
      </c>
      <c r="B1902" s="3" t="s">
        <v>16</v>
      </c>
      <c r="C1902" s="12">
        <v>41225</v>
      </c>
      <c r="D1902" s="13">
        <v>26000</v>
      </c>
      <c r="E1902" s="3">
        <v>4</v>
      </c>
      <c r="F1902" s="3">
        <f t="shared" si="82"/>
        <v>6500</v>
      </c>
      <c r="G1902" s="3">
        <f t="shared" si="83"/>
        <v>2012</v>
      </c>
    </row>
    <row r="1903" spans="1:7" x14ac:dyDescent="0.3">
      <c r="A1903" s="3" t="s">
        <v>12</v>
      </c>
      <c r="B1903" s="3" t="s">
        <v>16</v>
      </c>
      <c r="C1903" s="12">
        <v>41226</v>
      </c>
      <c r="D1903" s="13">
        <v>11500</v>
      </c>
      <c r="E1903" s="3">
        <v>2</v>
      </c>
      <c r="F1903" s="3">
        <f t="shared" si="82"/>
        <v>5750</v>
      </c>
      <c r="G1903" s="3">
        <f t="shared" si="83"/>
        <v>2012</v>
      </c>
    </row>
    <row r="1904" spans="1:7" x14ac:dyDescent="0.3">
      <c r="A1904" s="3" t="s">
        <v>12</v>
      </c>
      <c r="B1904" s="3" t="s">
        <v>16</v>
      </c>
      <c r="C1904" s="12">
        <v>41230</v>
      </c>
      <c r="D1904" s="13">
        <v>15000</v>
      </c>
      <c r="E1904" s="3">
        <v>4</v>
      </c>
      <c r="F1904" s="3">
        <f t="shared" si="82"/>
        <v>3750</v>
      </c>
      <c r="G1904" s="3">
        <f t="shared" si="83"/>
        <v>2012</v>
      </c>
    </row>
    <row r="1905" spans="1:7" x14ac:dyDescent="0.3">
      <c r="A1905" s="3" t="s">
        <v>12</v>
      </c>
      <c r="B1905" s="3" t="s">
        <v>16</v>
      </c>
      <c r="C1905" s="12">
        <v>41233</v>
      </c>
      <c r="D1905" s="13">
        <v>29500</v>
      </c>
      <c r="E1905" s="3">
        <v>10</v>
      </c>
      <c r="F1905" s="3">
        <f t="shared" si="82"/>
        <v>2950</v>
      </c>
      <c r="G1905" s="3">
        <f t="shared" si="83"/>
        <v>2012</v>
      </c>
    </row>
    <row r="1906" spans="1:7" x14ac:dyDescent="0.3">
      <c r="A1906" s="3" t="s">
        <v>12</v>
      </c>
      <c r="B1906" s="3" t="s">
        <v>16</v>
      </c>
      <c r="C1906" s="12">
        <v>41236</v>
      </c>
      <c r="D1906" s="13">
        <v>10000</v>
      </c>
      <c r="E1906" s="3">
        <v>2</v>
      </c>
      <c r="F1906" s="3">
        <f t="shared" si="82"/>
        <v>5000</v>
      </c>
      <c r="G1906" s="3">
        <f t="shared" si="83"/>
        <v>2012</v>
      </c>
    </row>
    <row r="1907" spans="1:7" x14ac:dyDescent="0.3">
      <c r="A1907" s="3" t="s">
        <v>12</v>
      </c>
      <c r="B1907" s="3" t="s">
        <v>16</v>
      </c>
      <c r="C1907" s="12">
        <v>41237</v>
      </c>
      <c r="D1907" s="13">
        <v>5000</v>
      </c>
      <c r="E1907" s="3">
        <v>2</v>
      </c>
      <c r="F1907" s="3">
        <f t="shared" si="82"/>
        <v>2500</v>
      </c>
      <c r="G1907" s="3">
        <f t="shared" si="83"/>
        <v>2012</v>
      </c>
    </row>
    <row r="1908" spans="1:7" x14ac:dyDescent="0.3">
      <c r="A1908" s="3" t="s">
        <v>12</v>
      </c>
      <c r="B1908" s="3" t="s">
        <v>16</v>
      </c>
      <c r="C1908" s="12">
        <v>41238</v>
      </c>
      <c r="D1908" s="13">
        <v>4000</v>
      </c>
      <c r="E1908" s="3">
        <v>2</v>
      </c>
      <c r="F1908" s="3">
        <f t="shared" si="82"/>
        <v>2000</v>
      </c>
      <c r="G1908" s="3">
        <f t="shared" si="83"/>
        <v>2012</v>
      </c>
    </row>
    <row r="1909" spans="1:7" x14ac:dyDescent="0.3">
      <c r="A1909" s="3" t="s">
        <v>12</v>
      </c>
      <c r="B1909" s="3" t="s">
        <v>16</v>
      </c>
      <c r="C1909" s="12">
        <v>41239</v>
      </c>
      <c r="D1909" s="13">
        <v>33000</v>
      </c>
      <c r="E1909" s="3">
        <v>5</v>
      </c>
      <c r="F1909" s="3">
        <f t="shared" si="82"/>
        <v>6600</v>
      </c>
      <c r="G1909" s="3">
        <f t="shared" si="83"/>
        <v>2012</v>
      </c>
    </row>
    <row r="1910" spans="1:7" x14ac:dyDescent="0.3">
      <c r="A1910" s="3" t="s">
        <v>12</v>
      </c>
      <c r="B1910" s="3" t="s">
        <v>16</v>
      </c>
      <c r="C1910" s="12">
        <v>41240</v>
      </c>
      <c r="D1910" s="13">
        <v>9500</v>
      </c>
      <c r="E1910" s="3">
        <v>4</v>
      </c>
      <c r="F1910" s="3">
        <f t="shared" si="82"/>
        <v>2375</v>
      </c>
      <c r="G1910" s="3">
        <f t="shared" si="83"/>
        <v>2012</v>
      </c>
    </row>
    <row r="1911" spans="1:7" x14ac:dyDescent="0.3">
      <c r="A1911" s="3" t="s">
        <v>12</v>
      </c>
      <c r="B1911" s="3" t="s">
        <v>16</v>
      </c>
      <c r="C1911" s="12">
        <v>41250</v>
      </c>
      <c r="D1911" s="13">
        <v>8000</v>
      </c>
      <c r="E1911" s="3">
        <v>2</v>
      </c>
      <c r="F1911" s="3">
        <f t="shared" si="82"/>
        <v>4000</v>
      </c>
      <c r="G1911" s="3">
        <f t="shared" si="83"/>
        <v>2012</v>
      </c>
    </row>
    <row r="1912" spans="1:7" x14ac:dyDescent="0.3">
      <c r="A1912" s="3" t="s">
        <v>12</v>
      </c>
      <c r="B1912" s="3" t="s">
        <v>16</v>
      </c>
      <c r="C1912" s="12">
        <v>41258</v>
      </c>
      <c r="D1912" s="13">
        <v>17000</v>
      </c>
      <c r="E1912" s="3">
        <v>5</v>
      </c>
      <c r="F1912" s="3">
        <f t="shared" si="82"/>
        <v>3400</v>
      </c>
      <c r="G1912" s="3">
        <f t="shared" si="83"/>
        <v>2012</v>
      </c>
    </row>
    <row r="1913" spans="1:7" x14ac:dyDescent="0.3">
      <c r="A1913" s="3" t="s">
        <v>12</v>
      </c>
      <c r="B1913" s="3" t="s">
        <v>16</v>
      </c>
      <c r="C1913" s="12">
        <v>41257</v>
      </c>
      <c r="D1913" s="13">
        <v>34000</v>
      </c>
      <c r="E1913" s="3">
        <v>7</v>
      </c>
      <c r="F1913" s="3">
        <f t="shared" si="82"/>
        <v>4857.1428571428569</v>
      </c>
      <c r="G1913" s="3">
        <f t="shared" si="83"/>
        <v>2012</v>
      </c>
    </row>
    <row r="1914" spans="1:7" x14ac:dyDescent="0.3">
      <c r="A1914" s="3" t="s">
        <v>12</v>
      </c>
      <c r="B1914" s="3" t="s">
        <v>16</v>
      </c>
      <c r="C1914" s="12">
        <v>41265</v>
      </c>
      <c r="D1914" s="13">
        <v>23500</v>
      </c>
      <c r="E1914" s="3">
        <v>8</v>
      </c>
      <c r="F1914" s="3">
        <f t="shared" si="82"/>
        <v>2937.5</v>
      </c>
      <c r="G1914" s="3">
        <f t="shared" si="83"/>
        <v>2012</v>
      </c>
    </row>
    <row r="1915" spans="1:7" x14ac:dyDescent="0.3">
      <c r="A1915" s="3" t="s">
        <v>12</v>
      </c>
      <c r="B1915" s="3" t="s">
        <v>16</v>
      </c>
      <c r="C1915" s="12">
        <v>41267</v>
      </c>
      <c r="D1915" s="13">
        <v>2000</v>
      </c>
      <c r="E1915" s="3">
        <v>1</v>
      </c>
      <c r="F1915" s="3">
        <f t="shared" si="82"/>
        <v>2000</v>
      </c>
      <c r="G1915" s="3">
        <f t="shared" si="83"/>
        <v>2012</v>
      </c>
    </row>
    <row r="1916" spans="1:7" x14ac:dyDescent="0.3">
      <c r="A1916" s="3" t="s">
        <v>12</v>
      </c>
      <c r="B1916" s="3" t="s">
        <v>16</v>
      </c>
      <c r="C1916" s="12">
        <v>41253</v>
      </c>
      <c r="D1916" s="13">
        <v>26000</v>
      </c>
      <c r="E1916" s="3">
        <v>5</v>
      </c>
      <c r="F1916" s="3">
        <f t="shared" si="82"/>
        <v>5200</v>
      </c>
      <c r="G1916" s="3">
        <f t="shared" si="83"/>
        <v>2012</v>
      </c>
    </row>
    <row r="1917" spans="1:7" x14ac:dyDescent="0.3">
      <c r="A1917" s="3" t="s">
        <v>12</v>
      </c>
      <c r="B1917" s="3" t="s">
        <v>16</v>
      </c>
      <c r="C1917" s="12">
        <v>41247</v>
      </c>
      <c r="D1917" s="13">
        <v>5000</v>
      </c>
      <c r="E1917" s="3">
        <v>1</v>
      </c>
      <c r="F1917" s="3">
        <f t="shared" si="82"/>
        <v>5000</v>
      </c>
      <c r="G1917" s="3">
        <f t="shared" si="83"/>
        <v>2012</v>
      </c>
    </row>
    <row r="1918" spans="1:7" x14ac:dyDescent="0.3">
      <c r="A1918" s="3" t="s">
        <v>12</v>
      </c>
      <c r="B1918" s="3" t="s">
        <v>16</v>
      </c>
      <c r="C1918" s="12">
        <v>41264</v>
      </c>
      <c r="D1918" s="13">
        <v>7500</v>
      </c>
      <c r="E1918" s="3">
        <v>3</v>
      </c>
      <c r="F1918" s="3">
        <f t="shared" si="82"/>
        <v>2500</v>
      </c>
      <c r="G1918" s="3">
        <f t="shared" si="83"/>
        <v>2012</v>
      </c>
    </row>
    <row r="1919" spans="1:7" x14ac:dyDescent="0.3">
      <c r="A1919" s="3" t="s">
        <v>12</v>
      </c>
      <c r="B1919" s="3" t="s">
        <v>16</v>
      </c>
      <c r="C1919" s="12">
        <v>41266</v>
      </c>
      <c r="D1919" s="13">
        <v>8000</v>
      </c>
      <c r="E1919" s="3">
        <v>2</v>
      </c>
      <c r="F1919" s="3">
        <f t="shared" si="82"/>
        <v>4000</v>
      </c>
      <c r="G1919" s="3">
        <f t="shared" si="83"/>
        <v>2012</v>
      </c>
    </row>
    <row r="1920" spans="1:7" x14ac:dyDescent="0.3">
      <c r="A1920" s="3" t="s">
        <v>12</v>
      </c>
      <c r="B1920" s="3" t="s">
        <v>16</v>
      </c>
      <c r="C1920" s="12">
        <v>41272</v>
      </c>
      <c r="D1920" s="13">
        <v>22500</v>
      </c>
      <c r="E1920" s="3">
        <v>6</v>
      </c>
      <c r="F1920" s="3">
        <f t="shared" si="82"/>
        <v>3750</v>
      </c>
      <c r="G1920" s="3">
        <f t="shared" si="83"/>
        <v>2012</v>
      </c>
    </row>
    <row r="1921" spans="1:7" x14ac:dyDescent="0.3">
      <c r="A1921" s="3" t="s">
        <v>12</v>
      </c>
      <c r="B1921" s="3" t="s">
        <v>16</v>
      </c>
      <c r="C1921" s="12">
        <v>41254</v>
      </c>
      <c r="D1921" s="13">
        <v>10000</v>
      </c>
      <c r="E1921" s="3">
        <v>3</v>
      </c>
      <c r="F1921" s="3">
        <f t="shared" si="82"/>
        <v>3333.3333333333335</v>
      </c>
      <c r="G1921" s="3">
        <f t="shared" si="83"/>
        <v>2012</v>
      </c>
    </row>
    <row r="1922" spans="1:7" x14ac:dyDescent="0.3">
      <c r="A1922" s="3" t="s">
        <v>12</v>
      </c>
      <c r="B1922" s="3" t="s">
        <v>16</v>
      </c>
      <c r="C1922" s="12">
        <v>41268</v>
      </c>
      <c r="D1922" s="13">
        <v>6000</v>
      </c>
      <c r="E1922" s="3">
        <v>1</v>
      </c>
      <c r="F1922" s="3">
        <f t="shared" ref="F1922:F1985" si="84">D1922/E1922</f>
        <v>6000</v>
      </c>
      <c r="G1922" s="3">
        <f t="shared" si="83"/>
        <v>2012</v>
      </c>
    </row>
    <row r="1923" spans="1:7" x14ac:dyDescent="0.3">
      <c r="A1923" s="3" t="s">
        <v>12</v>
      </c>
      <c r="B1923" s="3" t="s">
        <v>16</v>
      </c>
      <c r="C1923" s="12">
        <v>41252</v>
      </c>
      <c r="D1923" s="13">
        <v>8000</v>
      </c>
      <c r="E1923" s="3">
        <v>3</v>
      </c>
      <c r="F1923" s="3">
        <f t="shared" si="84"/>
        <v>2666.6666666666665</v>
      </c>
      <c r="G1923" s="3">
        <f t="shared" ref="G1923:G1986" si="85">YEAR(C1923)</f>
        <v>2012</v>
      </c>
    </row>
    <row r="1924" spans="1:7" x14ac:dyDescent="0.3">
      <c r="A1924" s="3" t="s">
        <v>12</v>
      </c>
      <c r="B1924" s="3" t="s">
        <v>16</v>
      </c>
      <c r="C1924" s="12">
        <v>41286</v>
      </c>
      <c r="D1924" s="13">
        <v>17000</v>
      </c>
      <c r="E1924" s="3">
        <v>5</v>
      </c>
      <c r="F1924" s="3">
        <f t="shared" si="84"/>
        <v>3400</v>
      </c>
      <c r="G1924" s="3">
        <f t="shared" si="85"/>
        <v>2013</v>
      </c>
    </row>
    <row r="1925" spans="1:7" x14ac:dyDescent="0.3">
      <c r="A1925" s="3" t="s">
        <v>12</v>
      </c>
      <c r="B1925" s="3" t="s">
        <v>16</v>
      </c>
      <c r="C1925" s="12">
        <v>41296</v>
      </c>
      <c r="D1925" s="13">
        <v>25000</v>
      </c>
      <c r="E1925" s="3">
        <v>7</v>
      </c>
      <c r="F1925" s="3">
        <f t="shared" si="84"/>
        <v>3571.4285714285716</v>
      </c>
      <c r="G1925" s="3">
        <f t="shared" si="85"/>
        <v>2013</v>
      </c>
    </row>
    <row r="1926" spans="1:7" x14ac:dyDescent="0.3">
      <c r="A1926" s="3" t="s">
        <v>12</v>
      </c>
      <c r="B1926" s="3" t="s">
        <v>16</v>
      </c>
      <c r="C1926" s="12">
        <v>41288</v>
      </c>
      <c r="D1926" s="13">
        <v>7000</v>
      </c>
      <c r="E1926" s="3">
        <v>2</v>
      </c>
      <c r="F1926" s="3">
        <f t="shared" si="84"/>
        <v>3500</v>
      </c>
      <c r="G1926" s="3">
        <f t="shared" si="85"/>
        <v>2013</v>
      </c>
    </row>
    <row r="1927" spans="1:7" x14ac:dyDescent="0.3">
      <c r="A1927" s="3" t="s">
        <v>12</v>
      </c>
      <c r="B1927" s="3" t="s">
        <v>16</v>
      </c>
      <c r="C1927" s="12">
        <v>41279</v>
      </c>
      <c r="D1927" s="13">
        <v>3500</v>
      </c>
      <c r="E1927" s="3">
        <v>2</v>
      </c>
      <c r="F1927" s="3">
        <f t="shared" si="84"/>
        <v>1750</v>
      </c>
      <c r="G1927" s="3">
        <f t="shared" si="85"/>
        <v>2013</v>
      </c>
    </row>
    <row r="1928" spans="1:7" x14ac:dyDescent="0.3">
      <c r="A1928" s="3" t="s">
        <v>12</v>
      </c>
      <c r="B1928" s="3" t="s">
        <v>16</v>
      </c>
      <c r="C1928" s="12">
        <v>41301</v>
      </c>
      <c r="D1928" s="13">
        <v>9000</v>
      </c>
      <c r="E1928" s="3">
        <v>2</v>
      </c>
      <c r="F1928" s="3">
        <f t="shared" si="84"/>
        <v>4500</v>
      </c>
      <c r="G1928" s="3">
        <f t="shared" si="85"/>
        <v>2013</v>
      </c>
    </row>
    <row r="1929" spans="1:7" x14ac:dyDescent="0.3">
      <c r="A1929" s="3" t="s">
        <v>12</v>
      </c>
      <c r="B1929" s="3" t="s">
        <v>16</v>
      </c>
      <c r="C1929" s="12">
        <v>41294</v>
      </c>
      <c r="D1929" s="13">
        <v>13000</v>
      </c>
      <c r="E1929" s="3">
        <v>3</v>
      </c>
      <c r="F1929" s="3">
        <f t="shared" si="84"/>
        <v>4333.333333333333</v>
      </c>
      <c r="G1929" s="3">
        <f t="shared" si="85"/>
        <v>2013</v>
      </c>
    </row>
    <row r="1930" spans="1:7" x14ac:dyDescent="0.3">
      <c r="A1930" s="3" t="s">
        <v>12</v>
      </c>
      <c r="B1930" s="3" t="s">
        <v>16</v>
      </c>
      <c r="C1930" s="12">
        <v>41300</v>
      </c>
      <c r="D1930" s="13">
        <v>2000</v>
      </c>
      <c r="E1930" s="3">
        <v>2</v>
      </c>
      <c r="F1930" s="3">
        <f t="shared" si="84"/>
        <v>1000</v>
      </c>
      <c r="G1930" s="3">
        <f t="shared" si="85"/>
        <v>2013</v>
      </c>
    </row>
    <row r="1931" spans="1:7" x14ac:dyDescent="0.3">
      <c r="A1931" s="3" t="s">
        <v>12</v>
      </c>
      <c r="B1931" s="3" t="s">
        <v>17</v>
      </c>
      <c r="C1931" s="12">
        <v>40880</v>
      </c>
      <c r="D1931" s="13">
        <v>3500</v>
      </c>
      <c r="E1931" s="3">
        <v>2</v>
      </c>
      <c r="F1931" s="3">
        <f t="shared" si="84"/>
        <v>1750</v>
      </c>
      <c r="G1931" s="3">
        <f t="shared" si="85"/>
        <v>2011</v>
      </c>
    </row>
    <row r="1932" spans="1:7" x14ac:dyDescent="0.3">
      <c r="A1932" s="3" t="s">
        <v>12</v>
      </c>
      <c r="B1932" s="3" t="s">
        <v>17</v>
      </c>
      <c r="C1932" s="12">
        <v>40881</v>
      </c>
      <c r="D1932" s="13">
        <v>1000</v>
      </c>
      <c r="E1932" s="3">
        <v>1</v>
      </c>
      <c r="F1932" s="3">
        <f t="shared" si="84"/>
        <v>1000</v>
      </c>
      <c r="G1932" s="3">
        <f t="shared" si="85"/>
        <v>2011</v>
      </c>
    </row>
    <row r="1933" spans="1:7" x14ac:dyDescent="0.3">
      <c r="A1933" s="3" t="s">
        <v>12</v>
      </c>
      <c r="B1933" s="3" t="s">
        <v>17</v>
      </c>
      <c r="C1933" s="12">
        <v>40882</v>
      </c>
      <c r="D1933" s="13">
        <v>2000</v>
      </c>
      <c r="E1933" s="3">
        <v>1</v>
      </c>
      <c r="F1933" s="3">
        <f t="shared" si="84"/>
        <v>2000</v>
      </c>
      <c r="G1933" s="3">
        <f t="shared" si="85"/>
        <v>2011</v>
      </c>
    </row>
    <row r="1934" spans="1:7" x14ac:dyDescent="0.3">
      <c r="A1934" s="3" t="s">
        <v>12</v>
      </c>
      <c r="B1934" s="3" t="s">
        <v>17</v>
      </c>
      <c r="C1934" s="12">
        <v>40885</v>
      </c>
      <c r="D1934" s="13">
        <v>3000</v>
      </c>
      <c r="E1934" s="3">
        <v>2</v>
      </c>
      <c r="F1934" s="3">
        <f t="shared" si="84"/>
        <v>1500</v>
      </c>
      <c r="G1934" s="3">
        <f t="shared" si="85"/>
        <v>2011</v>
      </c>
    </row>
    <row r="1935" spans="1:7" x14ac:dyDescent="0.3">
      <c r="A1935" s="3" t="s">
        <v>12</v>
      </c>
      <c r="B1935" s="3" t="s">
        <v>17</v>
      </c>
      <c r="C1935" s="12">
        <v>40888</v>
      </c>
      <c r="D1935" s="13">
        <v>8000</v>
      </c>
      <c r="E1935" s="3">
        <v>4</v>
      </c>
      <c r="F1935" s="3">
        <f t="shared" si="84"/>
        <v>2000</v>
      </c>
      <c r="G1935" s="3">
        <f t="shared" si="85"/>
        <v>2011</v>
      </c>
    </row>
    <row r="1936" spans="1:7" x14ac:dyDescent="0.3">
      <c r="A1936" s="3" t="s">
        <v>12</v>
      </c>
      <c r="B1936" s="3" t="s">
        <v>17</v>
      </c>
      <c r="C1936" s="12">
        <v>40892</v>
      </c>
      <c r="D1936" s="13">
        <v>5500</v>
      </c>
      <c r="E1936" s="3">
        <v>3</v>
      </c>
      <c r="F1936" s="3">
        <f t="shared" si="84"/>
        <v>1833.3333333333333</v>
      </c>
      <c r="G1936" s="3">
        <f t="shared" si="85"/>
        <v>2011</v>
      </c>
    </row>
    <row r="1937" spans="1:7" x14ac:dyDescent="0.3">
      <c r="A1937" s="3" t="s">
        <v>12</v>
      </c>
      <c r="B1937" s="3" t="s">
        <v>17</v>
      </c>
      <c r="C1937" s="12">
        <v>40896</v>
      </c>
      <c r="D1937" s="13">
        <v>1500</v>
      </c>
      <c r="E1937" s="3">
        <v>1</v>
      </c>
      <c r="F1937" s="3">
        <f t="shared" si="84"/>
        <v>1500</v>
      </c>
      <c r="G1937" s="3">
        <f t="shared" si="85"/>
        <v>2011</v>
      </c>
    </row>
    <row r="1938" spans="1:7" x14ac:dyDescent="0.3">
      <c r="A1938" s="3" t="s">
        <v>12</v>
      </c>
      <c r="B1938" s="3" t="s">
        <v>17</v>
      </c>
      <c r="C1938" s="12">
        <v>40913</v>
      </c>
      <c r="D1938" s="13">
        <v>2000</v>
      </c>
      <c r="E1938" s="3">
        <v>1</v>
      </c>
      <c r="F1938" s="3">
        <f t="shared" si="84"/>
        <v>2000</v>
      </c>
      <c r="G1938" s="3">
        <f t="shared" si="85"/>
        <v>2012</v>
      </c>
    </row>
    <row r="1939" spans="1:7" x14ac:dyDescent="0.3">
      <c r="A1939" s="3" t="s">
        <v>12</v>
      </c>
      <c r="B1939" s="3" t="s">
        <v>17</v>
      </c>
      <c r="C1939" s="12">
        <v>40922</v>
      </c>
      <c r="D1939" s="13">
        <v>3000</v>
      </c>
      <c r="E1939" s="3">
        <v>2</v>
      </c>
      <c r="F1939" s="3">
        <f t="shared" si="84"/>
        <v>1500</v>
      </c>
      <c r="G1939" s="3">
        <f t="shared" si="85"/>
        <v>2012</v>
      </c>
    </row>
    <row r="1940" spans="1:7" x14ac:dyDescent="0.3">
      <c r="A1940" s="3" t="s">
        <v>12</v>
      </c>
      <c r="B1940" s="3" t="s">
        <v>17</v>
      </c>
      <c r="C1940" s="12">
        <v>40923</v>
      </c>
      <c r="D1940" s="13">
        <v>2000</v>
      </c>
      <c r="E1940" s="3">
        <v>1</v>
      </c>
      <c r="F1940" s="3">
        <f t="shared" si="84"/>
        <v>2000</v>
      </c>
      <c r="G1940" s="3">
        <f t="shared" si="85"/>
        <v>2012</v>
      </c>
    </row>
    <row r="1941" spans="1:7" x14ac:dyDescent="0.3">
      <c r="A1941" s="3" t="s">
        <v>12</v>
      </c>
      <c r="B1941" s="3" t="s">
        <v>17</v>
      </c>
      <c r="C1941" s="12">
        <v>40927</v>
      </c>
      <c r="D1941" s="13">
        <v>2000</v>
      </c>
      <c r="E1941" s="3">
        <v>1</v>
      </c>
      <c r="F1941" s="3">
        <f t="shared" si="84"/>
        <v>2000</v>
      </c>
      <c r="G1941" s="3">
        <f t="shared" si="85"/>
        <v>2012</v>
      </c>
    </row>
    <row r="1942" spans="1:7" x14ac:dyDescent="0.3">
      <c r="A1942" s="3" t="s">
        <v>12</v>
      </c>
      <c r="B1942" s="3" t="s">
        <v>17</v>
      </c>
      <c r="C1942" s="12">
        <v>40928</v>
      </c>
      <c r="D1942" s="13">
        <v>1500</v>
      </c>
      <c r="E1942" s="3">
        <v>1</v>
      </c>
      <c r="F1942" s="3">
        <f t="shared" si="84"/>
        <v>1500</v>
      </c>
      <c r="G1942" s="3">
        <f t="shared" si="85"/>
        <v>2012</v>
      </c>
    </row>
    <row r="1943" spans="1:7" x14ac:dyDescent="0.3">
      <c r="A1943" s="3" t="s">
        <v>12</v>
      </c>
      <c r="B1943" s="3" t="s">
        <v>17</v>
      </c>
      <c r="C1943" s="12">
        <v>40931</v>
      </c>
      <c r="D1943" s="13">
        <v>1500</v>
      </c>
      <c r="E1943" s="3">
        <v>1</v>
      </c>
      <c r="F1943" s="3">
        <f t="shared" si="84"/>
        <v>1500</v>
      </c>
      <c r="G1943" s="3">
        <f t="shared" si="85"/>
        <v>2012</v>
      </c>
    </row>
    <row r="1944" spans="1:7" x14ac:dyDescent="0.3">
      <c r="A1944" s="3" t="s">
        <v>12</v>
      </c>
      <c r="B1944" s="3" t="s">
        <v>17</v>
      </c>
      <c r="C1944" s="12">
        <v>40934</v>
      </c>
      <c r="D1944" s="13">
        <v>2510</v>
      </c>
      <c r="E1944" s="3">
        <v>2</v>
      </c>
      <c r="F1944" s="3">
        <f t="shared" si="84"/>
        <v>1255</v>
      </c>
      <c r="G1944" s="3">
        <f t="shared" si="85"/>
        <v>2012</v>
      </c>
    </row>
    <row r="1945" spans="1:7" x14ac:dyDescent="0.3">
      <c r="A1945" s="3" t="s">
        <v>12</v>
      </c>
      <c r="B1945" s="3" t="s">
        <v>17</v>
      </c>
      <c r="C1945" s="12">
        <v>40942</v>
      </c>
      <c r="D1945" s="13">
        <v>10100</v>
      </c>
      <c r="E1945" s="3">
        <v>7</v>
      </c>
      <c r="F1945" s="3">
        <f t="shared" si="84"/>
        <v>1442.8571428571429</v>
      </c>
      <c r="G1945" s="3">
        <f t="shared" si="85"/>
        <v>2012</v>
      </c>
    </row>
    <row r="1946" spans="1:7" x14ac:dyDescent="0.3">
      <c r="A1946" s="3" t="s">
        <v>12</v>
      </c>
      <c r="B1946" s="3" t="s">
        <v>17</v>
      </c>
      <c r="C1946" s="12">
        <v>40945</v>
      </c>
      <c r="D1946" s="13">
        <v>2800</v>
      </c>
      <c r="E1946" s="3">
        <v>1</v>
      </c>
      <c r="F1946" s="3">
        <f t="shared" si="84"/>
        <v>2800</v>
      </c>
      <c r="G1946" s="3">
        <f t="shared" si="85"/>
        <v>2012</v>
      </c>
    </row>
    <row r="1947" spans="1:7" x14ac:dyDescent="0.3">
      <c r="A1947" s="3" t="s">
        <v>12</v>
      </c>
      <c r="B1947" s="3" t="s">
        <v>17</v>
      </c>
      <c r="C1947" s="12">
        <v>40948</v>
      </c>
      <c r="D1947" s="13">
        <v>4300</v>
      </c>
      <c r="E1947" s="3">
        <v>2</v>
      </c>
      <c r="F1947" s="3">
        <f t="shared" si="84"/>
        <v>2150</v>
      </c>
      <c r="G1947" s="3">
        <f t="shared" si="85"/>
        <v>2012</v>
      </c>
    </row>
    <row r="1948" spans="1:7" x14ac:dyDescent="0.3">
      <c r="A1948" s="3" t="s">
        <v>12</v>
      </c>
      <c r="B1948" s="3" t="s">
        <v>17</v>
      </c>
      <c r="C1948" s="12">
        <v>40962</v>
      </c>
      <c r="D1948" s="13">
        <v>4800</v>
      </c>
      <c r="E1948" s="3">
        <v>2</v>
      </c>
      <c r="F1948" s="3">
        <f t="shared" si="84"/>
        <v>2400</v>
      </c>
      <c r="G1948" s="3">
        <f t="shared" si="85"/>
        <v>2012</v>
      </c>
    </row>
    <row r="1949" spans="1:7" x14ac:dyDescent="0.3">
      <c r="A1949" s="3" t="s">
        <v>12</v>
      </c>
      <c r="B1949" s="3" t="s">
        <v>17</v>
      </c>
      <c r="C1949" s="12">
        <v>40984</v>
      </c>
      <c r="D1949" s="13">
        <v>3500</v>
      </c>
      <c r="E1949" s="3">
        <v>2</v>
      </c>
      <c r="F1949" s="3">
        <f t="shared" si="84"/>
        <v>1750</v>
      </c>
      <c r="G1949" s="3">
        <f t="shared" si="85"/>
        <v>2012</v>
      </c>
    </row>
    <row r="1950" spans="1:7" x14ac:dyDescent="0.3">
      <c r="A1950" s="3" t="s">
        <v>12</v>
      </c>
      <c r="B1950" s="3" t="s">
        <v>17</v>
      </c>
      <c r="C1950" s="12">
        <v>40985</v>
      </c>
      <c r="D1950" s="13">
        <v>2000</v>
      </c>
      <c r="E1950" s="3">
        <v>1</v>
      </c>
      <c r="F1950" s="3">
        <f t="shared" si="84"/>
        <v>2000</v>
      </c>
      <c r="G1950" s="3">
        <f t="shared" si="85"/>
        <v>2012</v>
      </c>
    </row>
    <row r="1951" spans="1:7" x14ac:dyDescent="0.3">
      <c r="A1951" s="3" t="s">
        <v>12</v>
      </c>
      <c r="B1951" s="3" t="s">
        <v>17</v>
      </c>
      <c r="C1951" s="12">
        <v>40988</v>
      </c>
      <c r="D1951" s="13">
        <v>1500</v>
      </c>
      <c r="E1951" s="3">
        <v>1</v>
      </c>
      <c r="F1951" s="3">
        <f t="shared" si="84"/>
        <v>1500</v>
      </c>
      <c r="G1951" s="3">
        <f t="shared" si="85"/>
        <v>2012</v>
      </c>
    </row>
    <row r="1952" spans="1:7" x14ac:dyDescent="0.3">
      <c r="A1952" s="3" t="s">
        <v>12</v>
      </c>
      <c r="B1952" s="3" t="s">
        <v>17</v>
      </c>
      <c r="C1952" s="12">
        <v>41007</v>
      </c>
      <c r="D1952" s="13">
        <v>2000</v>
      </c>
      <c r="E1952" s="3">
        <v>1</v>
      </c>
      <c r="F1952" s="3">
        <f t="shared" si="84"/>
        <v>2000</v>
      </c>
      <c r="G1952" s="3">
        <f t="shared" si="85"/>
        <v>2012</v>
      </c>
    </row>
    <row r="1953" spans="1:7" x14ac:dyDescent="0.3">
      <c r="A1953" s="3" t="s">
        <v>12</v>
      </c>
      <c r="B1953" s="3" t="s">
        <v>17</v>
      </c>
      <c r="C1953" s="12">
        <v>41009</v>
      </c>
      <c r="D1953" s="13">
        <v>1500</v>
      </c>
      <c r="E1953" s="3">
        <v>1</v>
      </c>
      <c r="F1953" s="3">
        <f t="shared" si="84"/>
        <v>1500</v>
      </c>
      <c r="G1953" s="3">
        <f t="shared" si="85"/>
        <v>2012</v>
      </c>
    </row>
    <row r="1954" spans="1:7" x14ac:dyDescent="0.3">
      <c r="A1954" s="3" t="s">
        <v>12</v>
      </c>
      <c r="B1954" s="3" t="s">
        <v>17</v>
      </c>
      <c r="C1954" s="12">
        <v>41014</v>
      </c>
      <c r="D1954" s="13">
        <v>1500</v>
      </c>
      <c r="E1954" s="3">
        <v>1</v>
      </c>
      <c r="F1954" s="3">
        <f t="shared" si="84"/>
        <v>1500</v>
      </c>
      <c r="G1954" s="3">
        <f t="shared" si="85"/>
        <v>2012</v>
      </c>
    </row>
    <row r="1955" spans="1:7" x14ac:dyDescent="0.3">
      <c r="A1955" s="3" t="s">
        <v>12</v>
      </c>
      <c r="B1955" s="3" t="s">
        <v>17</v>
      </c>
      <c r="C1955" s="12">
        <v>41051</v>
      </c>
      <c r="D1955" s="13">
        <v>800</v>
      </c>
      <c r="E1955" s="3">
        <v>1</v>
      </c>
      <c r="F1955" s="3">
        <f t="shared" si="84"/>
        <v>800</v>
      </c>
      <c r="G1955" s="3">
        <f t="shared" si="85"/>
        <v>2012</v>
      </c>
    </row>
    <row r="1956" spans="1:7" x14ac:dyDescent="0.3">
      <c r="A1956" s="3" t="s">
        <v>12</v>
      </c>
      <c r="B1956" s="3" t="s">
        <v>17</v>
      </c>
      <c r="C1956" s="12">
        <v>41114</v>
      </c>
      <c r="D1956" s="13">
        <v>2500</v>
      </c>
      <c r="E1956" s="3">
        <v>1</v>
      </c>
      <c r="F1956" s="3">
        <f t="shared" si="84"/>
        <v>2500</v>
      </c>
      <c r="G1956" s="3">
        <f t="shared" si="85"/>
        <v>2012</v>
      </c>
    </row>
    <row r="1957" spans="1:7" x14ac:dyDescent="0.3">
      <c r="A1957" s="3" t="s">
        <v>12</v>
      </c>
      <c r="B1957" s="3" t="s">
        <v>17</v>
      </c>
      <c r="C1957" s="12">
        <v>41141</v>
      </c>
      <c r="D1957" s="13">
        <v>1000</v>
      </c>
      <c r="E1957" s="3">
        <v>1</v>
      </c>
      <c r="F1957" s="3">
        <f t="shared" si="84"/>
        <v>1000</v>
      </c>
      <c r="G1957" s="3">
        <f t="shared" si="85"/>
        <v>2012</v>
      </c>
    </row>
    <row r="1958" spans="1:7" x14ac:dyDescent="0.3">
      <c r="A1958" s="3" t="s">
        <v>12</v>
      </c>
      <c r="B1958" s="3" t="s">
        <v>17</v>
      </c>
      <c r="C1958" s="12">
        <v>41147</v>
      </c>
      <c r="D1958" s="13">
        <v>4000</v>
      </c>
      <c r="E1958" s="3">
        <v>2</v>
      </c>
      <c r="F1958" s="3">
        <f t="shared" si="84"/>
        <v>2000</v>
      </c>
      <c r="G1958" s="3">
        <f t="shared" si="85"/>
        <v>2012</v>
      </c>
    </row>
    <row r="1959" spans="1:7" x14ac:dyDescent="0.3">
      <c r="A1959" s="3" t="s">
        <v>12</v>
      </c>
      <c r="B1959" s="3" t="s">
        <v>17</v>
      </c>
      <c r="C1959" s="12">
        <v>41168</v>
      </c>
      <c r="D1959" s="13">
        <v>13000</v>
      </c>
      <c r="E1959" s="3">
        <v>1</v>
      </c>
      <c r="F1959" s="3">
        <f t="shared" si="84"/>
        <v>13000</v>
      </c>
      <c r="G1959" s="3">
        <f t="shared" si="85"/>
        <v>2012</v>
      </c>
    </row>
    <row r="1960" spans="1:7" x14ac:dyDescent="0.3">
      <c r="A1960" s="3" t="s">
        <v>12</v>
      </c>
      <c r="B1960" s="3" t="s">
        <v>17</v>
      </c>
      <c r="C1960" s="12">
        <v>41181</v>
      </c>
      <c r="D1960" s="13">
        <v>1500</v>
      </c>
      <c r="E1960" s="3">
        <v>1</v>
      </c>
      <c r="F1960" s="3">
        <f t="shared" si="84"/>
        <v>1500</v>
      </c>
      <c r="G1960" s="3">
        <f t="shared" si="85"/>
        <v>2012</v>
      </c>
    </row>
    <row r="1961" spans="1:7" x14ac:dyDescent="0.3">
      <c r="A1961" s="3" t="s">
        <v>12</v>
      </c>
      <c r="B1961" s="3" t="s">
        <v>17</v>
      </c>
      <c r="C1961" s="12">
        <v>41187</v>
      </c>
      <c r="D1961" s="13">
        <v>2000</v>
      </c>
      <c r="E1961" s="3">
        <v>1</v>
      </c>
      <c r="F1961" s="3">
        <f t="shared" si="84"/>
        <v>2000</v>
      </c>
      <c r="G1961" s="3">
        <f t="shared" si="85"/>
        <v>2012</v>
      </c>
    </row>
    <row r="1962" spans="1:7" x14ac:dyDescent="0.3">
      <c r="A1962" s="3" t="s">
        <v>12</v>
      </c>
      <c r="B1962" s="3" t="s">
        <v>17</v>
      </c>
      <c r="C1962" s="12">
        <v>41191</v>
      </c>
      <c r="D1962" s="13">
        <v>1000</v>
      </c>
      <c r="E1962" s="3">
        <v>1</v>
      </c>
      <c r="F1962" s="3">
        <f t="shared" si="84"/>
        <v>1000</v>
      </c>
      <c r="G1962" s="3">
        <f t="shared" si="85"/>
        <v>2012</v>
      </c>
    </row>
    <row r="1963" spans="1:7" x14ac:dyDescent="0.3">
      <c r="A1963" s="3" t="s">
        <v>12</v>
      </c>
      <c r="B1963" s="3" t="s">
        <v>17</v>
      </c>
      <c r="C1963" s="12">
        <v>41194</v>
      </c>
      <c r="D1963" s="13">
        <v>2400</v>
      </c>
      <c r="E1963" s="3">
        <v>2</v>
      </c>
      <c r="F1963" s="3">
        <f t="shared" si="84"/>
        <v>1200</v>
      </c>
      <c r="G1963" s="3">
        <f t="shared" si="85"/>
        <v>2012</v>
      </c>
    </row>
    <row r="1964" spans="1:7" x14ac:dyDescent="0.3">
      <c r="A1964" s="3" t="s">
        <v>12</v>
      </c>
      <c r="B1964" s="3" t="s">
        <v>17</v>
      </c>
      <c r="C1964" s="12">
        <v>41195</v>
      </c>
      <c r="D1964" s="13">
        <v>1500</v>
      </c>
      <c r="E1964" s="3">
        <v>1</v>
      </c>
      <c r="F1964" s="3">
        <f t="shared" si="84"/>
        <v>1500</v>
      </c>
      <c r="G1964" s="3">
        <f t="shared" si="85"/>
        <v>2012</v>
      </c>
    </row>
    <row r="1965" spans="1:7" x14ac:dyDescent="0.3">
      <c r="A1965" s="3" t="s">
        <v>12</v>
      </c>
      <c r="B1965" s="3" t="s">
        <v>17</v>
      </c>
      <c r="C1965" s="12">
        <v>41198</v>
      </c>
      <c r="D1965" s="13">
        <v>1200</v>
      </c>
      <c r="E1965" s="3">
        <v>1</v>
      </c>
      <c r="F1965" s="3">
        <f t="shared" si="84"/>
        <v>1200</v>
      </c>
      <c r="G1965" s="3">
        <f t="shared" si="85"/>
        <v>2012</v>
      </c>
    </row>
    <row r="1966" spans="1:7" x14ac:dyDescent="0.3">
      <c r="A1966" s="3" t="s">
        <v>12</v>
      </c>
      <c r="B1966" s="3" t="s">
        <v>17</v>
      </c>
      <c r="C1966" s="12">
        <v>41203</v>
      </c>
      <c r="D1966" s="13">
        <v>1500</v>
      </c>
      <c r="E1966" s="3">
        <v>1</v>
      </c>
      <c r="F1966" s="3">
        <f t="shared" si="84"/>
        <v>1500</v>
      </c>
      <c r="G1966" s="3">
        <f t="shared" si="85"/>
        <v>2012</v>
      </c>
    </row>
    <row r="1967" spans="1:7" x14ac:dyDescent="0.3">
      <c r="A1967" s="3" t="s">
        <v>12</v>
      </c>
      <c r="B1967" s="3" t="s">
        <v>17</v>
      </c>
      <c r="C1967" s="12">
        <v>41204</v>
      </c>
      <c r="D1967" s="13">
        <v>2500</v>
      </c>
      <c r="E1967" s="3">
        <v>2</v>
      </c>
      <c r="F1967" s="3">
        <f t="shared" si="84"/>
        <v>1250</v>
      </c>
      <c r="G1967" s="3">
        <f t="shared" si="85"/>
        <v>2012</v>
      </c>
    </row>
    <row r="1968" spans="1:7" x14ac:dyDescent="0.3">
      <c r="A1968" s="3" t="s">
        <v>12</v>
      </c>
      <c r="B1968" s="3" t="s">
        <v>17</v>
      </c>
      <c r="C1968" s="12">
        <v>41205</v>
      </c>
      <c r="D1968" s="13">
        <v>1500</v>
      </c>
      <c r="E1968" s="3">
        <v>1</v>
      </c>
      <c r="F1968" s="3">
        <f t="shared" si="84"/>
        <v>1500</v>
      </c>
      <c r="G1968" s="3">
        <f t="shared" si="85"/>
        <v>2012</v>
      </c>
    </row>
    <row r="1969" spans="1:7" x14ac:dyDescent="0.3">
      <c r="A1969" s="3" t="s">
        <v>12</v>
      </c>
      <c r="B1969" s="3" t="s">
        <v>17</v>
      </c>
      <c r="C1969" s="12">
        <v>41209</v>
      </c>
      <c r="D1969" s="13">
        <v>1000</v>
      </c>
      <c r="E1969" s="3">
        <v>1</v>
      </c>
      <c r="F1969" s="3">
        <f t="shared" si="84"/>
        <v>1000</v>
      </c>
      <c r="G1969" s="3">
        <f t="shared" si="85"/>
        <v>2012</v>
      </c>
    </row>
    <row r="1970" spans="1:7" x14ac:dyDescent="0.3">
      <c r="A1970" s="3" t="s">
        <v>12</v>
      </c>
      <c r="B1970" s="3" t="s">
        <v>17</v>
      </c>
      <c r="C1970" s="12">
        <v>41225</v>
      </c>
      <c r="D1970" s="13">
        <v>2000</v>
      </c>
      <c r="E1970" s="3">
        <v>1</v>
      </c>
      <c r="F1970" s="3">
        <f t="shared" si="84"/>
        <v>2000</v>
      </c>
      <c r="G1970" s="3">
        <f t="shared" si="85"/>
        <v>2012</v>
      </c>
    </row>
    <row r="1971" spans="1:7" x14ac:dyDescent="0.3">
      <c r="A1971" s="3" t="s">
        <v>12</v>
      </c>
      <c r="B1971" s="3" t="s">
        <v>17</v>
      </c>
      <c r="C1971" s="12">
        <v>41226</v>
      </c>
      <c r="D1971" s="13">
        <v>6500</v>
      </c>
      <c r="E1971" s="3">
        <v>4</v>
      </c>
      <c r="F1971" s="3">
        <f t="shared" si="84"/>
        <v>1625</v>
      </c>
      <c r="G1971" s="3">
        <f t="shared" si="85"/>
        <v>2012</v>
      </c>
    </row>
    <row r="1972" spans="1:7" x14ac:dyDescent="0.3">
      <c r="A1972" s="3" t="s">
        <v>12</v>
      </c>
      <c r="B1972" s="3" t="s">
        <v>17</v>
      </c>
      <c r="C1972" s="12">
        <v>41229</v>
      </c>
      <c r="D1972" s="13">
        <v>5400</v>
      </c>
      <c r="E1972" s="3">
        <v>3</v>
      </c>
      <c r="F1972" s="3">
        <f t="shared" si="84"/>
        <v>1800</v>
      </c>
      <c r="G1972" s="3">
        <f t="shared" si="85"/>
        <v>2012</v>
      </c>
    </row>
    <row r="1973" spans="1:7" x14ac:dyDescent="0.3">
      <c r="A1973" s="3" t="s">
        <v>12</v>
      </c>
      <c r="B1973" s="3" t="s">
        <v>17</v>
      </c>
      <c r="C1973" s="12">
        <v>41231</v>
      </c>
      <c r="D1973" s="13">
        <v>1000</v>
      </c>
      <c r="E1973" s="3">
        <v>1</v>
      </c>
      <c r="F1973" s="3">
        <f t="shared" si="84"/>
        <v>1000</v>
      </c>
      <c r="G1973" s="3">
        <f t="shared" si="85"/>
        <v>2012</v>
      </c>
    </row>
    <row r="1974" spans="1:7" x14ac:dyDescent="0.3">
      <c r="A1974" s="3" t="s">
        <v>12</v>
      </c>
      <c r="B1974" s="3" t="s">
        <v>17</v>
      </c>
      <c r="C1974" s="12">
        <v>41232</v>
      </c>
      <c r="D1974" s="13">
        <v>500</v>
      </c>
      <c r="E1974" s="3">
        <v>1</v>
      </c>
      <c r="F1974" s="3">
        <f t="shared" si="84"/>
        <v>500</v>
      </c>
      <c r="G1974" s="3">
        <f t="shared" si="85"/>
        <v>2012</v>
      </c>
    </row>
    <row r="1975" spans="1:7" x14ac:dyDescent="0.3">
      <c r="A1975" s="3" t="s">
        <v>12</v>
      </c>
      <c r="B1975" s="3" t="s">
        <v>17</v>
      </c>
      <c r="C1975" s="12">
        <v>41233</v>
      </c>
      <c r="D1975" s="13">
        <v>10200</v>
      </c>
      <c r="E1975" s="3">
        <v>6</v>
      </c>
      <c r="F1975" s="3">
        <f t="shared" si="84"/>
        <v>1700</v>
      </c>
      <c r="G1975" s="3">
        <f t="shared" si="85"/>
        <v>2012</v>
      </c>
    </row>
    <row r="1976" spans="1:7" x14ac:dyDescent="0.3">
      <c r="A1976" s="3" t="s">
        <v>12</v>
      </c>
      <c r="B1976" s="3" t="s">
        <v>17</v>
      </c>
      <c r="C1976" s="12">
        <v>41238</v>
      </c>
      <c r="D1976" s="13">
        <v>5000</v>
      </c>
      <c r="E1976" s="3">
        <v>2</v>
      </c>
      <c r="F1976" s="3">
        <f t="shared" si="84"/>
        <v>2500</v>
      </c>
      <c r="G1976" s="3">
        <f t="shared" si="85"/>
        <v>2012</v>
      </c>
    </row>
    <row r="1977" spans="1:7" x14ac:dyDescent="0.3">
      <c r="A1977" s="3" t="s">
        <v>12</v>
      </c>
      <c r="B1977" s="3" t="s">
        <v>17</v>
      </c>
      <c r="C1977" s="12">
        <v>41239</v>
      </c>
      <c r="D1977" s="13">
        <v>3800</v>
      </c>
      <c r="E1977" s="3">
        <v>2</v>
      </c>
      <c r="F1977" s="3">
        <f t="shared" si="84"/>
        <v>1900</v>
      </c>
      <c r="G1977" s="3">
        <f t="shared" si="85"/>
        <v>2012</v>
      </c>
    </row>
    <row r="1978" spans="1:7" x14ac:dyDescent="0.3">
      <c r="A1978" s="3" t="s">
        <v>12</v>
      </c>
      <c r="B1978" s="3" t="s">
        <v>17</v>
      </c>
      <c r="C1978" s="12">
        <v>41271</v>
      </c>
      <c r="D1978" s="13">
        <v>1000</v>
      </c>
      <c r="E1978" s="3">
        <v>1</v>
      </c>
      <c r="F1978" s="3">
        <f t="shared" si="84"/>
        <v>1000</v>
      </c>
      <c r="G1978" s="3">
        <f t="shared" si="85"/>
        <v>2012</v>
      </c>
    </row>
    <row r="1979" spans="1:7" x14ac:dyDescent="0.3">
      <c r="A1979" s="3" t="s">
        <v>12</v>
      </c>
      <c r="B1979" s="3" t="s">
        <v>17</v>
      </c>
      <c r="C1979" s="12">
        <v>41257</v>
      </c>
      <c r="D1979" s="13">
        <v>2000</v>
      </c>
      <c r="E1979" s="3">
        <v>1</v>
      </c>
      <c r="F1979" s="3">
        <f t="shared" si="84"/>
        <v>2000</v>
      </c>
      <c r="G1979" s="3">
        <f t="shared" si="85"/>
        <v>2012</v>
      </c>
    </row>
    <row r="1980" spans="1:7" x14ac:dyDescent="0.3">
      <c r="A1980" s="3" t="s">
        <v>12</v>
      </c>
      <c r="B1980" s="3" t="s">
        <v>17</v>
      </c>
      <c r="C1980" s="12">
        <v>41261</v>
      </c>
      <c r="D1980" s="13">
        <v>1000</v>
      </c>
      <c r="E1980" s="3">
        <v>1</v>
      </c>
      <c r="F1980" s="3">
        <f t="shared" si="84"/>
        <v>1000</v>
      </c>
      <c r="G1980" s="3">
        <f t="shared" si="85"/>
        <v>2012</v>
      </c>
    </row>
    <row r="1981" spans="1:7" x14ac:dyDescent="0.3">
      <c r="A1981" s="3" t="s">
        <v>12</v>
      </c>
      <c r="B1981" s="3" t="s">
        <v>17</v>
      </c>
      <c r="C1981" s="12">
        <v>41265</v>
      </c>
      <c r="D1981" s="13">
        <v>2200</v>
      </c>
      <c r="E1981" s="3">
        <v>2</v>
      </c>
      <c r="F1981" s="3">
        <f t="shared" si="84"/>
        <v>1100</v>
      </c>
      <c r="G1981" s="3">
        <f t="shared" si="85"/>
        <v>2012</v>
      </c>
    </row>
    <row r="1982" spans="1:7" x14ac:dyDescent="0.3">
      <c r="A1982" s="3" t="s">
        <v>12</v>
      </c>
      <c r="B1982" s="3" t="s">
        <v>17</v>
      </c>
      <c r="C1982" s="12">
        <v>41253</v>
      </c>
      <c r="D1982" s="13">
        <v>3200</v>
      </c>
      <c r="E1982" s="3">
        <v>2</v>
      </c>
      <c r="F1982" s="3">
        <f t="shared" si="84"/>
        <v>1600</v>
      </c>
      <c r="G1982" s="3">
        <f t="shared" si="85"/>
        <v>2012</v>
      </c>
    </row>
    <row r="1983" spans="1:7" x14ac:dyDescent="0.3">
      <c r="A1983" s="3" t="s">
        <v>12</v>
      </c>
      <c r="B1983" s="3" t="s">
        <v>17</v>
      </c>
      <c r="C1983" s="12">
        <v>41272</v>
      </c>
      <c r="D1983" s="13">
        <v>3500</v>
      </c>
      <c r="E1983" s="3">
        <v>3</v>
      </c>
      <c r="F1983" s="3">
        <f t="shared" si="84"/>
        <v>1166.6666666666667</v>
      </c>
      <c r="G1983" s="3">
        <f t="shared" si="85"/>
        <v>2012</v>
      </c>
    </row>
    <row r="1984" spans="1:7" x14ac:dyDescent="0.3">
      <c r="A1984" s="3" t="s">
        <v>12</v>
      </c>
      <c r="B1984" s="3" t="s">
        <v>17</v>
      </c>
      <c r="C1984" s="12">
        <v>41254</v>
      </c>
      <c r="D1984" s="13">
        <v>1500</v>
      </c>
      <c r="E1984" s="3">
        <v>1</v>
      </c>
      <c r="F1984" s="3">
        <f t="shared" si="84"/>
        <v>1500</v>
      </c>
      <c r="G1984" s="3">
        <f t="shared" si="85"/>
        <v>2012</v>
      </c>
    </row>
    <row r="1985" spans="1:7" x14ac:dyDescent="0.3">
      <c r="A1985" s="3" t="s">
        <v>12</v>
      </c>
      <c r="B1985" s="3" t="s">
        <v>17</v>
      </c>
      <c r="C1985" s="12">
        <v>41251</v>
      </c>
      <c r="D1985" s="13">
        <v>1000</v>
      </c>
      <c r="E1985" s="3">
        <v>1</v>
      </c>
      <c r="F1985" s="3">
        <f t="shared" si="84"/>
        <v>1000</v>
      </c>
      <c r="G1985" s="3">
        <f t="shared" si="85"/>
        <v>2012</v>
      </c>
    </row>
    <row r="1986" spans="1:7" x14ac:dyDescent="0.3">
      <c r="A1986" s="3" t="s">
        <v>12</v>
      </c>
      <c r="B1986" s="3" t="s">
        <v>17</v>
      </c>
      <c r="C1986" s="12">
        <v>41299</v>
      </c>
      <c r="D1986" s="13">
        <v>2600</v>
      </c>
      <c r="E1986" s="3">
        <v>2</v>
      </c>
      <c r="F1986" s="3">
        <f t="shared" ref="F1986:F2049" si="86">D1986/E1986</f>
        <v>1300</v>
      </c>
      <c r="G1986" s="3">
        <f t="shared" si="85"/>
        <v>2013</v>
      </c>
    </row>
    <row r="1987" spans="1:7" x14ac:dyDescent="0.3">
      <c r="A1987" s="3" t="s">
        <v>12</v>
      </c>
      <c r="B1987" s="3" t="s">
        <v>17</v>
      </c>
      <c r="C1987" s="12">
        <v>41279</v>
      </c>
      <c r="D1987" s="13">
        <v>1500</v>
      </c>
      <c r="E1987" s="3">
        <v>1</v>
      </c>
      <c r="F1987" s="3">
        <f t="shared" si="86"/>
        <v>1500</v>
      </c>
      <c r="G1987" s="3">
        <f t="shared" ref="G1987:G2050" si="87">YEAR(C1987)</f>
        <v>2013</v>
      </c>
    </row>
    <row r="1988" spans="1:7" x14ac:dyDescent="0.3">
      <c r="A1988" s="3" t="s">
        <v>12</v>
      </c>
      <c r="B1988" s="3" t="s">
        <v>17</v>
      </c>
      <c r="C1988" s="12">
        <v>41295</v>
      </c>
      <c r="D1988" s="13">
        <v>3000</v>
      </c>
      <c r="E1988" s="3">
        <v>1</v>
      </c>
      <c r="F1988" s="3">
        <f t="shared" si="86"/>
        <v>3000</v>
      </c>
      <c r="G1988" s="3">
        <f t="shared" si="87"/>
        <v>2013</v>
      </c>
    </row>
    <row r="1989" spans="1:7" x14ac:dyDescent="0.3">
      <c r="A1989" s="3" t="s">
        <v>12</v>
      </c>
      <c r="B1989" s="3" t="s">
        <v>17</v>
      </c>
      <c r="C1989" s="12">
        <v>41301</v>
      </c>
      <c r="D1989" s="13">
        <v>2000</v>
      </c>
      <c r="E1989" s="3">
        <v>1</v>
      </c>
      <c r="F1989" s="3">
        <f t="shared" si="86"/>
        <v>2000</v>
      </c>
      <c r="G1989" s="3">
        <f t="shared" si="87"/>
        <v>2013</v>
      </c>
    </row>
    <row r="1990" spans="1:7" x14ac:dyDescent="0.3">
      <c r="A1990" s="3" t="s">
        <v>12</v>
      </c>
      <c r="B1990" s="3" t="s">
        <v>17</v>
      </c>
      <c r="C1990" s="12">
        <v>41285</v>
      </c>
      <c r="D1990" s="13">
        <v>1950</v>
      </c>
      <c r="E1990" s="3">
        <v>2</v>
      </c>
      <c r="F1990" s="3">
        <f t="shared" si="86"/>
        <v>975</v>
      </c>
      <c r="G1990" s="3">
        <f t="shared" si="87"/>
        <v>2013</v>
      </c>
    </row>
    <row r="1991" spans="1:7" x14ac:dyDescent="0.3">
      <c r="A1991" s="3" t="s">
        <v>12</v>
      </c>
      <c r="B1991" s="3" t="s">
        <v>17</v>
      </c>
      <c r="C1991" s="12">
        <v>41294</v>
      </c>
      <c r="D1991" s="13">
        <v>2300</v>
      </c>
      <c r="E1991" s="3">
        <v>2</v>
      </c>
      <c r="F1991" s="3">
        <f t="shared" si="86"/>
        <v>1150</v>
      </c>
      <c r="G1991" s="3">
        <f t="shared" si="87"/>
        <v>2013</v>
      </c>
    </row>
    <row r="1992" spans="1:7" x14ac:dyDescent="0.3">
      <c r="A1992" s="3" t="s">
        <v>12</v>
      </c>
      <c r="B1992" s="3" t="s">
        <v>17</v>
      </c>
      <c r="C1992" s="12">
        <v>41289</v>
      </c>
      <c r="D1992" s="13">
        <v>2000</v>
      </c>
      <c r="E1992" s="3">
        <v>1</v>
      </c>
      <c r="F1992" s="3">
        <f t="shared" si="86"/>
        <v>2000</v>
      </c>
      <c r="G1992" s="3">
        <f t="shared" si="87"/>
        <v>2013</v>
      </c>
    </row>
    <row r="1993" spans="1:7" x14ac:dyDescent="0.3">
      <c r="A1993" s="3" t="s">
        <v>12</v>
      </c>
      <c r="B1993" s="3" t="s">
        <v>17</v>
      </c>
      <c r="C1993" s="12">
        <v>41300</v>
      </c>
      <c r="D1993" s="13">
        <v>5500</v>
      </c>
      <c r="E1993" s="3">
        <v>3</v>
      </c>
      <c r="F1993" s="3">
        <f t="shared" si="86"/>
        <v>1833.3333333333333</v>
      </c>
      <c r="G1993" s="3">
        <f t="shared" si="87"/>
        <v>2013</v>
      </c>
    </row>
    <row r="1994" spans="1:7" x14ac:dyDescent="0.3">
      <c r="A1994" s="3" t="s">
        <v>13</v>
      </c>
      <c r="B1994" s="3" t="s">
        <v>9</v>
      </c>
      <c r="C1994" s="12">
        <v>40881</v>
      </c>
      <c r="D1994" s="13">
        <v>30600</v>
      </c>
      <c r="E1994" s="3">
        <v>10</v>
      </c>
      <c r="F1994" s="3">
        <f t="shared" si="86"/>
        <v>3060</v>
      </c>
      <c r="G1994" s="3">
        <f t="shared" si="87"/>
        <v>2011</v>
      </c>
    </row>
    <row r="1995" spans="1:7" x14ac:dyDescent="0.3">
      <c r="A1995" s="3" t="s">
        <v>13</v>
      </c>
      <c r="B1995" s="3" t="s">
        <v>9</v>
      </c>
      <c r="C1995" s="12">
        <v>40882</v>
      </c>
      <c r="D1995" s="13">
        <v>6900</v>
      </c>
      <c r="E1995" s="3">
        <v>4</v>
      </c>
      <c r="F1995" s="3">
        <f t="shared" si="86"/>
        <v>1725</v>
      </c>
      <c r="G1995" s="3">
        <f t="shared" si="87"/>
        <v>2011</v>
      </c>
    </row>
    <row r="1996" spans="1:7" x14ac:dyDescent="0.3">
      <c r="A1996" s="3" t="s">
        <v>13</v>
      </c>
      <c r="B1996" s="3" t="s">
        <v>9</v>
      </c>
      <c r="C1996" s="12">
        <v>40885</v>
      </c>
      <c r="D1996" s="13">
        <v>6000</v>
      </c>
      <c r="E1996" s="3">
        <v>2</v>
      </c>
      <c r="F1996" s="3">
        <f t="shared" si="86"/>
        <v>3000</v>
      </c>
      <c r="G1996" s="3">
        <f t="shared" si="87"/>
        <v>2011</v>
      </c>
    </row>
    <row r="1997" spans="1:7" x14ac:dyDescent="0.3">
      <c r="A1997" s="3" t="s">
        <v>13</v>
      </c>
      <c r="B1997" s="3" t="s">
        <v>9</v>
      </c>
      <c r="C1997" s="12">
        <v>40887</v>
      </c>
      <c r="D1997" s="13">
        <v>50350</v>
      </c>
      <c r="E1997" s="3">
        <v>14</v>
      </c>
      <c r="F1997" s="3">
        <f t="shared" si="86"/>
        <v>3596.4285714285716</v>
      </c>
      <c r="G1997" s="3">
        <f t="shared" si="87"/>
        <v>2011</v>
      </c>
    </row>
    <row r="1998" spans="1:7" x14ac:dyDescent="0.3">
      <c r="A1998" s="3" t="s">
        <v>13</v>
      </c>
      <c r="B1998" s="3" t="s">
        <v>9</v>
      </c>
      <c r="C1998" s="12">
        <v>40889</v>
      </c>
      <c r="D1998" s="13">
        <v>6000</v>
      </c>
      <c r="E1998" s="3">
        <v>1</v>
      </c>
      <c r="F1998" s="3">
        <f t="shared" si="86"/>
        <v>6000</v>
      </c>
      <c r="G1998" s="3">
        <f t="shared" si="87"/>
        <v>2011</v>
      </c>
    </row>
    <row r="1999" spans="1:7" x14ac:dyDescent="0.3">
      <c r="A1999" s="3" t="s">
        <v>13</v>
      </c>
      <c r="B1999" s="3" t="s">
        <v>9</v>
      </c>
      <c r="C1999" s="12">
        <v>40892</v>
      </c>
      <c r="D1999" s="13">
        <v>26200</v>
      </c>
      <c r="E1999" s="3">
        <v>10</v>
      </c>
      <c r="F1999" s="3">
        <f t="shared" si="86"/>
        <v>2620</v>
      </c>
      <c r="G1999" s="3">
        <f t="shared" si="87"/>
        <v>2011</v>
      </c>
    </row>
    <row r="2000" spans="1:7" x14ac:dyDescent="0.3">
      <c r="A2000" s="3" t="s">
        <v>13</v>
      </c>
      <c r="B2000" s="3" t="s">
        <v>9</v>
      </c>
      <c r="C2000" s="12">
        <v>40895</v>
      </c>
      <c r="D2000" s="13">
        <v>16000</v>
      </c>
      <c r="E2000" s="3">
        <v>4</v>
      </c>
      <c r="F2000" s="3">
        <f t="shared" si="86"/>
        <v>4000</v>
      </c>
      <c r="G2000" s="3">
        <f t="shared" si="87"/>
        <v>2011</v>
      </c>
    </row>
    <row r="2001" spans="1:14" x14ac:dyDescent="0.3">
      <c r="A2001" s="3" t="s">
        <v>13</v>
      </c>
      <c r="B2001" s="3" t="s">
        <v>9</v>
      </c>
      <c r="C2001" s="12">
        <v>40896</v>
      </c>
      <c r="D2001" s="13">
        <v>5000</v>
      </c>
      <c r="E2001" s="3">
        <v>2</v>
      </c>
      <c r="F2001" s="3">
        <f t="shared" si="86"/>
        <v>2500</v>
      </c>
      <c r="G2001" s="3">
        <f t="shared" si="87"/>
        <v>2011</v>
      </c>
    </row>
    <row r="2002" spans="1:14" x14ac:dyDescent="0.3">
      <c r="A2002" s="3" t="s">
        <v>13</v>
      </c>
      <c r="B2002" s="3" t="s">
        <v>9</v>
      </c>
      <c r="C2002" s="12">
        <v>40899</v>
      </c>
      <c r="D2002" s="13">
        <v>26200</v>
      </c>
      <c r="E2002" s="3">
        <v>8</v>
      </c>
      <c r="F2002" s="3">
        <f t="shared" si="86"/>
        <v>3275</v>
      </c>
      <c r="G2002" s="3">
        <f t="shared" si="87"/>
        <v>2011</v>
      </c>
    </row>
    <row r="2003" spans="1:14" x14ac:dyDescent="0.3">
      <c r="A2003" s="3" t="s">
        <v>13</v>
      </c>
      <c r="B2003" s="3" t="s">
        <v>9</v>
      </c>
      <c r="C2003" s="12">
        <v>40901</v>
      </c>
      <c r="D2003" s="13">
        <v>12000</v>
      </c>
      <c r="E2003" s="3">
        <v>2</v>
      </c>
      <c r="F2003" s="3">
        <f t="shared" si="86"/>
        <v>6000</v>
      </c>
      <c r="G2003" s="3">
        <f t="shared" si="87"/>
        <v>2011</v>
      </c>
    </row>
    <row r="2004" spans="1:14" x14ac:dyDescent="0.3">
      <c r="A2004" s="3" t="s">
        <v>13</v>
      </c>
      <c r="B2004" s="3" t="s">
        <v>9</v>
      </c>
      <c r="C2004" s="12">
        <v>40902</v>
      </c>
      <c r="D2004" s="13">
        <v>2000</v>
      </c>
      <c r="E2004" s="3">
        <v>1</v>
      </c>
      <c r="F2004" s="3">
        <f t="shared" si="86"/>
        <v>2000</v>
      </c>
      <c r="G2004" s="3">
        <f t="shared" si="87"/>
        <v>2011</v>
      </c>
    </row>
    <row r="2005" spans="1:14" x14ac:dyDescent="0.3">
      <c r="A2005" s="3" t="s">
        <v>13</v>
      </c>
      <c r="B2005" s="3" t="s">
        <v>9</v>
      </c>
      <c r="C2005" s="12">
        <v>40913</v>
      </c>
      <c r="D2005" s="13">
        <v>5600</v>
      </c>
      <c r="E2005" s="3">
        <v>3</v>
      </c>
      <c r="F2005" s="3">
        <f t="shared" si="86"/>
        <v>1866.6666666666667</v>
      </c>
      <c r="G2005" s="3">
        <f t="shared" si="87"/>
        <v>2012</v>
      </c>
      <c r="N2005" s="16"/>
    </row>
    <row r="2006" spans="1:14" x14ac:dyDescent="0.3">
      <c r="A2006" s="3" t="s">
        <v>13</v>
      </c>
      <c r="B2006" s="3" t="s">
        <v>9</v>
      </c>
      <c r="C2006" s="12">
        <v>40914</v>
      </c>
      <c r="D2006" s="13">
        <v>1200</v>
      </c>
      <c r="E2006" s="3">
        <v>1</v>
      </c>
      <c r="F2006" s="3">
        <f t="shared" si="86"/>
        <v>1200</v>
      </c>
      <c r="G2006" s="3">
        <f t="shared" si="87"/>
        <v>2012</v>
      </c>
    </row>
    <row r="2007" spans="1:14" x14ac:dyDescent="0.3">
      <c r="A2007" s="3" t="s">
        <v>13</v>
      </c>
      <c r="B2007" s="3" t="s">
        <v>9</v>
      </c>
      <c r="C2007" s="12">
        <v>40916</v>
      </c>
      <c r="D2007" s="13">
        <v>2500</v>
      </c>
      <c r="E2007" s="3">
        <v>1</v>
      </c>
      <c r="F2007" s="3">
        <f t="shared" si="86"/>
        <v>2500</v>
      </c>
      <c r="G2007" s="3">
        <f t="shared" si="87"/>
        <v>2012</v>
      </c>
    </row>
    <row r="2008" spans="1:14" x14ac:dyDescent="0.3">
      <c r="A2008" s="3" t="s">
        <v>13</v>
      </c>
      <c r="B2008" s="3" t="s">
        <v>9</v>
      </c>
      <c r="C2008" s="12">
        <v>40917</v>
      </c>
      <c r="D2008" s="13">
        <v>4000</v>
      </c>
      <c r="E2008" s="3">
        <v>2</v>
      </c>
      <c r="F2008" s="3">
        <f t="shared" si="86"/>
        <v>2000</v>
      </c>
      <c r="G2008" s="3">
        <f t="shared" si="87"/>
        <v>2012</v>
      </c>
    </row>
    <row r="2009" spans="1:14" x14ac:dyDescent="0.3">
      <c r="A2009" s="3" t="s">
        <v>13</v>
      </c>
      <c r="B2009" s="3" t="s">
        <v>9</v>
      </c>
      <c r="C2009" s="12">
        <v>40920</v>
      </c>
      <c r="D2009" s="13">
        <v>29900</v>
      </c>
      <c r="E2009" s="3">
        <v>5</v>
      </c>
      <c r="F2009" s="3">
        <f t="shared" si="86"/>
        <v>5980</v>
      </c>
      <c r="G2009" s="3">
        <f t="shared" si="87"/>
        <v>2012</v>
      </c>
    </row>
    <row r="2010" spans="1:14" x14ac:dyDescent="0.3">
      <c r="A2010" s="3" t="s">
        <v>13</v>
      </c>
      <c r="B2010" s="3" t="s">
        <v>9</v>
      </c>
      <c r="C2010" s="12">
        <v>40921</v>
      </c>
      <c r="D2010" s="13">
        <v>9000</v>
      </c>
      <c r="E2010" s="3">
        <v>3</v>
      </c>
      <c r="F2010" s="3">
        <f t="shared" si="86"/>
        <v>3000</v>
      </c>
      <c r="G2010" s="3">
        <f t="shared" si="87"/>
        <v>2012</v>
      </c>
    </row>
    <row r="2011" spans="1:14" x14ac:dyDescent="0.3">
      <c r="A2011" s="3" t="s">
        <v>13</v>
      </c>
      <c r="B2011" s="3" t="s">
        <v>9</v>
      </c>
      <c r="C2011" s="12">
        <v>40922</v>
      </c>
      <c r="D2011" s="13">
        <v>14000</v>
      </c>
      <c r="E2011" s="3">
        <v>5</v>
      </c>
      <c r="F2011" s="3">
        <f t="shared" si="86"/>
        <v>2800</v>
      </c>
      <c r="G2011" s="3">
        <f t="shared" si="87"/>
        <v>2012</v>
      </c>
    </row>
    <row r="2012" spans="1:14" x14ac:dyDescent="0.3">
      <c r="A2012" s="3" t="s">
        <v>13</v>
      </c>
      <c r="B2012" s="3" t="s">
        <v>9</v>
      </c>
      <c r="C2012" s="12">
        <v>40924</v>
      </c>
      <c r="D2012" s="13">
        <v>5450</v>
      </c>
      <c r="E2012" s="3">
        <v>3</v>
      </c>
      <c r="F2012" s="3">
        <f t="shared" si="86"/>
        <v>1816.6666666666667</v>
      </c>
      <c r="G2012" s="3">
        <f t="shared" si="87"/>
        <v>2012</v>
      </c>
    </row>
    <row r="2013" spans="1:14" x14ac:dyDescent="0.3">
      <c r="A2013" s="3" t="s">
        <v>13</v>
      </c>
      <c r="B2013" s="3" t="s">
        <v>9</v>
      </c>
      <c r="C2013" s="12">
        <v>40927</v>
      </c>
      <c r="D2013" s="13">
        <v>35000</v>
      </c>
      <c r="E2013" s="3">
        <v>6</v>
      </c>
      <c r="F2013" s="3">
        <f t="shared" si="86"/>
        <v>5833.333333333333</v>
      </c>
      <c r="G2013" s="3">
        <f t="shared" si="87"/>
        <v>2012</v>
      </c>
    </row>
    <row r="2014" spans="1:14" x14ac:dyDescent="0.3">
      <c r="A2014" s="3" t="s">
        <v>13</v>
      </c>
      <c r="B2014" s="3" t="s">
        <v>9</v>
      </c>
      <c r="C2014" s="12">
        <v>40928</v>
      </c>
      <c r="D2014" s="13">
        <v>13000</v>
      </c>
      <c r="E2014" s="3">
        <v>2</v>
      </c>
      <c r="F2014" s="3">
        <f t="shared" si="86"/>
        <v>6500</v>
      </c>
      <c r="G2014" s="3">
        <f t="shared" si="87"/>
        <v>2012</v>
      </c>
    </row>
    <row r="2015" spans="1:14" x14ac:dyDescent="0.3">
      <c r="A2015" s="3" t="s">
        <v>13</v>
      </c>
      <c r="B2015" s="3" t="s">
        <v>9</v>
      </c>
      <c r="C2015" s="12">
        <v>40930</v>
      </c>
      <c r="D2015" s="13">
        <v>1000</v>
      </c>
      <c r="E2015" s="3">
        <v>1</v>
      </c>
      <c r="F2015" s="3">
        <f t="shared" si="86"/>
        <v>1000</v>
      </c>
      <c r="G2015" s="3">
        <f t="shared" si="87"/>
        <v>2012</v>
      </c>
    </row>
    <row r="2016" spans="1:14" x14ac:dyDescent="0.3">
      <c r="A2016" s="3" t="s">
        <v>13</v>
      </c>
      <c r="B2016" s="3" t="s">
        <v>9</v>
      </c>
      <c r="C2016" s="12">
        <v>40931</v>
      </c>
      <c r="D2016" s="13">
        <v>1950</v>
      </c>
      <c r="E2016" s="3">
        <v>2</v>
      </c>
      <c r="F2016" s="3">
        <f t="shared" si="86"/>
        <v>975</v>
      </c>
      <c r="G2016" s="3">
        <f t="shared" si="87"/>
        <v>2012</v>
      </c>
    </row>
    <row r="2017" spans="1:7" x14ac:dyDescent="0.3">
      <c r="A2017" s="3" t="s">
        <v>13</v>
      </c>
      <c r="B2017" s="3" t="s">
        <v>9</v>
      </c>
      <c r="C2017" s="12">
        <v>40934</v>
      </c>
      <c r="D2017" s="13">
        <v>41400</v>
      </c>
      <c r="E2017" s="3">
        <v>14</v>
      </c>
      <c r="F2017" s="3">
        <f t="shared" si="86"/>
        <v>2957.1428571428573</v>
      </c>
      <c r="G2017" s="3">
        <f t="shared" si="87"/>
        <v>2012</v>
      </c>
    </row>
    <row r="2018" spans="1:7" x14ac:dyDescent="0.3">
      <c r="A2018" s="3" t="s">
        <v>13</v>
      </c>
      <c r="B2018" s="3" t="s">
        <v>9</v>
      </c>
      <c r="C2018" s="12">
        <v>40943</v>
      </c>
      <c r="D2018" s="13">
        <v>7000</v>
      </c>
      <c r="E2018" s="3">
        <v>4</v>
      </c>
      <c r="F2018" s="3">
        <f t="shared" si="86"/>
        <v>1750</v>
      </c>
      <c r="G2018" s="3">
        <f t="shared" si="87"/>
        <v>2012</v>
      </c>
    </row>
    <row r="2019" spans="1:7" x14ac:dyDescent="0.3">
      <c r="A2019" s="3" t="s">
        <v>13</v>
      </c>
      <c r="B2019" s="3" t="s">
        <v>9</v>
      </c>
      <c r="C2019" s="12">
        <v>40945</v>
      </c>
      <c r="D2019" s="13">
        <v>5100</v>
      </c>
      <c r="E2019" s="3">
        <v>4</v>
      </c>
      <c r="F2019" s="3">
        <f t="shared" si="86"/>
        <v>1275</v>
      </c>
      <c r="G2019" s="3">
        <f t="shared" si="87"/>
        <v>2012</v>
      </c>
    </row>
    <row r="2020" spans="1:7" x14ac:dyDescent="0.3">
      <c r="A2020" s="3" t="s">
        <v>13</v>
      </c>
      <c r="B2020" s="3" t="s">
        <v>9</v>
      </c>
      <c r="C2020" s="12">
        <v>40948</v>
      </c>
      <c r="D2020" s="13">
        <v>12000</v>
      </c>
      <c r="E2020" s="3">
        <v>3</v>
      </c>
      <c r="F2020" s="3">
        <f t="shared" si="86"/>
        <v>4000</v>
      </c>
      <c r="G2020" s="3">
        <f t="shared" si="87"/>
        <v>2012</v>
      </c>
    </row>
    <row r="2021" spans="1:7" x14ac:dyDescent="0.3">
      <c r="A2021" s="3" t="s">
        <v>13</v>
      </c>
      <c r="B2021" s="3" t="s">
        <v>9</v>
      </c>
      <c r="C2021" s="12">
        <v>40949</v>
      </c>
      <c r="D2021" s="13">
        <v>48800</v>
      </c>
      <c r="E2021" s="3">
        <v>7</v>
      </c>
      <c r="F2021" s="3">
        <f t="shared" si="86"/>
        <v>6971.4285714285716</v>
      </c>
      <c r="G2021" s="3">
        <f t="shared" si="87"/>
        <v>2012</v>
      </c>
    </row>
    <row r="2022" spans="1:7" x14ac:dyDescent="0.3">
      <c r="A2022" s="3" t="s">
        <v>13</v>
      </c>
      <c r="B2022" s="3" t="s">
        <v>9</v>
      </c>
      <c r="C2022" s="12">
        <v>40950</v>
      </c>
      <c r="D2022" s="13">
        <v>7000</v>
      </c>
      <c r="E2022" s="3">
        <v>2</v>
      </c>
      <c r="F2022" s="3">
        <f t="shared" si="86"/>
        <v>3500</v>
      </c>
      <c r="G2022" s="3">
        <f t="shared" si="87"/>
        <v>2012</v>
      </c>
    </row>
    <row r="2023" spans="1:7" x14ac:dyDescent="0.3">
      <c r="A2023" s="3" t="s">
        <v>13</v>
      </c>
      <c r="B2023" s="3" t="s">
        <v>9</v>
      </c>
      <c r="C2023" s="12">
        <v>40955</v>
      </c>
      <c r="D2023" s="13">
        <v>39500</v>
      </c>
      <c r="E2023" s="3">
        <v>10</v>
      </c>
      <c r="F2023" s="3">
        <f t="shared" si="86"/>
        <v>3950</v>
      </c>
      <c r="G2023" s="3">
        <f t="shared" si="87"/>
        <v>2012</v>
      </c>
    </row>
    <row r="2024" spans="1:7" x14ac:dyDescent="0.3">
      <c r="A2024" s="3" t="s">
        <v>13</v>
      </c>
      <c r="B2024" s="3" t="s">
        <v>9</v>
      </c>
      <c r="C2024" s="12">
        <v>40957</v>
      </c>
      <c r="D2024" s="13">
        <v>12000</v>
      </c>
      <c r="E2024" s="3">
        <v>3</v>
      </c>
      <c r="F2024" s="3">
        <f t="shared" si="86"/>
        <v>4000</v>
      </c>
      <c r="G2024" s="3">
        <f t="shared" si="87"/>
        <v>2012</v>
      </c>
    </row>
    <row r="2025" spans="1:7" x14ac:dyDescent="0.3">
      <c r="A2025" s="3" t="s">
        <v>13</v>
      </c>
      <c r="B2025" s="3" t="s">
        <v>9</v>
      </c>
      <c r="C2025" s="12">
        <v>40962</v>
      </c>
      <c r="D2025" s="13">
        <v>14000</v>
      </c>
      <c r="E2025" s="3">
        <v>6</v>
      </c>
      <c r="F2025" s="3">
        <f t="shared" si="86"/>
        <v>2333.3333333333335</v>
      </c>
      <c r="G2025" s="3">
        <f t="shared" si="87"/>
        <v>2012</v>
      </c>
    </row>
    <row r="2026" spans="1:7" x14ac:dyDescent="0.3">
      <c r="A2026" s="3" t="s">
        <v>13</v>
      </c>
      <c r="B2026" s="3" t="s">
        <v>9</v>
      </c>
      <c r="C2026" s="12">
        <v>40963</v>
      </c>
      <c r="D2026" s="13">
        <v>38000</v>
      </c>
      <c r="E2026" s="3">
        <v>7</v>
      </c>
      <c r="F2026" s="3">
        <f t="shared" si="86"/>
        <v>5428.5714285714284</v>
      </c>
      <c r="G2026" s="3">
        <f t="shared" si="87"/>
        <v>2012</v>
      </c>
    </row>
    <row r="2027" spans="1:7" x14ac:dyDescent="0.3">
      <c r="A2027" s="3" t="s">
        <v>13</v>
      </c>
      <c r="B2027" s="3" t="s">
        <v>9</v>
      </c>
      <c r="C2027" s="12">
        <v>40964</v>
      </c>
      <c r="D2027" s="13">
        <v>41000</v>
      </c>
      <c r="E2027" s="3">
        <v>5</v>
      </c>
      <c r="F2027" s="3">
        <f t="shared" si="86"/>
        <v>8200</v>
      </c>
      <c r="G2027" s="3">
        <f t="shared" si="87"/>
        <v>2012</v>
      </c>
    </row>
    <row r="2028" spans="1:7" x14ac:dyDescent="0.3">
      <c r="A2028" s="3" t="s">
        <v>13</v>
      </c>
      <c r="B2028" s="3" t="s">
        <v>9</v>
      </c>
      <c r="C2028" s="12">
        <v>40965</v>
      </c>
      <c r="D2028" s="13">
        <v>13000</v>
      </c>
      <c r="E2028" s="3">
        <v>2</v>
      </c>
      <c r="F2028" s="3">
        <f t="shared" si="86"/>
        <v>6500</v>
      </c>
      <c r="G2028" s="3">
        <f t="shared" si="87"/>
        <v>2012</v>
      </c>
    </row>
    <row r="2029" spans="1:7" x14ac:dyDescent="0.3">
      <c r="A2029" s="3" t="s">
        <v>13</v>
      </c>
      <c r="B2029" s="3" t="s">
        <v>9</v>
      </c>
      <c r="C2029" s="12">
        <v>40971</v>
      </c>
      <c r="D2029" s="13">
        <v>5000</v>
      </c>
      <c r="E2029" s="3">
        <v>1</v>
      </c>
      <c r="F2029" s="3">
        <f t="shared" si="86"/>
        <v>5000</v>
      </c>
      <c r="G2029" s="3">
        <f t="shared" si="87"/>
        <v>2012</v>
      </c>
    </row>
    <row r="2030" spans="1:7" x14ac:dyDescent="0.3">
      <c r="A2030" s="3" t="s">
        <v>13</v>
      </c>
      <c r="B2030" s="3" t="s">
        <v>9</v>
      </c>
      <c r="C2030" s="12">
        <v>40972</v>
      </c>
      <c r="D2030" s="13">
        <v>12500</v>
      </c>
      <c r="E2030" s="3">
        <v>5</v>
      </c>
      <c r="F2030" s="3">
        <f t="shared" si="86"/>
        <v>2500</v>
      </c>
      <c r="G2030" s="3">
        <f t="shared" si="87"/>
        <v>2012</v>
      </c>
    </row>
    <row r="2031" spans="1:7" x14ac:dyDescent="0.3">
      <c r="A2031" s="3" t="s">
        <v>13</v>
      </c>
      <c r="B2031" s="3" t="s">
        <v>9</v>
      </c>
      <c r="C2031" s="12">
        <v>40974</v>
      </c>
      <c r="D2031" s="13">
        <v>23500</v>
      </c>
      <c r="E2031" s="3">
        <v>8</v>
      </c>
      <c r="F2031" s="3">
        <f t="shared" si="86"/>
        <v>2937.5</v>
      </c>
      <c r="G2031" s="3">
        <f t="shared" si="87"/>
        <v>2012</v>
      </c>
    </row>
    <row r="2032" spans="1:7" x14ac:dyDescent="0.3">
      <c r="A2032" s="3" t="s">
        <v>13</v>
      </c>
      <c r="B2032" s="3" t="s">
        <v>9</v>
      </c>
      <c r="C2032" s="12">
        <v>40978</v>
      </c>
      <c r="D2032" s="13">
        <v>6000</v>
      </c>
      <c r="E2032" s="3">
        <v>2</v>
      </c>
      <c r="F2032" s="3">
        <f t="shared" si="86"/>
        <v>3000</v>
      </c>
      <c r="G2032" s="3">
        <f t="shared" si="87"/>
        <v>2012</v>
      </c>
    </row>
    <row r="2033" spans="1:7" x14ac:dyDescent="0.3">
      <c r="A2033" s="3" t="s">
        <v>13</v>
      </c>
      <c r="B2033" s="3" t="s">
        <v>9</v>
      </c>
      <c r="C2033" s="12">
        <v>40979</v>
      </c>
      <c r="D2033" s="13">
        <v>13300</v>
      </c>
      <c r="E2033" s="3">
        <v>3</v>
      </c>
      <c r="F2033" s="3">
        <f t="shared" si="86"/>
        <v>4433.333333333333</v>
      </c>
      <c r="G2033" s="3">
        <f t="shared" si="87"/>
        <v>2012</v>
      </c>
    </row>
    <row r="2034" spans="1:7" x14ac:dyDescent="0.3">
      <c r="A2034" s="3" t="s">
        <v>13</v>
      </c>
      <c r="B2034" s="3" t="s">
        <v>9</v>
      </c>
      <c r="C2034" s="12">
        <v>40980</v>
      </c>
      <c r="D2034" s="13">
        <v>1000</v>
      </c>
      <c r="E2034" s="3">
        <v>1</v>
      </c>
      <c r="F2034" s="3">
        <f t="shared" si="86"/>
        <v>1000</v>
      </c>
      <c r="G2034" s="3">
        <f t="shared" si="87"/>
        <v>2012</v>
      </c>
    </row>
    <row r="2035" spans="1:7" x14ac:dyDescent="0.3">
      <c r="A2035" s="3" t="s">
        <v>13</v>
      </c>
      <c r="B2035" s="3" t="s">
        <v>9</v>
      </c>
      <c r="C2035" s="12">
        <v>40981</v>
      </c>
      <c r="D2035" s="13">
        <v>10100</v>
      </c>
      <c r="E2035" s="3">
        <v>4</v>
      </c>
      <c r="F2035" s="3">
        <f t="shared" si="86"/>
        <v>2525</v>
      </c>
      <c r="G2035" s="3">
        <f t="shared" si="87"/>
        <v>2012</v>
      </c>
    </row>
    <row r="2036" spans="1:7" x14ac:dyDescent="0.3">
      <c r="A2036" s="3" t="s">
        <v>13</v>
      </c>
      <c r="B2036" s="3" t="s">
        <v>9</v>
      </c>
      <c r="C2036" s="12">
        <v>40984</v>
      </c>
      <c r="D2036" s="13">
        <v>17200</v>
      </c>
      <c r="E2036" s="3">
        <v>5</v>
      </c>
      <c r="F2036" s="3">
        <f t="shared" si="86"/>
        <v>3440</v>
      </c>
      <c r="G2036" s="3">
        <f t="shared" si="87"/>
        <v>2012</v>
      </c>
    </row>
    <row r="2037" spans="1:7" x14ac:dyDescent="0.3">
      <c r="A2037" s="3" t="s">
        <v>13</v>
      </c>
      <c r="B2037" s="3" t="s">
        <v>9</v>
      </c>
      <c r="C2037" s="12">
        <v>40986</v>
      </c>
      <c r="D2037" s="13">
        <v>27000</v>
      </c>
      <c r="E2037" s="3">
        <v>8</v>
      </c>
      <c r="F2037" s="3">
        <f t="shared" si="86"/>
        <v>3375</v>
      </c>
      <c r="G2037" s="3">
        <f t="shared" si="87"/>
        <v>2012</v>
      </c>
    </row>
    <row r="2038" spans="1:7" x14ac:dyDescent="0.3">
      <c r="A2038" s="3" t="s">
        <v>13</v>
      </c>
      <c r="B2038" s="3" t="s">
        <v>9</v>
      </c>
      <c r="C2038" s="12">
        <v>40988</v>
      </c>
      <c r="D2038" s="13">
        <v>18000</v>
      </c>
      <c r="E2038" s="3">
        <v>4</v>
      </c>
      <c r="F2038" s="3">
        <f t="shared" si="86"/>
        <v>4500</v>
      </c>
      <c r="G2038" s="3">
        <f t="shared" si="87"/>
        <v>2012</v>
      </c>
    </row>
    <row r="2039" spans="1:7" x14ac:dyDescent="0.3">
      <c r="A2039" s="3" t="s">
        <v>13</v>
      </c>
      <c r="B2039" s="3" t="s">
        <v>9</v>
      </c>
      <c r="C2039" s="12">
        <v>40994</v>
      </c>
      <c r="D2039" s="13">
        <v>26500</v>
      </c>
      <c r="E2039" s="3">
        <v>9</v>
      </c>
      <c r="F2039" s="3">
        <f t="shared" si="86"/>
        <v>2944.4444444444443</v>
      </c>
      <c r="G2039" s="3">
        <f t="shared" si="87"/>
        <v>2012</v>
      </c>
    </row>
    <row r="2040" spans="1:7" x14ac:dyDescent="0.3">
      <c r="A2040" s="3" t="s">
        <v>13</v>
      </c>
      <c r="B2040" s="3" t="s">
        <v>9</v>
      </c>
      <c r="C2040" s="12">
        <v>40995</v>
      </c>
      <c r="D2040" s="13">
        <v>25000</v>
      </c>
      <c r="E2040" s="3">
        <v>2</v>
      </c>
      <c r="F2040" s="3">
        <f t="shared" si="86"/>
        <v>12500</v>
      </c>
      <c r="G2040" s="3">
        <f t="shared" si="87"/>
        <v>2012</v>
      </c>
    </row>
    <row r="2041" spans="1:7" x14ac:dyDescent="0.3">
      <c r="A2041" s="3" t="s">
        <v>13</v>
      </c>
      <c r="B2041" s="3" t="s">
        <v>9</v>
      </c>
      <c r="C2041" s="12">
        <v>40998</v>
      </c>
      <c r="D2041" s="13">
        <v>10000</v>
      </c>
      <c r="E2041" s="3">
        <v>1</v>
      </c>
      <c r="F2041" s="3">
        <f t="shared" si="86"/>
        <v>10000</v>
      </c>
      <c r="G2041" s="3">
        <f t="shared" si="87"/>
        <v>2012</v>
      </c>
    </row>
    <row r="2042" spans="1:7" x14ac:dyDescent="0.3">
      <c r="A2042" s="3" t="s">
        <v>13</v>
      </c>
      <c r="B2042" s="3" t="s">
        <v>9</v>
      </c>
      <c r="C2042" s="12">
        <v>41005</v>
      </c>
      <c r="D2042" s="13">
        <v>24200</v>
      </c>
      <c r="E2042" s="3">
        <v>8</v>
      </c>
      <c r="F2042" s="3">
        <f t="shared" si="86"/>
        <v>3025</v>
      </c>
      <c r="G2042" s="3">
        <f t="shared" si="87"/>
        <v>2012</v>
      </c>
    </row>
    <row r="2043" spans="1:7" x14ac:dyDescent="0.3">
      <c r="A2043" s="3" t="s">
        <v>13</v>
      </c>
      <c r="B2043" s="3" t="s">
        <v>9</v>
      </c>
      <c r="C2043" s="12">
        <v>41007</v>
      </c>
      <c r="D2043" s="13">
        <v>27000</v>
      </c>
      <c r="E2043" s="3">
        <v>5</v>
      </c>
      <c r="F2043" s="3">
        <f t="shared" si="86"/>
        <v>5400</v>
      </c>
      <c r="G2043" s="3">
        <f t="shared" si="87"/>
        <v>2012</v>
      </c>
    </row>
    <row r="2044" spans="1:7" x14ac:dyDescent="0.3">
      <c r="A2044" s="3" t="s">
        <v>13</v>
      </c>
      <c r="B2044" s="3" t="s">
        <v>9</v>
      </c>
      <c r="C2044" s="12">
        <v>41008</v>
      </c>
      <c r="D2044" s="13">
        <v>2000</v>
      </c>
      <c r="E2044" s="3">
        <v>1</v>
      </c>
      <c r="F2044" s="3">
        <f t="shared" si="86"/>
        <v>2000</v>
      </c>
      <c r="G2044" s="3">
        <f t="shared" si="87"/>
        <v>2012</v>
      </c>
    </row>
    <row r="2045" spans="1:7" x14ac:dyDescent="0.3">
      <c r="A2045" s="3" t="s">
        <v>13</v>
      </c>
      <c r="B2045" s="3" t="s">
        <v>9</v>
      </c>
      <c r="C2045" s="12">
        <v>41009</v>
      </c>
      <c r="D2045" s="13">
        <v>69000</v>
      </c>
      <c r="E2045" s="3">
        <v>9</v>
      </c>
      <c r="F2045" s="3">
        <f t="shared" si="86"/>
        <v>7666.666666666667</v>
      </c>
      <c r="G2045" s="3">
        <f t="shared" si="87"/>
        <v>2012</v>
      </c>
    </row>
    <row r="2046" spans="1:7" x14ac:dyDescent="0.3">
      <c r="A2046" s="3" t="s">
        <v>13</v>
      </c>
      <c r="B2046" s="3" t="s">
        <v>9</v>
      </c>
      <c r="C2046" s="12">
        <v>41013</v>
      </c>
      <c r="D2046" s="13">
        <v>9000</v>
      </c>
      <c r="E2046" s="3">
        <v>3</v>
      </c>
      <c r="F2046" s="3">
        <f t="shared" si="86"/>
        <v>3000</v>
      </c>
      <c r="G2046" s="3">
        <f t="shared" si="87"/>
        <v>2012</v>
      </c>
    </row>
    <row r="2047" spans="1:7" x14ac:dyDescent="0.3">
      <c r="A2047" s="3" t="s">
        <v>13</v>
      </c>
      <c r="B2047" s="3" t="s">
        <v>9</v>
      </c>
      <c r="C2047" s="12">
        <v>41014</v>
      </c>
      <c r="D2047" s="13">
        <v>6000</v>
      </c>
      <c r="E2047" s="3">
        <v>2</v>
      </c>
      <c r="F2047" s="3">
        <f t="shared" si="86"/>
        <v>3000</v>
      </c>
      <c r="G2047" s="3">
        <f t="shared" si="87"/>
        <v>2012</v>
      </c>
    </row>
    <row r="2048" spans="1:7" x14ac:dyDescent="0.3">
      <c r="A2048" s="3" t="s">
        <v>13</v>
      </c>
      <c r="B2048" s="3" t="s">
        <v>9</v>
      </c>
      <c r="C2048" s="12">
        <v>41015</v>
      </c>
      <c r="D2048" s="13">
        <v>5000</v>
      </c>
      <c r="E2048" s="3">
        <v>1</v>
      </c>
      <c r="F2048" s="3">
        <f t="shared" si="86"/>
        <v>5000</v>
      </c>
      <c r="G2048" s="3">
        <f t="shared" si="87"/>
        <v>2012</v>
      </c>
    </row>
    <row r="2049" spans="1:7" x14ac:dyDescent="0.3">
      <c r="A2049" s="3" t="s">
        <v>13</v>
      </c>
      <c r="B2049" s="3" t="s">
        <v>9</v>
      </c>
      <c r="C2049" s="12">
        <v>41019</v>
      </c>
      <c r="D2049" s="13">
        <v>82500</v>
      </c>
      <c r="E2049" s="3">
        <v>15</v>
      </c>
      <c r="F2049" s="3">
        <f t="shared" si="86"/>
        <v>5500</v>
      </c>
      <c r="G2049" s="3">
        <f t="shared" si="87"/>
        <v>2012</v>
      </c>
    </row>
    <row r="2050" spans="1:7" x14ac:dyDescent="0.3">
      <c r="A2050" s="3" t="s">
        <v>13</v>
      </c>
      <c r="B2050" s="3" t="s">
        <v>9</v>
      </c>
      <c r="C2050" s="12">
        <v>41020</v>
      </c>
      <c r="D2050" s="13">
        <v>7000</v>
      </c>
      <c r="E2050" s="3">
        <v>2</v>
      </c>
      <c r="F2050" s="3">
        <f t="shared" ref="F2050:F2113" si="88">D2050/E2050</f>
        <v>3500</v>
      </c>
      <c r="G2050" s="3">
        <f t="shared" si="87"/>
        <v>2012</v>
      </c>
    </row>
    <row r="2051" spans="1:7" x14ac:dyDescent="0.3">
      <c r="A2051" s="3" t="s">
        <v>13</v>
      </c>
      <c r="B2051" s="3" t="s">
        <v>9</v>
      </c>
      <c r="C2051" s="12">
        <v>41023</v>
      </c>
      <c r="D2051" s="13">
        <v>45500</v>
      </c>
      <c r="E2051" s="3">
        <v>11</v>
      </c>
      <c r="F2051" s="3">
        <f t="shared" si="88"/>
        <v>4136.363636363636</v>
      </c>
      <c r="G2051" s="3">
        <f t="shared" ref="G2051:G2114" si="89">YEAR(C2051)</f>
        <v>2012</v>
      </c>
    </row>
    <row r="2052" spans="1:7" x14ac:dyDescent="0.3">
      <c r="A2052" s="3" t="s">
        <v>13</v>
      </c>
      <c r="B2052" s="3" t="s">
        <v>9</v>
      </c>
      <c r="C2052" s="12">
        <v>41026</v>
      </c>
      <c r="D2052" s="13">
        <v>22100</v>
      </c>
      <c r="E2052" s="3">
        <v>10</v>
      </c>
      <c r="F2052" s="3">
        <f t="shared" si="88"/>
        <v>2210</v>
      </c>
      <c r="G2052" s="3">
        <f t="shared" si="89"/>
        <v>2012</v>
      </c>
    </row>
    <row r="2053" spans="1:7" x14ac:dyDescent="0.3">
      <c r="A2053" s="3" t="s">
        <v>13</v>
      </c>
      <c r="B2053" s="3" t="s">
        <v>9</v>
      </c>
      <c r="C2053" s="12">
        <v>41033</v>
      </c>
      <c r="D2053" s="13">
        <v>2000</v>
      </c>
      <c r="E2053" s="3">
        <v>1</v>
      </c>
      <c r="F2053" s="3">
        <f t="shared" si="88"/>
        <v>2000</v>
      </c>
      <c r="G2053" s="3">
        <f t="shared" si="89"/>
        <v>2012</v>
      </c>
    </row>
    <row r="2054" spans="1:7" x14ac:dyDescent="0.3">
      <c r="A2054" s="3" t="s">
        <v>13</v>
      </c>
      <c r="B2054" s="3" t="s">
        <v>9</v>
      </c>
      <c r="C2054" s="12">
        <v>41035</v>
      </c>
      <c r="D2054" s="13">
        <v>21900</v>
      </c>
      <c r="E2054" s="3">
        <v>10</v>
      </c>
      <c r="F2054" s="3">
        <f t="shared" si="88"/>
        <v>2190</v>
      </c>
      <c r="G2054" s="3">
        <f t="shared" si="89"/>
        <v>2012</v>
      </c>
    </row>
    <row r="2055" spans="1:7" x14ac:dyDescent="0.3">
      <c r="A2055" s="3" t="s">
        <v>13</v>
      </c>
      <c r="B2055" s="3" t="s">
        <v>9</v>
      </c>
      <c r="C2055" s="12">
        <v>41037</v>
      </c>
      <c r="D2055" s="13">
        <v>13000</v>
      </c>
      <c r="E2055" s="3">
        <v>4</v>
      </c>
      <c r="F2055" s="3">
        <f t="shared" si="88"/>
        <v>3250</v>
      </c>
      <c r="G2055" s="3">
        <f t="shared" si="89"/>
        <v>2012</v>
      </c>
    </row>
    <row r="2056" spans="1:7" x14ac:dyDescent="0.3">
      <c r="A2056" s="3" t="s">
        <v>13</v>
      </c>
      <c r="B2056" s="3" t="s">
        <v>9</v>
      </c>
      <c r="C2056" s="12">
        <v>41041</v>
      </c>
      <c r="D2056" s="13">
        <v>24000</v>
      </c>
      <c r="E2056" s="3">
        <v>4</v>
      </c>
      <c r="F2056" s="3">
        <f t="shared" si="88"/>
        <v>6000</v>
      </c>
      <c r="G2056" s="3">
        <f t="shared" si="89"/>
        <v>2012</v>
      </c>
    </row>
    <row r="2057" spans="1:7" x14ac:dyDescent="0.3">
      <c r="A2057" s="3" t="s">
        <v>13</v>
      </c>
      <c r="B2057" s="3" t="s">
        <v>9</v>
      </c>
      <c r="C2057" s="12">
        <v>41042</v>
      </c>
      <c r="D2057" s="13">
        <v>6600</v>
      </c>
      <c r="E2057" s="3">
        <v>2</v>
      </c>
      <c r="F2057" s="3">
        <f t="shared" si="88"/>
        <v>3300</v>
      </c>
      <c r="G2057" s="3">
        <f t="shared" si="89"/>
        <v>2012</v>
      </c>
    </row>
    <row r="2058" spans="1:7" x14ac:dyDescent="0.3">
      <c r="A2058" s="3" t="s">
        <v>13</v>
      </c>
      <c r="B2058" s="3" t="s">
        <v>9</v>
      </c>
      <c r="C2058" s="12">
        <v>41043</v>
      </c>
      <c r="D2058" s="13">
        <v>10000</v>
      </c>
      <c r="E2058" s="3">
        <v>3</v>
      </c>
      <c r="F2058" s="3">
        <f t="shared" si="88"/>
        <v>3333.3333333333335</v>
      </c>
      <c r="G2058" s="3">
        <f t="shared" si="89"/>
        <v>2012</v>
      </c>
    </row>
    <row r="2059" spans="1:7" x14ac:dyDescent="0.3">
      <c r="A2059" s="3" t="s">
        <v>13</v>
      </c>
      <c r="B2059" s="3" t="s">
        <v>9</v>
      </c>
      <c r="C2059" s="12">
        <v>41044</v>
      </c>
      <c r="D2059" s="13">
        <v>3000</v>
      </c>
      <c r="E2059" s="3">
        <v>1</v>
      </c>
      <c r="F2059" s="3">
        <f t="shared" si="88"/>
        <v>3000</v>
      </c>
      <c r="G2059" s="3">
        <f t="shared" si="89"/>
        <v>2012</v>
      </c>
    </row>
    <row r="2060" spans="1:7" x14ac:dyDescent="0.3">
      <c r="A2060" s="3" t="s">
        <v>13</v>
      </c>
      <c r="B2060" s="3" t="s">
        <v>9</v>
      </c>
      <c r="C2060" s="12">
        <v>41047</v>
      </c>
      <c r="D2060" s="13">
        <v>15100</v>
      </c>
      <c r="E2060" s="3">
        <v>6</v>
      </c>
      <c r="F2060" s="3">
        <f t="shared" si="88"/>
        <v>2516.6666666666665</v>
      </c>
      <c r="G2060" s="3">
        <f t="shared" si="89"/>
        <v>2012</v>
      </c>
    </row>
    <row r="2061" spans="1:7" x14ac:dyDescent="0.3">
      <c r="A2061" s="3" t="s">
        <v>13</v>
      </c>
      <c r="B2061" s="3" t="s">
        <v>9</v>
      </c>
      <c r="C2061" s="12">
        <v>41048</v>
      </c>
      <c r="D2061" s="13">
        <v>6000</v>
      </c>
      <c r="E2061" s="3">
        <v>2</v>
      </c>
      <c r="F2061" s="3">
        <f t="shared" si="88"/>
        <v>3000</v>
      </c>
      <c r="G2061" s="3">
        <f t="shared" si="89"/>
        <v>2012</v>
      </c>
    </row>
    <row r="2062" spans="1:7" x14ac:dyDescent="0.3">
      <c r="A2062" s="3" t="s">
        <v>13</v>
      </c>
      <c r="B2062" s="3" t="s">
        <v>9</v>
      </c>
      <c r="C2062" s="12">
        <v>41050</v>
      </c>
      <c r="D2062" s="13">
        <v>18000</v>
      </c>
      <c r="E2062" s="3">
        <v>5</v>
      </c>
      <c r="F2062" s="3">
        <f t="shared" si="88"/>
        <v>3600</v>
      </c>
      <c r="G2062" s="3">
        <f t="shared" si="89"/>
        <v>2012</v>
      </c>
    </row>
    <row r="2063" spans="1:7" x14ac:dyDescent="0.3">
      <c r="A2063" s="3" t="s">
        <v>13</v>
      </c>
      <c r="B2063" s="3" t="s">
        <v>9</v>
      </c>
      <c r="C2063" s="12">
        <v>41051</v>
      </c>
      <c r="D2063" s="13">
        <v>10000</v>
      </c>
      <c r="E2063" s="3">
        <v>1</v>
      </c>
      <c r="F2063" s="3">
        <f t="shared" si="88"/>
        <v>10000</v>
      </c>
      <c r="G2063" s="3">
        <f t="shared" si="89"/>
        <v>2012</v>
      </c>
    </row>
    <row r="2064" spans="1:7" x14ac:dyDescent="0.3">
      <c r="A2064" s="3" t="s">
        <v>13</v>
      </c>
      <c r="B2064" s="3" t="s">
        <v>9</v>
      </c>
      <c r="C2064" s="12">
        <v>41054</v>
      </c>
      <c r="D2064" s="13">
        <v>84000</v>
      </c>
      <c r="E2064" s="3">
        <v>8</v>
      </c>
      <c r="F2064" s="3">
        <f t="shared" si="88"/>
        <v>10500</v>
      </c>
      <c r="G2064" s="3">
        <f t="shared" si="89"/>
        <v>2012</v>
      </c>
    </row>
    <row r="2065" spans="1:7" x14ac:dyDescent="0.3">
      <c r="A2065" s="3" t="s">
        <v>13</v>
      </c>
      <c r="B2065" s="3" t="s">
        <v>9</v>
      </c>
      <c r="C2065" s="12">
        <v>41064</v>
      </c>
      <c r="D2065" s="13">
        <v>25000</v>
      </c>
      <c r="E2065" s="3">
        <v>4</v>
      </c>
      <c r="F2065" s="3">
        <f t="shared" si="88"/>
        <v>6250</v>
      </c>
      <c r="G2065" s="3">
        <f t="shared" si="89"/>
        <v>2012</v>
      </c>
    </row>
    <row r="2066" spans="1:7" x14ac:dyDescent="0.3">
      <c r="A2066" s="3" t="s">
        <v>13</v>
      </c>
      <c r="B2066" s="3" t="s">
        <v>9</v>
      </c>
      <c r="C2066" s="12">
        <v>41065</v>
      </c>
      <c r="D2066" s="13">
        <v>1500</v>
      </c>
      <c r="E2066" s="3">
        <v>1</v>
      </c>
      <c r="F2066" s="3">
        <f t="shared" si="88"/>
        <v>1500</v>
      </c>
      <c r="G2066" s="3">
        <f t="shared" si="89"/>
        <v>2012</v>
      </c>
    </row>
    <row r="2067" spans="1:7" x14ac:dyDescent="0.3">
      <c r="A2067" s="3" t="s">
        <v>13</v>
      </c>
      <c r="B2067" s="3" t="s">
        <v>9</v>
      </c>
      <c r="C2067" s="12">
        <v>41068</v>
      </c>
      <c r="D2067" s="13">
        <v>3700</v>
      </c>
      <c r="E2067" s="3">
        <v>2</v>
      </c>
      <c r="F2067" s="3">
        <f t="shared" si="88"/>
        <v>1850</v>
      </c>
      <c r="G2067" s="3">
        <f t="shared" si="89"/>
        <v>2012</v>
      </c>
    </row>
    <row r="2068" spans="1:7" x14ac:dyDescent="0.3">
      <c r="A2068" s="3" t="s">
        <v>13</v>
      </c>
      <c r="B2068" s="3" t="s">
        <v>9</v>
      </c>
      <c r="C2068" s="12">
        <v>41069</v>
      </c>
      <c r="D2068" s="13">
        <v>3000</v>
      </c>
      <c r="E2068" s="3">
        <v>1</v>
      </c>
      <c r="F2068" s="3">
        <f t="shared" si="88"/>
        <v>3000</v>
      </c>
      <c r="G2068" s="3">
        <f t="shared" si="89"/>
        <v>2012</v>
      </c>
    </row>
    <row r="2069" spans="1:7" x14ac:dyDescent="0.3">
      <c r="A2069" s="3" t="s">
        <v>13</v>
      </c>
      <c r="B2069" s="3" t="s">
        <v>9</v>
      </c>
      <c r="C2069" s="12">
        <v>41070</v>
      </c>
      <c r="D2069" s="13">
        <v>30500</v>
      </c>
      <c r="E2069" s="3">
        <v>7</v>
      </c>
      <c r="F2069" s="3">
        <f t="shared" si="88"/>
        <v>4357.1428571428569</v>
      </c>
      <c r="G2069" s="3">
        <f t="shared" si="89"/>
        <v>2012</v>
      </c>
    </row>
    <row r="2070" spans="1:7" x14ac:dyDescent="0.3">
      <c r="A2070" s="3" t="s">
        <v>13</v>
      </c>
      <c r="B2070" s="3" t="s">
        <v>9</v>
      </c>
      <c r="C2070" s="12">
        <v>41075</v>
      </c>
      <c r="D2070" s="13">
        <v>2000</v>
      </c>
      <c r="E2070" s="3">
        <v>1</v>
      </c>
      <c r="F2070" s="3">
        <f t="shared" si="88"/>
        <v>2000</v>
      </c>
      <c r="G2070" s="3">
        <f t="shared" si="89"/>
        <v>2012</v>
      </c>
    </row>
    <row r="2071" spans="1:7" x14ac:dyDescent="0.3">
      <c r="A2071" s="3" t="s">
        <v>13</v>
      </c>
      <c r="B2071" s="3" t="s">
        <v>9</v>
      </c>
      <c r="C2071" s="12">
        <v>41078</v>
      </c>
      <c r="D2071" s="13">
        <v>28500</v>
      </c>
      <c r="E2071" s="3">
        <v>5</v>
      </c>
      <c r="F2071" s="3">
        <f t="shared" si="88"/>
        <v>5700</v>
      </c>
      <c r="G2071" s="3">
        <f t="shared" si="89"/>
        <v>2012</v>
      </c>
    </row>
    <row r="2072" spans="1:7" x14ac:dyDescent="0.3">
      <c r="A2072" s="3" t="s">
        <v>13</v>
      </c>
      <c r="B2072" s="3" t="s">
        <v>9</v>
      </c>
      <c r="C2072" s="12">
        <v>41082</v>
      </c>
      <c r="D2072" s="13">
        <v>1200</v>
      </c>
      <c r="E2072" s="3">
        <v>1</v>
      </c>
      <c r="F2072" s="3">
        <f t="shared" si="88"/>
        <v>1200</v>
      </c>
      <c r="G2072" s="3">
        <f t="shared" si="89"/>
        <v>2012</v>
      </c>
    </row>
    <row r="2073" spans="1:7" x14ac:dyDescent="0.3">
      <c r="A2073" s="3" t="s">
        <v>13</v>
      </c>
      <c r="B2073" s="3" t="s">
        <v>9</v>
      </c>
      <c r="C2073" s="12">
        <v>41083</v>
      </c>
      <c r="D2073" s="13">
        <v>6500</v>
      </c>
      <c r="E2073" s="3">
        <v>2</v>
      </c>
      <c r="F2073" s="3">
        <f t="shared" si="88"/>
        <v>3250</v>
      </c>
      <c r="G2073" s="3">
        <f t="shared" si="89"/>
        <v>2012</v>
      </c>
    </row>
    <row r="2074" spans="1:7" x14ac:dyDescent="0.3">
      <c r="A2074" s="3" t="s">
        <v>13</v>
      </c>
      <c r="B2074" s="3" t="s">
        <v>9</v>
      </c>
      <c r="C2074" s="12">
        <v>41085</v>
      </c>
      <c r="D2074" s="13">
        <v>32500</v>
      </c>
      <c r="E2074" s="3">
        <v>5</v>
      </c>
      <c r="F2074" s="3">
        <f t="shared" si="88"/>
        <v>6500</v>
      </c>
      <c r="G2074" s="3">
        <f t="shared" si="89"/>
        <v>2012</v>
      </c>
    </row>
    <row r="2075" spans="1:7" x14ac:dyDescent="0.3">
      <c r="A2075" s="3" t="s">
        <v>13</v>
      </c>
      <c r="B2075" s="3" t="s">
        <v>9</v>
      </c>
      <c r="C2075" s="12">
        <v>41086</v>
      </c>
      <c r="D2075" s="13">
        <v>5000</v>
      </c>
      <c r="E2075" s="3">
        <v>1</v>
      </c>
      <c r="F2075" s="3">
        <f t="shared" si="88"/>
        <v>5000</v>
      </c>
      <c r="G2075" s="3">
        <f t="shared" si="89"/>
        <v>2012</v>
      </c>
    </row>
    <row r="2076" spans="1:7" x14ac:dyDescent="0.3">
      <c r="A2076" s="3" t="s">
        <v>13</v>
      </c>
      <c r="B2076" s="3" t="s">
        <v>9</v>
      </c>
      <c r="C2076" s="12">
        <v>41090</v>
      </c>
      <c r="D2076" s="13">
        <v>7500</v>
      </c>
      <c r="E2076" s="3">
        <v>3</v>
      </c>
      <c r="F2076" s="3">
        <f t="shared" si="88"/>
        <v>2500</v>
      </c>
      <c r="G2076" s="3">
        <f t="shared" si="89"/>
        <v>2012</v>
      </c>
    </row>
    <row r="2077" spans="1:7" x14ac:dyDescent="0.3">
      <c r="A2077" s="3" t="s">
        <v>13</v>
      </c>
      <c r="B2077" s="3" t="s">
        <v>9</v>
      </c>
      <c r="C2077" s="12">
        <v>41097</v>
      </c>
      <c r="D2077" s="13">
        <v>17500</v>
      </c>
      <c r="E2077" s="3">
        <v>5</v>
      </c>
      <c r="F2077" s="3">
        <f t="shared" si="88"/>
        <v>3500</v>
      </c>
      <c r="G2077" s="3">
        <f t="shared" si="89"/>
        <v>2012</v>
      </c>
    </row>
    <row r="2078" spans="1:7" x14ac:dyDescent="0.3">
      <c r="A2078" s="3" t="s">
        <v>13</v>
      </c>
      <c r="B2078" s="3" t="s">
        <v>9</v>
      </c>
      <c r="C2078" s="12">
        <v>41100</v>
      </c>
      <c r="D2078" s="13">
        <v>31500</v>
      </c>
      <c r="E2078" s="3">
        <v>6</v>
      </c>
      <c r="F2078" s="3">
        <f t="shared" si="88"/>
        <v>5250</v>
      </c>
      <c r="G2078" s="3">
        <f t="shared" si="89"/>
        <v>2012</v>
      </c>
    </row>
    <row r="2079" spans="1:7" x14ac:dyDescent="0.3">
      <c r="A2079" s="3" t="s">
        <v>13</v>
      </c>
      <c r="B2079" s="3" t="s">
        <v>9</v>
      </c>
      <c r="C2079" s="12">
        <v>41104</v>
      </c>
      <c r="D2079" s="13">
        <v>1000</v>
      </c>
      <c r="E2079" s="3">
        <v>1</v>
      </c>
      <c r="F2079" s="3">
        <f t="shared" si="88"/>
        <v>1000</v>
      </c>
      <c r="G2079" s="3">
        <f t="shared" si="89"/>
        <v>2012</v>
      </c>
    </row>
    <row r="2080" spans="1:7" x14ac:dyDescent="0.3">
      <c r="A2080" s="3" t="s">
        <v>13</v>
      </c>
      <c r="B2080" s="3" t="s">
        <v>9</v>
      </c>
      <c r="C2080" s="12">
        <v>41105</v>
      </c>
      <c r="D2080" s="13">
        <v>23000</v>
      </c>
      <c r="E2080" s="3">
        <v>3</v>
      </c>
      <c r="F2080" s="3">
        <f t="shared" si="88"/>
        <v>7666.666666666667</v>
      </c>
      <c r="G2080" s="3">
        <f t="shared" si="89"/>
        <v>2012</v>
      </c>
    </row>
    <row r="2081" spans="1:7" x14ac:dyDescent="0.3">
      <c r="A2081" s="3" t="s">
        <v>13</v>
      </c>
      <c r="B2081" s="3" t="s">
        <v>9</v>
      </c>
      <c r="C2081" s="12">
        <v>41110</v>
      </c>
      <c r="D2081" s="13">
        <v>31500</v>
      </c>
      <c r="E2081" s="3">
        <v>8</v>
      </c>
      <c r="F2081" s="3">
        <f t="shared" si="88"/>
        <v>3937.5</v>
      </c>
      <c r="G2081" s="3">
        <f t="shared" si="89"/>
        <v>2012</v>
      </c>
    </row>
    <row r="2082" spans="1:7" x14ac:dyDescent="0.3">
      <c r="A2082" s="3" t="s">
        <v>13</v>
      </c>
      <c r="B2082" s="3" t="s">
        <v>9</v>
      </c>
      <c r="C2082" s="12">
        <v>41111</v>
      </c>
      <c r="D2082" s="13">
        <v>17950</v>
      </c>
      <c r="E2082" s="3">
        <v>5</v>
      </c>
      <c r="F2082" s="3">
        <f t="shared" si="88"/>
        <v>3590</v>
      </c>
      <c r="G2082" s="3">
        <f t="shared" si="89"/>
        <v>2012</v>
      </c>
    </row>
    <row r="2083" spans="1:7" x14ac:dyDescent="0.3">
      <c r="A2083" s="3" t="s">
        <v>13</v>
      </c>
      <c r="B2083" s="3" t="s">
        <v>9</v>
      </c>
      <c r="C2083" s="12">
        <v>41112</v>
      </c>
      <c r="D2083" s="13">
        <v>2000</v>
      </c>
      <c r="E2083" s="3">
        <v>2</v>
      </c>
      <c r="F2083" s="3">
        <f t="shared" si="88"/>
        <v>1000</v>
      </c>
      <c r="G2083" s="3">
        <f t="shared" si="89"/>
        <v>2012</v>
      </c>
    </row>
    <row r="2084" spans="1:7" x14ac:dyDescent="0.3">
      <c r="A2084" s="3" t="s">
        <v>13</v>
      </c>
      <c r="B2084" s="3" t="s">
        <v>9</v>
      </c>
      <c r="C2084" s="12">
        <v>41114</v>
      </c>
      <c r="D2084" s="13">
        <v>27500</v>
      </c>
      <c r="E2084" s="3">
        <v>8</v>
      </c>
      <c r="F2084" s="3">
        <f t="shared" si="88"/>
        <v>3437.5</v>
      </c>
      <c r="G2084" s="3">
        <f t="shared" si="89"/>
        <v>2012</v>
      </c>
    </row>
    <row r="2085" spans="1:7" x14ac:dyDescent="0.3">
      <c r="A2085" s="3" t="s">
        <v>13</v>
      </c>
      <c r="B2085" s="3" t="s">
        <v>9</v>
      </c>
      <c r="C2085" s="12">
        <v>41117</v>
      </c>
      <c r="D2085" s="13">
        <v>47000</v>
      </c>
      <c r="E2085" s="3">
        <v>7</v>
      </c>
      <c r="F2085" s="3">
        <f t="shared" si="88"/>
        <v>6714.2857142857147</v>
      </c>
      <c r="G2085" s="3">
        <f t="shared" si="89"/>
        <v>2012</v>
      </c>
    </row>
    <row r="2086" spans="1:7" x14ac:dyDescent="0.3">
      <c r="A2086" s="3" t="s">
        <v>13</v>
      </c>
      <c r="B2086" s="3" t="s">
        <v>9</v>
      </c>
      <c r="C2086" s="12">
        <v>41124</v>
      </c>
      <c r="D2086" s="13">
        <v>2000</v>
      </c>
      <c r="E2086" s="3">
        <v>1</v>
      </c>
      <c r="F2086" s="3">
        <f t="shared" si="88"/>
        <v>2000</v>
      </c>
      <c r="G2086" s="3">
        <f t="shared" si="89"/>
        <v>2012</v>
      </c>
    </row>
    <row r="2087" spans="1:7" x14ac:dyDescent="0.3">
      <c r="A2087" s="3" t="s">
        <v>13</v>
      </c>
      <c r="B2087" s="3" t="s">
        <v>9</v>
      </c>
      <c r="C2087" s="12">
        <v>41125</v>
      </c>
      <c r="D2087" s="13">
        <v>11200</v>
      </c>
      <c r="E2087" s="3">
        <v>6</v>
      </c>
      <c r="F2087" s="3">
        <f t="shared" si="88"/>
        <v>1866.6666666666667</v>
      </c>
      <c r="G2087" s="3">
        <f t="shared" si="89"/>
        <v>2012</v>
      </c>
    </row>
    <row r="2088" spans="1:7" x14ac:dyDescent="0.3">
      <c r="A2088" s="3" t="s">
        <v>13</v>
      </c>
      <c r="B2088" s="3" t="s">
        <v>9</v>
      </c>
      <c r="C2088" s="12">
        <v>41127</v>
      </c>
      <c r="D2088" s="13">
        <v>35000</v>
      </c>
      <c r="E2088" s="3">
        <v>10</v>
      </c>
      <c r="F2088" s="3">
        <f t="shared" si="88"/>
        <v>3500</v>
      </c>
      <c r="G2088" s="3">
        <f t="shared" si="89"/>
        <v>2012</v>
      </c>
    </row>
    <row r="2089" spans="1:7" x14ac:dyDescent="0.3">
      <c r="A2089" s="3" t="s">
        <v>13</v>
      </c>
      <c r="B2089" s="3" t="s">
        <v>9</v>
      </c>
      <c r="C2089" s="12">
        <v>41131</v>
      </c>
      <c r="D2089" s="13">
        <v>36500</v>
      </c>
      <c r="E2089" s="3">
        <v>8</v>
      </c>
      <c r="F2089" s="3">
        <f t="shared" si="88"/>
        <v>4562.5</v>
      </c>
      <c r="G2089" s="3">
        <f t="shared" si="89"/>
        <v>2012</v>
      </c>
    </row>
    <row r="2090" spans="1:7" x14ac:dyDescent="0.3">
      <c r="A2090" s="3" t="s">
        <v>13</v>
      </c>
      <c r="B2090" s="3" t="s">
        <v>9</v>
      </c>
      <c r="C2090" s="12">
        <v>41132</v>
      </c>
      <c r="D2090" s="13">
        <v>2000</v>
      </c>
      <c r="E2090" s="3">
        <v>1</v>
      </c>
      <c r="F2090" s="3">
        <f t="shared" si="88"/>
        <v>2000</v>
      </c>
      <c r="G2090" s="3">
        <f t="shared" si="89"/>
        <v>2012</v>
      </c>
    </row>
    <row r="2091" spans="1:7" x14ac:dyDescent="0.3">
      <c r="A2091" s="3" t="s">
        <v>13</v>
      </c>
      <c r="B2091" s="3" t="s">
        <v>9</v>
      </c>
      <c r="C2091" s="12">
        <v>41135</v>
      </c>
      <c r="D2091" s="13">
        <v>15850</v>
      </c>
      <c r="E2091" s="3">
        <v>5</v>
      </c>
      <c r="F2091" s="3">
        <f t="shared" si="88"/>
        <v>3170</v>
      </c>
      <c r="G2091" s="3">
        <f t="shared" si="89"/>
        <v>2012</v>
      </c>
    </row>
    <row r="2092" spans="1:7" x14ac:dyDescent="0.3">
      <c r="A2092" s="3" t="s">
        <v>13</v>
      </c>
      <c r="B2092" s="3" t="s">
        <v>9</v>
      </c>
      <c r="C2092" s="12">
        <v>41139</v>
      </c>
      <c r="D2092" s="13">
        <v>35600</v>
      </c>
      <c r="E2092" s="3">
        <v>7</v>
      </c>
      <c r="F2092" s="3">
        <f t="shared" si="88"/>
        <v>5085.7142857142853</v>
      </c>
      <c r="G2092" s="3">
        <f t="shared" si="89"/>
        <v>2012</v>
      </c>
    </row>
    <row r="2093" spans="1:7" x14ac:dyDescent="0.3">
      <c r="A2093" s="3" t="s">
        <v>13</v>
      </c>
      <c r="B2093" s="3" t="s">
        <v>9</v>
      </c>
      <c r="C2093" s="12">
        <v>41142</v>
      </c>
      <c r="D2093" s="13">
        <v>48000</v>
      </c>
      <c r="E2093" s="3">
        <v>7</v>
      </c>
      <c r="F2093" s="3">
        <f t="shared" si="88"/>
        <v>6857.1428571428569</v>
      </c>
      <c r="G2093" s="3">
        <f t="shared" si="89"/>
        <v>2012</v>
      </c>
    </row>
    <row r="2094" spans="1:7" x14ac:dyDescent="0.3">
      <c r="A2094" s="3" t="s">
        <v>13</v>
      </c>
      <c r="B2094" s="3" t="s">
        <v>9</v>
      </c>
      <c r="C2094" s="12">
        <v>41145</v>
      </c>
      <c r="D2094" s="13">
        <v>16000</v>
      </c>
      <c r="E2094" s="3">
        <v>3</v>
      </c>
      <c r="F2094" s="3">
        <f t="shared" si="88"/>
        <v>5333.333333333333</v>
      </c>
      <c r="G2094" s="3">
        <f t="shared" si="89"/>
        <v>2012</v>
      </c>
    </row>
    <row r="2095" spans="1:7" x14ac:dyDescent="0.3">
      <c r="A2095" s="3" t="s">
        <v>13</v>
      </c>
      <c r="B2095" s="3" t="s">
        <v>9</v>
      </c>
      <c r="C2095" s="12">
        <v>41146</v>
      </c>
      <c r="D2095" s="13">
        <v>11000</v>
      </c>
      <c r="E2095" s="3">
        <v>3</v>
      </c>
      <c r="F2095" s="3">
        <f t="shared" si="88"/>
        <v>3666.6666666666665</v>
      </c>
      <c r="G2095" s="3">
        <f t="shared" si="89"/>
        <v>2012</v>
      </c>
    </row>
    <row r="2096" spans="1:7" x14ac:dyDescent="0.3">
      <c r="A2096" s="3" t="s">
        <v>13</v>
      </c>
      <c r="B2096" s="3" t="s">
        <v>9</v>
      </c>
      <c r="C2096" s="12">
        <v>41147</v>
      </c>
      <c r="D2096" s="13">
        <v>20700</v>
      </c>
      <c r="E2096" s="3">
        <v>6</v>
      </c>
      <c r="F2096" s="3">
        <f t="shared" si="88"/>
        <v>3450</v>
      </c>
      <c r="G2096" s="3">
        <f t="shared" si="89"/>
        <v>2012</v>
      </c>
    </row>
    <row r="2097" spans="1:7" x14ac:dyDescent="0.3">
      <c r="A2097" s="3" t="s">
        <v>13</v>
      </c>
      <c r="B2097" s="3" t="s">
        <v>9</v>
      </c>
      <c r="C2097" s="12">
        <v>41156</v>
      </c>
      <c r="D2097" s="13">
        <v>17000</v>
      </c>
      <c r="E2097" s="3">
        <v>7</v>
      </c>
      <c r="F2097" s="3">
        <f t="shared" si="88"/>
        <v>2428.5714285714284</v>
      </c>
      <c r="G2097" s="3">
        <f t="shared" si="89"/>
        <v>2012</v>
      </c>
    </row>
    <row r="2098" spans="1:7" x14ac:dyDescent="0.3">
      <c r="A2098" s="3" t="s">
        <v>13</v>
      </c>
      <c r="B2098" s="3" t="s">
        <v>9</v>
      </c>
      <c r="C2098" s="12">
        <v>41159</v>
      </c>
      <c r="D2098" s="13">
        <v>14000</v>
      </c>
      <c r="E2098" s="3">
        <v>6</v>
      </c>
      <c r="F2098" s="3">
        <f t="shared" si="88"/>
        <v>2333.3333333333335</v>
      </c>
      <c r="G2098" s="3">
        <f t="shared" si="89"/>
        <v>2012</v>
      </c>
    </row>
    <row r="2099" spans="1:7" x14ac:dyDescent="0.3">
      <c r="A2099" s="3" t="s">
        <v>13</v>
      </c>
      <c r="B2099" s="3" t="s">
        <v>9</v>
      </c>
      <c r="C2099" s="12">
        <v>41160</v>
      </c>
      <c r="D2099" s="13">
        <v>13200</v>
      </c>
      <c r="E2099" s="3">
        <v>4</v>
      </c>
      <c r="F2099" s="3">
        <f t="shared" si="88"/>
        <v>3300</v>
      </c>
      <c r="G2099" s="3">
        <f t="shared" si="89"/>
        <v>2012</v>
      </c>
    </row>
    <row r="2100" spans="1:7" x14ac:dyDescent="0.3">
      <c r="A2100" s="3" t="s">
        <v>13</v>
      </c>
      <c r="B2100" s="3" t="s">
        <v>9</v>
      </c>
      <c r="C2100" s="12">
        <v>41161</v>
      </c>
      <c r="D2100" s="13">
        <v>9000</v>
      </c>
      <c r="E2100" s="3">
        <v>2</v>
      </c>
      <c r="F2100" s="3">
        <f t="shared" si="88"/>
        <v>4500</v>
      </c>
      <c r="G2100" s="3">
        <f t="shared" si="89"/>
        <v>2012</v>
      </c>
    </row>
    <row r="2101" spans="1:7" x14ac:dyDescent="0.3">
      <c r="A2101" s="3" t="s">
        <v>13</v>
      </c>
      <c r="B2101" s="3" t="s">
        <v>9</v>
      </c>
      <c r="C2101" s="12">
        <v>41162</v>
      </c>
      <c r="D2101" s="13">
        <v>15500</v>
      </c>
      <c r="E2101" s="3">
        <v>6</v>
      </c>
      <c r="F2101" s="3">
        <f t="shared" si="88"/>
        <v>2583.3333333333335</v>
      </c>
      <c r="G2101" s="3">
        <f t="shared" si="89"/>
        <v>2012</v>
      </c>
    </row>
    <row r="2102" spans="1:7" x14ac:dyDescent="0.3">
      <c r="A2102" s="3" t="s">
        <v>13</v>
      </c>
      <c r="B2102" s="3" t="s">
        <v>9</v>
      </c>
      <c r="C2102" s="12">
        <v>41166</v>
      </c>
      <c r="D2102" s="13">
        <v>31000</v>
      </c>
      <c r="E2102" s="3">
        <v>5</v>
      </c>
      <c r="F2102" s="3">
        <f t="shared" si="88"/>
        <v>6200</v>
      </c>
      <c r="G2102" s="3">
        <f t="shared" si="89"/>
        <v>2012</v>
      </c>
    </row>
    <row r="2103" spans="1:7" x14ac:dyDescent="0.3">
      <c r="A2103" s="3" t="s">
        <v>13</v>
      </c>
      <c r="B2103" s="3" t="s">
        <v>9</v>
      </c>
      <c r="C2103" s="12">
        <v>41168</v>
      </c>
      <c r="D2103" s="13">
        <v>8000</v>
      </c>
      <c r="E2103" s="3">
        <v>1</v>
      </c>
      <c r="F2103" s="3">
        <f t="shared" si="88"/>
        <v>8000</v>
      </c>
      <c r="G2103" s="3">
        <f t="shared" si="89"/>
        <v>2012</v>
      </c>
    </row>
    <row r="2104" spans="1:7" x14ac:dyDescent="0.3">
      <c r="A2104" s="3" t="s">
        <v>13</v>
      </c>
      <c r="B2104" s="3" t="s">
        <v>9</v>
      </c>
      <c r="C2104" s="12">
        <v>41170</v>
      </c>
      <c r="D2104" s="13">
        <v>48000</v>
      </c>
      <c r="E2104" s="3">
        <v>12</v>
      </c>
      <c r="F2104" s="3">
        <f t="shared" si="88"/>
        <v>4000</v>
      </c>
      <c r="G2104" s="3">
        <f t="shared" si="89"/>
        <v>2012</v>
      </c>
    </row>
    <row r="2105" spans="1:7" x14ac:dyDescent="0.3">
      <c r="A2105" s="3" t="s">
        <v>13</v>
      </c>
      <c r="B2105" s="3" t="s">
        <v>9</v>
      </c>
      <c r="C2105" s="12">
        <v>41173</v>
      </c>
      <c r="D2105" s="13">
        <v>42000</v>
      </c>
      <c r="E2105" s="3">
        <v>6</v>
      </c>
      <c r="F2105" s="3">
        <f t="shared" si="88"/>
        <v>7000</v>
      </c>
      <c r="G2105" s="3">
        <f t="shared" si="89"/>
        <v>2012</v>
      </c>
    </row>
    <row r="2106" spans="1:7" x14ac:dyDescent="0.3">
      <c r="A2106" s="3" t="s">
        <v>13</v>
      </c>
      <c r="B2106" s="3" t="s">
        <v>9</v>
      </c>
      <c r="C2106" s="12">
        <v>41175</v>
      </c>
      <c r="D2106" s="13">
        <v>28500</v>
      </c>
      <c r="E2106" s="3">
        <v>7</v>
      </c>
      <c r="F2106" s="3">
        <f t="shared" si="88"/>
        <v>4071.4285714285716</v>
      </c>
      <c r="G2106" s="3">
        <f t="shared" si="89"/>
        <v>2012</v>
      </c>
    </row>
    <row r="2107" spans="1:7" x14ac:dyDescent="0.3">
      <c r="A2107" s="3" t="s">
        <v>13</v>
      </c>
      <c r="B2107" s="3" t="s">
        <v>9</v>
      </c>
      <c r="C2107" s="12">
        <v>41177</v>
      </c>
      <c r="D2107" s="13">
        <v>19500</v>
      </c>
      <c r="E2107" s="3">
        <v>5</v>
      </c>
      <c r="F2107" s="3">
        <f t="shared" si="88"/>
        <v>3900</v>
      </c>
      <c r="G2107" s="3">
        <f t="shared" si="89"/>
        <v>2012</v>
      </c>
    </row>
    <row r="2108" spans="1:7" x14ac:dyDescent="0.3">
      <c r="A2108" s="3" t="s">
        <v>13</v>
      </c>
      <c r="B2108" s="3" t="s">
        <v>9</v>
      </c>
      <c r="C2108" s="12">
        <v>41181</v>
      </c>
      <c r="D2108" s="13">
        <v>8000</v>
      </c>
      <c r="E2108" s="3">
        <v>3</v>
      </c>
      <c r="F2108" s="3">
        <f t="shared" si="88"/>
        <v>2666.6666666666665</v>
      </c>
      <c r="G2108" s="3">
        <f t="shared" si="89"/>
        <v>2012</v>
      </c>
    </row>
    <row r="2109" spans="1:7" x14ac:dyDescent="0.3">
      <c r="A2109" s="3" t="s">
        <v>13</v>
      </c>
      <c r="B2109" s="3" t="s">
        <v>9</v>
      </c>
      <c r="C2109" s="12">
        <v>41187</v>
      </c>
      <c r="D2109" s="13">
        <v>10500</v>
      </c>
      <c r="E2109" s="3">
        <v>4</v>
      </c>
      <c r="F2109" s="3">
        <f t="shared" si="88"/>
        <v>2625</v>
      </c>
      <c r="G2109" s="3">
        <f t="shared" si="89"/>
        <v>2012</v>
      </c>
    </row>
    <row r="2110" spans="1:7" x14ac:dyDescent="0.3">
      <c r="A2110" s="3" t="s">
        <v>13</v>
      </c>
      <c r="B2110" s="3" t="s">
        <v>9</v>
      </c>
      <c r="C2110" s="12">
        <v>41188</v>
      </c>
      <c r="D2110" s="13">
        <v>16800</v>
      </c>
      <c r="E2110" s="3">
        <v>8</v>
      </c>
      <c r="F2110" s="3">
        <f t="shared" si="88"/>
        <v>2100</v>
      </c>
      <c r="G2110" s="3">
        <f t="shared" si="89"/>
        <v>2012</v>
      </c>
    </row>
    <row r="2111" spans="1:7" x14ac:dyDescent="0.3">
      <c r="A2111" s="3" t="s">
        <v>13</v>
      </c>
      <c r="B2111" s="3" t="s">
        <v>9</v>
      </c>
      <c r="C2111" s="12">
        <v>41189</v>
      </c>
      <c r="D2111" s="13">
        <v>3000</v>
      </c>
      <c r="E2111" s="3">
        <v>1</v>
      </c>
      <c r="F2111" s="3">
        <f t="shared" si="88"/>
        <v>3000</v>
      </c>
      <c r="G2111" s="3">
        <f t="shared" si="89"/>
        <v>2012</v>
      </c>
    </row>
    <row r="2112" spans="1:7" x14ac:dyDescent="0.3">
      <c r="A2112" s="3" t="s">
        <v>13</v>
      </c>
      <c r="B2112" s="3" t="s">
        <v>9</v>
      </c>
      <c r="C2112" s="12">
        <v>41190</v>
      </c>
      <c r="D2112" s="13">
        <v>20000</v>
      </c>
      <c r="E2112" s="3">
        <v>5</v>
      </c>
      <c r="F2112" s="3">
        <f t="shared" si="88"/>
        <v>4000</v>
      </c>
      <c r="G2112" s="3">
        <f t="shared" si="89"/>
        <v>2012</v>
      </c>
    </row>
    <row r="2113" spans="1:7" x14ac:dyDescent="0.3">
      <c r="A2113" s="3" t="s">
        <v>13</v>
      </c>
      <c r="B2113" s="3" t="s">
        <v>9</v>
      </c>
      <c r="C2113" s="12">
        <v>41191</v>
      </c>
      <c r="D2113" s="13">
        <v>25000</v>
      </c>
      <c r="E2113" s="3">
        <v>2</v>
      </c>
      <c r="F2113" s="3">
        <f t="shared" si="88"/>
        <v>12500</v>
      </c>
      <c r="G2113" s="3">
        <f t="shared" si="89"/>
        <v>2012</v>
      </c>
    </row>
    <row r="2114" spans="1:7" x14ac:dyDescent="0.3">
      <c r="A2114" s="3" t="s">
        <v>13</v>
      </c>
      <c r="B2114" s="3" t="s">
        <v>9</v>
      </c>
      <c r="C2114" s="12">
        <v>41194</v>
      </c>
      <c r="D2114" s="13">
        <v>27000</v>
      </c>
      <c r="E2114" s="3">
        <v>6</v>
      </c>
      <c r="F2114" s="3">
        <f t="shared" ref="F2114:F2177" si="90">D2114/E2114</f>
        <v>4500</v>
      </c>
      <c r="G2114" s="3">
        <f t="shared" si="89"/>
        <v>2012</v>
      </c>
    </row>
    <row r="2115" spans="1:7" x14ac:dyDescent="0.3">
      <c r="A2115" s="3" t="s">
        <v>13</v>
      </c>
      <c r="B2115" s="3" t="s">
        <v>9</v>
      </c>
      <c r="C2115" s="12">
        <v>41196</v>
      </c>
      <c r="D2115" s="13">
        <v>46000</v>
      </c>
      <c r="E2115" s="3">
        <v>8</v>
      </c>
      <c r="F2115" s="3">
        <f t="shared" si="90"/>
        <v>5750</v>
      </c>
      <c r="G2115" s="3">
        <f t="shared" ref="G2115:G2178" si="91">YEAR(C2115)</f>
        <v>2012</v>
      </c>
    </row>
    <row r="2116" spans="1:7" x14ac:dyDescent="0.3">
      <c r="A2116" s="3" t="s">
        <v>13</v>
      </c>
      <c r="B2116" s="3" t="s">
        <v>9</v>
      </c>
      <c r="C2116" s="12">
        <v>41201</v>
      </c>
      <c r="D2116" s="13">
        <v>21000</v>
      </c>
      <c r="E2116" s="3">
        <v>2</v>
      </c>
      <c r="F2116" s="3">
        <f t="shared" si="90"/>
        <v>10500</v>
      </c>
      <c r="G2116" s="3">
        <f t="shared" si="91"/>
        <v>2012</v>
      </c>
    </row>
    <row r="2117" spans="1:7" x14ac:dyDescent="0.3">
      <c r="A2117" s="3" t="s">
        <v>13</v>
      </c>
      <c r="B2117" s="3" t="s">
        <v>9</v>
      </c>
      <c r="C2117" s="12">
        <v>41203</v>
      </c>
      <c r="D2117" s="13">
        <v>23000</v>
      </c>
      <c r="E2117" s="3">
        <v>7</v>
      </c>
      <c r="F2117" s="3">
        <f t="shared" si="90"/>
        <v>3285.7142857142858</v>
      </c>
      <c r="G2117" s="3">
        <f t="shared" si="91"/>
        <v>2012</v>
      </c>
    </row>
    <row r="2118" spans="1:7" x14ac:dyDescent="0.3">
      <c r="A2118" s="3" t="s">
        <v>13</v>
      </c>
      <c r="B2118" s="3" t="s">
        <v>9</v>
      </c>
      <c r="C2118" s="12">
        <v>41205</v>
      </c>
      <c r="D2118" s="13">
        <v>2000</v>
      </c>
      <c r="E2118" s="3">
        <v>1</v>
      </c>
      <c r="F2118" s="3">
        <f t="shared" si="90"/>
        <v>2000</v>
      </c>
      <c r="G2118" s="3">
        <f t="shared" si="91"/>
        <v>2012</v>
      </c>
    </row>
    <row r="2119" spans="1:7" x14ac:dyDescent="0.3">
      <c r="A2119" s="3" t="s">
        <v>13</v>
      </c>
      <c r="B2119" s="3" t="s">
        <v>9</v>
      </c>
      <c r="C2119" s="12">
        <v>41208</v>
      </c>
      <c r="D2119" s="13">
        <v>57000</v>
      </c>
      <c r="E2119" s="3">
        <v>15</v>
      </c>
      <c r="F2119" s="3">
        <f t="shared" si="90"/>
        <v>3800</v>
      </c>
      <c r="G2119" s="3">
        <f t="shared" si="91"/>
        <v>2012</v>
      </c>
    </row>
    <row r="2120" spans="1:7" x14ac:dyDescent="0.3">
      <c r="A2120" s="3" t="s">
        <v>13</v>
      </c>
      <c r="B2120" s="3" t="s">
        <v>9</v>
      </c>
      <c r="C2120" s="12">
        <v>41209</v>
      </c>
      <c r="D2120" s="13">
        <v>9000</v>
      </c>
      <c r="E2120" s="3">
        <v>5</v>
      </c>
      <c r="F2120" s="3">
        <f t="shared" si="90"/>
        <v>1800</v>
      </c>
      <c r="G2120" s="3">
        <f t="shared" si="91"/>
        <v>2012</v>
      </c>
    </row>
    <row r="2121" spans="1:7" x14ac:dyDescent="0.3">
      <c r="A2121" s="3" t="s">
        <v>13</v>
      </c>
      <c r="B2121" s="3" t="s">
        <v>9</v>
      </c>
      <c r="C2121" s="12">
        <v>41216</v>
      </c>
      <c r="D2121" s="13">
        <v>3000</v>
      </c>
      <c r="E2121" s="3">
        <v>2</v>
      </c>
      <c r="F2121" s="3">
        <f t="shared" si="90"/>
        <v>1500</v>
      </c>
      <c r="G2121" s="3">
        <f t="shared" si="91"/>
        <v>2012</v>
      </c>
    </row>
    <row r="2122" spans="1:7" x14ac:dyDescent="0.3">
      <c r="A2122" s="3" t="s">
        <v>13</v>
      </c>
      <c r="B2122" s="3" t="s">
        <v>9</v>
      </c>
      <c r="C2122" s="12">
        <v>41217</v>
      </c>
      <c r="D2122" s="13">
        <v>28500</v>
      </c>
      <c r="E2122" s="3">
        <v>11</v>
      </c>
      <c r="F2122" s="3">
        <f t="shared" si="90"/>
        <v>2590.909090909091</v>
      </c>
      <c r="G2122" s="3">
        <f t="shared" si="91"/>
        <v>2012</v>
      </c>
    </row>
    <row r="2123" spans="1:7" x14ac:dyDescent="0.3">
      <c r="A2123" s="3" t="s">
        <v>13</v>
      </c>
      <c r="B2123" s="3" t="s">
        <v>9</v>
      </c>
      <c r="C2123" s="12">
        <v>41219</v>
      </c>
      <c r="D2123" s="13">
        <v>27600</v>
      </c>
      <c r="E2123" s="3">
        <v>5</v>
      </c>
      <c r="F2123" s="3">
        <f t="shared" si="90"/>
        <v>5520</v>
      </c>
      <c r="G2123" s="3">
        <f t="shared" si="91"/>
        <v>2012</v>
      </c>
    </row>
    <row r="2124" spans="1:7" x14ac:dyDescent="0.3">
      <c r="A2124" s="3" t="s">
        <v>13</v>
      </c>
      <c r="B2124" s="3" t="s">
        <v>9</v>
      </c>
      <c r="C2124" s="12">
        <v>41222</v>
      </c>
      <c r="D2124" s="13">
        <v>31000</v>
      </c>
      <c r="E2124" s="3">
        <v>4</v>
      </c>
      <c r="F2124" s="3">
        <f t="shared" si="90"/>
        <v>7750</v>
      </c>
      <c r="G2124" s="3">
        <f t="shared" si="91"/>
        <v>2012</v>
      </c>
    </row>
    <row r="2125" spans="1:7" x14ac:dyDescent="0.3">
      <c r="A2125" s="3" t="s">
        <v>13</v>
      </c>
      <c r="B2125" s="3" t="s">
        <v>9</v>
      </c>
      <c r="C2125" s="12">
        <v>41223</v>
      </c>
      <c r="D2125" s="13">
        <v>39000</v>
      </c>
      <c r="E2125" s="3">
        <v>5</v>
      </c>
      <c r="F2125" s="3">
        <f t="shared" si="90"/>
        <v>7800</v>
      </c>
      <c r="G2125" s="3">
        <f t="shared" si="91"/>
        <v>2012</v>
      </c>
    </row>
    <row r="2126" spans="1:7" x14ac:dyDescent="0.3">
      <c r="A2126" s="3" t="s">
        <v>13</v>
      </c>
      <c r="B2126" s="3" t="s">
        <v>9</v>
      </c>
      <c r="C2126" s="12">
        <v>41229</v>
      </c>
      <c r="D2126" s="13">
        <v>20500</v>
      </c>
      <c r="E2126" s="3">
        <v>6</v>
      </c>
      <c r="F2126" s="3">
        <f t="shared" si="90"/>
        <v>3416.6666666666665</v>
      </c>
      <c r="G2126" s="3">
        <f t="shared" si="91"/>
        <v>2012</v>
      </c>
    </row>
    <row r="2127" spans="1:7" x14ac:dyDescent="0.3">
      <c r="A2127" s="3" t="s">
        <v>13</v>
      </c>
      <c r="B2127" s="3" t="s">
        <v>9</v>
      </c>
      <c r="C2127" s="12">
        <v>41230</v>
      </c>
      <c r="D2127" s="13">
        <v>3500</v>
      </c>
      <c r="E2127" s="3">
        <v>1</v>
      </c>
      <c r="F2127" s="3">
        <f t="shared" si="90"/>
        <v>3500</v>
      </c>
      <c r="G2127" s="3">
        <f t="shared" si="91"/>
        <v>2012</v>
      </c>
    </row>
    <row r="2128" spans="1:7" x14ac:dyDescent="0.3">
      <c r="A2128" s="3" t="s">
        <v>13</v>
      </c>
      <c r="B2128" s="3" t="s">
        <v>9</v>
      </c>
      <c r="C2128" s="12">
        <v>41231</v>
      </c>
      <c r="D2128" s="13">
        <v>29500</v>
      </c>
      <c r="E2128" s="3">
        <v>5</v>
      </c>
      <c r="F2128" s="3">
        <f t="shared" si="90"/>
        <v>5900</v>
      </c>
      <c r="G2128" s="3">
        <f t="shared" si="91"/>
        <v>2012</v>
      </c>
    </row>
    <row r="2129" spans="1:7" x14ac:dyDescent="0.3">
      <c r="A2129" s="3" t="s">
        <v>13</v>
      </c>
      <c r="B2129" s="3" t="s">
        <v>9</v>
      </c>
      <c r="C2129" s="12">
        <v>41232</v>
      </c>
      <c r="D2129" s="13">
        <v>7300</v>
      </c>
      <c r="E2129" s="3">
        <v>4</v>
      </c>
      <c r="F2129" s="3">
        <f t="shared" si="90"/>
        <v>1825</v>
      </c>
      <c r="G2129" s="3">
        <f t="shared" si="91"/>
        <v>2012</v>
      </c>
    </row>
    <row r="2130" spans="1:7" x14ac:dyDescent="0.3">
      <c r="A2130" s="3" t="s">
        <v>13</v>
      </c>
      <c r="B2130" s="3" t="s">
        <v>9</v>
      </c>
      <c r="C2130" s="12">
        <v>41233</v>
      </c>
      <c r="D2130" s="13">
        <v>9500</v>
      </c>
      <c r="E2130" s="3">
        <v>2</v>
      </c>
      <c r="F2130" s="3">
        <f t="shared" si="90"/>
        <v>4750</v>
      </c>
      <c r="G2130" s="3">
        <f t="shared" si="91"/>
        <v>2012</v>
      </c>
    </row>
    <row r="2131" spans="1:7" x14ac:dyDescent="0.3">
      <c r="A2131" s="3" t="s">
        <v>13</v>
      </c>
      <c r="B2131" s="3" t="s">
        <v>9</v>
      </c>
      <c r="C2131" s="12">
        <v>41236</v>
      </c>
      <c r="D2131" s="13">
        <v>13000</v>
      </c>
      <c r="E2131" s="3">
        <v>3</v>
      </c>
      <c r="F2131" s="3">
        <f t="shared" si="90"/>
        <v>4333.333333333333</v>
      </c>
      <c r="G2131" s="3">
        <f t="shared" si="91"/>
        <v>2012</v>
      </c>
    </row>
    <row r="2132" spans="1:7" x14ac:dyDescent="0.3">
      <c r="A2132" s="3" t="s">
        <v>13</v>
      </c>
      <c r="B2132" s="3" t="s">
        <v>9</v>
      </c>
      <c r="C2132" s="12">
        <v>41237</v>
      </c>
      <c r="D2132" s="13">
        <v>59500</v>
      </c>
      <c r="E2132" s="3">
        <v>7</v>
      </c>
      <c r="F2132" s="3">
        <f t="shared" si="90"/>
        <v>8500</v>
      </c>
      <c r="G2132" s="3">
        <f t="shared" si="91"/>
        <v>2012</v>
      </c>
    </row>
    <row r="2133" spans="1:7" x14ac:dyDescent="0.3">
      <c r="A2133" s="3" t="s">
        <v>13</v>
      </c>
      <c r="B2133" s="3" t="s">
        <v>9</v>
      </c>
      <c r="C2133" s="12">
        <v>41238</v>
      </c>
      <c r="D2133" s="13">
        <v>16000</v>
      </c>
      <c r="E2133" s="3">
        <v>2</v>
      </c>
      <c r="F2133" s="3">
        <f t="shared" si="90"/>
        <v>8000</v>
      </c>
      <c r="G2133" s="3">
        <f t="shared" si="91"/>
        <v>2012</v>
      </c>
    </row>
    <row r="2134" spans="1:7" x14ac:dyDescent="0.3">
      <c r="A2134" s="3" t="s">
        <v>13</v>
      </c>
      <c r="B2134" s="3" t="s">
        <v>9</v>
      </c>
      <c r="C2134" s="12">
        <v>41239</v>
      </c>
      <c r="D2134" s="13">
        <v>2000</v>
      </c>
      <c r="E2134" s="3">
        <v>1</v>
      </c>
      <c r="F2134" s="3">
        <f t="shared" si="90"/>
        <v>2000</v>
      </c>
      <c r="G2134" s="3">
        <f t="shared" si="91"/>
        <v>2012</v>
      </c>
    </row>
    <row r="2135" spans="1:7" x14ac:dyDescent="0.3">
      <c r="A2135" s="3" t="s">
        <v>13</v>
      </c>
      <c r="B2135" s="3" t="s">
        <v>9</v>
      </c>
      <c r="C2135" s="12">
        <v>41240</v>
      </c>
      <c r="D2135" s="13">
        <v>47200</v>
      </c>
      <c r="E2135" s="3">
        <v>10</v>
      </c>
      <c r="F2135" s="3">
        <f t="shared" si="90"/>
        <v>4720</v>
      </c>
      <c r="G2135" s="3">
        <f t="shared" si="91"/>
        <v>2012</v>
      </c>
    </row>
    <row r="2136" spans="1:7" x14ac:dyDescent="0.3">
      <c r="A2136" s="3" t="s">
        <v>13</v>
      </c>
      <c r="B2136" s="3" t="s">
        <v>9</v>
      </c>
      <c r="C2136" s="12">
        <v>41271</v>
      </c>
      <c r="D2136" s="13">
        <v>3000</v>
      </c>
      <c r="E2136" s="3">
        <v>1</v>
      </c>
      <c r="F2136" s="3">
        <f t="shared" si="90"/>
        <v>3000</v>
      </c>
      <c r="G2136" s="3">
        <f t="shared" si="91"/>
        <v>2012</v>
      </c>
    </row>
    <row r="2137" spans="1:7" x14ac:dyDescent="0.3">
      <c r="A2137" s="3" t="s">
        <v>13</v>
      </c>
      <c r="B2137" s="3" t="s">
        <v>9</v>
      </c>
      <c r="C2137" s="12">
        <v>41250</v>
      </c>
      <c r="D2137" s="13">
        <v>8100</v>
      </c>
      <c r="E2137" s="3">
        <v>3</v>
      </c>
      <c r="F2137" s="3">
        <f t="shared" si="90"/>
        <v>2700</v>
      </c>
      <c r="G2137" s="3">
        <f t="shared" si="91"/>
        <v>2012</v>
      </c>
    </row>
    <row r="2138" spans="1:7" x14ac:dyDescent="0.3">
      <c r="A2138" s="3" t="s">
        <v>13</v>
      </c>
      <c r="B2138" s="3" t="s">
        <v>9</v>
      </c>
      <c r="C2138" s="12">
        <v>41258</v>
      </c>
      <c r="D2138" s="13">
        <v>5000</v>
      </c>
      <c r="E2138" s="3">
        <v>2</v>
      </c>
      <c r="F2138" s="3">
        <f t="shared" si="90"/>
        <v>2500</v>
      </c>
      <c r="G2138" s="3">
        <f t="shared" si="91"/>
        <v>2012</v>
      </c>
    </row>
    <row r="2139" spans="1:7" x14ac:dyDescent="0.3">
      <c r="A2139" s="3" t="s">
        <v>13</v>
      </c>
      <c r="B2139" s="3" t="s">
        <v>9</v>
      </c>
      <c r="C2139" s="12">
        <v>41257</v>
      </c>
      <c r="D2139" s="13">
        <v>69600</v>
      </c>
      <c r="E2139" s="3">
        <v>16</v>
      </c>
      <c r="F2139" s="3">
        <f t="shared" si="90"/>
        <v>4350</v>
      </c>
      <c r="G2139" s="3">
        <f t="shared" si="91"/>
        <v>2012</v>
      </c>
    </row>
    <row r="2140" spans="1:7" x14ac:dyDescent="0.3">
      <c r="A2140" s="3" t="s">
        <v>13</v>
      </c>
      <c r="B2140" s="3" t="s">
        <v>9</v>
      </c>
      <c r="C2140" s="12">
        <v>41261</v>
      </c>
      <c r="D2140" s="13">
        <v>14500</v>
      </c>
      <c r="E2140" s="3">
        <v>5</v>
      </c>
      <c r="F2140" s="3">
        <f t="shared" si="90"/>
        <v>2900</v>
      </c>
      <c r="G2140" s="3">
        <f t="shared" si="91"/>
        <v>2012</v>
      </c>
    </row>
    <row r="2141" spans="1:7" x14ac:dyDescent="0.3">
      <c r="A2141" s="3" t="s">
        <v>13</v>
      </c>
      <c r="B2141" s="3" t="s">
        <v>9</v>
      </c>
      <c r="C2141" s="12">
        <v>41267</v>
      </c>
      <c r="D2141" s="13">
        <v>19000</v>
      </c>
      <c r="E2141" s="3">
        <v>5</v>
      </c>
      <c r="F2141" s="3">
        <f t="shared" si="90"/>
        <v>3800</v>
      </c>
      <c r="G2141" s="3">
        <f t="shared" si="91"/>
        <v>2012</v>
      </c>
    </row>
    <row r="2142" spans="1:7" x14ac:dyDescent="0.3">
      <c r="A2142" s="3" t="s">
        <v>13</v>
      </c>
      <c r="B2142" s="3" t="s">
        <v>9</v>
      </c>
      <c r="C2142" s="12">
        <v>41253</v>
      </c>
      <c r="D2142" s="13">
        <v>37150</v>
      </c>
      <c r="E2142" s="3">
        <v>10</v>
      </c>
      <c r="F2142" s="3">
        <f t="shared" si="90"/>
        <v>3715</v>
      </c>
      <c r="G2142" s="3">
        <f t="shared" si="91"/>
        <v>2012</v>
      </c>
    </row>
    <row r="2143" spans="1:7" x14ac:dyDescent="0.3">
      <c r="A2143" s="3" t="s">
        <v>13</v>
      </c>
      <c r="B2143" s="3" t="s">
        <v>9</v>
      </c>
      <c r="C2143" s="12">
        <v>41247</v>
      </c>
      <c r="D2143" s="13">
        <v>30450</v>
      </c>
      <c r="E2143" s="3">
        <v>8</v>
      </c>
      <c r="F2143" s="3">
        <f t="shared" si="90"/>
        <v>3806.25</v>
      </c>
      <c r="G2143" s="3">
        <f t="shared" si="91"/>
        <v>2012</v>
      </c>
    </row>
    <row r="2144" spans="1:7" x14ac:dyDescent="0.3">
      <c r="A2144" s="3" t="s">
        <v>13</v>
      </c>
      <c r="B2144" s="3" t="s">
        <v>9</v>
      </c>
      <c r="C2144" s="12">
        <v>41264</v>
      </c>
      <c r="D2144" s="13">
        <v>38100</v>
      </c>
      <c r="E2144" s="3">
        <v>11</v>
      </c>
      <c r="F2144" s="3">
        <f t="shared" si="90"/>
        <v>3463.6363636363635</v>
      </c>
      <c r="G2144" s="3">
        <f t="shared" si="91"/>
        <v>2012</v>
      </c>
    </row>
    <row r="2145" spans="1:7" x14ac:dyDescent="0.3">
      <c r="A2145" s="3" t="s">
        <v>13</v>
      </c>
      <c r="B2145" s="3" t="s">
        <v>9</v>
      </c>
      <c r="C2145" s="12">
        <v>41266</v>
      </c>
      <c r="D2145" s="13">
        <v>5000</v>
      </c>
      <c r="E2145" s="3">
        <v>1</v>
      </c>
      <c r="F2145" s="3">
        <f t="shared" si="90"/>
        <v>5000</v>
      </c>
      <c r="G2145" s="3">
        <f t="shared" si="91"/>
        <v>2012</v>
      </c>
    </row>
    <row r="2146" spans="1:7" x14ac:dyDescent="0.3">
      <c r="A2146" s="3" t="s">
        <v>13</v>
      </c>
      <c r="B2146" s="3" t="s">
        <v>9</v>
      </c>
      <c r="C2146" s="12">
        <v>41254</v>
      </c>
      <c r="D2146" s="13">
        <v>7000</v>
      </c>
      <c r="E2146" s="3">
        <v>1</v>
      </c>
      <c r="F2146" s="3">
        <f t="shared" si="90"/>
        <v>7000</v>
      </c>
      <c r="G2146" s="3">
        <f t="shared" si="91"/>
        <v>2012</v>
      </c>
    </row>
    <row r="2147" spans="1:7" x14ac:dyDescent="0.3">
      <c r="A2147" s="3" t="s">
        <v>13</v>
      </c>
      <c r="B2147" s="3" t="s">
        <v>9</v>
      </c>
      <c r="C2147" s="12">
        <v>41251</v>
      </c>
      <c r="D2147" s="13">
        <v>31000</v>
      </c>
      <c r="E2147" s="3">
        <v>5</v>
      </c>
      <c r="F2147" s="3">
        <f t="shared" si="90"/>
        <v>6200</v>
      </c>
      <c r="G2147" s="3">
        <f t="shared" si="91"/>
        <v>2012</v>
      </c>
    </row>
    <row r="2148" spans="1:7" x14ac:dyDescent="0.3">
      <c r="A2148" s="3" t="s">
        <v>13</v>
      </c>
      <c r="B2148" s="3" t="s">
        <v>9</v>
      </c>
      <c r="C2148" s="12">
        <v>41268</v>
      </c>
      <c r="D2148" s="13">
        <v>36100</v>
      </c>
      <c r="E2148" s="3">
        <v>6</v>
      </c>
      <c r="F2148" s="3">
        <f t="shared" si="90"/>
        <v>6016.666666666667</v>
      </c>
      <c r="G2148" s="3">
        <f t="shared" si="91"/>
        <v>2012</v>
      </c>
    </row>
    <row r="2149" spans="1:7" x14ac:dyDescent="0.3">
      <c r="A2149" s="3" t="s">
        <v>13</v>
      </c>
      <c r="B2149" s="3" t="s">
        <v>9</v>
      </c>
      <c r="C2149" s="12">
        <v>41252</v>
      </c>
      <c r="D2149" s="13">
        <v>2000</v>
      </c>
      <c r="E2149" s="3">
        <v>1</v>
      </c>
      <c r="F2149" s="3">
        <f t="shared" si="90"/>
        <v>2000</v>
      </c>
      <c r="G2149" s="3">
        <f t="shared" si="91"/>
        <v>2012</v>
      </c>
    </row>
    <row r="2150" spans="1:7" x14ac:dyDescent="0.3">
      <c r="A2150" s="3" t="s">
        <v>13</v>
      </c>
      <c r="B2150" s="3" t="s">
        <v>9</v>
      </c>
      <c r="C2150" s="12">
        <v>41273</v>
      </c>
      <c r="D2150" s="13">
        <v>2300</v>
      </c>
      <c r="E2150" s="3">
        <v>1</v>
      </c>
      <c r="F2150" s="3">
        <f t="shared" si="90"/>
        <v>2300</v>
      </c>
      <c r="G2150" s="3">
        <f t="shared" si="91"/>
        <v>2012</v>
      </c>
    </row>
    <row r="2151" spans="1:7" x14ac:dyDescent="0.3">
      <c r="A2151" s="3" t="s">
        <v>13</v>
      </c>
      <c r="B2151" s="3" t="s">
        <v>9</v>
      </c>
      <c r="C2151" s="12">
        <v>41292</v>
      </c>
      <c r="D2151" s="13">
        <v>13200</v>
      </c>
      <c r="E2151" s="3">
        <v>3</v>
      </c>
      <c r="F2151" s="3">
        <f t="shared" si="90"/>
        <v>4400</v>
      </c>
      <c r="G2151" s="3">
        <f t="shared" si="91"/>
        <v>2013</v>
      </c>
    </row>
    <row r="2152" spans="1:7" x14ac:dyDescent="0.3">
      <c r="A2152" s="3" t="s">
        <v>13</v>
      </c>
      <c r="B2152" s="3" t="s">
        <v>9</v>
      </c>
      <c r="C2152" s="12">
        <v>41286</v>
      </c>
      <c r="D2152" s="13">
        <v>3000</v>
      </c>
      <c r="E2152" s="3">
        <v>1</v>
      </c>
      <c r="F2152" s="3">
        <f t="shared" si="90"/>
        <v>3000</v>
      </c>
      <c r="G2152" s="3">
        <f t="shared" si="91"/>
        <v>2013</v>
      </c>
    </row>
    <row r="2153" spans="1:7" x14ac:dyDescent="0.3">
      <c r="A2153" s="3" t="s">
        <v>13</v>
      </c>
      <c r="B2153" s="3" t="s">
        <v>9</v>
      </c>
      <c r="C2153" s="12">
        <v>41299</v>
      </c>
      <c r="D2153" s="13">
        <v>43500</v>
      </c>
      <c r="E2153" s="3">
        <v>11</v>
      </c>
      <c r="F2153" s="3">
        <f t="shared" si="90"/>
        <v>3954.5454545454545</v>
      </c>
      <c r="G2153" s="3">
        <f t="shared" si="91"/>
        <v>2013</v>
      </c>
    </row>
    <row r="2154" spans="1:7" x14ac:dyDescent="0.3">
      <c r="A2154" s="3" t="s">
        <v>13</v>
      </c>
      <c r="B2154" s="3" t="s">
        <v>9</v>
      </c>
      <c r="C2154" s="12">
        <v>41288</v>
      </c>
      <c r="D2154" s="13">
        <v>7000</v>
      </c>
      <c r="E2154" s="3">
        <v>2</v>
      </c>
      <c r="F2154" s="3">
        <f t="shared" si="90"/>
        <v>3500</v>
      </c>
      <c r="G2154" s="3">
        <f t="shared" si="91"/>
        <v>2013</v>
      </c>
    </row>
    <row r="2155" spans="1:7" x14ac:dyDescent="0.3">
      <c r="A2155" s="3" t="s">
        <v>13</v>
      </c>
      <c r="B2155" s="3" t="s">
        <v>9</v>
      </c>
      <c r="C2155" s="12">
        <v>41295</v>
      </c>
      <c r="D2155" s="13">
        <v>30000</v>
      </c>
      <c r="E2155" s="3">
        <v>5</v>
      </c>
      <c r="F2155" s="3">
        <f t="shared" si="90"/>
        <v>6000</v>
      </c>
      <c r="G2155" s="3">
        <f t="shared" si="91"/>
        <v>2013</v>
      </c>
    </row>
    <row r="2156" spans="1:7" x14ac:dyDescent="0.3">
      <c r="A2156" s="3" t="s">
        <v>13</v>
      </c>
      <c r="B2156" s="3" t="s">
        <v>9</v>
      </c>
      <c r="C2156" s="12">
        <v>41301</v>
      </c>
      <c r="D2156" s="13">
        <v>6000</v>
      </c>
      <c r="E2156" s="3">
        <v>2</v>
      </c>
      <c r="F2156" s="3">
        <f t="shared" si="90"/>
        <v>3000</v>
      </c>
      <c r="G2156" s="3">
        <f t="shared" si="91"/>
        <v>2013</v>
      </c>
    </row>
    <row r="2157" spans="1:7" x14ac:dyDescent="0.3">
      <c r="A2157" s="3" t="s">
        <v>13</v>
      </c>
      <c r="B2157" s="3" t="s">
        <v>9</v>
      </c>
      <c r="C2157" s="12">
        <v>41285</v>
      </c>
      <c r="D2157" s="13">
        <v>9000</v>
      </c>
      <c r="E2157" s="3">
        <v>3</v>
      </c>
      <c r="F2157" s="3">
        <f t="shared" si="90"/>
        <v>3000</v>
      </c>
      <c r="G2157" s="3">
        <f t="shared" si="91"/>
        <v>2013</v>
      </c>
    </row>
    <row r="2158" spans="1:7" x14ac:dyDescent="0.3">
      <c r="A2158" s="3" t="s">
        <v>13</v>
      </c>
      <c r="B2158" s="3" t="s">
        <v>9</v>
      </c>
      <c r="C2158" s="12">
        <v>41287</v>
      </c>
      <c r="D2158" s="13">
        <v>8000</v>
      </c>
      <c r="E2158" s="3">
        <v>1</v>
      </c>
      <c r="F2158" s="3">
        <f t="shared" si="90"/>
        <v>8000</v>
      </c>
      <c r="G2158" s="3">
        <f t="shared" si="91"/>
        <v>2013</v>
      </c>
    </row>
    <row r="2159" spans="1:7" x14ac:dyDescent="0.3">
      <c r="A2159" s="3" t="s">
        <v>13</v>
      </c>
      <c r="B2159" s="3" t="s">
        <v>9</v>
      </c>
      <c r="C2159" s="12">
        <v>41294</v>
      </c>
      <c r="D2159" s="13">
        <v>3000</v>
      </c>
      <c r="E2159" s="3">
        <v>1</v>
      </c>
      <c r="F2159" s="3">
        <f t="shared" si="90"/>
        <v>3000</v>
      </c>
      <c r="G2159" s="3">
        <f t="shared" si="91"/>
        <v>2013</v>
      </c>
    </row>
    <row r="2160" spans="1:7" x14ac:dyDescent="0.3">
      <c r="A2160" s="3" t="s">
        <v>13</v>
      </c>
      <c r="B2160" s="3" t="s">
        <v>9</v>
      </c>
      <c r="C2160" s="12">
        <v>41289</v>
      </c>
      <c r="D2160" s="13">
        <v>3600</v>
      </c>
      <c r="E2160" s="3">
        <v>2</v>
      </c>
      <c r="F2160" s="3">
        <f t="shared" si="90"/>
        <v>1800</v>
      </c>
      <c r="G2160" s="3">
        <f t="shared" si="91"/>
        <v>2013</v>
      </c>
    </row>
    <row r="2161" spans="1:7" x14ac:dyDescent="0.3">
      <c r="A2161" s="3" t="s">
        <v>13</v>
      </c>
      <c r="B2161" s="3" t="s">
        <v>9</v>
      </c>
      <c r="C2161" s="12">
        <v>41293</v>
      </c>
      <c r="D2161" s="13">
        <v>16500</v>
      </c>
      <c r="E2161" s="3">
        <v>4</v>
      </c>
      <c r="F2161" s="3">
        <f t="shared" si="90"/>
        <v>4125</v>
      </c>
      <c r="G2161" s="3">
        <f t="shared" si="91"/>
        <v>2013</v>
      </c>
    </row>
    <row r="2162" spans="1:7" x14ac:dyDescent="0.3">
      <c r="A2162" s="3" t="s">
        <v>13</v>
      </c>
      <c r="B2162" s="3" t="s">
        <v>9</v>
      </c>
      <c r="C2162" s="12">
        <v>41300</v>
      </c>
      <c r="D2162" s="13">
        <v>3700</v>
      </c>
      <c r="E2162" s="3">
        <v>3</v>
      </c>
      <c r="F2162" s="3">
        <f t="shared" si="90"/>
        <v>1233.3333333333333</v>
      </c>
      <c r="G2162" s="3">
        <f t="shared" si="91"/>
        <v>2013</v>
      </c>
    </row>
    <row r="2163" spans="1:7" x14ac:dyDescent="0.3">
      <c r="A2163" s="3" t="s">
        <v>13</v>
      </c>
      <c r="B2163" s="3" t="s">
        <v>9</v>
      </c>
      <c r="C2163" s="12">
        <v>41280</v>
      </c>
      <c r="D2163" s="13">
        <v>1500</v>
      </c>
      <c r="E2163" s="3">
        <v>1</v>
      </c>
      <c r="F2163" s="3">
        <f t="shared" si="90"/>
        <v>1500</v>
      </c>
      <c r="G2163" s="3">
        <f t="shared" si="91"/>
        <v>2013</v>
      </c>
    </row>
    <row r="2164" spans="1:7" x14ac:dyDescent="0.3">
      <c r="A2164" s="3" t="s">
        <v>13</v>
      </c>
      <c r="B2164" s="3" t="s">
        <v>16</v>
      </c>
      <c r="C2164" s="12">
        <v>40881</v>
      </c>
      <c r="D2164" s="13">
        <v>7500</v>
      </c>
      <c r="E2164" s="3">
        <v>4</v>
      </c>
      <c r="F2164" s="3">
        <f t="shared" si="90"/>
        <v>1875</v>
      </c>
      <c r="G2164" s="3">
        <f t="shared" si="91"/>
        <v>2011</v>
      </c>
    </row>
    <row r="2165" spans="1:7" x14ac:dyDescent="0.3">
      <c r="A2165" s="3" t="s">
        <v>13</v>
      </c>
      <c r="B2165" s="3" t="s">
        <v>16</v>
      </c>
      <c r="C2165" s="12">
        <v>40882</v>
      </c>
      <c r="D2165" s="13">
        <v>5200</v>
      </c>
      <c r="E2165" s="3">
        <v>3</v>
      </c>
      <c r="F2165" s="3">
        <f t="shared" si="90"/>
        <v>1733.3333333333333</v>
      </c>
      <c r="G2165" s="3">
        <f t="shared" si="91"/>
        <v>2011</v>
      </c>
    </row>
    <row r="2166" spans="1:7" x14ac:dyDescent="0.3">
      <c r="A2166" s="3" t="s">
        <v>13</v>
      </c>
      <c r="B2166" s="3" t="s">
        <v>16</v>
      </c>
      <c r="C2166" s="12">
        <v>40885</v>
      </c>
      <c r="D2166" s="13">
        <v>5500</v>
      </c>
      <c r="E2166" s="3">
        <v>4</v>
      </c>
      <c r="F2166" s="3">
        <f t="shared" si="90"/>
        <v>1375</v>
      </c>
      <c r="G2166" s="3">
        <f t="shared" si="91"/>
        <v>2011</v>
      </c>
    </row>
    <row r="2167" spans="1:7" x14ac:dyDescent="0.3">
      <c r="A2167" s="3" t="s">
        <v>13</v>
      </c>
      <c r="B2167" s="3" t="s">
        <v>16</v>
      </c>
      <c r="C2167" s="12">
        <v>40887</v>
      </c>
      <c r="D2167" s="13">
        <v>8050</v>
      </c>
      <c r="E2167" s="3">
        <v>4</v>
      </c>
      <c r="F2167" s="3">
        <f t="shared" si="90"/>
        <v>2012.5</v>
      </c>
      <c r="G2167" s="3">
        <f t="shared" si="91"/>
        <v>2011</v>
      </c>
    </row>
    <row r="2168" spans="1:7" x14ac:dyDescent="0.3">
      <c r="A2168" s="3" t="s">
        <v>13</v>
      </c>
      <c r="B2168" s="3" t="s">
        <v>16</v>
      </c>
      <c r="C2168" s="12">
        <v>40889</v>
      </c>
      <c r="D2168" s="13">
        <v>5500</v>
      </c>
      <c r="E2168" s="3">
        <v>3</v>
      </c>
      <c r="F2168" s="3">
        <f t="shared" si="90"/>
        <v>1833.3333333333333</v>
      </c>
      <c r="G2168" s="3">
        <f t="shared" si="91"/>
        <v>2011</v>
      </c>
    </row>
    <row r="2169" spans="1:7" x14ac:dyDescent="0.3">
      <c r="A2169" s="3" t="s">
        <v>13</v>
      </c>
      <c r="B2169" s="3" t="s">
        <v>16</v>
      </c>
      <c r="C2169" s="12">
        <v>40892</v>
      </c>
      <c r="D2169" s="13">
        <v>16000</v>
      </c>
      <c r="E2169" s="3">
        <v>7</v>
      </c>
      <c r="F2169" s="3">
        <f t="shared" si="90"/>
        <v>2285.7142857142858</v>
      </c>
      <c r="G2169" s="3">
        <f t="shared" si="91"/>
        <v>2011</v>
      </c>
    </row>
    <row r="2170" spans="1:7" x14ac:dyDescent="0.3">
      <c r="A2170" s="3" t="s">
        <v>13</v>
      </c>
      <c r="B2170" s="3" t="s">
        <v>16</v>
      </c>
      <c r="C2170" s="12">
        <v>40895</v>
      </c>
      <c r="D2170" s="13">
        <v>20100</v>
      </c>
      <c r="E2170" s="3">
        <v>8</v>
      </c>
      <c r="F2170" s="3">
        <f t="shared" si="90"/>
        <v>2512.5</v>
      </c>
      <c r="G2170" s="3">
        <f t="shared" si="91"/>
        <v>2011</v>
      </c>
    </row>
    <row r="2171" spans="1:7" x14ac:dyDescent="0.3">
      <c r="A2171" s="3" t="s">
        <v>13</v>
      </c>
      <c r="B2171" s="3" t="s">
        <v>16</v>
      </c>
      <c r="C2171" s="12">
        <v>40899</v>
      </c>
      <c r="D2171" s="13">
        <v>44500</v>
      </c>
      <c r="E2171" s="3">
        <v>8</v>
      </c>
      <c r="F2171" s="3">
        <f t="shared" si="90"/>
        <v>5562.5</v>
      </c>
      <c r="G2171" s="3">
        <f t="shared" si="91"/>
        <v>2011</v>
      </c>
    </row>
    <row r="2172" spans="1:7" x14ac:dyDescent="0.3">
      <c r="A2172" s="3" t="s">
        <v>13</v>
      </c>
      <c r="B2172" s="3" t="s">
        <v>16</v>
      </c>
      <c r="C2172" s="12">
        <v>40901</v>
      </c>
      <c r="D2172" s="13">
        <v>12500</v>
      </c>
      <c r="E2172" s="3">
        <v>3</v>
      </c>
      <c r="F2172" s="3">
        <f t="shared" si="90"/>
        <v>4166.666666666667</v>
      </c>
      <c r="G2172" s="3">
        <f t="shared" si="91"/>
        <v>2011</v>
      </c>
    </row>
    <row r="2173" spans="1:7" x14ac:dyDescent="0.3">
      <c r="A2173" s="3" t="s">
        <v>13</v>
      </c>
      <c r="B2173" s="3" t="s">
        <v>16</v>
      </c>
      <c r="C2173" s="12">
        <v>40913</v>
      </c>
      <c r="D2173" s="13">
        <v>11800</v>
      </c>
      <c r="E2173" s="3">
        <v>7</v>
      </c>
      <c r="F2173" s="3">
        <f t="shared" si="90"/>
        <v>1685.7142857142858</v>
      </c>
      <c r="G2173" s="3">
        <f t="shared" si="91"/>
        <v>2012</v>
      </c>
    </row>
    <row r="2174" spans="1:7" x14ac:dyDescent="0.3">
      <c r="A2174" s="3" t="s">
        <v>13</v>
      </c>
      <c r="B2174" s="3" t="s">
        <v>16</v>
      </c>
      <c r="C2174" s="12">
        <v>40914</v>
      </c>
      <c r="D2174" s="13">
        <v>21700</v>
      </c>
      <c r="E2174" s="3">
        <v>9</v>
      </c>
      <c r="F2174" s="3">
        <f t="shared" si="90"/>
        <v>2411.1111111111113</v>
      </c>
      <c r="G2174" s="3">
        <f t="shared" si="91"/>
        <v>2012</v>
      </c>
    </row>
    <row r="2175" spans="1:7" x14ac:dyDescent="0.3">
      <c r="A2175" s="3" t="s">
        <v>13</v>
      </c>
      <c r="B2175" s="3" t="s">
        <v>16</v>
      </c>
      <c r="C2175" s="12">
        <v>40917</v>
      </c>
      <c r="D2175" s="13">
        <v>4800</v>
      </c>
      <c r="E2175" s="3">
        <v>5</v>
      </c>
      <c r="F2175" s="3">
        <f t="shared" si="90"/>
        <v>960</v>
      </c>
      <c r="G2175" s="3">
        <f t="shared" si="91"/>
        <v>2012</v>
      </c>
    </row>
    <row r="2176" spans="1:7" x14ac:dyDescent="0.3">
      <c r="A2176" s="3" t="s">
        <v>13</v>
      </c>
      <c r="B2176" s="3" t="s">
        <v>16</v>
      </c>
      <c r="C2176" s="12">
        <v>40920</v>
      </c>
      <c r="D2176" s="13">
        <v>23200</v>
      </c>
      <c r="E2176" s="3">
        <v>11</v>
      </c>
      <c r="F2176" s="3">
        <f t="shared" si="90"/>
        <v>2109.090909090909</v>
      </c>
      <c r="G2176" s="3">
        <f t="shared" si="91"/>
        <v>2012</v>
      </c>
    </row>
    <row r="2177" spans="1:7" x14ac:dyDescent="0.3">
      <c r="A2177" s="3" t="s">
        <v>13</v>
      </c>
      <c r="B2177" s="3" t="s">
        <v>16</v>
      </c>
      <c r="C2177" s="12">
        <v>40921</v>
      </c>
      <c r="D2177" s="13">
        <v>1500</v>
      </c>
      <c r="E2177" s="3">
        <v>1</v>
      </c>
      <c r="F2177" s="3">
        <f t="shared" si="90"/>
        <v>1500</v>
      </c>
      <c r="G2177" s="3">
        <f t="shared" si="91"/>
        <v>2012</v>
      </c>
    </row>
    <row r="2178" spans="1:7" x14ac:dyDescent="0.3">
      <c r="A2178" s="3" t="s">
        <v>13</v>
      </c>
      <c r="B2178" s="3" t="s">
        <v>16</v>
      </c>
      <c r="C2178" s="12">
        <v>40922</v>
      </c>
      <c r="D2178" s="13">
        <v>57900</v>
      </c>
      <c r="E2178" s="3">
        <v>16</v>
      </c>
      <c r="F2178" s="3">
        <f t="shared" ref="F2178:F2241" si="92">D2178/E2178</f>
        <v>3618.75</v>
      </c>
      <c r="G2178" s="3">
        <f t="shared" si="91"/>
        <v>2012</v>
      </c>
    </row>
    <row r="2179" spans="1:7" x14ac:dyDescent="0.3">
      <c r="A2179" s="3" t="s">
        <v>13</v>
      </c>
      <c r="B2179" s="3" t="s">
        <v>16</v>
      </c>
      <c r="C2179" s="12">
        <v>40927</v>
      </c>
      <c r="D2179" s="13">
        <v>22600</v>
      </c>
      <c r="E2179" s="3">
        <v>8</v>
      </c>
      <c r="F2179" s="3">
        <f t="shared" si="92"/>
        <v>2825</v>
      </c>
      <c r="G2179" s="3">
        <f t="shared" ref="G2179:G2242" si="93">YEAR(C2179)</f>
        <v>2012</v>
      </c>
    </row>
    <row r="2180" spans="1:7" x14ac:dyDescent="0.3">
      <c r="A2180" s="3" t="s">
        <v>13</v>
      </c>
      <c r="B2180" s="3" t="s">
        <v>16</v>
      </c>
      <c r="C2180" s="12">
        <v>40928</v>
      </c>
      <c r="D2180" s="13">
        <v>14500</v>
      </c>
      <c r="E2180" s="3">
        <v>6</v>
      </c>
      <c r="F2180" s="3">
        <f t="shared" si="92"/>
        <v>2416.6666666666665</v>
      </c>
      <c r="G2180" s="3">
        <f t="shared" si="93"/>
        <v>2012</v>
      </c>
    </row>
    <row r="2181" spans="1:7" x14ac:dyDescent="0.3">
      <c r="A2181" s="3" t="s">
        <v>13</v>
      </c>
      <c r="B2181" s="3" t="s">
        <v>16</v>
      </c>
      <c r="C2181" s="12">
        <v>40930</v>
      </c>
      <c r="D2181" s="13">
        <v>13000</v>
      </c>
      <c r="E2181" s="3">
        <v>5</v>
      </c>
      <c r="F2181" s="3">
        <f t="shared" si="92"/>
        <v>2600</v>
      </c>
      <c r="G2181" s="3">
        <f t="shared" si="93"/>
        <v>2012</v>
      </c>
    </row>
    <row r="2182" spans="1:7" x14ac:dyDescent="0.3">
      <c r="A2182" s="3" t="s">
        <v>13</v>
      </c>
      <c r="B2182" s="3" t="s">
        <v>16</v>
      </c>
      <c r="C2182" s="12">
        <v>40931</v>
      </c>
      <c r="D2182" s="13">
        <v>4500</v>
      </c>
      <c r="E2182" s="3">
        <v>2</v>
      </c>
      <c r="F2182" s="3">
        <f t="shared" si="92"/>
        <v>2250</v>
      </c>
      <c r="G2182" s="3">
        <f t="shared" si="93"/>
        <v>2012</v>
      </c>
    </row>
    <row r="2183" spans="1:7" x14ac:dyDescent="0.3">
      <c r="A2183" s="3" t="s">
        <v>13</v>
      </c>
      <c r="B2183" s="3" t="s">
        <v>16</v>
      </c>
      <c r="C2183" s="12">
        <v>40934</v>
      </c>
      <c r="D2183" s="13">
        <v>39300</v>
      </c>
      <c r="E2183" s="3">
        <v>10</v>
      </c>
      <c r="F2183" s="3">
        <f t="shared" si="92"/>
        <v>3930</v>
      </c>
      <c r="G2183" s="3">
        <f t="shared" si="93"/>
        <v>2012</v>
      </c>
    </row>
    <row r="2184" spans="1:7" x14ac:dyDescent="0.3">
      <c r="A2184" s="3" t="s">
        <v>13</v>
      </c>
      <c r="B2184" s="3" t="s">
        <v>16</v>
      </c>
      <c r="C2184" s="12">
        <v>40941</v>
      </c>
      <c r="D2184" s="13">
        <v>2000</v>
      </c>
      <c r="E2184" s="3">
        <v>2</v>
      </c>
      <c r="F2184" s="3">
        <f t="shared" si="92"/>
        <v>1000</v>
      </c>
      <c r="G2184" s="3">
        <f t="shared" si="93"/>
        <v>2012</v>
      </c>
    </row>
    <row r="2185" spans="1:7" x14ac:dyDescent="0.3">
      <c r="A2185" s="3" t="s">
        <v>13</v>
      </c>
      <c r="B2185" s="3" t="s">
        <v>16</v>
      </c>
      <c r="C2185" s="12">
        <v>40943</v>
      </c>
      <c r="D2185" s="13">
        <v>13300</v>
      </c>
      <c r="E2185" s="3">
        <v>6</v>
      </c>
      <c r="F2185" s="3">
        <f t="shared" si="92"/>
        <v>2216.6666666666665</v>
      </c>
      <c r="G2185" s="3">
        <f t="shared" si="93"/>
        <v>2012</v>
      </c>
    </row>
    <row r="2186" spans="1:7" x14ac:dyDescent="0.3">
      <c r="A2186" s="3" t="s">
        <v>13</v>
      </c>
      <c r="B2186" s="3" t="s">
        <v>16</v>
      </c>
      <c r="C2186" s="12">
        <v>40945</v>
      </c>
      <c r="D2186" s="13">
        <v>15000</v>
      </c>
      <c r="E2186" s="3">
        <v>5</v>
      </c>
      <c r="F2186" s="3">
        <f t="shared" si="92"/>
        <v>3000</v>
      </c>
      <c r="G2186" s="3">
        <f t="shared" si="93"/>
        <v>2012</v>
      </c>
    </row>
    <row r="2187" spans="1:7" x14ac:dyDescent="0.3">
      <c r="A2187" s="3" t="s">
        <v>13</v>
      </c>
      <c r="B2187" s="3" t="s">
        <v>16</v>
      </c>
      <c r="C2187" s="12">
        <v>40948</v>
      </c>
      <c r="D2187" s="13">
        <v>4500</v>
      </c>
      <c r="E2187" s="3">
        <v>2</v>
      </c>
      <c r="F2187" s="3">
        <f t="shared" si="92"/>
        <v>2250</v>
      </c>
      <c r="G2187" s="3">
        <f t="shared" si="93"/>
        <v>2012</v>
      </c>
    </row>
    <row r="2188" spans="1:7" x14ac:dyDescent="0.3">
      <c r="A2188" s="3" t="s">
        <v>13</v>
      </c>
      <c r="B2188" s="3" t="s">
        <v>16</v>
      </c>
      <c r="C2188" s="12">
        <v>40949</v>
      </c>
      <c r="D2188" s="13">
        <v>19500</v>
      </c>
      <c r="E2188" s="3">
        <v>7</v>
      </c>
      <c r="F2188" s="3">
        <f t="shared" si="92"/>
        <v>2785.7142857142858</v>
      </c>
      <c r="G2188" s="3">
        <f t="shared" si="93"/>
        <v>2012</v>
      </c>
    </row>
    <row r="2189" spans="1:7" x14ac:dyDescent="0.3">
      <c r="A2189" s="3" t="s">
        <v>13</v>
      </c>
      <c r="B2189" s="3" t="s">
        <v>16</v>
      </c>
      <c r="C2189" s="12">
        <v>40950</v>
      </c>
      <c r="D2189" s="13">
        <v>8800</v>
      </c>
      <c r="E2189" s="3">
        <v>6</v>
      </c>
      <c r="F2189" s="3">
        <f t="shared" si="92"/>
        <v>1466.6666666666667</v>
      </c>
      <c r="G2189" s="3">
        <f t="shared" si="93"/>
        <v>2012</v>
      </c>
    </row>
    <row r="2190" spans="1:7" x14ac:dyDescent="0.3">
      <c r="A2190" s="3" t="s">
        <v>13</v>
      </c>
      <c r="B2190" s="3" t="s">
        <v>16</v>
      </c>
      <c r="C2190" s="12">
        <v>40951</v>
      </c>
      <c r="D2190" s="13">
        <v>13000</v>
      </c>
      <c r="E2190" s="3">
        <v>1</v>
      </c>
      <c r="F2190" s="3">
        <f t="shared" si="92"/>
        <v>13000</v>
      </c>
      <c r="G2190" s="3">
        <f t="shared" si="93"/>
        <v>2012</v>
      </c>
    </row>
    <row r="2191" spans="1:7" x14ac:dyDescent="0.3">
      <c r="A2191" s="3" t="s">
        <v>13</v>
      </c>
      <c r="B2191" s="3" t="s">
        <v>16</v>
      </c>
      <c r="C2191" s="12">
        <v>40955</v>
      </c>
      <c r="D2191" s="13">
        <v>1000</v>
      </c>
      <c r="E2191" s="3">
        <v>1</v>
      </c>
      <c r="F2191" s="3">
        <f t="shared" si="92"/>
        <v>1000</v>
      </c>
      <c r="G2191" s="3">
        <f t="shared" si="93"/>
        <v>2012</v>
      </c>
    </row>
    <row r="2192" spans="1:7" x14ac:dyDescent="0.3">
      <c r="A2192" s="3" t="s">
        <v>13</v>
      </c>
      <c r="B2192" s="3" t="s">
        <v>16</v>
      </c>
      <c r="C2192" s="12">
        <v>40962</v>
      </c>
      <c r="D2192" s="13">
        <v>12500</v>
      </c>
      <c r="E2192" s="3">
        <v>3</v>
      </c>
      <c r="F2192" s="3">
        <f t="shared" si="92"/>
        <v>4166.666666666667</v>
      </c>
      <c r="G2192" s="3">
        <f t="shared" si="93"/>
        <v>2012</v>
      </c>
    </row>
    <row r="2193" spans="1:7" x14ac:dyDescent="0.3">
      <c r="A2193" s="3" t="s">
        <v>13</v>
      </c>
      <c r="B2193" s="3" t="s">
        <v>16</v>
      </c>
      <c r="C2193" s="12">
        <v>40963</v>
      </c>
      <c r="D2193" s="13">
        <v>36700</v>
      </c>
      <c r="E2193" s="3">
        <v>12</v>
      </c>
      <c r="F2193" s="3">
        <f t="shared" si="92"/>
        <v>3058.3333333333335</v>
      </c>
      <c r="G2193" s="3">
        <f t="shared" si="93"/>
        <v>2012</v>
      </c>
    </row>
    <row r="2194" spans="1:7" x14ac:dyDescent="0.3">
      <c r="A2194" s="3" t="s">
        <v>13</v>
      </c>
      <c r="B2194" s="3" t="s">
        <v>16</v>
      </c>
      <c r="C2194" s="12">
        <v>40964</v>
      </c>
      <c r="D2194" s="13">
        <v>3500</v>
      </c>
      <c r="E2194" s="3">
        <v>2</v>
      </c>
      <c r="F2194" s="3">
        <f t="shared" si="92"/>
        <v>1750</v>
      </c>
      <c r="G2194" s="3">
        <f t="shared" si="93"/>
        <v>2012</v>
      </c>
    </row>
    <row r="2195" spans="1:7" x14ac:dyDescent="0.3">
      <c r="A2195" s="3" t="s">
        <v>13</v>
      </c>
      <c r="B2195" s="3" t="s">
        <v>16</v>
      </c>
      <c r="C2195" s="12">
        <v>40965</v>
      </c>
      <c r="D2195" s="13">
        <v>5000</v>
      </c>
      <c r="E2195" s="3">
        <v>1</v>
      </c>
      <c r="F2195" s="3">
        <f t="shared" si="92"/>
        <v>5000</v>
      </c>
      <c r="G2195" s="3">
        <f t="shared" si="93"/>
        <v>2012</v>
      </c>
    </row>
    <row r="2196" spans="1:7" x14ac:dyDescent="0.3">
      <c r="A2196" s="3" t="s">
        <v>13</v>
      </c>
      <c r="B2196" s="3" t="s">
        <v>16</v>
      </c>
      <c r="C2196" s="12">
        <v>40972</v>
      </c>
      <c r="D2196" s="13">
        <v>6600</v>
      </c>
      <c r="E2196" s="3">
        <v>4</v>
      </c>
      <c r="F2196" s="3">
        <f t="shared" si="92"/>
        <v>1650</v>
      </c>
      <c r="G2196" s="3">
        <f t="shared" si="93"/>
        <v>2012</v>
      </c>
    </row>
    <row r="2197" spans="1:7" x14ac:dyDescent="0.3">
      <c r="A2197" s="3" t="s">
        <v>13</v>
      </c>
      <c r="B2197" s="3" t="s">
        <v>16</v>
      </c>
      <c r="C2197" s="12">
        <v>40974</v>
      </c>
      <c r="D2197" s="13">
        <v>24000</v>
      </c>
      <c r="E2197" s="3">
        <v>10</v>
      </c>
      <c r="F2197" s="3">
        <f t="shared" si="92"/>
        <v>2400</v>
      </c>
      <c r="G2197" s="3">
        <f t="shared" si="93"/>
        <v>2012</v>
      </c>
    </row>
    <row r="2198" spans="1:7" x14ac:dyDescent="0.3">
      <c r="A2198" s="3" t="s">
        <v>13</v>
      </c>
      <c r="B2198" s="3" t="s">
        <v>16</v>
      </c>
      <c r="C2198" s="12">
        <v>40978</v>
      </c>
      <c r="D2198" s="13">
        <v>33000</v>
      </c>
      <c r="E2198" s="3">
        <v>9</v>
      </c>
      <c r="F2198" s="3">
        <f t="shared" si="92"/>
        <v>3666.6666666666665</v>
      </c>
      <c r="G2198" s="3">
        <f t="shared" si="93"/>
        <v>2012</v>
      </c>
    </row>
    <row r="2199" spans="1:7" x14ac:dyDescent="0.3">
      <c r="A2199" s="3" t="s">
        <v>13</v>
      </c>
      <c r="B2199" s="3" t="s">
        <v>16</v>
      </c>
      <c r="C2199" s="12">
        <v>40979</v>
      </c>
      <c r="D2199" s="13">
        <v>2000</v>
      </c>
      <c r="E2199" s="3">
        <v>2</v>
      </c>
      <c r="F2199" s="3">
        <f t="shared" si="92"/>
        <v>1000</v>
      </c>
      <c r="G2199" s="3">
        <f t="shared" si="93"/>
        <v>2012</v>
      </c>
    </row>
    <row r="2200" spans="1:7" x14ac:dyDescent="0.3">
      <c r="A2200" s="3" t="s">
        <v>13</v>
      </c>
      <c r="B2200" s="3" t="s">
        <v>16</v>
      </c>
      <c r="C2200" s="12">
        <v>40981</v>
      </c>
      <c r="D2200" s="13">
        <v>8500</v>
      </c>
      <c r="E2200" s="3">
        <v>4</v>
      </c>
      <c r="F2200" s="3">
        <f t="shared" si="92"/>
        <v>2125</v>
      </c>
      <c r="G2200" s="3">
        <f t="shared" si="93"/>
        <v>2012</v>
      </c>
    </row>
    <row r="2201" spans="1:7" x14ac:dyDescent="0.3">
      <c r="A2201" s="3" t="s">
        <v>13</v>
      </c>
      <c r="B2201" s="3" t="s">
        <v>16</v>
      </c>
      <c r="C2201" s="12">
        <v>40984</v>
      </c>
      <c r="D2201" s="13">
        <v>38800</v>
      </c>
      <c r="E2201" s="3">
        <v>11</v>
      </c>
      <c r="F2201" s="3">
        <f t="shared" si="92"/>
        <v>3527.2727272727275</v>
      </c>
      <c r="G2201" s="3">
        <f t="shared" si="93"/>
        <v>2012</v>
      </c>
    </row>
    <row r="2202" spans="1:7" x14ac:dyDescent="0.3">
      <c r="A2202" s="3" t="s">
        <v>13</v>
      </c>
      <c r="B2202" s="3" t="s">
        <v>16</v>
      </c>
      <c r="C2202" s="12">
        <v>40986</v>
      </c>
      <c r="D2202" s="13">
        <v>35000</v>
      </c>
      <c r="E2202" s="3">
        <v>10</v>
      </c>
      <c r="F2202" s="3">
        <f t="shared" si="92"/>
        <v>3500</v>
      </c>
      <c r="G2202" s="3">
        <f t="shared" si="93"/>
        <v>2012</v>
      </c>
    </row>
    <row r="2203" spans="1:7" x14ac:dyDescent="0.3">
      <c r="A2203" s="3" t="s">
        <v>13</v>
      </c>
      <c r="B2203" s="3" t="s">
        <v>16</v>
      </c>
      <c r="C2203" s="12">
        <v>40988</v>
      </c>
      <c r="D2203" s="13">
        <v>5000</v>
      </c>
      <c r="E2203" s="3">
        <v>3</v>
      </c>
      <c r="F2203" s="3">
        <f t="shared" si="92"/>
        <v>1666.6666666666667</v>
      </c>
      <c r="G2203" s="3">
        <f t="shared" si="93"/>
        <v>2012</v>
      </c>
    </row>
    <row r="2204" spans="1:7" x14ac:dyDescent="0.3">
      <c r="A2204" s="3" t="s">
        <v>13</v>
      </c>
      <c r="B2204" s="3" t="s">
        <v>16</v>
      </c>
      <c r="C2204" s="12">
        <v>40994</v>
      </c>
      <c r="D2204" s="13">
        <v>44000</v>
      </c>
      <c r="E2204" s="3">
        <v>13</v>
      </c>
      <c r="F2204" s="3">
        <f t="shared" si="92"/>
        <v>3384.6153846153848</v>
      </c>
      <c r="G2204" s="3">
        <f t="shared" si="93"/>
        <v>2012</v>
      </c>
    </row>
    <row r="2205" spans="1:7" x14ac:dyDescent="0.3">
      <c r="A2205" s="3" t="s">
        <v>13</v>
      </c>
      <c r="B2205" s="3" t="s">
        <v>16</v>
      </c>
      <c r="C2205" s="12">
        <v>40995</v>
      </c>
      <c r="D2205" s="13">
        <v>39500</v>
      </c>
      <c r="E2205" s="3">
        <v>11</v>
      </c>
      <c r="F2205" s="3">
        <f t="shared" si="92"/>
        <v>3590.909090909091</v>
      </c>
      <c r="G2205" s="3">
        <f t="shared" si="93"/>
        <v>2012</v>
      </c>
    </row>
    <row r="2206" spans="1:7" x14ac:dyDescent="0.3">
      <c r="A2206" s="3" t="s">
        <v>13</v>
      </c>
      <c r="B2206" s="3" t="s">
        <v>16</v>
      </c>
      <c r="C2206" s="12">
        <v>41005</v>
      </c>
      <c r="D2206" s="13">
        <v>17000</v>
      </c>
      <c r="E2206" s="3">
        <v>4</v>
      </c>
      <c r="F2206" s="3">
        <f t="shared" si="92"/>
        <v>4250</v>
      </c>
      <c r="G2206" s="3">
        <f t="shared" si="93"/>
        <v>2012</v>
      </c>
    </row>
    <row r="2207" spans="1:7" x14ac:dyDescent="0.3">
      <c r="A2207" s="3" t="s">
        <v>13</v>
      </c>
      <c r="B2207" s="3" t="s">
        <v>16</v>
      </c>
      <c r="C2207" s="12">
        <v>41007</v>
      </c>
      <c r="D2207" s="13">
        <v>20000</v>
      </c>
      <c r="E2207" s="3">
        <v>1</v>
      </c>
      <c r="F2207" s="3">
        <f t="shared" si="92"/>
        <v>20000</v>
      </c>
      <c r="G2207" s="3">
        <f t="shared" si="93"/>
        <v>2012</v>
      </c>
    </row>
    <row r="2208" spans="1:7" x14ac:dyDescent="0.3">
      <c r="A2208" s="3" t="s">
        <v>13</v>
      </c>
      <c r="B2208" s="3" t="s">
        <v>16</v>
      </c>
      <c r="C2208" s="12">
        <v>41009</v>
      </c>
      <c r="D2208" s="13">
        <v>5000</v>
      </c>
      <c r="E2208" s="3">
        <v>1</v>
      </c>
      <c r="F2208" s="3">
        <f t="shared" si="92"/>
        <v>5000</v>
      </c>
      <c r="G2208" s="3">
        <f t="shared" si="93"/>
        <v>2012</v>
      </c>
    </row>
    <row r="2209" spans="1:7" x14ac:dyDescent="0.3">
      <c r="A2209" s="3" t="s">
        <v>13</v>
      </c>
      <c r="B2209" s="3" t="s">
        <v>16</v>
      </c>
      <c r="C2209" s="12">
        <v>41013</v>
      </c>
      <c r="D2209" s="13">
        <v>8780</v>
      </c>
      <c r="E2209" s="3">
        <v>7</v>
      </c>
      <c r="F2209" s="3">
        <f t="shared" si="92"/>
        <v>1254.2857142857142</v>
      </c>
      <c r="G2209" s="3">
        <f t="shared" si="93"/>
        <v>2012</v>
      </c>
    </row>
    <row r="2210" spans="1:7" x14ac:dyDescent="0.3">
      <c r="A2210" s="3" t="s">
        <v>13</v>
      </c>
      <c r="B2210" s="3" t="s">
        <v>16</v>
      </c>
      <c r="C2210" s="12">
        <v>41019</v>
      </c>
      <c r="D2210" s="13">
        <v>15600</v>
      </c>
      <c r="E2210" s="3">
        <v>7</v>
      </c>
      <c r="F2210" s="3">
        <f t="shared" si="92"/>
        <v>2228.5714285714284</v>
      </c>
      <c r="G2210" s="3">
        <f t="shared" si="93"/>
        <v>2012</v>
      </c>
    </row>
    <row r="2211" spans="1:7" x14ac:dyDescent="0.3">
      <c r="A2211" s="3" t="s">
        <v>13</v>
      </c>
      <c r="B2211" s="3" t="s">
        <v>16</v>
      </c>
      <c r="C2211" s="12">
        <v>41020</v>
      </c>
      <c r="D2211" s="13">
        <v>32000</v>
      </c>
      <c r="E2211" s="3">
        <v>8</v>
      </c>
      <c r="F2211" s="3">
        <f t="shared" si="92"/>
        <v>4000</v>
      </c>
      <c r="G2211" s="3">
        <f t="shared" si="93"/>
        <v>2012</v>
      </c>
    </row>
    <row r="2212" spans="1:7" x14ac:dyDescent="0.3">
      <c r="A2212" s="3" t="s">
        <v>13</v>
      </c>
      <c r="B2212" s="3" t="s">
        <v>16</v>
      </c>
      <c r="C2212" s="12">
        <v>41023</v>
      </c>
      <c r="D2212" s="13">
        <v>26500</v>
      </c>
      <c r="E2212" s="3">
        <v>6</v>
      </c>
      <c r="F2212" s="3">
        <f t="shared" si="92"/>
        <v>4416.666666666667</v>
      </c>
      <c r="G2212" s="3">
        <f t="shared" si="93"/>
        <v>2012</v>
      </c>
    </row>
    <row r="2213" spans="1:7" x14ac:dyDescent="0.3">
      <c r="A2213" s="3" t="s">
        <v>13</v>
      </c>
      <c r="B2213" s="3" t="s">
        <v>16</v>
      </c>
      <c r="C2213" s="12">
        <v>41026</v>
      </c>
      <c r="D2213" s="13">
        <v>13900</v>
      </c>
      <c r="E2213" s="3">
        <v>8</v>
      </c>
      <c r="F2213" s="3">
        <f t="shared" si="92"/>
        <v>1737.5</v>
      </c>
      <c r="G2213" s="3">
        <f t="shared" si="93"/>
        <v>2012</v>
      </c>
    </row>
    <row r="2214" spans="1:7" x14ac:dyDescent="0.3">
      <c r="A2214" s="3" t="s">
        <v>13</v>
      </c>
      <c r="B2214" s="3" t="s">
        <v>16</v>
      </c>
      <c r="C2214" s="12">
        <v>41033</v>
      </c>
      <c r="D2214" s="13">
        <v>3850</v>
      </c>
      <c r="E2214" s="3">
        <v>2</v>
      </c>
      <c r="F2214" s="3">
        <f t="shared" si="92"/>
        <v>1925</v>
      </c>
      <c r="G2214" s="3">
        <f t="shared" si="93"/>
        <v>2012</v>
      </c>
    </row>
    <row r="2215" spans="1:7" x14ac:dyDescent="0.3">
      <c r="A2215" s="3" t="s">
        <v>13</v>
      </c>
      <c r="B2215" s="3" t="s">
        <v>16</v>
      </c>
      <c r="C2215" s="12">
        <v>41035</v>
      </c>
      <c r="D2215" s="13">
        <v>6000</v>
      </c>
      <c r="E2215" s="3">
        <v>3</v>
      </c>
      <c r="F2215" s="3">
        <f t="shared" si="92"/>
        <v>2000</v>
      </c>
      <c r="G2215" s="3">
        <f t="shared" si="93"/>
        <v>2012</v>
      </c>
    </row>
    <row r="2216" spans="1:7" x14ac:dyDescent="0.3">
      <c r="A2216" s="3" t="s">
        <v>13</v>
      </c>
      <c r="B2216" s="3" t="s">
        <v>16</v>
      </c>
      <c r="C2216" s="12">
        <v>41037</v>
      </c>
      <c r="D2216" s="13">
        <v>5600</v>
      </c>
      <c r="E2216" s="3">
        <v>4</v>
      </c>
      <c r="F2216" s="3">
        <f t="shared" si="92"/>
        <v>1400</v>
      </c>
      <c r="G2216" s="3">
        <f t="shared" si="93"/>
        <v>2012</v>
      </c>
    </row>
    <row r="2217" spans="1:7" x14ac:dyDescent="0.3">
      <c r="A2217" s="3" t="s">
        <v>13</v>
      </c>
      <c r="B2217" s="3" t="s">
        <v>16</v>
      </c>
      <c r="C2217" s="12">
        <v>41041</v>
      </c>
      <c r="D2217" s="13">
        <v>4700</v>
      </c>
      <c r="E2217" s="3">
        <v>5</v>
      </c>
      <c r="F2217" s="3">
        <f t="shared" si="92"/>
        <v>940</v>
      </c>
      <c r="G2217" s="3">
        <f t="shared" si="93"/>
        <v>2012</v>
      </c>
    </row>
    <row r="2218" spans="1:7" x14ac:dyDescent="0.3">
      <c r="A2218" s="3" t="s">
        <v>13</v>
      </c>
      <c r="B2218" s="3" t="s">
        <v>16</v>
      </c>
      <c r="C2218" s="12">
        <v>41042</v>
      </c>
      <c r="D2218" s="13">
        <v>1500</v>
      </c>
      <c r="E2218" s="3">
        <v>1</v>
      </c>
      <c r="F2218" s="3">
        <f t="shared" si="92"/>
        <v>1500</v>
      </c>
      <c r="G2218" s="3">
        <f t="shared" si="93"/>
        <v>2012</v>
      </c>
    </row>
    <row r="2219" spans="1:7" x14ac:dyDescent="0.3">
      <c r="A2219" s="3" t="s">
        <v>13</v>
      </c>
      <c r="B2219" s="3" t="s">
        <v>16</v>
      </c>
      <c r="C2219" s="12">
        <v>41043</v>
      </c>
      <c r="D2219" s="13">
        <v>13000</v>
      </c>
      <c r="E2219" s="3">
        <v>7</v>
      </c>
      <c r="F2219" s="3">
        <f t="shared" si="92"/>
        <v>1857.1428571428571</v>
      </c>
      <c r="G2219" s="3">
        <f t="shared" si="93"/>
        <v>2012</v>
      </c>
    </row>
    <row r="2220" spans="1:7" x14ac:dyDescent="0.3">
      <c r="A2220" s="3" t="s">
        <v>13</v>
      </c>
      <c r="B2220" s="3" t="s">
        <v>16</v>
      </c>
      <c r="C2220" s="12">
        <v>41048</v>
      </c>
      <c r="D2220" s="13">
        <v>1500</v>
      </c>
      <c r="E2220" s="3">
        <v>1</v>
      </c>
      <c r="F2220" s="3">
        <f t="shared" si="92"/>
        <v>1500</v>
      </c>
      <c r="G2220" s="3">
        <f t="shared" si="93"/>
        <v>2012</v>
      </c>
    </row>
    <row r="2221" spans="1:7" x14ac:dyDescent="0.3">
      <c r="A2221" s="3" t="s">
        <v>13</v>
      </c>
      <c r="B2221" s="3" t="s">
        <v>16</v>
      </c>
      <c r="C2221" s="12">
        <v>41050</v>
      </c>
      <c r="D2221" s="13">
        <v>48000</v>
      </c>
      <c r="E2221" s="3">
        <v>17</v>
      </c>
      <c r="F2221" s="3">
        <f t="shared" si="92"/>
        <v>2823.5294117647059</v>
      </c>
      <c r="G2221" s="3">
        <f t="shared" si="93"/>
        <v>2012</v>
      </c>
    </row>
    <row r="2222" spans="1:7" x14ac:dyDescent="0.3">
      <c r="A2222" s="3" t="s">
        <v>13</v>
      </c>
      <c r="B2222" s="3" t="s">
        <v>16</v>
      </c>
      <c r="C2222" s="12">
        <v>41051</v>
      </c>
      <c r="D2222" s="13">
        <v>2200</v>
      </c>
      <c r="E2222" s="3">
        <v>1</v>
      </c>
      <c r="F2222" s="3">
        <f t="shared" si="92"/>
        <v>2200</v>
      </c>
      <c r="G2222" s="3">
        <f t="shared" si="93"/>
        <v>2012</v>
      </c>
    </row>
    <row r="2223" spans="1:7" x14ac:dyDescent="0.3">
      <c r="A2223" s="3" t="s">
        <v>13</v>
      </c>
      <c r="B2223" s="3" t="s">
        <v>16</v>
      </c>
      <c r="C2223" s="12">
        <v>41054</v>
      </c>
      <c r="D2223" s="13">
        <v>9500</v>
      </c>
      <c r="E2223" s="3">
        <v>3</v>
      </c>
      <c r="F2223" s="3">
        <f t="shared" si="92"/>
        <v>3166.6666666666665</v>
      </c>
      <c r="G2223" s="3">
        <f t="shared" si="93"/>
        <v>2012</v>
      </c>
    </row>
    <row r="2224" spans="1:7" x14ac:dyDescent="0.3">
      <c r="A2224" s="3" t="s">
        <v>13</v>
      </c>
      <c r="B2224" s="3" t="s">
        <v>16</v>
      </c>
      <c r="C2224" s="12">
        <v>41064</v>
      </c>
      <c r="D2224" s="13">
        <v>5800</v>
      </c>
      <c r="E2224" s="3">
        <v>1</v>
      </c>
      <c r="F2224" s="3">
        <f t="shared" si="92"/>
        <v>5800</v>
      </c>
      <c r="G2224" s="3">
        <f t="shared" si="93"/>
        <v>2012</v>
      </c>
    </row>
    <row r="2225" spans="1:7" x14ac:dyDescent="0.3">
      <c r="A2225" s="3" t="s">
        <v>13</v>
      </c>
      <c r="B2225" s="3" t="s">
        <v>16</v>
      </c>
      <c r="C2225" s="12">
        <v>41065</v>
      </c>
      <c r="D2225" s="13">
        <v>9700</v>
      </c>
      <c r="E2225" s="3">
        <v>5</v>
      </c>
      <c r="F2225" s="3">
        <f t="shared" si="92"/>
        <v>1940</v>
      </c>
      <c r="G2225" s="3">
        <f t="shared" si="93"/>
        <v>2012</v>
      </c>
    </row>
    <row r="2226" spans="1:7" x14ac:dyDescent="0.3">
      <c r="A2226" s="3" t="s">
        <v>13</v>
      </c>
      <c r="B2226" s="3" t="s">
        <v>16</v>
      </c>
      <c r="C2226" s="12">
        <v>41068</v>
      </c>
      <c r="D2226" s="13">
        <v>10000</v>
      </c>
      <c r="E2226" s="3">
        <v>3</v>
      </c>
      <c r="F2226" s="3">
        <f t="shared" si="92"/>
        <v>3333.3333333333335</v>
      </c>
      <c r="G2226" s="3">
        <f t="shared" si="93"/>
        <v>2012</v>
      </c>
    </row>
    <row r="2227" spans="1:7" x14ac:dyDescent="0.3">
      <c r="A2227" s="3" t="s">
        <v>13</v>
      </c>
      <c r="B2227" s="3" t="s">
        <v>16</v>
      </c>
      <c r="C2227" s="12">
        <v>41070</v>
      </c>
      <c r="D2227" s="13">
        <v>18800</v>
      </c>
      <c r="E2227" s="3">
        <v>6</v>
      </c>
      <c r="F2227" s="3">
        <f t="shared" si="92"/>
        <v>3133.3333333333335</v>
      </c>
      <c r="G2227" s="3">
        <f t="shared" si="93"/>
        <v>2012</v>
      </c>
    </row>
    <row r="2228" spans="1:7" x14ac:dyDescent="0.3">
      <c r="A2228" s="3" t="s">
        <v>13</v>
      </c>
      <c r="B2228" s="3" t="s">
        <v>16</v>
      </c>
      <c r="C2228" s="12">
        <v>41075</v>
      </c>
      <c r="D2228" s="13">
        <v>3500</v>
      </c>
      <c r="E2228" s="3">
        <v>2</v>
      </c>
      <c r="F2228" s="3">
        <f t="shared" si="92"/>
        <v>1750</v>
      </c>
      <c r="G2228" s="3">
        <f t="shared" si="93"/>
        <v>2012</v>
      </c>
    </row>
    <row r="2229" spans="1:7" x14ac:dyDescent="0.3">
      <c r="A2229" s="3" t="s">
        <v>13</v>
      </c>
      <c r="B2229" s="3" t="s">
        <v>16</v>
      </c>
      <c r="C2229" s="12">
        <v>41078</v>
      </c>
      <c r="D2229" s="13">
        <v>6600</v>
      </c>
      <c r="E2229" s="3">
        <v>3</v>
      </c>
      <c r="F2229" s="3">
        <f t="shared" si="92"/>
        <v>2200</v>
      </c>
      <c r="G2229" s="3">
        <f t="shared" si="93"/>
        <v>2012</v>
      </c>
    </row>
    <row r="2230" spans="1:7" x14ac:dyDescent="0.3">
      <c r="A2230" s="3" t="s">
        <v>13</v>
      </c>
      <c r="B2230" s="3" t="s">
        <v>16</v>
      </c>
      <c r="C2230" s="12">
        <v>41079</v>
      </c>
      <c r="D2230" s="13">
        <v>7500</v>
      </c>
      <c r="E2230" s="3">
        <v>4</v>
      </c>
      <c r="F2230" s="3">
        <f t="shared" si="92"/>
        <v>1875</v>
      </c>
      <c r="G2230" s="3">
        <f t="shared" si="93"/>
        <v>2012</v>
      </c>
    </row>
    <row r="2231" spans="1:7" x14ac:dyDescent="0.3">
      <c r="A2231" s="3" t="s">
        <v>13</v>
      </c>
      <c r="B2231" s="3" t="s">
        <v>16</v>
      </c>
      <c r="C2231" s="12">
        <v>41082</v>
      </c>
      <c r="D2231" s="13">
        <v>20200</v>
      </c>
      <c r="E2231" s="3">
        <v>7</v>
      </c>
      <c r="F2231" s="3">
        <f t="shared" si="92"/>
        <v>2885.7142857142858</v>
      </c>
      <c r="G2231" s="3">
        <f t="shared" si="93"/>
        <v>2012</v>
      </c>
    </row>
    <row r="2232" spans="1:7" x14ac:dyDescent="0.3">
      <c r="A2232" s="3" t="s">
        <v>13</v>
      </c>
      <c r="B2232" s="3" t="s">
        <v>16</v>
      </c>
      <c r="C2232" s="12">
        <v>41084</v>
      </c>
      <c r="D2232" s="13">
        <v>2000</v>
      </c>
      <c r="E2232" s="3">
        <v>1</v>
      </c>
      <c r="F2232" s="3">
        <f t="shared" si="92"/>
        <v>2000</v>
      </c>
      <c r="G2232" s="3">
        <f t="shared" si="93"/>
        <v>2012</v>
      </c>
    </row>
    <row r="2233" spans="1:7" x14ac:dyDescent="0.3">
      <c r="A2233" s="3" t="s">
        <v>13</v>
      </c>
      <c r="B2233" s="3" t="s">
        <v>16</v>
      </c>
      <c r="C2233" s="12">
        <v>41085</v>
      </c>
      <c r="D2233" s="13">
        <v>13500</v>
      </c>
      <c r="E2233" s="3">
        <v>6</v>
      </c>
      <c r="F2233" s="3">
        <f t="shared" si="92"/>
        <v>2250</v>
      </c>
      <c r="G2233" s="3">
        <f t="shared" si="93"/>
        <v>2012</v>
      </c>
    </row>
    <row r="2234" spans="1:7" x14ac:dyDescent="0.3">
      <c r="A2234" s="3" t="s">
        <v>13</v>
      </c>
      <c r="B2234" s="3" t="s">
        <v>16</v>
      </c>
      <c r="C2234" s="12">
        <v>41086</v>
      </c>
      <c r="D2234" s="13">
        <v>10600</v>
      </c>
      <c r="E2234" s="3">
        <v>4</v>
      </c>
      <c r="F2234" s="3">
        <f t="shared" si="92"/>
        <v>2650</v>
      </c>
      <c r="G2234" s="3">
        <f t="shared" si="93"/>
        <v>2012</v>
      </c>
    </row>
    <row r="2235" spans="1:7" x14ac:dyDescent="0.3">
      <c r="A2235" s="3" t="s">
        <v>13</v>
      </c>
      <c r="B2235" s="3" t="s">
        <v>16</v>
      </c>
      <c r="C2235" s="12">
        <v>41089</v>
      </c>
      <c r="D2235" s="13">
        <v>4500</v>
      </c>
      <c r="E2235" s="3">
        <v>2</v>
      </c>
      <c r="F2235" s="3">
        <f t="shared" si="92"/>
        <v>2250</v>
      </c>
      <c r="G2235" s="3">
        <f t="shared" si="93"/>
        <v>2012</v>
      </c>
    </row>
    <row r="2236" spans="1:7" x14ac:dyDescent="0.3">
      <c r="A2236" s="3" t="s">
        <v>13</v>
      </c>
      <c r="B2236" s="3" t="s">
        <v>16</v>
      </c>
      <c r="C2236" s="12">
        <v>41090</v>
      </c>
      <c r="D2236" s="13">
        <v>9000</v>
      </c>
      <c r="E2236" s="3">
        <v>6</v>
      </c>
      <c r="F2236" s="3">
        <f t="shared" si="92"/>
        <v>1500</v>
      </c>
      <c r="G2236" s="3">
        <f t="shared" si="93"/>
        <v>2012</v>
      </c>
    </row>
    <row r="2237" spans="1:7" x14ac:dyDescent="0.3">
      <c r="A2237" s="3" t="s">
        <v>13</v>
      </c>
      <c r="B2237" s="3" t="s">
        <v>16</v>
      </c>
      <c r="C2237" s="12">
        <v>41092</v>
      </c>
      <c r="D2237" s="13">
        <v>1200</v>
      </c>
      <c r="E2237" s="3">
        <v>2</v>
      </c>
      <c r="F2237" s="3">
        <f t="shared" si="92"/>
        <v>600</v>
      </c>
      <c r="G2237" s="3">
        <f t="shared" si="93"/>
        <v>2012</v>
      </c>
    </row>
    <row r="2238" spans="1:7" x14ac:dyDescent="0.3">
      <c r="A2238" s="3" t="s">
        <v>13</v>
      </c>
      <c r="B2238" s="3" t="s">
        <v>16</v>
      </c>
      <c r="C2238" s="12">
        <v>41097</v>
      </c>
      <c r="D2238" s="13">
        <v>13000</v>
      </c>
      <c r="E2238" s="3">
        <v>4</v>
      </c>
      <c r="F2238" s="3">
        <f t="shared" si="92"/>
        <v>3250</v>
      </c>
      <c r="G2238" s="3">
        <f t="shared" si="93"/>
        <v>2012</v>
      </c>
    </row>
    <row r="2239" spans="1:7" x14ac:dyDescent="0.3">
      <c r="A2239" s="3" t="s">
        <v>13</v>
      </c>
      <c r="B2239" s="3" t="s">
        <v>16</v>
      </c>
      <c r="C2239" s="12">
        <v>41098</v>
      </c>
      <c r="D2239" s="13">
        <v>2000</v>
      </c>
      <c r="E2239" s="3">
        <v>2</v>
      </c>
      <c r="F2239" s="3">
        <f t="shared" si="92"/>
        <v>1000</v>
      </c>
      <c r="G2239" s="3">
        <f t="shared" si="93"/>
        <v>2012</v>
      </c>
    </row>
    <row r="2240" spans="1:7" x14ac:dyDescent="0.3">
      <c r="A2240" s="3" t="s">
        <v>13</v>
      </c>
      <c r="B2240" s="3" t="s">
        <v>16</v>
      </c>
      <c r="C2240" s="12">
        <v>41100</v>
      </c>
      <c r="D2240" s="13">
        <v>73000</v>
      </c>
      <c r="E2240" s="3">
        <v>15</v>
      </c>
      <c r="F2240" s="3">
        <f t="shared" si="92"/>
        <v>4866.666666666667</v>
      </c>
      <c r="G2240" s="3">
        <f t="shared" si="93"/>
        <v>2012</v>
      </c>
    </row>
    <row r="2241" spans="1:7" x14ac:dyDescent="0.3">
      <c r="A2241" s="3" t="s">
        <v>13</v>
      </c>
      <c r="B2241" s="3" t="s">
        <v>16</v>
      </c>
      <c r="C2241" s="12">
        <v>41104</v>
      </c>
      <c r="D2241" s="13">
        <v>20350</v>
      </c>
      <c r="E2241" s="3">
        <v>10</v>
      </c>
      <c r="F2241" s="3">
        <f t="shared" si="92"/>
        <v>2035</v>
      </c>
      <c r="G2241" s="3">
        <f t="shared" si="93"/>
        <v>2012</v>
      </c>
    </row>
    <row r="2242" spans="1:7" x14ac:dyDescent="0.3">
      <c r="A2242" s="3" t="s">
        <v>13</v>
      </c>
      <c r="B2242" s="3" t="s">
        <v>16</v>
      </c>
      <c r="C2242" s="12">
        <v>41106</v>
      </c>
      <c r="D2242" s="13">
        <v>1500</v>
      </c>
      <c r="E2242" s="3">
        <v>1</v>
      </c>
      <c r="F2242" s="3">
        <f t="shared" ref="F2242:F2305" si="94">D2242/E2242</f>
        <v>1500</v>
      </c>
      <c r="G2242" s="3">
        <f t="shared" si="93"/>
        <v>2012</v>
      </c>
    </row>
    <row r="2243" spans="1:7" x14ac:dyDescent="0.3">
      <c r="A2243" s="3" t="s">
        <v>13</v>
      </c>
      <c r="B2243" s="3" t="s">
        <v>16</v>
      </c>
      <c r="C2243" s="12">
        <v>41110</v>
      </c>
      <c r="D2243" s="13">
        <v>15900</v>
      </c>
      <c r="E2243" s="3">
        <v>8</v>
      </c>
      <c r="F2243" s="3">
        <f t="shared" si="94"/>
        <v>1987.5</v>
      </c>
      <c r="G2243" s="3">
        <f t="shared" ref="G2243:G2306" si="95">YEAR(C2243)</f>
        <v>2012</v>
      </c>
    </row>
    <row r="2244" spans="1:7" x14ac:dyDescent="0.3">
      <c r="A2244" s="3" t="s">
        <v>13</v>
      </c>
      <c r="B2244" s="3" t="s">
        <v>16</v>
      </c>
      <c r="C2244" s="12">
        <v>41111</v>
      </c>
      <c r="D2244" s="13">
        <v>54250</v>
      </c>
      <c r="E2244" s="3">
        <v>15</v>
      </c>
      <c r="F2244" s="3">
        <f t="shared" si="94"/>
        <v>3616.6666666666665</v>
      </c>
      <c r="G2244" s="3">
        <f t="shared" si="95"/>
        <v>2012</v>
      </c>
    </row>
    <row r="2245" spans="1:7" x14ac:dyDescent="0.3">
      <c r="A2245" s="3" t="s">
        <v>13</v>
      </c>
      <c r="B2245" s="3" t="s">
        <v>16</v>
      </c>
      <c r="C2245" s="12">
        <v>41112</v>
      </c>
      <c r="D2245" s="13">
        <v>13900</v>
      </c>
      <c r="E2245" s="3">
        <v>6</v>
      </c>
      <c r="F2245" s="3">
        <f t="shared" si="94"/>
        <v>2316.6666666666665</v>
      </c>
      <c r="G2245" s="3">
        <f t="shared" si="95"/>
        <v>2012</v>
      </c>
    </row>
    <row r="2246" spans="1:7" x14ac:dyDescent="0.3">
      <c r="A2246" s="3" t="s">
        <v>13</v>
      </c>
      <c r="B2246" s="3" t="s">
        <v>16</v>
      </c>
      <c r="C2246" s="12">
        <v>41113</v>
      </c>
      <c r="D2246" s="13">
        <v>5000</v>
      </c>
      <c r="E2246" s="3">
        <v>3</v>
      </c>
      <c r="F2246" s="3">
        <f t="shared" si="94"/>
        <v>1666.6666666666667</v>
      </c>
      <c r="G2246" s="3">
        <f t="shared" si="95"/>
        <v>2012</v>
      </c>
    </row>
    <row r="2247" spans="1:7" x14ac:dyDescent="0.3">
      <c r="A2247" s="3" t="s">
        <v>13</v>
      </c>
      <c r="B2247" s="3" t="s">
        <v>16</v>
      </c>
      <c r="C2247" s="12">
        <v>41114</v>
      </c>
      <c r="D2247" s="13">
        <v>20500</v>
      </c>
      <c r="E2247" s="3">
        <v>11</v>
      </c>
      <c r="F2247" s="3">
        <f t="shared" si="94"/>
        <v>1863.6363636363637</v>
      </c>
      <c r="G2247" s="3">
        <f t="shared" si="95"/>
        <v>2012</v>
      </c>
    </row>
    <row r="2248" spans="1:7" x14ac:dyDescent="0.3">
      <c r="A2248" s="3" t="s">
        <v>13</v>
      </c>
      <c r="B2248" s="3" t="s">
        <v>16</v>
      </c>
      <c r="C2248" s="12">
        <v>41117</v>
      </c>
      <c r="D2248" s="13">
        <v>6000</v>
      </c>
      <c r="E2248" s="3">
        <v>4</v>
      </c>
      <c r="F2248" s="3">
        <f t="shared" si="94"/>
        <v>1500</v>
      </c>
      <c r="G2248" s="3">
        <f t="shared" si="95"/>
        <v>2012</v>
      </c>
    </row>
    <row r="2249" spans="1:7" x14ac:dyDescent="0.3">
      <c r="A2249" s="3" t="s">
        <v>13</v>
      </c>
      <c r="B2249" s="3" t="s">
        <v>16</v>
      </c>
      <c r="C2249" s="12">
        <v>41124</v>
      </c>
      <c r="D2249" s="13">
        <v>1000</v>
      </c>
      <c r="E2249" s="3">
        <v>1</v>
      </c>
      <c r="F2249" s="3">
        <f t="shared" si="94"/>
        <v>1000</v>
      </c>
      <c r="G2249" s="3">
        <f t="shared" si="95"/>
        <v>2012</v>
      </c>
    </row>
    <row r="2250" spans="1:7" x14ac:dyDescent="0.3">
      <c r="A2250" s="3" t="s">
        <v>13</v>
      </c>
      <c r="B2250" s="3" t="s">
        <v>16</v>
      </c>
      <c r="C2250" s="12">
        <v>41125</v>
      </c>
      <c r="D2250" s="13">
        <v>4500</v>
      </c>
      <c r="E2250" s="3">
        <v>4</v>
      </c>
      <c r="F2250" s="3">
        <f t="shared" si="94"/>
        <v>1125</v>
      </c>
      <c r="G2250" s="3">
        <f t="shared" si="95"/>
        <v>2012</v>
      </c>
    </row>
    <row r="2251" spans="1:7" x14ac:dyDescent="0.3">
      <c r="A2251" s="3" t="s">
        <v>13</v>
      </c>
      <c r="B2251" s="3" t="s">
        <v>16</v>
      </c>
      <c r="C2251" s="12">
        <v>41127</v>
      </c>
      <c r="D2251" s="13">
        <v>30800</v>
      </c>
      <c r="E2251" s="3">
        <v>12</v>
      </c>
      <c r="F2251" s="3">
        <f t="shared" si="94"/>
        <v>2566.6666666666665</v>
      </c>
      <c r="G2251" s="3">
        <f t="shared" si="95"/>
        <v>2012</v>
      </c>
    </row>
    <row r="2252" spans="1:7" x14ac:dyDescent="0.3">
      <c r="A2252" s="3" t="s">
        <v>13</v>
      </c>
      <c r="B2252" s="3" t="s">
        <v>16</v>
      </c>
      <c r="C2252" s="12">
        <v>41128</v>
      </c>
      <c r="D2252" s="13">
        <v>5500</v>
      </c>
      <c r="E2252" s="3">
        <v>4</v>
      </c>
      <c r="F2252" s="3">
        <f t="shared" si="94"/>
        <v>1375</v>
      </c>
      <c r="G2252" s="3">
        <f t="shared" si="95"/>
        <v>2012</v>
      </c>
    </row>
    <row r="2253" spans="1:7" x14ac:dyDescent="0.3">
      <c r="A2253" s="3" t="s">
        <v>13</v>
      </c>
      <c r="B2253" s="3" t="s">
        <v>16</v>
      </c>
      <c r="C2253" s="12">
        <v>41131</v>
      </c>
      <c r="D2253" s="13">
        <v>21500</v>
      </c>
      <c r="E2253" s="3">
        <v>8</v>
      </c>
      <c r="F2253" s="3">
        <f t="shared" si="94"/>
        <v>2687.5</v>
      </c>
      <c r="G2253" s="3">
        <f t="shared" si="95"/>
        <v>2012</v>
      </c>
    </row>
    <row r="2254" spans="1:7" x14ac:dyDescent="0.3">
      <c r="A2254" s="3" t="s">
        <v>13</v>
      </c>
      <c r="B2254" s="3" t="s">
        <v>16</v>
      </c>
      <c r="C2254" s="12">
        <v>41133</v>
      </c>
      <c r="D2254" s="13">
        <v>4000</v>
      </c>
      <c r="E2254" s="3">
        <v>2</v>
      </c>
      <c r="F2254" s="3">
        <f t="shared" si="94"/>
        <v>2000</v>
      </c>
      <c r="G2254" s="3">
        <f t="shared" si="95"/>
        <v>2012</v>
      </c>
    </row>
    <row r="2255" spans="1:7" x14ac:dyDescent="0.3">
      <c r="A2255" s="3" t="s">
        <v>13</v>
      </c>
      <c r="B2255" s="3" t="s">
        <v>16</v>
      </c>
      <c r="C2255" s="12">
        <v>41135</v>
      </c>
      <c r="D2255" s="13">
        <v>45200</v>
      </c>
      <c r="E2255" s="3">
        <v>17</v>
      </c>
      <c r="F2255" s="3">
        <f t="shared" si="94"/>
        <v>2658.8235294117649</v>
      </c>
      <c r="G2255" s="3">
        <f t="shared" si="95"/>
        <v>2012</v>
      </c>
    </row>
    <row r="2256" spans="1:7" x14ac:dyDescent="0.3">
      <c r="A2256" s="3" t="s">
        <v>13</v>
      </c>
      <c r="B2256" s="3" t="s">
        <v>16</v>
      </c>
      <c r="C2256" s="12">
        <v>41138</v>
      </c>
      <c r="D2256" s="13">
        <v>1500</v>
      </c>
      <c r="E2256" s="3">
        <v>1</v>
      </c>
      <c r="F2256" s="3">
        <f t="shared" si="94"/>
        <v>1500</v>
      </c>
      <c r="G2256" s="3">
        <f t="shared" si="95"/>
        <v>2012</v>
      </c>
    </row>
    <row r="2257" spans="1:7" x14ac:dyDescent="0.3">
      <c r="A2257" s="3" t="s">
        <v>13</v>
      </c>
      <c r="B2257" s="3" t="s">
        <v>16</v>
      </c>
      <c r="C2257" s="12">
        <v>41139</v>
      </c>
      <c r="D2257" s="13">
        <v>17000</v>
      </c>
      <c r="E2257" s="3">
        <v>6</v>
      </c>
      <c r="F2257" s="3">
        <f t="shared" si="94"/>
        <v>2833.3333333333335</v>
      </c>
      <c r="G2257" s="3">
        <f t="shared" si="95"/>
        <v>2012</v>
      </c>
    </row>
    <row r="2258" spans="1:7" x14ac:dyDescent="0.3">
      <c r="A2258" s="3" t="s">
        <v>13</v>
      </c>
      <c r="B2258" s="3" t="s">
        <v>16</v>
      </c>
      <c r="C2258" s="12">
        <v>41142</v>
      </c>
      <c r="D2258" s="13">
        <v>28700</v>
      </c>
      <c r="E2258" s="3">
        <v>11</v>
      </c>
      <c r="F2258" s="3">
        <f t="shared" si="94"/>
        <v>2609.090909090909</v>
      </c>
      <c r="G2258" s="3">
        <f t="shared" si="95"/>
        <v>2012</v>
      </c>
    </row>
    <row r="2259" spans="1:7" x14ac:dyDescent="0.3">
      <c r="A2259" s="3" t="s">
        <v>13</v>
      </c>
      <c r="B2259" s="3" t="s">
        <v>16</v>
      </c>
      <c r="C2259" s="12">
        <v>41145</v>
      </c>
      <c r="D2259" s="13">
        <v>21200</v>
      </c>
      <c r="E2259" s="3">
        <v>6</v>
      </c>
      <c r="F2259" s="3">
        <f t="shared" si="94"/>
        <v>3533.3333333333335</v>
      </c>
      <c r="G2259" s="3">
        <f t="shared" si="95"/>
        <v>2012</v>
      </c>
    </row>
    <row r="2260" spans="1:7" x14ac:dyDescent="0.3">
      <c r="A2260" s="3" t="s">
        <v>13</v>
      </c>
      <c r="B2260" s="3" t="s">
        <v>16</v>
      </c>
      <c r="C2260" s="12">
        <v>41146</v>
      </c>
      <c r="D2260" s="13">
        <v>2000</v>
      </c>
      <c r="E2260" s="3">
        <v>1</v>
      </c>
      <c r="F2260" s="3">
        <f t="shared" si="94"/>
        <v>2000</v>
      </c>
      <c r="G2260" s="3">
        <f t="shared" si="95"/>
        <v>2012</v>
      </c>
    </row>
    <row r="2261" spans="1:7" x14ac:dyDescent="0.3">
      <c r="A2261" s="3" t="s">
        <v>13</v>
      </c>
      <c r="B2261" s="3" t="s">
        <v>16</v>
      </c>
      <c r="C2261" s="12">
        <v>41147</v>
      </c>
      <c r="D2261" s="13">
        <v>6650</v>
      </c>
      <c r="E2261" s="3">
        <v>5</v>
      </c>
      <c r="F2261" s="3">
        <f t="shared" si="94"/>
        <v>1330</v>
      </c>
      <c r="G2261" s="3">
        <f t="shared" si="95"/>
        <v>2012</v>
      </c>
    </row>
    <row r="2262" spans="1:7" x14ac:dyDescent="0.3">
      <c r="A2262" s="3" t="s">
        <v>13</v>
      </c>
      <c r="B2262" s="3" t="s">
        <v>16</v>
      </c>
      <c r="C2262" s="12">
        <v>41156</v>
      </c>
      <c r="D2262" s="13">
        <v>9000</v>
      </c>
      <c r="E2262" s="3">
        <v>6</v>
      </c>
      <c r="F2262" s="3">
        <f t="shared" si="94"/>
        <v>1500</v>
      </c>
      <c r="G2262" s="3">
        <f t="shared" si="95"/>
        <v>2012</v>
      </c>
    </row>
    <row r="2263" spans="1:7" x14ac:dyDescent="0.3">
      <c r="A2263" s="3" t="s">
        <v>13</v>
      </c>
      <c r="B2263" s="3" t="s">
        <v>16</v>
      </c>
      <c r="C2263" s="12">
        <v>41159</v>
      </c>
      <c r="D2263" s="13">
        <v>5000</v>
      </c>
      <c r="E2263" s="3">
        <v>4</v>
      </c>
      <c r="F2263" s="3">
        <f t="shared" si="94"/>
        <v>1250</v>
      </c>
      <c r="G2263" s="3">
        <f t="shared" si="95"/>
        <v>2012</v>
      </c>
    </row>
    <row r="2264" spans="1:7" x14ac:dyDescent="0.3">
      <c r="A2264" s="3" t="s">
        <v>13</v>
      </c>
      <c r="B2264" s="3" t="s">
        <v>16</v>
      </c>
      <c r="C2264" s="12">
        <v>41160</v>
      </c>
      <c r="D2264" s="13">
        <v>1500</v>
      </c>
      <c r="E2264" s="3">
        <v>1</v>
      </c>
      <c r="F2264" s="3">
        <f t="shared" si="94"/>
        <v>1500</v>
      </c>
      <c r="G2264" s="3">
        <f t="shared" si="95"/>
        <v>2012</v>
      </c>
    </row>
    <row r="2265" spans="1:7" x14ac:dyDescent="0.3">
      <c r="A2265" s="3" t="s">
        <v>13</v>
      </c>
      <c r="B2265" s="3" t="s">
        <v>16</v>
      </c>
      <c r="C2265" s="12">
        <v>41162</v>
      </c>
      <c r="D2265" s="13">
        <v>44300</v>
      </c>
      <c r="E2265" s="3">
        <v>17</v>
      </c>
      <c r="F2265" s="3">
        <f t="shared" si="94"/>
        <v>2605.8823529411766</v>
      </c>
      <c r="G2265" s="3">
        <f t="shared" si="95"/>
        <v>2012</v>
      </c>
    </row>
    <row r="2266" spans="1:7" x14ac:dyDescent="0.3">
      <c r="A2266" s="3" t="s">
        <v>13</v>
      </c>
      <c r="B2266" s="3" t="s">
        <v>16</v>
      </c>
      <c r="C2266" s="12">
        <v>41163</v>
      </c>
      <c r="D2266" s="13">
        <v>10500</v>
      </c>
      <c r="E2266" s="3">
        <v>5</v>
      </c>
      <c r="F2266" s="3">
        <f t="shared" si="94"/>
        <v>2100</v>
      </c>
      <c r="G2266" s="3">
        <f t="shared" si="95"/>
        <v>2012</v>
      </c>
    </row>
    <row r="2267" spans="1:7" x14ac:dyDescent="0.3">
      <c r="A2267" s="3" t="s">
        <v>13</v>
      </c>
      <c r="B2267" s="3" t="s">
        <v>16</v>
      </c>
      <c r="C2267" s="12">
        <v>41166</v>
      </c>
      <c r="D2267" s="13">
        <v>10400</v>
      </c>
      <c r="E2267" s="3">
        <v>6</v>
      </c>
      <c r="F2267" s="3">
        <f t="shared" si="94"/>
        <v>1733.3333333333333</v>
      </c>
      <c r="G2267" s="3">
        <f t="shared" si="95"/>
        <v>2012</v>
      </c>
    </row>
    <row r="2268" spans="1:7" x14ac:dyDescent="0.3">
      <c r="A2268" s="3" t="s">
        <v>13</v>
      </c>
      <c r="B2268" s="3" t="s">
        <v>16</v>
      </c>
      <c r="C2268" s="12">
        <v>41168</v>
      </c>
      <c r="D2268" s="13">
        <v>20000</v>
      </c>
      <c r="E2268" s="3">
        <v>1</v>
      </c>
      <c r="F2268" s="3">
        <f t="shared" si="94"/>
        <v>20000</v>
      </c>
      <c r="G2268" s="3">
        <f t="shared" si="95"/>
        <v>2012</v>
      </c>
    </row>
    <row r="2269" spans="1:7" x14ac:dyDescent="0.3">
      <c r="A2269" s="3" t="s">
        <v>13</v>
      </c>
      <c r="B2269" s="3" t="s">
        <v>16</v>
      </c>
      <c r="C2269" s="12">
        <v>41170</v>
      </c>
      <c r="D2269" s="13">
        <v>40200</v>
      </c>
      <c r="E2269" s="3">
        <v>11</v>
      </c>
      <c r="F2269" s="3">
        <f t="shared" si="94"/>
        <v>3654.5454545454545</v>
      </c>
      <c r="G2269" s="3">
        <f t="shared" si="95"/>
        <v>2012</v>
      </c>
    </row>
    <row r="2270" spans="1:7" x14ac:dyDescent="0.3">
      <c r="A2270" s="3" t="s">
        <v>13</v>
      </c>
      <c r="B2270" s="3" t="s">
        <v>16</v>
      </c>
      <c r="C2270" s="12">
        <v>41173</v>
      </c>
      <c r="D2270" s="13">
        <v>33000</v>
      </c>
      <c r="E2270" s="3">
        <v>10</v>
      </c>
      <c r="F2270" s="3">
        <f t="shared" si="94"/>
        <v>3300</v>
      </c>
      <c r="G2270" s="3">
        <f t="shared" si="95"/>
        <v>2012</v>
      </c>
    </row>
    <row r="2271" spans="1:7" x14ac:dyDescent="0.3">
      <c r="A2271" s="3" t="s">
        <v>13</v>
      </c>
      <c r="B2271" s="3" t="s">
        <v>16</v>
      </c>
      <c r="C2271" s="12">
        <v>41175</v>
      </c>
      <c r="D2271" s="13">
        <v>4000</v>
      </c>
      <c r="E2271" s="3">
        <v>3</v>
      </c>
      <c r="F2271" s="3">
        <f t="shared" si="94"/>
        <v>1333.3333333333333</v>
      </c>
      <c r="G2271" s="3">
        <f t="shared" si="95"/>
        <v>2012</v>
      </c>
    </row>
    <row r="2272" spans="1:7" x14ac:dyDescent="0.3">
      <c r="A2272" s="3" t="s">
        <v>13</v>
      </c>
      <c r="B2272" s="3" t="s">
        <v>16</v>
      </c>
      <c r="C2272" s="12">
        <v>41177</v>
      </c>
      <c r="D2272" s="13">
        <v>26000</v>
      </c>
      <c r="E2272" s="3">
        <v>9</v>
      </c>
      <c r="F2272" s="3">
        <f t="shared" si="94"/>
        <v>2888.8888888888887</v>
      </c>
      <c r="G2272" s="3">
        <f t="shared" si="95"/>
        <v>2012</v>
      </c>
    </row>
    <row r="2273" spans="1:7" x14ac:dyDescent="0.3">
      <c r="A2273" s="3" t="s">
        <v>13</v>
      </c>
      <c r="B2273" s="3" t="s">
        <v>16</v>
      </c>
      <c r="C2273" s="12">
        <v>41181</v>
      </c>
      <c r="D2273" s="13">
        <v>41300</v>
      </c>
      <c r="E2273" s="3">
        <v>13</v>
      </c>
      <c r="F2273" s="3">
        <f t="shared" si="94"/>
        <v>3176.9230769230771</v>
      </c>
      <c r="G2273" s="3">
        <f t="shared" si="95"/>
        <v>2012</v>
      </c>
    </row>
    <row r="2274" spans="1:7" x14ac:dyDescent="0.3">
      <c r="A2274" s="3" t="s">
        <v>13</v>
      </c>
      <c r="B2274" s="3" t="s">
        <v>16</v>
      </c>
      <c r="C2274" s="12">
        <v>41187</v>
      </c>
      <c r="D2274" s="13">
        <v>10000</v>
      </c>
      <c r="E2274" s="3">
        <v>4</v>
      </c>
      <c r="F2274" s="3">
        <f t="shared" si="94"/>
        <v>2500</v>
      </c>
      <c r="G2274" s="3">
        <f t="shared" si="95"/>
        <v>2012</v>
      </c>
    </row>
    <row r="2275" spans="1:7" x14ac:dyDescent="0.3">
      <c r="A2275" s="3" t="s">
        <v>13</v>
      </c>
      <c r="B2275" s="3" t="s">
        <v>16</v>
      </c>
      <c r="C2275" s="12">
        <v>41188</v>
      </c>
      <c r="D2275" s="13">
        <v>10200</v>
      </c>
      <c r="E2275" s="3">
        <v>6</v>
      </c>
      <c r="F2275" s="3">
        <f t="shared" si="94"/>
        <v>1700</v>
      </c>
      <c r="G2275" s="3">
        <f t="shared" si="95"/>
        <v>2012</v>
      </c>
    </row>
    <row r="2276" spans="1:7" x14ac:dyDescent="0.3">
      <c r="A2276" s="3" t="s">
        <v>13</v>
      </c>
      <c r="B2276" s="3" t="s">
        <v>16</v>
      </c>
      <c r="C2276" s="12">
        <v>41189</v>
      </c>
      <c r="D2276" s="13">
        <v>4500</v>
      </c>
      <c r="E2276" s="3">
        <v>1</v>
      </c>
      <c r="F2276" s="3">
        <f t="shared" si="94"/>
        <v>4500</v>
      </c>
      <c r="G2276" s="3">
        <f t="shared" si="95"/>
        <v>2012</v>
      </c>
    </row>
    <row r="2277" spans="1:7" x14ac:dyDescent="0.3">
      <c r="A2277" s="3" t="s">
        <v>13</v>
      </c>
      <c r="B2277" s="3" t="s">
        <v>16</v>
      </c>
      <c r="C2277" s="12">
        <v>41190</v>
      </c>
      <c r="D2277" s="13">
        <v>29100</v>
      </c>
      <c r="E2277" s="3">
        <v>14</v>
      </c>
      <c r="F2277" s="3">
        <f t="shared" si="94"/>
        <v>2078.5714285714284</v>
      </c>
      <c r="G2277" s="3">
        <f t="shared" si="95"/>
        <v>2012</v>
      </c>
    </row>
    <row r="2278" spans="1:7" x14ac:dyDescent="0.3">
      <c r="A2278" s="3" t="s">
        <v>13</v>
      </c>
      <c r="B2278" s="3" t="s">
        <v>16</v>
      </c>
      <c r="C2278" s="12">
        <v>41194</v>
      </c>
      <c r="D2278" s="13">
        <v>4800</v>
      </c>
      <c r="E2278" s="3">
        <v>3</v>
      </c>
      <c r="F2278" s="3">
        <f t="shared" si="94"/>
        <v>1600</v>
      </c>
      <c r="G2278" s="3">
        <f t="shared" si="95"/>
        <v>2012</v>
      </c>
    </row>
    <row r="2279" spans="1:7" x14ac:dyDescent="0.3">
      <c r="A2279" s="3" t="s">
        <v>13</v>
      </c>
      <c r="B2279" s="3" t="s">
        <v>16</v>
      </c>
      <c r="C2279" s="12">
        <v>41196</v>
      </c>
      <c r="D2279" s="13">
        <v>23100</v>
      </c>
      <c r="E2279" s="3">
        <v>5</v>
      </c>
      <c r="F2279" s="3">
        <f t="shared" si="94"/>
        <v>4620</v>
      </c>
      <c r="G2279" s="3">
        <f t="shared" si="95"/>
        <v>2012</v>
      </c>
    </row>
    <row r="2280" spans="1:7" x14ac:dyDescent="0.3">
      <c r="A2280" s="3" t="s">
        <v>13</v>
      </c>
      <c r="B2280" s="3" t="s">
        <v>16</v>
      </c>
      <c r="C2280" s="12">
        <v>41201</v>
      </c>
      <c r="D2280" s="13">
        <v>35100</v>
      </c>
      <c r="E2280" s="3">
        <v>14</v>
      </c>
      <c r="F2280" s="3">
        <f t="shared" si="94"/>
        <v>2507.1428571428573</v>
      </c>
      <c r="G2280" s="3">
        <f t="shared" si="95"/>
        <v>2012</v>
      </c>
    </row>
    <row r="2281" spans="1:7" x14ac:dyDescent="0.3">
      <c r="A2281" s="3" t="s">
        <v>13</v>
      </c>
      <c r="B2281" s="3" t="s">
        <v>16</v>
      </c>
      <c r="C2281" s="12">
        <v>41202</v>
      </c>
      <c r="D2281" s="13">
        <v>4500</v>
      </c>
      <c r="E2281" s="3">
        <v>4</v>
      </c>
      <c r="F2281" s="3">
        <f t="shared" si="94"/>
        <v>1125</v>
      </c>
      <c r="G2281" s="3">
        <f t="shared" si="95"/>
        <v>2012</v>
      </c>
    </row>
    <row r="2282" spans="1:7" x14ac:dyDescent="0.3">
      <c r="A2282" s="3" t="s">
        <v>13</v>
      </c>
      <c r="B2282" s="3" t="s">
        <v>16</v>
      </c>
      <c r="C2282" s="12">
        <v>41203</v>
      </c>
      <c r="D2282" s="13">
        <v>76200</v>
      </c>
      <c r="E2282" s="3">
        <v>20</v>
      </c>
      <c r="F2282" s="3">
        <f t="shared" si="94"/>
        <v>3810</v>
      </c>
      <c r="G2282" s="3">
        <f t="shared" si="95"/>
        <v>2012</v>
      </c>
    </row>
    <row r="2283" spans="1:7" x14ac:dyDescent="0.3">
      <c r="A2283" s="3" t="s">
        <v>13</v>
      </c>
      <c r="B2283" s="3" t="s">
        <v>16</v>
      </c>
      <c r="C2283" s="12">
        <v>41205</v>
      </c>
      <c r="D2283" s="13">
        <v>5000</v>
      </c>
      <c r="E2283" s="3">
        <v>2</v>
      </c>
      <c r="F2283" s="3">
        <f t="shared" si="94"/>
        <v>2500</v>
      </c>
      <c r="G2283" s="3">
        <f t="shared" si="95"/>
        <v>2012</v>
      </c>
    </row>
    <row r="2284" spans="1:7" x14ac:dyDescent="0.3">
      <c r="A2284" s="3" t="s">
        <v>13</v>
      </c>
      <c r="B2284" s="3" t="s">
        <v>16</v>
      </c>
      <c r="C2284" s="12">
        <v>41208</v>
      </c>
      <c r="D2284" s="13">
        <v>37100</v>
      </c>
      <c r="E2284" s="3">
        <v>17</v>
      </c>
      <c r="F2284" s="3">
        <f t="shared" si="94"/>
        <v>2182.3529411764707</v>
      </c>
      <c r="G2284" s="3">
        <f t="shared" si="95"/>
        <v>2012</v>
      </c>
    </row>
    <row r="2285" spans="1:7" x14ac:dyDescent="0.3">
      <c r="A2285" s="3" t="s">
        <v>13</v>
      </c>
      <c r="B2285" s="3" t="s">
        <v>16</v>
      </c>
      <c r="C2285" s="12">
        <v>41209</v>
      </c>
      <c r="D2285" s="13">
        <v>8100</v>
      </c>
      <c r="E2285" s="3">
        <v>4</v>
      </c>
      <c r="F2285" s="3">
        <f t="shared" si="94"/>
        <v>2025</v>
      </c>
      <c r="G2285" s="3">
        <f t="shared" si="95"/>
        <v>2012</v>
      </c>
    </row>
    <row r="2286" spans="1:7" x14ac:dyDescent="0.3">
      <c r="A2286" s="3" t="s">
        <v>13</v>
      </c>
      <c r="B2286" s="3" t="s">
        <v>16</v>
      </c>
      <c r="C2286" s="12">
        <v>41216</v>
      </c>
      <c r="D2286" s="13">
        <v>3000</v>
      </c>
      <c r="E2286" s="3">
        <v>1</v>
      </c>
      <c r="F2286" s="3">
        <f t="shared" si="94"/>
        <v>3000</v>
      </c>
      <c r="G2286" s="3">
        <f t="shared" si="95"/>
        <v>2012</v>
      </c>
    </row>
    <row r="2287" spans="1:7" x14ac:dyDescent="0.3">
      <c r="A2287" s="3" t="s">
        <v>13</v>
      </c>
      <c r="B2287" s="3" t="s">
        <v>16</v>
      </c>
      <c r="C2287" s="12">
        <v>41217</v>
      </c>
      <c r="D2287" s="13">
        <v>6400</v>
      </c>
      <c r="E2287" s="3">
        <v>3</v>
      </c>
      <c r="F2287" s="3">
        <f t="shared" si="94"/>
        <v>2133.3333333333335</v>
      </c>
      <c r="G2287" s="3">
        <f t="shared" si="95"/>
        <v>2012</v>
      </c>
    </row>
    <row r="2288" spans="1:7" x14ac:dyDescent="0.3">
      <c r="A2288" s="3" t="s">
        <v>13</v>
      </c>
      <c r="B2288" s="3" t="s">
        <v>16</v>
      </c>
      <c r="C2288" s="12">
        <v>41219</v>
      </c>
      <c r="D2288" s="13">
        <v>48500</v>
      </c>
      <c r="E2288" s="3">
        <v>9</v>
      </c>
      <c r="F2288" s="3">
        <f t="shared" si="94"/>
        <v>5388.8888888888887</v>
      </c>
      <c r="G2288" s="3">
        <f t="shared" si="95"/>
        <v>2012</v>
      </c>
    </row>
    <row r="2289" spans="1:7" x14ac:dyDescent="0.3">
      <c r="A2289" s="3" t="s">
        <v>13</v>
      </c>
      <c r="B2289" s="3" t="s">
        <v>16</v>
      </c>
      <c r="C2289" s="12">
        <v>41222</v>
      </c>
      <c r="D2289" s="13">
        <v>2000</v>
      </c>
      <c r="E2289" s="3">
        <v>2</v>
      </c>
      <c r="F2289" s="3">
        <f t="shared" si="94"/>
        <v>1000</v>
      </c>
      <c r="G2289" s="3">
        <f t="shared" si="95"/>
        <v>2012</v>
      </c>
    </row>
    <row r="2290" spans="1:7" x14ac:dyDescent="0.3">
      <c r="A2290" s="3" t="s">
        <v>13</v>
      </c>
      <c r="B2290" s="3" t="s">
        <v>16</v>
      </c>
      <c r="C2290" s="12">
        <v>41223</v>
      </c>
      <c r="D2290" s="13">
        <v>2500</v>
      </c>
      <c r="E2290" s="3">
        <v>1</v>
      </c>
      <c r="F2290" s="3">
        <f t="shared" si="94"/>
        <v>2500</v>
      </c>
      <c r="G2290" s="3">
        <f t="shared" si="95"/>
        <v>2012</v>
      </c>
    </row>
    <row r="2291" spans="1:7" x14ac:dyDescent="0.3">
      <c r="A2291" s="3" t="s">
        <v>13</v>
      </c>
      <c r="B2291" s="3" t="s">
        <v>16</v>
      </c>
      <c r="C2291" s="12">
        <v>41229</v>
      </c>
      <c r="D2291" s="13">
        <v>19500</v>
      </c>
      <c r="E2291" s="3">
        <v>7</v>
      </c>
      <c r="F2291" s="3">
        <f t="shared" si="94"/>
        <v>2785.7142857142858</v>
      </c>
      <c r="G2291" s="3">
        <f t="shared" si="95"/>
        <v>2012</v>
      </c>
    </row>
    <row r="2292" spans="1:7" x14ac:dyDescent="0.3">
      <c r="A2292" s="3" t="s">
        <v>13</v>
      </c>
      <c r="B2292" s="3" t="s">
        <v>16</v>
      </c>
      <c r="C2292" s="12">
        <v>41231</v>
      </c>
      <c r="D2292" s="13">
        <v>11000</v>
      </c>
      <c r="E2292" s="3">
        <v>5</v>
      </c>
      <c r="F2292" s="3">
        <f t="shared" si="94"/>
        <v>2200</v>
      </c>
      <c r="G2292" s="3">
        <f t="shared" si="95"/>
        <v>2012</v>
      </c>
    </row>
    <row r="2293" spans="1:7" x14ac:dyDescent="0.3">
      <c r="A2293" s="3" t="s">
        <v>13</v>
      </c>
      <c r="B2293" s="3" t="s">
        <v>16</v>
      </c>
      <c r="C2293" s="12">
        <v>41236</v>
      </c>
      <c r="D2293" s="13">
        <v>29900</v>
      </c>
      <c r="E2293" s="3">
        <v>13</v>
      </c>
      <c r="F2293" s="3">
        <f t="shared" si="94"/>
        <v>2300</v>
      </c>
      <c r="G2293" s="3">
        <f t="shared" si="95"/>
        <v>2012</v>
      </c>
    </row>
    <row r="2294" spans="1:7" x14ac:dyDescent="0.3">
      <c r="A2294" s="3" t="s">
        <v>13</v>
      </c>
      <c r="B2294" s="3" t="s">
        <v>16</v>
      </c>
      <c r="C2294" s="12">
        <v>41237</v>
      </c>
      <c r="D2294" s="13">
        <v>11100</v>
      </c>
      <c r="E2294" s="3">
        <v>5</v>
      </c>
      <c r="F2294" s="3">
        <f t="shared" si="94"/>
        <v>2220</v>
      </c>
      <c r="G2294" s="3">
        <f t="shared" si="95"/>
        <v>2012</v>
      </c>
    </row>
    <row r="2295" spans="1:7" x14ac:dyDescent="0.3">
      <c r="A2295" s="3" t="s">
        <v>13</v>
      </c>
      <c r="B2295" s="3" t="s">
        <v>16</v>
      </c>
      <c r="C2295" s="12">
        <v>41238</v>
      </c>
      <c r="D2295" s="13">
        <v>9900</v>
      </c>
      <c r="E2295" s="3">
        <v>6</v>
      </c>
      <c r="F2295" s="3">
        <f t="shared" si="94"/>
        <v>1650</v>
      </c>
      <c r="G2295" s="3">
        <f t="shared" si="95"/>
        <v>2012</v>
      </c>
    </row>
    <row r="2296" spans="1:7" x14ac:dyDescent="0.3">
      <c r="A2296" s="3" t="s">
        <v>13</v>
      </c>
      <c r="B2296" s="3" t="s">
        <v>16</v>
      </c>
      <c r="C2296" s="12">
        <v>41240</v>
      </c>
      <c r="D2296" s="13">
        <v>44200</v>
      </c>
      <c r="E2296" s="3">
        <v>12</v>
      </c>
      <c r="F2296" s="3">
        <f t="shared" si="94"/>
        <v>3683.3333333333335</v>
      </c>
      <c r="G2296" s="3">
        <f t="shared" si="95"/>
        <v>2012</v>
      </c>
    </row>
    <row r="2297" spans="1:7" x14ac:dyDescent="0.3">
      <c r="A2297" s="3" t="s">
        <v>13</v>
      </c>
      <c r="B2297" s="3" t="s">
        <v>16</v>
      </c>
      <c r="C2297" s="12">
        <v>41271</v>
      </c>
      <c r="D2297" s="13">
        <v>19300</v>
      </c>
      <c r="E2297" s="3">
        <v>8</v>
      </c>
      <c r="F2297" s="3">
        <f t="shared" si="94"/>
        <v>2412.5</v>
      </c>
      <c r="G2297" s="3">
        <f t="shared" si="95"/>
        <v>2012</v>
      </c>
    </row>
    <row r="2298" spans="1:7" x14ac:dyDescent="0.3">
      <c r="A2298" s="3" t="s">
        <v>13</v>
      </c>
      <c r="B2298" s="3" t="s">
        <v>16</v>
      </c>
      <c r="C2298" s="12">
        <v>41250</v>
      </c>
      <c r="D2298" s="13">
        <v>6600</v>
      </c>
      <c r="E2298" s="3">
        <v>4</v>
      </c>
      <c r="F2298" s="3">
        <f t="shared" si="94"/>
        <v>1650</v>
      </c>
      <c r="G2298" s="3">
        <f t="shared" si="95"/>
        <v>2012</v>
      </c>
    </row>
    <row r="2299" spans="1:7" x14ac:dyDescent="0.3">
      <c r="A2299" s="3" t="s">
        <v>13</v>
      </c>
      <c r="B2299" s="3" t="s">
        <v>16</v>
      </c>
      <c r="C2299" s="12">
        <v>41258</v>
      </c>
      <c r="D2299" s="13">
        <v>5000</v>
      </c>
      <c r="E2299" s="3">
        <v>2</v>
      </c>
      <c r="F2299" s="3">
        <f t="shared" si="94"/>
        <v>2500</v>
      </c>
      <c r="G2299" s="3">
        <f t="shared" si="95"/>
        <v>2012</v>
      </c>
    </row>
    <row r="2300" spans="1:7" x14ac:dyDescent="0.3">
      <c r="A2300" s="3" t="s">
        <v>13</v>
      </c>
      <c r="B2300" s="3" t="s">
        <v>16</v>
      </c>
      <c r="C2300" s="12">
        <v>41257</v>
      </c>
      <c r="D2300" s="13">
        <v>14700</v>
      </c>
      <c r="E2300" s="3">
        <v>6</v>
      </c>
      <c r="F2300" s="3">
        <f t="shared" si="94"/>
        <v>2450</v>
      </c>
      <c r="G2300" s="3">
        <f t="shared" si="95"/>
        <v>2012</v>
      </c>
    </row>
    <row r="2301" spans="1:7" x14ac:dyDescent="0.3">
      <c r="A2301" s="3" t="s">
        <v>13</v>
      </c>
      <c r="B2301" s="3" t="s">
        <v>16</v>
      </c>
      <c r="C2301" s="12">
        <v>41261</v>
      </c>
      <c r="D2301" s="13">
        <v>40000</v>
      </c>
      <c r="E2301" s="3">
        <v>10</v>
      </c>
      <c r="F2301" s="3">
        <f t="shared" si="94"/>
        <v>4000</v>
      </c>
      <c r="G2301" s="3">
        <f t="shared" si="95"/>
        <v>2012</v>
      </c>
    </row>
    <row r="2302" spans="1:7" x14ac:dyDescent="0.3">
      <c r="A2302" s="3" t="s">
        <v>13</v>
      </c>
      <c r="B2302" s="3" t="s">
        <v>16</v>
      </c>
      <c r="C2302" s="12">
        <v>41265</v>
      </c>
      <c r="D2302" s="13">
        <v>10000</v>
      </c>
      <c r="E2302" s="3">
        <v>2</v>
      </c>
      <c r="F2302" s="3">
        <f t="shared" si="94"/>
        <v>5000</v>
      </c>
      <c r="G2302" s="3">
        <f t="shared" si="95"/>
        <v>2012</v>
      </c>
    </row>
    <row r="2303" spans="1:7" x14ac:dyDescent="0.3">
      <c r="A2303" s="3" t="s">
        <v>13</v>
      </c>
      <c r="B2303" s="3" t="s">
        <v>16</v>
      </c>
      <c r="C2303" s="12">
        <v>41267</v>
      </c>
      <c r="D2303" s="13">
        <v>31100</v>
      </c>
      <c r="E2303" s="3">
        <v>10</v>
      </c>
      <c r="F2303" s="3">
        <f t="shared" si="94"/>
        <v>3110</v>
      </c>
      <c r="G2303" s="3">
        <f t="shared" si="95"/>
        <v>2012</v>
      </c>
    </row>
    <row r="2304" spans="1:7" x14ac:dyDescent="0.3">
      <c r="A2304" s="3" t="s">
        <v>13</v>
      </c>
      <c r="B2304" s="3" t="s">
        <v>16</v>
      </c>
      <c r="C2304" s="12">
        <v>41253</v>
      </c>
      <c r="D2304" s="13">
        <v>18500</v>
      </c>
      <c r="E2304" s="3">
        <v>6</v>
      </c>
      <c r="F2304" s="3">
        <f t="shared" si="94"/>
        <v>3083.3333333333335</v>
      </c>
      <c r="G2304" s="3">
        <f t="shared" si="95"/>
        <v>2012</v>
      </c>
    </row>
    <row r="2305" spans="1:7" x14ac:dyDescent="0.3">
      <c r="A2305" s="3" t="s">
        <v>13</v>
      </c>
      <c r="B2305" s="3" t="s">
        <v>16</v>
      </c>
      <c r="C2305" s="12">
        <v>41247</v>
      </c>
      <c r="D2305" s="13">
        <v>2500</v>
      </c>
      <c r="E2305" s="3">
        <v>2</v>
      </c>
      <c r="F2305" s="3">
        <f t="shared" si="94"/>
        <v>1250</v>
      </c>
      <c r="G2305" s="3">
        <f t="shared" si="95"/>
        <v>2012</v>
      </c>
    </row>
    <row r="2306" spans="1:7" x14ac:dyDescent="0.3">
      <c r="A2306" s="3" t="s">
        <v>13</v>
      </c>
      <c r="B2306" s="3" t="s">
        <v>16</v>
      </c>
      <c r="C2306" s="12">
        <v>41264</v>
      </c>
      <c r="D2306" s="13">
        <v>35200</v>
      </c>
      <c r="E2306" s="3">
        <v>15</v>
      </c>
      <c r="F2306" s="3">
        <f t="shared" ref="F2306:F2369" si="96">D2306/E2306</f>
        <v>2346.6666666666665</v>
      </c>
      <c r="G2306" s="3">
        <f t="shared" si="95"/>
        <v>2012</v>
      </c>
    </row>
    <row r="2307" spans="1:7" x14ac:dyDescent="0.3">
      <c r="A2307" s="3" t="s">
        <v>13</v>
      </c>
      <c r="B2307" s="3" t="s">
        <v>16</v>
      </c>
      <c r="C2307" s="12">
        <v>41254</v>
      </c>
      <c r="D2307" s="13">
        <v>8000</v>
      </c>
      <c r="E2307" s="3">
        <v>1</v>
      </c>
      <c r="F2307" s="3">
        <f t="shared" si="96"/>
        <v>8000</v>
      </c>
      <c r="G2307" s="3">
        <f t="shared" ref="G2307:G2370" si="97">YEAR(C2307)</f>
        <v>2012</v>
      </c>
    </row>
    <row r="2308" spans="1:7" x14ac:dyDescent="0.3">
      <c r="A2308" s="3" t="s">
        <v>13</v>
      </c>
      <c r="B2308" s="3" t="s">
        <v>16</v>
      </c>
      <c r="C2308" s="12">
        <v>41251</v>
      </c>
      <c r="D2308" s="13">
        <v>8000</v>
      </c>
      <c r="E2308" s="3">
        <v>3</v>
      </c>
      <c r="F2308" s="3">
        <f t="shared" si="96"/>
        <v>2666.6666666666665</v>
      </c>
      <c r="G2308" s="3">
        <f t="shared" si="97"/>
        <v>2012</v>
      </c>
    </row>
    <row r="2309" spans="1:7" x14ac:dyDescent="0.3">
      <c r="A2309" s="3" t="s">
        <v>13</v>
      </c>
      <c r="B2309" s="3" t="s">
        <v>16</v>
      </c>
      <c r="C2309" s="12">
        <v>41268</v>
      </c>
      <c r="D2309" s="13">
        <v>27100</v>
      </c>
      <c r="E2309" s="3">
        <v>14</v>
      </c>
      <c r="F2309" s="3">
        <f t="shared" si="96"/>
        <v>1935.7142857142858</v>
      </c>
      <c r="G2309" s="3">
        <f t="shared" si="97"/>
        <v>2012</v>
      </c>
    </row>
    <row r="2310" spans="1:7" x14ac:dyDescent="0.3">
      <c r="A2310" s="3" t="s">
        <v>13</v>
      </c>
      <c r="B2310" s="3" t="s">
        <v>16</v>
      </c>
      <c r="C2310" s="12">
        <v>41292</v>
      </c>
      <c r="D2310" s="13">
        <v>12300</v>
      </c>
      <c r="E2310" s="3">
        <v>4</v>
      </c>
      <c r="F2310" s="3">
        <f t="shared" si="96"/>
        <v>3075</v>
      </c>
      <c r="G2310" s="3">
        <f t="shared" si="97"/>
        <v>2013</v>
      </c>
    </row>
    <row r="2311" spans="1:7" x14ac:dyDescent="0.3">
      <c r="A2311" s="3" t="s">
        <v>13</v>
      </c>
      <c r="B2311" s="3" t="s">
        <v>16</v>
      </c>
      <c r="C2311" s="12">
        <v>41286</v>
      </c>
      <c r="D2311" s="13">
        <v>2000</v>
      </c>
      <c r="E2311" s="3">
        <v>1</v>
      </c>
      <c r="F2311" s="3">
        <f t="shared" si="96"/>
        <v>2000</v>
      </c>
      <c r="G2311" s="3">
        <f t="shared" si="97"/>
        <v>2013</v>
      </c>
    </row>
    <row r="2312" spans="1:7" x14ac:dyDescent="0.3">
      <c r="A2312" s="3" t="s">
        <v>13</v>
      </c>
      <c r="B2312" s="3" t="s">
        <v>16</v>
      </c>
      <c r="C2312" s="12">
        <v>41296</v>
      </c>
      <c r="D2312" s="13">
        <v>7000</v>
      </c>
      <c r="E2312" s="3">
        <v>3</v>
      </c>
      <c r="F2312" s="3">
        <f t="shared" si="96"/>
        <v>2333.3333333333335</v>
      </c>
      <c r="G2312" s="3">
        <f t="shared" si="97"/>
        <v>2013</v>
      </c>
    </row>
    <row r="2313" spans="1:7" x14ac:dyDescent="0.3">
      <c r="A2313" s="3" t="s">
        <v>13</v>
      </c>
      <c r="B2313" s="3" t="s">
        <v>16</v>
      </c>
      <c r="C2313" s="12">
        <v>41299</v>
      </c>
      <c r="D2313" s="13">
        <v>15000</v>
      </c>
      <c r="E2313" s="3">
        <v>6</v>
      </c>
      <c r="F2313" s="3">
        <f t="shared" si="96"/>
        <v>2500</v>
      </c>
      <c r="G2313" s="3">
        <f t="shared" si="97"/>
        <v>2013</v>
      </c>
    </row>
    <row r="2314" spans="1:7" x14ac:dyDescent="0.3">
      <c r="A2314" s="3" t="s">
        <v>13</v>
      </c>
      <c r="B2314" s="3" t="s">
        <v>16</v>
      </c>
      <c r="C2314" s="12">
        <v>41288</v>
      </c>
      <c r="D2314" s="13">
        <v>22700</v>
      </c>
      <c r="E2314" s="3">
        <v>8</v>
      </c>
      <c r="F2314" s="3">
        <f t="shared" si="96"/>
        <v>2837.5</v>
      </c>
      <c r="G2314" s="3">
        <f t="shared" si="97"/>
        <v>2013</v>
      </c>
    </row>
    <row r="2315" spans="1:7" x14ac:dyDescent="0.3">
      <c r="A2315" s="3" t="s">
        <v>13</v>
      </c>
      <c r="B2315" s="3" t="s">
        <v>16</v>
      </c>
      <c r="C2315" s="12">
        <v>41282</v>
      </c>
      <c r="D2315" s="13">
        <v>2500</v>
      </c>
      <c r="E2315" s="3">
        <v>1</v>
      </c>
      <c r="F2315" s="3">
        <f t="shared" si="96"/>
        <v>2500</v>
      </c>
      <c r="G2315" s="3">
        <f t="shared" si="97"/>
        <v>2013</v>
      </c>
    </row>
    <row r="2316" spans="1:7" x14ac:dyDescent="0.3">
      <c r="A2316" s="3" t="s">
        <v>13</v>
      </c>
      <c r="B2316" s="3" t="s">
        <v>16</v>
      </c>
      <c r="C2316" s="12">
        <v>41295</v>
      </c>
      <c r="D2316" s="13">
        <v>26300</v>
      </c>
      <c r="E2316" s="3">
        <v>9</v>
      </c>
      <c r="F2316" s="3">
        <f t="shared" si="96"/>
        <v>2922.2222222222222</v>
      </c>
      <c r="G2316" s="3">
        <f t="shared" si="97"/>
        <v>2013</v>
      </c>
    </row>
    <row r="2317" spans="1:7" x14ac:dyDescent="0.3">
      <c r="A2317" s="3" t="s">
        <v>13</v>
      </c>
      <c r="B2317" s="3" t="s">
        <v>16</v>
      </c>
      <c r="C2317" s="12">
        <v>41301</v>
      </c>
      <c r="D2317" s="13">
        <v>27800</v>
      </c>
      <c r="E2317" s="3">
        <v>7</v>
      </c>
      <c r="F2317" s="3">
        <f t="shared" si="96"/>
        <v>3971.4285714285716</v>
      </c>
      <c r="G2317" s="3">
        <f t="shared" si="97"/>
        <v>2013</v>
      </c>
    </row>
    <row r="2318" spans="1:7" x14ac:dyDescent="0.3">
      <c r="A2318" s="3" t="s">
        <v>13</v>
      </c>
      <c r="B2318" s="3" t="s">
        <v>16</v>
      </c>
      <c r="C2318" s="12">
        <v>41285</v>
      </c>
      <c r="D2318" s="13">
        <v>9300</v>
      </c>
      <c r="E2318" s="3">
        <v>5</v>
      </c>
      <c r="F2318" s="3">
        <f t="shared" si="96"/>
        <v>1860</v>
      </c>
      <c r="G2318" s="3">
        <f t="shared" si="97"/>
        <v>2013</v>
      </c>
    </row>
    <row r="2319" spans="1:7" x14ac:dyDescent="0.3">
      <c r="A2319" s="3" t="s">
        <v>13</v>
      </c>
      <c r="B2319" s="3" t="s">
        <v>16</v>
      </c>
      <c r="C2319" s="12">
        <v>41287</v>
      </c>
      <c r="D2319" s="13">
        <v>4000</v>
      </c>
      <c r="E2319" s="3">
        <v>2</v>
      </c>
      <c r="F2319" s="3">
        <f t="shared" si="96"/>
        <v>2000</v>
      </c>
      <c r="G2319" s="3">
        <f t="shared" si="97"/>
        <v>2013</v>
      </c>
    </row>
    <row r="2320" spans="1:7" x14ac:dyDescent="0.3">
      <c r="A2320" s="3" t="s">
        <v>13</v>
      </c>
      <c r="B2320" s="3" t="s">
        <v>16</v>
      </c>
      <c r="C2320" s="12">
        <v>41300</v>
      </c>
      <c r="D2320" s="13">
        <v>6000</v>
      </c>
      <c r="E2320" s="3">
        <v>3</v>
      </c>
      <c r="F2320" s="3">
        <f t="shared" si="96"/>
        <v>2000</v>
      </c>
      <c r="G2320" s="3">
        <f t="shared" si="97"/>
        <v>2013</v>
      </c>
    </row>
    <row r="2321" spans="1:7" x14ac:dyDescent="0.3">
      <c r="A2321" s="3" t="s">
        <v>13</v>
      </c>
      <c r="B2321" s="3" t="s">
        <v>16</v>
      </c>
      <c r="C2321" s="12">
        <v>41280</v>
      </c>
      <c r="D2321" s="13">
        <v>3000</v>
      </c>
      <c r="E2321" s="3">
        <v>1</v>
      </c>
      <c r="F2321" s="3">
        <f t="shared" si="96"/>
        <v>3000</v>
      </c>
      <c r="G2321" s="3">
        <f t="shared" si="97"/>
        <v>2013</v>
      </c>
    </row>
    <row r="2322" spans="1:7" x14ac:dyDescent="0.3">
      <c r="A2322" s="3" t="s">
        <v>13</v>
      </c>
      <c r="B2322" s="3" t="s">
        <v>17</v>
      </c>
      <c r="C2322" s="12">
        <v>40882</v>
      </c>
      <c r="D2322" s="13">
        <v>1500</v>
      </c>
      <c r="E2322" s="3">
        <v>1</v>
      </c>
      <c r="F2322" s="3">
        <f t="shared" si="96"/>
        <v>1500</v>
      </c>
      <c r="G2322" s="3">
        <f t="shared" si="97"/>
        <v>2011</v>
      </c>
    </row>
    <row r="2323" spans="1:7" x14ac:dyDescent="0.3">
      <c r="A2323" s="3" t="s">
        <v>13</v>
      </c>
      <c r="B2323" s="3" t="s">
        <v>17</v>
      </c>
      <c r="C2323" s="12">
        <v>40885</v>
      </c>
      <c r="D2323" s="13">
        <v>18500</v>
      </c>
      <c r="E2323" s="3">
        <v>3</v>
      </c>
      <c r="F2323" s="3">
        <f t="shared" si="96"/>
        <v>6166.666666666667</v>
      </c>
      <c r="G2323" s="3">
        <f t="shared" si="97"/>
        <v>2011</v>
      </c>
    </row>
    <row r="2324" spans="1:7" x14ac:dyDescent="0.3">
      <c r="A2324" s="3" t="s">
        <v>13</v>
      </c>
      <c r="B2324" s="3" t="s">
        <v>17</v>
      </c>
      <c r="C2324" s="12">
        <v>40886</v>
      </c>
      <c r="D2324" s="13">
        <v>2000</v>
      </c>
      <c r="E2324" s="3">
        <v>1</v>
      </c>
      <c r="F2324" s="3">
        <f t="shared" si="96"/>
        <v>2000</v>
      </c>
      <c r="G2324" s="3">
        <f t="shared" si="97"/>
        <v>2011</v>
      </c>
    </row>
    <row r="2325" spans="1:7" x14ac:dyDescent="0.3">
      <c r="A2325" s="3" t="s">
        <v>13</v>
      </c>
      <c r="B2325" s="3" t="s">
        <v>17</v>
      </c>
      <c r="C2325" s="12">
        <v>40887</v>
      </c>
      <c r="D2325" s="13">
        <v>9200</v>
      </c>
      <c r="E2325" s="3">
        <v>7</v>
      </c>
      <c r="F2325" s="3">
        <f t="shared" si="96"/>
        <v>1314.2857142857142</v>
      </c>
      <c r="G2325" s="3">
        <f t="shared" si="97"/>
        <v>2011</v>
      </c>
    </row>
    <row r="2326" spans="1:7" x14ac:dyDescent="0.3">
      <c r="A2326" s="3" t="s">
        <v>13</v>
      </c>
      <c r="B2326" s="3" t="s">
        <v>17</v>
      </c>
      <c r="C2326" s="12">
        <v>40889</v>
      </c>
      <c r="D2326" s="13">
        <v>800</v>
      </c>
      <c r="E2326" s="3">
        <v>1</v>
      </c>
      <c r="F2326" s="3">
        <f t="shared" si="96"/>
        <v>800</v>
      </c>
      <c r="G2326" s="3">
        <f t="shared" si="97"/>
        <v>2011</v>
      </c>
    </row>
    <row r="2327" spans="1:7" x14ac:dyDescent="0.3">
      <c r="A2327" s="3" t="s">
        <v>13</v>
      </c>
      <c r="B2327" s="3" t="s">
        <v>17</v>
      </c>
      <c r="C2327" s="12">
        <v>40892</v>
      </c>
      <c r="D2327" s="13">
        <v>1000</v>
      </c>
      <c r="E2327" s="3">
        <v>1</v>
      </c>
      <c r="F2327" s="3">
        <f t="shared" si="96"/>
        <v>1000</v>
      </c>
      <c r="G2327" s="3">
        <f t="shared" si="97"/>
        <v>2011</v>
      </c>
    </row>
    <row r="2328" spans="1:7" x14ac:dyDescent="0.3">
      <c r="A2328" s="3" t="s">
        <v>13</v>
      </c>
      <c r="B2328" s="3" t="s">
        <v>17</v>
      </c>
      <c r="C2328" s="12">
        <v>40895</v>
      </c>
      <c r="D2328" s="13">
        <v>1500</v>
      </c>
      <c r="E2328" s="3">
        <v>1</v>
      </c>
      <c r="F2328" s="3">
        <f t="shared" si="96"/>
        <v>1500</v>
      </c>
      <c r="G2328" s="3">
        <f t="shared" si="97"/>
        <v>2011</v>
      </c>
    </row>
    <row r="2329" spans="1:7" x14ac:dyDescent="0.3">
      <c r="A2329" s="3" t="s">
        <v>13</v>
      </c>
      <c r="B2329" s="3" t="s">
        <v>17</v>
      </c>
      <c r="C2329" s="12">
        <v>40899</v>
      </c>
      <c r="D2329" s="13">
        <v>2500</v>
      </c>
      <c r="E2329" s="3">
        <v>2</v>
      </c>
      <c r="F2329" s="3">
        <f t="shared" si="96"/>
        <v>1250</v>
      </c>
      <c r="G2329" s="3">
        <f t="shared" si="97"/>
        <v>2011</v>
      </c>
    </row>
    <row r="2330" spans="1:7" x14ac:dyDescent="0.3">
      <c r="A2330" s="3" t="s">
        <v>13</v>
      </c>
      <c r="B2330" s="3" t="s">
        <v>17</v>
      </c>
      <c r="C2330" s="12">
        <v>40913</v>
      </c>
      <c r="D2330" s="13">
        <v>4500</v>
      </c>
      <c r="E2330" s="3">
        <v>3</v>
      </c>
      <c r="F2330" s="3">
        <f t="shared" si="96"/>
        <v>1500</v>
      </c>
      <c r="G2330" s="3">
        <f t="shared" si="97"/>
        <v>2012</v>
      </c>
    </row>
    <row r="2331" spans="1:7" x14ac:dyDescent="0.3">
      <c r="A2331" s="3" t="s">
        <v>13</v>
      </c>
      <c r="B2331" s="3" t="s">
        <v>17</v>
      </c>
      <c r="C2331" s="12">
        <v>40916</v>
      </c>
      <c r="D2331" s="13">
        <v>2100</v>
      </c>
      <c r="E2331" s="3">
        <v>2</v>
      </c>
      <c r="F2331" s="3">
        <f t="shared" si="96"/>
        <v>1050</v>
      </c>
      <c r="G2331" s="3">
        <f t="shared" si="97"/>
        <v>2012</v>
      </c>
    </row>
    <row r="2332" spans="1:7" x14ac:dyDescent="0.3">
      <c r="A2332" s="3" t="s">
        <v>13</v>
      </c>
      <c r="B2332" s="3" t="s">
        <v>17</v>
      </c>
      <c r="C2332" s="12">
        <v>40917</v>
      </c>
      <c r="D2332" s="13">
        <v>2600</v>
      </c>
      <c r="E2332" s="3">
        <v>2</v>
      </c>
      <c r="F2332" s="3">
        <f t="shared" si="96"/>
        <v>1300</v>
      </c>
      <c r="G2332" s="3">
        <f t="shared" si="97"/>
        <v>2012</v>
      </c>
    </row>
    <row r="2333" spans="1:7" x14ac:dyDescent="0.3">
      <c r="A2333" s="3" t="s">
        <v>13</v>
      </c>
      <c r="B2333" s="3" t="s">
        <v>17</v>
      </c>
      <c r="C2333" s="12">
        <v>40920</v>
      </c>
      <c r="D2333" s="13">
        <v>2500</v>
      </c>
      <c r="E2333" s="3">
        <v>2</v>
      </c>
      <c r="F2333" s="3">
        <f t="shared" si="96"/>
        <v>1250</v>
      </c>
      <c r="G2333" s="3">
        <f t="shared" si="97"/>
        <v>2012</v>
      </c>
    </row>
    <row r="2334" spans="1:7" x14ac:dyDescent="0.3">
      <c r="A2334" s="3" t="s">
        <v>13</v>
      </c>
      <c r="B2334" s="3" t="s">
        <v>17</v>
      </c>
      <c r="C2334" s="12">
        <v>40922</v>
      </c>
      <c r="D2334" s="13">
        <v>4000</v>
      </c>
      <c r="E2334" s="3">
        <v>3</v>
      </c>
      <c r="F2334" s="3">
        <f t="shared" si="96"/>
        <v>1333.3333333333333</v>
      </c>
      <c r="G2334" s="3">
        <f t="shared" si="97"/>
        <v>2012</v>
      </c>
    </row>
    <row r="2335" spans="1:7" x14ac:dyDescent="0.3">
      <c r="A2335" s="3" t="s">
        <v>13</v>
      </c>
      <c r="B2335" s="3" t="s">
        <v>17</v>
      </c>
      <c r="C2335" s="12">
        <v>40923</v>
      </c>
      <c r="D2335" s="13">
        <v>2000</v>
      </c>
      <c r="E2335" s="3">
        <v>1</v>
      </c>
      <c r="F2335" s="3">
        <f t="shared" si="96"/>
        <v>2000</v>
      </c>
      <c r="G2335" s="3">
        <f t="shared" si="97"/>
        <v>2012</v>
      </c>
    </row>
    <row r="2336" spans="1:7" x14ac:dyDescent="0.3">
      <c r="A2336" s="3" t="s">
        <v>13</v>
      </c>
      <c r="B2336" s="3" t="s">
        <v>17</v>
      </c>
      <c r="C2336" s="12">
        <v>40927</v>
      </c>
      <c r="D2336" s="13">
        <v>3700</v>
      </c>
      <c r="E2336" s="3">
        <v>3</v>
      </c>
      <c r="F2336" s="3">
        <f t="shared" si="96"/>
        <v>1233.3333333333333</v>
      </c>
      <c r="G2336" s="3">
        <f t="shared" si="97"/>
        <v>2012</v>
      </c>
    </row>
    <row r="2337" spans="1:7" x14ac:dyDescent="0.3">
      <c r="A2337" s="3" t="s">
        <v>13</v>
      </c>
      <c r="B2337" s="3" t="s">
        <v>17</v>
      </c>
      <c r="C2337" s="12">
        <v>40931</v>
      </c>
      <c r="D2337" s="13">
        <v>2000</v>
      </c>
      <c r="E2337" s="3">
        <v>2</v>
      </c>
      <c r="F2337" s="3">
        <f t="shared" si="96"/>
        <v>1000</v>
      </c>
      <c r="G2337" s="3">
        <f t="shared" si="97"/>
        <v>2012</v>
      </c>
    </row>
    <row r="2338" spans="1:7" x14ac:dyDescent="0.3">
      <c r="A2338" s="3" t="s">
        <v>13</v>
      </c>
      <c r="B2338" s="3" t="s">
        <v>17</v>
      </c>
      <c r="C2338" s="12">
        <v>40943</v>
      </c>
      <c r="D2338" s="13">
        <v>7500</v>
      </c>
      <c r="E2338" s="3">
        <v>4</v>
      </c>
      <c r="F2338" s="3">
        <f t="shared" si="96"/>
        <v>1875</v>
      </c>
      <c r="G2338" s="3">
        <f t="shared" si="97"/>
        <v>2012</v>
      </c>
    </row>
    <row r="2339" spans="1:7" x14ac:dyDescent="0.3">
      <c r="A2339" s="3" t="s">
        <v>13</v>
      </c>
      <c r="B2339" s="3" t="s">
        <v>17</v>
      </c>
      <c r="C2339" s="12">
        <v>40945</v>
      </c>
      <c r="D2339" s="13">
        <v>1500</v>
      </c>
      <c r="E2339" s="3">
        <v>1</v>
      </c>
      <c r="F2339" s="3">
        <f t="shared" si="96"/>
        <v>1500</v>
      </c>
      <c r="G2339" s="3">
        <f t="shared" si="97"/>
        <v>2012</v>
      </c>
    </row>
    <row r="2340" spans="1:7" x14ac:dyDescent="0.3">
      <c r="A2340" s="3" t="s">
        <v>13</v>
      </c>
      <c r="B2340" s="3" t="s">
        <v>17</v>
      </c>
      <c r="C2340" s="12">
        <v>40948</v>
      </c>
      <c r="D2340" s="13">
        <v>3500</v>
      </c>
      <c r="E2340" s="3">
        <v>2</v>
      </c>
      <c r="F2340" s="3">
        <f t="shared" si="96"/>
        <v>1750</v>
      </c>
      <c r="G2340" s="3">
        <f t="shared" si="97"/>
        <v>2012</v>
      </c>
    </row>
    <row r="2341" spans="1:7" x14ac:dyDescent="0.3">
      <c r="A2341" s="3" t="s">
        <v>13</v>
      </c>
      <c r="B2341" s="3" t="s">
        <v>17</v>
      </c>
      <c r="C2341" s="12">
        <v>40949</v>
      </c>
      <c r="D2341" s="13">
        <v>1500</v>
      </c>
      <c r="E2341" s="3">
        <v>1</v>
      </c>
      <c r="F2341" s="3">
        <f t="shared" si="96"/>
        <v>1500</v>
      </c>
      <c r="G2341" s="3">
        <f t="shared" si="97"/>
        <v>2012</v>
      </c>
    </row>
    <row r="2342" spans="1:7" x14ac:dyDescent="0.3">
      <c r="A2342" s="3" t="s">
        <v>13</v>
      </c>
      <c r="B2342" s="3" t="s">
        <v>17</v>
      </c>
      <c r="C2342" s="12">
        <v>40951</v>
      </c>
      <c r="D2342" s="13">
        <v>4500</v>
      </c>
      <c r="E2342" s="3">
        <v>2</v>
      </c>
      <c r="F2342" s="3">
        <f t="shared" si="96"/>
        <v>2250</v>
      </c>
      <c r="G2342" s="3">
        <f t="shared" si="97"/>
        <v>2012</v>
      </c>
    </row>
    <row r="2343" spans="1:7" x14ac:dyDescent="0.3">
      <c r="A2343" s="3" t="s">
        <v>13</v>
      </c>
      <c r="B2343" s="3" t="s">
        <v>17</v>
      </c>
      <c r="C2343" s="12">
        <v>40957</v>
      </c>
      <c r="D2343" s="13">
        <v>300</v>
      </c>
      <c r="E2343" s="3">
        <v>1</v>
      </c>
      <c r="F2343" s="3">
        <f t="shared" si="96"/>
        <v>300</v>
      </c>
      <c r="G2343" s="3">
        <f t="shared" si="97"/>
        <v>2012</v>
      </c>
    </row>
    <row r="2344" spans="1:7" x14ac:dyDescent="0.3">
      <c r="A2344" s="3" t="s">
        <v>13</v>
      </c>
      <c r="B2344" s="3" t="s">
        <v>17</v>
      </c>
      <c r="C2344" s="12">
        <v>40962</v>
      </c>
      <c r="D2344" s="13">
        <v>1000</v>
      </c>
      <c r="E2344" s="3">
        <v>1</v>
      </c>
      <c r="F2344" s="3">
        <f t="shared" si="96"/>
        <v>1000</v>
      </c>
      <c r="G2344" s="3">
        <f t="shared" si="97"/>
        <v>2012</v>
      </c>
    </row>
    <row r="2345" spans="1:7" x14ac:dyDescent="0.3">
      <c r="A2345" s="3" t="s">
        <v>13</v>
      </c>
      <c r="B2345" s="3" t="s">
        <v>17</v>
      </c>
      <c r="C2345" s="12">
        <v>40965</v>
      </c>
      <c r="D2345" s="13">
        <v>500</v>
      </c>
      <c r="E2345" s="3">
        <v>1</v>
      </c>
      <c r="F2345" s="3">
        <f t="shared" si="96"/>
        <v>500</v>
      </c>
      <c r="G2345" s="3">
        <f t="shared" si="97"/>
        <v>2012</v>
      </c>
    </row>
    <row r="2346" spans="1:7" x14ac:dyDescent="0.3">
      <c r="A2346" s="3" t="s">
        <v>13</v>
      </c>
      <c r="B2346" s="3" t="s">
        <v>17</v>
      </c>
      <c r="C2346" s="12">
        <v>40978</v>
      </c>
      <c r="D2346" s="13">
        <v>3800</v>
      </c>
      <c r="E2346" s="3">
        <v>2</v>
      </c>
      <c r="F2346" s="3">
        <f t="shared" si="96"/>
        <v>1900</v>
      </c>
      <c r="G2346" s="3">
        <f t="shared" si="97"/>
        <v>2012</v>
      </c>
    </row>
    <row r="2347" spans="1:7" x14ac:dyDescent="0.3">
      <c r="A2347" s="3" t="s">
        <v>13</v>
      </c>
      <c r="B2347" s="3" t="s">
        <v>17</v>
      </c>
      <c r="C2347" s="12">
        <v>40980</v>
      </c>
      <c r="D2347" s="13">
        <v>500</v>
      </c>
      <c r="E2347" s="3">
        <v>1</v>
      </c>
      <c r="F2347" s="3">
        <f t="shared" si="96"/>
        <v>500</v>
      </c>
      <c r="G2347" s="3">
        <f t="shared" si="97"/>
        <v>2012</v>
      </c>
    </row>
    <row r="2348" spans="1:7" x14ac:dyDescent="0.3">
      <c r="A2348" s="3" t="s">
        <v>13</v>
      </c>
      <c r="B2348" s="3" t="s">
        <v>17</v>
      </c>
      <c r="C2348" s="12">
        <v>40984</v>
      </c>
      <c r="D2348" s="13">
        <v>4500</v>
      </c>
      <c r="E2348" s="3">
        <v>2</v>
      </c>
      <c r="F2348" s="3">
        <f t="shared" si="96"/>
        <v>2250</v>
      </c>
      <c r="G2348" s="3">
        <f t="shared" si="97"/>
        <v>2012</v>
      </c>
    </row>
    <row r="2349" spans="1:7" x14ac:dyDescent="0.3">
      <c r="A2349" s="3" t="s">
        <v>13</v>
      </c>
      <c r="B2349" s="3" t="s">
        <v>17</v>
      </c>
      <c r="C2349" s="12">
        <v>40985</v>
      </c>
      <c r="D2349" s="13">
        <v>3000</v>
      </c>
      <c r="E2349" s="3">
        <v>1</v>
      </c>
      <c r="F2349" s="3">
        <f t="shared" si="96"/>
        <v>3000</v>
      </c>
      <c r="G2349" s="3">
        <f t="shared" si="97"/>
        <v>2012</v>
      </c>
    </row>
    <row r="2350" spans="1:7" x14ac:dyDescent="0.3">
      <c r="A2350" s="3" t="s">
        <v>13</v>
      </c>
      <c r="B2350" s="3" t="s">
        <v>17</v>
      </c>
      <c r="C2350" s="12">
        <v>40986</v>
      </c>
      <c r="D2350" s="13">
        <v>5000</v>
      </c>
      <c r="E2350" s="3">
        <v>2</v>
      </c>
      <c r="F2350" s="3">
        <f t="shared" si="96"/>
        <v>2500</v>
      </c>
      <c r="G2350" s="3">
        <f t="shared" si="97"/>
        <v>2012</v>
      </c>
    </row>
    <row r="2351" spans="1:7" x14ac:dyDescent="0.3">
      <c r="A2351" s="3" t="s">
        <v>13</v>
      </c>
      <c r="B2351" s="3" t="s">
        <v>17</v>
      </c>
      <c r="C2351" s="12">
        <v>40988</v>
      </c>
      <c r="D2351" s="13">
        <v>2000</v>
      </c>
      <c r="E2351" s="3">
        <v>2</v>
      </c>
      <c r="F2351" s="3">
        <f t="shared" si="96"/>
        <v>1000</v>
      </c>
      <c r="G2351" s="3">
        <f t="shared" si="97"/>
        <v>2012</v>
      </c>
    </row>
    <row r="2352" spans="1:7" x14ac:dyDescent="0.3">
      <c r="A2352" s="3" t="s">
        <v>13</v>
      </c>
      <c r="B2352" s="3" t="s">
        <v>17</v>
      </c>
      <c r="C2352" s="12">
        <v>40994</v>
      </c>
      <c r="D2352" s="13">
        <v>2000</v>
      </c>
      <c r="E2352" s="3">
        <v>1</v>
      </c>
      <c r="F2352" s="3">
        <f t="shared" si="96"/>
        <v>2000</v>
      </c>
      <c r="G2352" s="3">
        <f t="shared" si="97"/>
        <v>2012</v>
      </c>
    </row>
    <row r="2353" spans="1:7" x14ac:dyDescent="0.3">
      <c r="A2353" s="3" t="s">
        <v>13</v>
      </c>
      <c r="B2353" s="3" t="s">
        <v>17</v>
      </c>
      <c r="C2353" s="12">
        <v>41009</v>
      </c>
      <c r="D2353" s="13">
        <v>950</v>
      </c>
      <c r="E2353" s="3">
        <v>1</v>
      </c>
      <c r="F2353" s="3">
        <f t="shared" si="96"/>
        <v>950</v>
      </c>
      <c r="G2353" s="3">
        <f t="shared" si="97"/>
        <v>2012</v>
      </c>
    </row>
    <row r="2354" spans="1:7" x14ac:dyDescent="0.3">
      <c r="A2354" s="3" t="s">
        <v>13</v>
      </c>
      <c r="B2354" s="3" t="s">
        <v>17</v>
      </c>
      <c r="C2354" s="12">
        <v>41013</v>
      </c>
      <c r="D2354" s="13">
        <v>2000</v>
      </c>
      <c r="E2354" s="3">
        <v>2</v>
      </c>
      <c r="F2354" s="3">
        <f t="shared" si="96"/>
        <v>1000</v>
      </c>
      <c r="G2354" s="3">
        <f t="shared" si="97"/>
        <v>2012</v>
      </c>
    </row>
    <row r="2355" spans="1:7" x14ac:dyDescent="0.3">
      <c r="A2355" s="3" t="s">
        <v>13</v>
      </c>
      <c r="B2355" s="3" t="s">
        <v>17</v>
      </c>
      <c r="C2355" s="12">
        <v>41014</v>
      </c>
      <c r="D2355" s="13">
        <v>3000</v>
      </c>
      <c r="E2355" s="3">
        <v>1</v>
      </c>
      <c r="F2355" s="3">
        <f t="shared" si="96"/>
        <v>3000</v>
      </c>
      <c r="G2355" s="3">
        <f t="shared" si="97"/>
        <v>2012</v>
      </c>
    </row>
    <row r="2356" spans="1:7" x14ac:dyDescent="0.3">
      <c r="A2356" s="3" t="s">
        <v>13</v>
      </c>
      <c r="B2356" s="3" t="s">
        <v>17</v>
      </c>
      <c r="C2356" s="12">
        <v>41020</v>
      </c>
      <c r="D2356" s="13">
        <v>2000</v>
      </c>
      <c r="E2356" s="3">
        <v>1</v>
      </c>
      <c r="F2356" s="3">
        <f t="shared" si="96"/>
        <v>2000</v>
      </c>
      <c r="G2356" s="3">
        <f t="shared" si="97"/>
        <v>2012</v>
      </c>
    </row>
    <row r="2357" spans="1:7" x14ac:dyDescent="0.3">
      <c r="A2357" s="3" t="s">
        <v>13</v>
      </c>
      <c r="B2357" s="3" t="s">
        <v>17</v>
      </c>
      <c r="C2357" s="12">
        <v>41026</v>
      </c>
      <c r="D2357" s="13">
        <v>2000</v>
      </c>
      <c r="E2357" s="3">
        <v>2</v>
      </c>
      <c r="F2357" s="3">
        <f t="shared" si="96"/>
        <v>1000</v>
      </c>
      <c r="G2357" s="3">
        <f t="shared" si="97"/>
        <v>2012</v>
      </c>
    </row>
    <row r="2358" spans="1:7" x14ac:dyDescent="0.3">
      <c r="A2358" s="3" t="s">
        <v>13</v>
      </c>
      <c r="B2358" s="3" t="s">
        <v>17</v>
      </c>
      <c r="C2358" s="12">
        <v>41035</v>
      </c>
      <c r="D2358" s="13">
        <v>500</v>
      </c>
      <c r="E2358" s="3">
        <v>1</v>
      </c>
      <c r="F2358" s="3">
        <f t="shared" si="96"/>
        <v>500</v>
      </c>
      <c r="G2358" s="3">
        <f t="shared" si="97"/>
        <v>2012</v>
      </c>
    </row>
    <row r="2359" spans="1:7" x14ac:dyDescent="0.3">
      <c r="A2359" s="3" t="s">
        <v>13</v>
      </c>
      <c r="B2359" s="3" t="s">
        <v>17</v>
      </c>
      <c r="C2359" s="12">
        <v>41043</v>
      </c>
      <c r="D2359" s="13">
        <v>1000</v>
      </c>
      <c r="E2359" s="3">
        <v>1</v>
      </c>
      <c r="F2359" s="3">
        <f t="shared" si="96"/>
        <v>1000</v>
      </c>
      <c r="G2359" s="3">
        <f t="shared" si="97"/>
        <v>2012</v>
      </c>
    </row>
    <row r="2360" spans="1:7" x14ac:dyDescent="0.3">
      <c r="A2360" s="3" t="s">
        <v>13</v>
      </c>
      <c r="B2360" s="3" t="s">
        <v>17</v>
      </c>
      <c r="C2360" s="12">
        <v>41047</v>
      </c>
      <c r="D2360" s="13">
        <v>1000</v>
      </c>
      <c r="E2360" s="3">
        <v>1</v>
      </c>
      <c r="F2360" s="3">
        <f t="shared" si="96"/>
        <v>1000</v>
      </c>
      <c r="G2360" s="3">
        <f t="shared" si="97"/>
        <v>2012</v>
      </c>
    </row>
    <row r="2361" spans="1:7" x14ac:dyDescent="0.3">
      <c r="A2361" s="3" t="s">
        <v>13</v>
      </c>
      <c r="B2361" s="3" t="s">
        <v>17</v>
      </c>
      <c r="C2361" s="12">
        <v>41068</v>
      </c>
      <c r="D2361" s="13">
        <v>3500</v>
      </c>
      <c r="E2361" s="3">
        <v>2</v>
      </c>
      <c r="F2361" s="3">
        <f t="shared" si="96"/>
        <v>1750</v>
      </c>
      <c r="G2361" s="3">
        <f t="shared" si="97"/>
        <v>2012</v>
      </c>
    </row>
    <row r="2362" spans="1:7" x14ac:dyDescent="0.3">
      <c r="A2362" s="3" t="s">
        <v>13</v>
      </c>
      <c r="B2362" s="3" t="s">
        <v>17</v>
      </c>
      <c r="C2362" s="12">
        <v>41075</v>
      </c>
      <c r="D2362" s="13">
        <v>2000</v>
      </c>
      <c r="E2362" s="3">
        <v>1</v>
      </c>
      <c r="F2362" s="3">
        <f t="shared" si="96"/>
        <v>2000</v>
      </c>
      <c r="G2362" s="3">
        <f t="shared" si="97"/>
        <v>2012</v>
      </c>
    </row>
    <row r="2363" spans="1:7" x14ac:dyDescent="0.3">
      <c r="A2363" s="3" t="s">
        <v>13</v>
      </c>
      <c r="B2363" s="3" t="s">
        <v>17</v>
      </c>
      <c r="C2363" s="12">
        <v>41078</v>
      </c>
      <c r="D2363" s="13">
        <v>800</v>
      </c>
      <c r="E2363" s="3">
        <v>1</v>
      </c>
      <c r="F2363" s="3">
        <f t="shared" si="96"/>
        <v>800</v>
      </c>
      <c r="G2363" s="3">
        <f t="shared" si="97"/>
        <v>2012</v>
      </c>
    </row>
    <row r="2364" spans="1:7" x14ac:dyDescent="0.3">
      <c r="A2364" s="3" t="s">
        <v>13</v>
      </c>
      <c r="B2364" s="3" t="s">
        <v>17</v>
      </c>
      <c r="C2364" s="12">
        <v>41084</v>
      </c>
      <c r="D2364" s="13">
        <v>1000</v>
      </c>
      <c r="E2364" s="3">
        <v>1</v>
      </c>
      <c r="F2364" s="3">
        <f t="shared" si="96"/>
        <v>1000</v>
      </c>
      <c r="G2364" s="3">
        <f t="shared" si="97"/>
        <v>2012</v>
      </c>
    </row>
    <row r="2365" spans="1:7" x14ac:dyDescent="0.3">
      <c r="A2365" s="3" t="s">
        <v>13</v>
      </c>
      <c r="B2365" s="3" t="s">
        <v>17</v>
      </c>
      <c r="C2365" s="12">
        <v>41085</v>
      </c>
      <c r="D2365" s="13">
        <v>2000</v>
      </c>
      <c r="E2365" s="3">
        <v>1</v>
      </c>
      <c r="F2365" s="3">
        <f t="shared" si="96"/>
        <v>2000</v>
      </c>
      <c r="G2365" s="3">
        <f t="shared" si="97"/>
        <v>2012</v>
      </c>
    </row>
    <row r="2366" spans="1:7" x14ac:dyDescent="0.3">
      <c r="A2366" s="3" t="s">
        <v>13</v>
      </c>
      <c r="B2366" s="3" t="s">
        <v>17</v>
      </c>
      <c r="C2366" s="12">
        <v>41090</v>
      </c>
      <c r="D2366" s="13">
        <v>1500</v>
      </c>
      <c r="E2366" s="3">
        <v>1</v>
      </c>
      <c r="F2366" s="3">
        <f t="shared" si="96"/>
        <v>1500</v>
      </c>
      <c r="G2366" s="3">
        <f t="shared" si="97"/>
        <v>2012</v>
      </c>
    </row>
    <row r="2367" spans="1:7" x14ac:dyDescent="0.3">
      <c r="A2367" s="3" t="s">
        <v>13</v>
      </c>
      <c r="B2367" s="3" t="s">
        <v>17</v>
      </c>
      <c r="C2367" s="12">
        <v>41110</v>
      </c>
      <c r="D2367" s="13">
        <v>4500</v>
      </c>
      <c r="E2367" s="3">
        <v>3</v>
      </c>
      <c r="F2367" s="3">
        <f t="shared" si="96"/>
        <v>1500</v>
      </c>
      <c r="G2367" s="3">
        <f t="shared" si="97"/>
        <v>2012</v>
      </c>
    </row>
    <row r="2368" spans="1:7" x14ac:dyDescent="0.3">
      <c r="A2368" s="3" t="s">
        <v>13</v>
      </c>
      <c r="B2368" s="3" t="s">
        <v>17</v>
      </c>
      <c r="C2368" s="12">
        <v>41112</v>
      </c>
      <c r="D2368" s="13">
        <v>2000</v>
      </c>
      <c r="E2368" s="3">
        <v>1</v>
      </c>
      <c r="F2368" s="3">
        <f t="shared" si="96"/>
        <v>2000</v>
      </c>
      <c r="G2368" s="3">
        <f t="shared" si="97"/>
        <v>2012</v>
      </c>
    </row>
    <row r="2369" spans="1:7" x14ac:dyDescent="0.3">
      <c r="A2369" s="3" t="s">
        <v>13</v>
      </c>
      <c r="B2369" s="3" t="s">
        <v>17</v>
      </c>
      <c r="C2369" s="12">
        <v>41114</v>
      </c>
      <c r="D2369" s="13">
        <v>2300</v>
      </c>
      <c r="E2369" s="3">
        <v>2</v>
      </c>
      <c r="F2369" s="3">
        <f t="shared" si="96"/>
        <v>1150</v>
      </c>
      <c r="G2369" s="3">
        <f t="shared" si="97"/>
        <v>2012</v>
      </c>
    </row>
    <row r="2370" spans="1:7" x14ac:dyDescent="0.3">
      <c r="A2370" s="3" t="s">
        <v>13</v>
      </c>
      <c r="B2370" s="3" t="s">
        <v>17</v>
      </c>
      <c r="C2370" s="12">
        <v>41117</v>
      </c>
      <c r="D2370" s="13">
        <v>3000</v>
      </c>
      <c r="E2370" s="3">
        <v>2</v>
      </c>
      <c r="F2370" s="3">
        <f t="shared" ref="F2370:F2433" si="98">D2370/E2370</f>
        <v>1500</v>
      </c>
      <c r="G2370" s="3">
        <f t="shared" si="97"/>
        <v>2012</v>
      </c>
    </row>
    <row r="2371" spans="1:7" x14ac:dyDescent="0.3">
      <c r="A2371" s="3" t="s">
        <v>13</v>
      </c>
      <c r="B2371" s="3" t="s">
        <v>17</v>
      </c>
      <c r="C2371" s="12">
        <v>41125</v>
      </c>
      <c r="D2371" s="13">
        <v>6500</v>
      </c>
      <c r="E2371" s="3">
        <v>4</v>
      </c>
      <c r="F2371" s="3">
        <f t="shared" si="98"/>
        <v>1625</v>
      </c>
      <c r="G2371" s="3">
        <f t="shared" ref="G2371:G2434" si="99">YEAR(C2371)</f>
        <v>2012</v>
      </c>
    </row>
    <row r="2372" spans="1:7" x14ac:dyDescent="0.3">
      <c r="A2372" s="3" t="s">
        <v>13</v>
      </c>
      <c r="B2372" s="3" t="s">
        <v>17</v>
      </c>
      <c r="C2372" s="12">
        <v>41127</v>
      </c>
      <c r="D2372" s="13">
        <v>4300</v>
      </c>
      <c r="E2372" s="3">
        <v>4</v>
      </c>
      <c r="F2372" s="3">
        <f t="shared" si="98"/>
        <v>1075</v>
      </c>
      <c r="G2372" s="3">
        <f t="shared" si="99"/>
        <v>2012</v>
      </c>
    </row>
    <row r="2373" spans="1:7" x14ac:dyDescent="0.3">
      <c r="A2373" s="3" t="s">
        <v>13</v>
      </c>
      <c r="B2373" s="3" t="s">
        <v>17</v>
      </c>
      <c r="C2373" s="12">
        <v>41131</v>
      </c>
      <c r="D2373" s="13">
        <v>5500</v>
      </c>
      <c r="E2373" s="3">
        <v>4</v>
      </c>
      <c r="F2373" s="3">
        <f t="shared" si="98"/>
        <v>1375</v>
      </c>
      <c r="G2373" s="3">
        <f t="shared" si="99"/>
        <v>2012</v>
      </c>
    </row>
    <row r="2374" spans="1:7" x14ac:dyDescent="0.3">
      <c r="A2374" s="3" t="s">
        <v>13</v>
      </c>
      <c r="B2374" s="3" t="s">
        <v>17</v>
      </c>
      <c r="C2374" s="12">
        <v>41133</v>
      </c>
      <c r="D2374" s="13">
        <v>2700</v>
      </c>
      <c r="E2374" s="3">
        <v>2</v>
      </c>
      <c r="F2374" s="3">
        <f t="shared" si="98"/>
        <v>1350</v>
      </c>
      <c r="G2374" s="3">
        <f t="shared" si="99"/>
        <v>2012</v>
      </c>
    </row>
    <row r="2375" spans="1:7" x14ac:dyDescent="0.3">
      <c r="A2375" s="3" t="s">
        <v>13</v>
      </c>
      <c r="B2375" s="3" t="s">
        <v>17</v>
      </c>
      <c r="C2375" s="12">
        <v>41135</v>
      </c>
      <c r="D2375" s="13">
        <v>3500</v>
      </c>
      <c r="E2375" s="3">
        <v>2</v>
      </c>
      <c r="F2375" s="3">
        <f t="shared" si="98"/>
        <v>1750</v>
      </c>
      <c r="G2375" s="3">
        <f t="shared" si="99"/>
        <v>2012</v>
      </c>
    </row>
    <row r="2376" spans="1:7" x14ac:dyDescent="0.3">
      <c r="A2376" s="3" t="s">
        <v>13</v>
      </c>
      <c r="B2376" s="3" t="s">
        <v>17</v>
      </c>
      <c r="C2376" s="12">
        <v>41142</v>
      </c>
      <c r="D2376" s="13">
        <v>5000</v>
      </c>
      <c r="E2376" s="3">
        <v>2</v>
      </c>
      <c r="F2376" s="3">
        <f t="shared" si="98"/>
        <v>2500</v>
      </c>
      <c r="G2376" s="3">
        <f t="shared" si="99"/>
        <v>2012</v>
      </c>
    </row>
    <row r="2377" spans="1:7" x14ac:dyDescent="0.3">
      <c r="A2377" s="3" t="s">
        <v>13</v>
      </c>
      <c r="B2377" s="3" t="s">
        <v>17</v>
      </c>
      <c r="C2377" s="12">
        <v>41145</v>
      </c>
      <c r="D2377" s="13">
        <v>2000</v>
      </c>
      <c r="E2377" s="3">
        <v>1</v>
      </c>
      <c r="F2377" s="3">
        <f t="shared" si="98"/>
        <v>2000</v>
      </c>
      <c r="G2377" s="3">
        <f t="shared" si="99"/>
        <v>2012</v>
      </c>
    </row>
    <row r="2378" spans="1:7" x14ac:dyDescent="0.3">
      <c r="A2378" s="3" t="s">
        <v>13</v>
      </c>
      <c r="B2378" s="3" t="s">
        <v>17</v>
      </c>
      <c r="C2378" s="12">
        <v>41147</v>
      </c>
      <c r="D2378" s="13">
        <v>2000</v>
      </c>
      <c r="E2378" s="3">
        <v>2</v>
      </c>
      <c r="F2378" s="3">
        <f t="shared" si="98"/>
        <v>1000</v>
      </c>
      <c r="G2378" s="3">
        <f t="shared" si="99"/>
        <v>2012</v>
      </c>
    </row>
    <row r="2379" spans="1:7" x14ac:dyDescent="0.3">
      <c r="A2379" s="3" t="s">
        <v>13</v>
      </c>
      <c r="B2379" s="3" t="s">
        <v>17</v>
      </c>
      <c r="C2379" s="12">
        <v>41159</v>
      </c>
      <c r="D2379" s="13">
        <v>3000</v>
      </c>
      <c r="E2379" s="3">
        <v>3</v>
      </c>
      <c r="F2379" s="3">
        <f t="shared" si="98"/>
        <v>1000</v>
      </c>
      <c r="G2379" s="3">
        <f t="shared" si="99"/>
        <v>2012</v>
      </c>
    </row>
    <row r="2380" spans="1:7" x14ac:dyDescent="0.3">
      <c r="A2380" s="3" t="s">
        <v>13</v>
      </c>
      <c r="B2380" s="3" t="s">
        <v>17</v>
      </c>
      <c r="C2380" s="12">
        <v>41160</v>
      </c>
      <c r="D2380" s="13">
        <v>500</v>
      </c>
      <c r="E2380" s="3">
        <v>1</v>
      </c>
      <c r="F2380" s="3">
        <f t="shared" si="98"/>
        <v>500</v>
      </c>
      <c r="G2380" s="3">
        <f t="shared" si="99"/>
        <v>2012</v>
      </c>
    </row>
    <row r="2381" spans="1:7" x14ac:dyDescent="0.3">
      <c r="A2381" s="3" t="s">
        <v>13</v>
      </c>
      <c r="B2381" s="3" t="s">
        <v>17</v>
      </c>
      <c r="C2381" s="12">
        <v>41162</v>
      </c>
      <c r="D2381" s="13">
        <v>4100</v>
      </c>
      <c r="E2381" s="3">
        <v>2</v>
      </c>
      <c r="F2381" s="3">
        <f t="shared" si="98"/>
        <v>2050</v>
      </c>
      <c r="G2381" s="3">
        <f t="shared" si="99"/>
        <v>2012</v>
      </c>
    </row>
    <row r="2382" spans="1:7" x14ac:dyDescent="0.3">
      <c r="A2382" s="3" t="s">
        <v>13</v>
      </c>
      <c r="B2382" s="3" t="s">
        <v>17</v>
      </c>
      <c r="C2382" s="12">
        <v>41166</v>
      </c>
      <c r="D2382" s="13">
        <v>4000</v>
      </c>
      <c r="E2382" s="3">
        <v>2</v>
      </c>
      <c r="F2382" s="3">
        <f t="shared" si="98"/>
        <v>2000</v>
      </c>
      <c r="G2382" s="3">
        <f t="shared" si="99"/>
        <v>2012</v>
      </c>
    </row>
    <row r="2383" spans="1:7" x14ac:dyDescent="0.3">
      <c r="A2383" s="3" t="s">
        <v>13</v>
      </c>
      <c r="B2383" s="3" t="s">
        <v>17</v>
      </c>
      <c r="C2383" s="12">
        <v>41170</v>
      </c>
      <c r="D2383" s="13">
        <v>6600</v>
      </c>
      <c r="E2383" s="3">
        <v>6</v>
      </c>
      <c r="F2383" s="3">
        <f t="shared" si="98"/>
        <v>1100</v>
      </c>
      <c r="G2383" s="3">
        <f t="shared" si="99"/>
        <v>2012</v>
      </c>
    </row>
    <row r="2384" spans="1:7" x14ac:dyDescent="0.3">
      <c r="A2384" s="3" t="s">
        <v>13</v>
      </c>
      <c r="B2384" s="3" t="s">
        <v>17</v>
      </c>
      <c r="C2384" s="12">
        <v>41173</v>
      </c>
      <c r="D2384" s="13">
        <v>2000</v>
      </c>
      <c r="E2384" s="3">
        <v>2</v>
      </c>
      <c r="F2384" s="3">
        <f t="shared" si="98"/>
        <v>1000</v>
      </c>
      <c r="G2384" s="3">
        <f t="shared" si="99"/>
        <v>2012</v>
      </c>
    </row>
    <row r="2385" spans="1:7" x14ac:dyDescent="0.3">
      <c r="A2385" s="3" t="s">
        <v>13</v>
      </c>
      <c r="B2385" s="3" t="s">
        <v>17</v>
      </c>
      <c r="C2385" s="12">
        <v>41177</v>
      </c>
      <c r="D2385" s="13">
        <v>4950</v>
      </c>
      <c r="E2385" s="3">
        <v>3</v>
      </c>
      <c r="F2385" s="3">
        <f t="shared" si="98"/>
        <v>1650</v>
      </c>
      <c r="G2385" s="3">
        <f t="shared" si="99"/>
        <v>2012</v>
      </c>
    </row>
    <row r="2386" spans="1:7" x14ac:dyDescent="0.3">
      <c r="A2386" s="3" t="s">
        <v>13</v>
      </c>
      <c r="B2386" s="3" t="s">
        <v>17</v>
      </c>
      <c r="C2386" s="12">
        <v>41187</v>
      </c>
      <c r="D2386" s="13">
        <v>7000</v>
      </c>
      <c r="E2386" s="3">
        <v>4</v>
      </c>
      <c r="F2386" s="3">
        <f t="shared" si="98"/>
        <v>1750</v>
      </c>
      <c r="G2386" s="3">
        <f t="shared" si="99"/>
        <v>2012</v>
      </c>
    </row>
    <row r="2387" spans="1:7" x14ac:dyDescent="0.3">
      <c r="A2387" s="3" t="s">
        <v>13</v>
      </c>
      <c r="B2387" s="3" t="s">
        <v>17</v>
      </c>
      <c r="C2387" s="12">
        <v>41188</v>
      </c>
      <c r="D2387" s="13">
        <v>7100</v>
      </c>
      <c r="E2387" s="3">
        <v>4</v>
      </c>
      <c r="F2387" s="3">
        <f t="shared" si="98"/>
        <v>1775</v>
      </c>
      <c r="G2387" s="3">
        <f t="shared" si="99"/>
        <v>2012</v>
      </c>
    </row>
    <row r="2388" spans="1:7" x14ac:dyDescent="0.3">
      <c r="A2388" s="3" t="s">
        <v>13</v>
      </c>
      <c r="B2388" s="3" t="s">
        <v>17</v>
      </c>
      <c r="C2388" s="12">
        <v>41190</v>
      </c>
      <c r="D2388" s="13">
        <v>5300</v>
      </c>
      <c r="E2388" s="3">
        <v>4</v>
      </c>
      <c r="F2388" s="3">
        <f t="shared" si="98"/>
        <v>1325</v>
      </c>
      <c r="G2388" s="3">
        <f t="shared" si="99"/>
        <v>2012</v>
      </c>
    </row>
    <row r="2389" spans="1:7" x14ac:dyDescent="0.3">
      <c r="A2389" s="3" t="s">
        <v>13</v>
      </c>
      <c r="B2389" s="3" t="s">
        <v>17</v>
      </c>
      <c r="C2389" s="12">
        <v>41194</v>
      </c>
      <c r="D2389" s="13">
        <v>1000</v>
      </c>
      <c r="E2389" s="3">
        <v>1</v>
      </c>
      <c r="F2389" s="3">
        <f t="shared" si="98"/>
        <v>1000</v>
      </c>
      <c r="G2389" s="3">
        <f t="shared" si="99"/>
        <v>2012</v>
      </c>
    </row>
    <row r="2390" spans="1:7" x14ac:dyDescent="0.3">
      <c r="A2390" s="3" t="s">
        <v>13</v>
      </c>
      <c r="B2390" s="3" t="s">
        <v>17</v>
      </c>
      <c r="C2390" s="12">
        <v>41201</v>
      </c>
      <c r="D2390" s="13">
        <v>3000</v>
      </c>
      <c r="E2390" s="3">
        <v>1</v>
      </c>
      <c r="F2390" s="3">
        <f t="shared" si="98"/>
        <v>3000</v>
      </c>
      <c r="G2390" s="3">
        <f t="shared" si="99"/>
        <v>2012</v>
      </c>
    </row>
    <row r="2391" spans="1:7" x14ac:dyDescent="0.3">
      <c r="A2391" s="3" t="s">
        <v>13</v>
      </c>
      <c r="B2391" s="3" t="s">
        <v>17</v>
      </c>
      <c r="C2391" s="12">
        <v>41202</v>
      </c>
      <c r="D2391" s="13">
        <v>1000</v>
      </c>
      <c r="E2391" s="3">
        <v>1</v>
      </c>
      <c r="F2391" s="3">
        <f t="shared" si="98"/>
        <v>1000</v>
      </c>
      <c r="G2391" s="3">
        <f t="shared" si="99"/>
        <v>2012</v>
      </c>
    </row>
    <row r="2392" spans="1:7" x14ac:dyDescent="0.3">
      <c r="A2392" s="3" t="s">
        <v>13</v>
      </c>
      <c r="B2392" s="3" t="s">
        <v>17</v>
      </c>
      <c r="C2392" s="12">
        <v>41203</v>
      </c>
      <c r="D2392" s="13">
        <v>8900</v>
      </c>
      <c r="E2392" s="3">
        <v>5</v>
      </c>
      <c r="F2392" s="3">
        <f t="shared" si="98"/>
        <v>1780</v>
      </c>
      <c r="G2392" s="3">
        <f t="shared" si="99"/>
        <v>2012</v>
      </c>
    </row>
    <row r="2393" spans="1:7" x14ac:dyDescent="0.3">
      <c r="A2393" s="3" t="s">
        <v>13</v>
      </c>
      <c r="B2393" s="3" t="s">
        <v>17</v>
      </c>
      <c r="C2393" s="12">
        <v>41208</v>
      </c>
      <c r="D2393" s="13">
        <v>1000</v>
      </c>
      <c r="E2393" s="3">
        <v>1</v>
      </c>
      <c r="F2393" s="3">
        <f t="shared" si="98"/>
        <v>1000</v>
      </c>
      <c r="G2393" s="3">
        <f t="shared" si="99"/>
        <v>2012</v>
      </c>
    </row>
    <row r="2394" spans="1:7" x14ac:dyDescent="0.3">
      <c r="A2394" s="3" t="s">
        <v>13</v>
      </c>
      <c r="B2394" s="3" t="s">
        <v>17</v>
      </c>
      <c r="C2394" s="12">
        <v>41217</v>
      </c>
      <c r="D2394" s="13">
        <v>8000</v>
      </c>
      <c r="E2394" s="3">
        <v>4</v>
      </c>
      <c r="F2394" s="3">
        <f t="shared" si="98"/>
        <v>2000</v>
      </c>
      <c r="G2394" s="3">
        <f t="shared" si="99"/>
        <v>2012</v>
      </c>
    </row>
    <row r="2395" spans="1:7" x14ac:dyDescent="0.3">
      <c r="A2395" s="3" t="s">
        <v>13</v>
      </c>
      <c r="B2395" s="3" t="s">
        <v>17</v>
      </c>
      <c r="C2395" s="12">
        <v>41222</v>
      </c>
      <c r="D2395" s="13">
        <v>2000</v>
      </c>
      <c r="E2395" s="3">
        <v>1</v>
      </c>
      <c r="F2395" s="3">
        <f t="shared" si="98"/>
        <v>2000</v>
      </c>
      <c r="G2395" s="3">
        <f t="shared" si="99"/>
        <v>2012</v>
      </c>
    </row>
    <row r="2396" spans="1:7" x14ac:dyDescent="0.3">
      <c r="A2396" s="3" t="s">
        <v>13</v>
      </c>
      <c r="B2396" s="3" t="s">
        <v>17</v>
      </c>
      <c r="C2396" s="12">
        <v>41223</v>
      </c>
      <c r="D2396" s="13">
        <v>3700</v>
      </c>
      <c r="E2396" s="3">
        <v>2</v>
      </c>
      <c r="F2396" s="3">
        <f t="shared" si="98"/>
        <v>1850</v>
      </c>
      <c r="G2396" s="3">
        <f t="shared" si="99"/>
        <v>2012</v>
      </c>
    </row>
    <row r="2397" spans="1:7" x14ac:dyDescent="0.3">
      <c r="A2397" s="3" t="s">
        <v>13</v>
      </c>
      <c r="B2397" s="3" t="s">
        <v>17</v>
      </c>
      <c r="C2397" s="12">
        <v>41225</v>
      </c>
      <c r="D2397" s="13">
        <v>4000</v>
      </c>
      <c r="E2397" s="3">
        <v>2</v>
      </c>
      <c r="F2397" s="3">
        <f t="shared" si="98"/>
        <v>2000</v>
      </c>
      <c r="G2397" s="3">
        <f t="shared" si="99"/>
        <v>2012</v>
      </c>
    </row>
    <row r="2398" spans="1:7" x14ac:dyDescent="0.3">
      <c r="A2398" s="3" t="s">
        <v>13</v>
      </c>
      <c r="B2398" s="3" t="s">
        <v>17</v>
      </c>
      <c r="C2398" s="12">
        <v>41229</v>
      </c>
      <c r="D2398" s="13">
        <v>7300</v>
      </c>
      <c r="E2398" s="3">
        <v>3</v>
      </c>
      <c r="F2398" s="3">
        <f t="shared" si="98"/>
        <v>2433.3333333333335</v>
      </c>
      <c r="G2398" s="3">
        <f t="shared" si="99"/>
        <v>2012</v>
      </c>
    </row>
    <row r="2399" spans="1:7" x14ac:dyDescent="0.3">
      <c r="A2399" s="3" t="s">
        <v>13</v>
      </c>
      <c r="B2399" s="3" t="s">
        <v>17</v>
      </c>
      <c r="C2399" s="12">
        <v>41230</v>
      </c>
      <c r="D2399" s="13">
        <v>3500</v>
      </c>
      <c r="E2399" s="3">
        <v>3</v>
      </c>
      <c r="F2399" s="3">
        <f t="shared" si="98"/>
        <v>1166.6666666666667</v>
      </c>
      <c r="G2399" s="3">
        <f t="shared" si="99"/>
        <v>2012</v>
      </c>
    </row>
    <row r="2400" spans="1:7" x14ac:dyDescent="0.3">
      <c r="A2400" s="3" t="s">
        <v>13</v>
      </c>
      <c r="B2400" s="3" t="s">
        <v>17</v>
      </c>
      <c r="C2400" s="12">
        <v>41231</v>
      </c>
      <c r="D2400" s="13">
        <v>7000</v>
      </c>
      <c r="E2400" s="3">
        <v>3</v>
      </c>
      <c r="F2400" s="3">
        <f t="shared" si="98"/>
        <v>2333.3333333333335</v>
      </c>
      <c r="G2400" s="3">
        <f t="shared" si="99"/>
        <v>2012</v>
      </c>
    </row>
    <row r="2401" spans="1:7" x14ac:dyDescent="0.3">
      <c r="A2401" s="3" t="s">
        <v>13</v>
      </c>
      <c r="B2401" s="3" t="s">
        <v>17</v>
      </c>
      <c r="C2401" s="12">
        <v>41236</v>
      </c>
      <c r="D2401" s="13">
        <v>6000</v>
      </c>
      <c r="E2401" s="3">
        <v>3</v>
      </c>
      <c r="F2401" s="3">
        <f t="shared" si="98"/>
        <v>2000</v>
      </c>
      <c r="G2401" s="3">
        <f t="shared" si="99"/>
        <v>2012</v>
      </c>
    </row>
    <row r="2402" spans="1:7" x14ac:dyDescent="0.3">
      <c r="A2402" s="3" t="s">
        <v>13</v>
      </c>
      <c r="B2402" s="3" t="s">
        <v>17</v>
      </c>
      <c r="C2402" s="12">
        <v>41238</v>
      </c>
      <c r="D2402" s="13">
        <v>5500</v>
      </c>
      <c r="E2402" s="3">
        <v>3</v>
      </c>
      <c r="F2402" s="3">
        <f t="shared" si="98"/>
        <v>1833.3333333333333</v>
      </c>
      <c r="G2402" s="3">
        <f t="shared" si="99"/>
        <v>2012</v>
      </c>
    </row>
    <row r="2403" spans="1:7" x14ac:dyDescent="0.3">
      <c r="A2403" s="3" t="s">
        <v>13</v>
      </c>
      <c r="B2403" s="3" t="s">
        <v>17</v>
      </c>
      <c r="C2403" s="12">
        <v>41239</v>
      </c>
      <c r="D2403" s="13">
        <v>2200</v>
      </c>
      <c r="E2403" s="3">
        <v>1</v>
      </c>
      <c r="F2403" s="3">
        <f t="shared" si="98"/>
        <v>2200</v>
      </c>
      <c r="G2403" s="3">
        <f t="shared" si="99"/>
        <v>2012</v>
      </c>
    </row>
    <row r="2404" spans="1:7" x14ac:dyDescent="0.3">
      <c r="A2404" s="3" t="s">
        <v>13</v>
      </c>
      <c r="B2404" s="3" t="s">
        <v>17</v>
      </c>
      <c r="C2404" s="12">
        <v>41240</v>
      </c>
      <c r="D2404" s="13">
        <v>4000</v>
      </c>
      <c r="E2404" s="3">
        <v>2</v>
      </c>
      <c r="F2404" s="3">
        <f t="shared" si="98"/>
        <v>2000</v>
      </c>
      <c r="G2404" s="3">
        <f t="shared" si="99"/>
        <v>2012</v>
      </c>
    </row>
    <row r="2405" spans="1:7" x14ac:dyDescent="0.3">
      <c r="A2405" s="3" t="s">
        <v>13</v>
      </c>
      <c r="B2405" s="3" t="s">
        <v>17</v>
      </c>
      <c r="C2405" s="12">
        <v>41271</v>
      </c>
      <c r="D2405" s="13">
        <v>7100</v>
      </c>
      <c r="E2405" s="3">
        <v>5</v>
      </c>
      <c r="F2405" s="3">
        <f t="shared" si="98"/>
        <v>1420</v>
      </c>
      <c r="G2405" s="3">
        <f t="shared" si="99"/>
        <v>2012</v>
      </c>
    </row>
    <row r="2406" spans="1:7" x14ac:dyDescent="0.3">
      <c r="A2406" s="3" t="s">
        <v>13</v>
      </c>
      <c r="B2406" s="3" t="s">
        <v>17</v>
      </c>
      <c r="C2406" s="12">
        <v>41258</v>
      </c>
      <c r="D2406" s="13">
        <v>21000</v>
      </c>
      <c r="E2406" s="3">
        <v>3</v>
      </c>
      <c r="F2406" s="3">
        <f t="shared" si="98"/>
        <v>7000</v>
      </c>
      <c r="G2406" s="3">
        <f t="shared" si="99"/>
        <v>2012</v>
      </c>
    </row>
    <row r="2407" spans="1:7" x14ac:dyDescent="0.3">
      <c r="A2407" s="3" t="s">
        <v>13</v>
      </c>
      <c r="B2407" s="3" t="s">
        <v>17</v>
      </c>
      <c r="C2407" s="12">
        <v>41257</v>
      </c>
      <c r="D2407" s="13">
        <v>3000</v>
      </c>
      <c r="E2407" s="3">
        <v>1</v>
      </c>
      <c r="F2407" s="3">
        <f t="shared" si="98"/>
        <v>3000</v>
      </c>
      <c r="G2407" s="3">
        <f t="shared" si="99"/>
        <v>2012</v>
      </c>
    </row>
    <row r="2408" spans="1:7" x14ac:dyDescent="0.3">
      <c r="A2408" s="3" t="s">
        <v>13</v>
      </c>
      <c r="B2408" s="3" t="s">
        <v>17</v>
      </c>
      <c r="C2408" s="12">
        <v>41261</v>
      </c>
      <c r="D2408" s="13">
        <v>9300</v>
      </c>
      <c r="E2408" s="3">
        <v>5</v>
      </c>
      <c r="F2408" s="3">
        <f t="shared" si="98"/>
        <v>1860</v>
      </c>
      <c r="G2408" s="3">
        <f t="shared" si="99"/>
        <v>2012</v>
      </c>
    </row>
    <row r="2409" spans="1:7" x14ac:dyDescent="0.3">
      <c r="A2409" s="3" t="s">
        <v>13</v>
      </c>
      <c r="B2409" s="3" t="s">
        <v>17</v>
      </c>
      <c r="C2409" s="12">
        <v>41267</v>
      </c>
      <c r="D2409" s="13">
        <v>3000</v>
      </c>
      <c r="E2409" s="3">
        <v>2</v>
      </c>
      <c r="F2409" s="3">
        <f t="shared" si="98"/>
        <v>1500</v>
      </c>
      <c r="G2409" s="3">
        <f t="shared" si="99"/>
        <v>2012</v>
      </c>
    </row>
    <row r="2410" spans="1:7" x14ac:dyDescent="0.3">
      <c r="A2410" s="3" t="s">
        <v>13</v>
      </c>
      <c r="B2410" s="3" t="s">
        <v>17</v>
      </c>
      <c r="C2410" s="12">
        <v>41247</v>
      </c>
      <c r="D2410" s="13">
        <v>1500</v>
      </c>
      <c r="E2410" s="3">
        <v>1</v>
      </c>
      <c r="F2410" s="3">
        <f t="shared" si="98"/>
        <v>1500</v>
      </c>
      <c r="G2410" s="3">
        <f t="shared" si="99"/>
        <v>2012</v>
      </c>
    </row>
    <row r="2411" spans="1:7" x14ac:dyDescent="0.3">
      <c r="A2411" s="3" t="s">
        <v>13</v>
      </c>
      <c r="B2411" s="3" t="s">
        <v>17</v>
      </c>
      <c r="C2411" s="12">
        <v>41264</v>
      </c>
      <c r="D2411" s="13">
        <v>6500</v>
      </c>
      <c r="E2411" s="3">
        <v>3</v>
      </c>
      <c r="F2411" s="3">
        <f t="shared" si="98"/>
        <v>2166.6666666666665</v>
      </c>
      <c r="G2411" s="3">
        <f t="shared" si="99"/>
        <v>2012</v>
      </c>
    </row>
    <row r="2412" spans="1:7" x14ac:dyDescent="0.3">
      <c r="A2412" s="3" t="s">
        <v>13</v>
      </c>
      <c r="B2412" s="3" t="s">
        <v>17</v>
      </c>
      <c r="C2412" s="12">
        <v>41266</v>
      </c>
      <c r="D2412" s="13">
        <v>1000</v>
      </c>
      <c r="E2412" s="3">
        <v>1</v>
      </c>
      <c r="F2412" s="3">
        <f t="shared" si="98"/>
        <v>1000</v>
      </c>
      <c r="G2412" s="3">
        <f t="shared" si="99"/>
        <v>2012</v>
      </c>
    </row>
    <row r="2413" spans="1:7" x14ac:dyDescent="0.3">
      <c r="A2413" s="3" t="s">
        <v>13</v>
      </c>
      <c r="B2413" s="3" t="s">
        <v>17</v>
      </c>
      <c r="C2413" s="12">
        <v>41254</v>
      </c>
      <c r="D2413" s="13">
        <v>600</v>
      </c>
      <c r="E2413" s="3">
        <v>1</v>
      </c>
      <c r="F2413" s="3">
        <f t="shared" si="98"/>
        <v>600</v>
      </c>
      <c r="G2413" s="3">
        <f t="shared" si="99"/>
        <v>2012</v>
      </c>
    </row>
    <row r="2414" spans="1:7" x14ac:dyDescent="0.3">
      <c r="A2414" s="3" t="s">
        <v>13</v>
      </c>
      <c r="B2414" s="3" t="s">
        <v>17</v>
      </c>
      <c r="C2414" s="12">
        <v>41251</v>
      </c>
      <c r="D2414" s="13">
        <v>1000</v>
      </c>
      <c r="E2414" s="3">
        <v>1</v>
      </c>
      <c r="F2414" s="3">
        <f t="shared" si="98"/>
        <v>1000</v>
      </c>
      <c r="G2414" s="3">
        <f t="shared" si="99"/>
        <v>2012</v>
      </c>
    </row>
    <row r="2415" spans="1:7" x14ac:dyDescent="0.3">
      <c r="A2415" s="3" t="s">
        <v>13</v>
      </c>
      <c r="B2415" s="3" t="s">
        <v>17</v>
      </c>
      <c r="C2415" s="12">
        <v>41268</v>
      </c>
      <c r="D2415" s="13">
        <v>6300</v>
      </c>
      <c r="E2415" s="3">
        <v>3</v>
      </c>
      <c r="F2415" s="3">
        <f t="shared" si="98"/>
        <v>2100</v>
      </c>
      <c r="G2415" s="3">
        <f t="shared" si="99"/>
        <v>2012</v>
      </c>
    </row>
    <row r="2416" spans="1:7" x14ac:dyDescent="0.3">
      <c r="A2416" s="3" t="s">
        <v>13</v>
      </c>
      <c r="B2416" s="3" t="s">
        <v>17</v>
      </c>
      <c r="C2416" s="12">
        <v>41292</v>
      </c>
      <c r="D2416" s="13">
        <v>2000</v>
      </c>
      <c r="E2416" s="3">
        <v>1</v>
      </c>
      <c r="F2416" s="3">
        <f t="shared" si="98"/>
        <v>2000</v>
      </c>
      <c r="G2416" s="3">
        <f t="shared" si="99"/>
        <v>2013</v>
      </c>
    </row>
    <row r="2417" spans="1:7" x14ac:dyDescent="0.3">
      <c r="A2417" s="3" t="s">
        <v>13</v>
      </c>
      <c r="B2417" s="3" t="s">
        <v>17</v>
      </c>
      <c r="C2417" s="12">
        <v>41296</v>
      </c>
      <c r="D2417" s="13">
        <v>2500</v>
      </c>
      <c r="E2417" s="3">
        <v>2</v>
      </c>
      <c r="F2417" s="3">
        <f t="shared" si="98"/>
        <v>1250</v>
      </c>
      <c r="G2417" s="3">
        <f t="shared" si="99"/>
        <v>2013</v>
      </c>
    </row>
    <row r="2418" spans="1:7" x14ac:dyDescent="0.3">
      <c r="A2418" s="3" t="s">
        <v>13</v>
      </c>
      <c r="B2418" s="3" t="s">
        <v>17</v>
      </c>
      <c r="C2418" s="12">
        <v>41299</v>
      </c>
      <c r="D2418" s="13">
        <v>5700</v>
      </c>
      <c r="E2418" s="3">
        <v>3</v>
      </c>
      <c r="F2418" s="3">
        <f t="shared" si="98"/>
        <v>1900</v>
      </c>
      <c r="G2418" s="3">
        <f t="shared" si="99"/>
        <v>2013</v>
      </c>
    </row>
    <row r="2419" spans="1:7" x14ac:dyDescent="0.3">
      <c r="A2419" s="3" t="s">
        <v>13</v>
      </c>
      <c r="B2419" s="3" t="s">
        <v>17</v>
      </c>
      <c r="C2419" s="12">
        <v>41288</v>
      </c>
      <c r="D2419" s="13">
        <v>2000</v>
      </c>
      <c r="E2419" s="3">
        <v>1</v>
      </c>
      <c r="F2419" s="3">
        <f t="shared" si="98"/>
        <v>2000</v>
      </c>
      <c r="G2419" s="3">
        <f t="shared" si="99"/>
        <v>2013</v>
      </c>
    </row>
    <row r="2420" spans="1:7" x14ac:dyDescent="0.3">
      <c r="A2420" s="3" t="s">
        <v>13</v>
      </c>
      <c r="B2420" s="3" t="s">
        <v>17</v>
      </c>
      <c r="C2420" s="12">
        <v>41279</v>
      </c>
      <c r="D2420" s="13">
        <v>1000</v>
      </c>
      <c r="E2420" s="3">
        <v>1</v>
      </c>
      <c r="F2420" s="3">
        <f t="shared" si="98"/>
        <v>1000</v>
      </c>
      <c r="G2420" s="3">
        <f t="shared" si="99"/>
        <v>2013</v>
      </c>
    </row>
    <row r="2421" spans="1:7" x14ac:dyDescent="0.3">
      <c r="A2421" s="3" t="s">
        <v>13</v>
      </c>
      <c r="B2421" s="3" t="s">
        <v>17</v>
      </c>
      <c r="C2421" s="12">
        <v>41282</v>
      </c>
      <c r="D2421" s="13">
        <v>3700</v>
      </c>
      <c r="E2421" s="3">
        <v>3</v>
      </c>
      <c r="F2421" s="3">
        <f t="shared" si="98"/>
        <v>1233.3333333333333</v>
      </c>
      <c r="G2421" s="3">
        <f t="shared" si="99"/>
        <v>2013</v>
      </c>
    </row>
    <row r="2422" spans="1:7" x14ac:dyDescent="0.3">
      <c r="A2422" s="3" t="s">
        <v>13</v>
      </c>
      <c r="B2422" s="3" t="s">
        <v>17</v>
      </c>
      <c r="C2422" s="12">
        <v>41301</v>
      </c>
      <c r="D2422" s="13">
        <v>7100</v>
      </c>
      <c r="E2422" s="3">
        <v>4</v>
      </c>
      <c r="F2422" s="3">
        <f t="shared" si="98"/>
        <v>1775</v>
      </c>
      <c r="G2422" s="3">
        <f t="shared" si="99"/>
        <v>2013</v>
      </c>
    </row>
    <row r="2423" spans="1:7" x14ac:dyDescent="0.3">
      <c r="A2423" s="3" t="s">
        <v>13</v>
      </c>
      <c r="B2423" s="3" t="s">
        <v>17</v>
      </c>
      <c r="C2423" s="12">
        <v>41285</v>
      </c>
      <c r="D2423" s="13">
        <v>1800</v>
      </c>
      <c r="E2423" s="3">
        <v>2</v>
      </c>
      <c r="F2423" s="3">
        <f t="shared" si="98"/>
        <v>900</v>
      </c>
      <c r="G2423" s="3">
        <f t="shared" si="99"/>
        <v>2013</v>
      </c>
    </row>
    <row r="2424" spans="1:7" x14ac:dyDescent="0.3">
      <c r="A2424" s="3" t="s">
        <v>13</v>
      </c>
      <c r="B2424" s="3" t="s">
        <v>17</v>
      </c>
      <c r="C2424" s="12">
        <v>41294</v>
      </c>
      <c r="D2424" s="13">
        <v>1000</v>
      </c>
      <c r="E2424" s="3">
        <v>1</v>
      </c>
      <c r="F2424" s="3">
        <f t="shared" si="98"/>
        <v>1000</v>
      </c>
      <c r="G2424" s="3">
        <f t="shared" si="99"/>
        <v>2013</v>
      </c>
    </row>
    <row r="2425" spans="1:7" x14ac:dyDescent="0.3">
      <c r="A2425" s="3" t="s">
        <v>13</v>
      </c>
      <c r="B2425" s="3" t="s">
        <v>17</v>
      </c>
      <c r="C2425" s="12">
        <v>41300</v>
      </c>
      <c r="D2425" s="13">
        <v>4500</v>
      </c>
      <c r="E2425" s="3">
        <v>3</v>
      </c>
      <c r="F2425" s="3">
        <f t="shared" si="98"/>
        <v>1500</v>
      </c>
      <c r="G2425" s="3">
        <f t="shared" si="99"/>
        <v>2013</v>
      </c>
    </row>
    <row r="2426" spans="1:7" x14ac:dyDescent="0.3">
      <c r="A2426" s="3" t="s">
        <v>13</v>
      </c>
      <c r="B2426" s="3" t="s">
        <v>17</v>
      </c>
      <c r="C2426" s="12">
        <v>41280</v>
      </c>
      <c r="D2426" s="13">
        <v>1000</v>
      </c>
      <c r="E2426" s="3">
        <v>1</v>
      </c>
      <c r="F2426" s="3">
        <f t="shared" si="98"/>
        <v>1000</v>
      </c>
      <c r="G2426" s="3">
        <f t="shared" si="99"/>
        <v>2013</v>
      </c>
    </row>
    <row r="2427" spans="1:7" x14ac:dyDescent="0.3">
      <c r="A2427" s="3" t="s">
        <v>13</v>
      </c>
      <c r="B2427" s="3" t="s">
        <v>18</v>
      </c>
      <c r="C2427" s="12">
        <v>40885</v>
      </c>
      <c r="D2427" s="13">
        <v>2000</v>
      </c>
      <c r="E2427" s="3">
        <v>1</v>
      </c>
      <c r="F2427" s="3">
        <f t="shared" si="98"/>
        <v>2000</v>
      </c>
      <c r="G2427" s="3">
        <f t="shared" si="99"/>
        <v>2011</v>
      </c>
    </row>
    <row r="2428" spans="1:7" x14ac:dyDescent="0.3">
      <c r="A2428" s="3" t="s">
        <v>13</v>
      </c>
      <c r="B2428" s="3" t="s">
        <v>18</v>
      </c>
      <c r="C2428" s="12">
        <v>40896</v>
      </c>
      <c r="D2428" s="13">
        <v>4000</v>
      </c>
      <c r="E2428" s="3">
        <v>1</v>
      </c>
      <c r="F2428" s="3">
        <f t="shared" si="98"/>
        <v>4000</v>
      </c>
      <c r="G2428" s="3">
        <f t="shared" si="99"/>
        <v>2011</v>
      </c>
    </row>
    <row r="2429" spans="1:7" x14ac:dyDescent="0.3">
      <c r="A2429" s="3" t="s">
        <v>13</v>
      </c>
      <c r="B2429" s="3" t="s">
        <v>18</v>
      </c>
      <c r="C2429" s="12">
        <v>40979</v>
      </c>
      <c r="D2429" s="13">
        <v>2000</v>
      </c>
      <c r="E2429" s="3">
        <v>1</v>
      </c>
      <c r="F2429" s="3">
        <f t="shared" si="98"/>
        <v>2000</v>
      </c>
      <c r="G2429" s="3">
        <f t="shared" si="99"/>
        <v>2012</v>
      </c>
    </row>
    <row r="2430" spans="1:7" x14ac:dyDescent="0.3">
      <c r="A2430" s="3" t="s">
        <v>13</v>
      </c>
      <c r="B2430" s="3" t="s">
        <v>18</v>
      </c>
      <c r="C2430" s="12">
        <v>40984</v>
      </c>
      <c r="D2430" s="13">
        <v>5000</v>
      </c>
      <c r="E2430" s="3">
        <v>1</v>
      </c>
      <c r="F2430" s="3">
        <f t="shared" si="98"/>
        <v>5000</v>
      </c>
      <c r="G2430" s="3">
        <f t="shared" si="99"/>
        <v>2012</v>
      </c>
    </row>
    <row r="2431" spans="1:7" x14ac:dyDescent="0.3">
      <c r="A2431" s="3" t="s">
        <v>13</v>
      </c>
      <c r="B2431" s="3" t="s">
        <v>18</v>
      </c>
      <c r="C2431" s="12">
        <v>40986</v>
      </c>
      <c r="D2431" s="13">
        <v>1500</v>
      </c>
      <c r="E2431" s="3">
        <v>1</v>
      </c>
      <c r="F2431" s="3">
        <f t="shared" si="98"/>
        <v>1500</v>
      </c>
      <c r="G2431" s="3">
        <f t="shared" si="99"/>
        <v>2012</v>
      </c>
    </row>
    <row r="2432" spans="1:7" x14ac:dyDescent="0.3">
      <c r="A2432" s="3" t="s">
        <v>13</v>
      </c>
      <c r="B2432" s="3" t="s">
        <v>18</v>
      </c>
      <c r="C2432" s="12">
        <v>40998</v>
      </c>
      <c r="D2432" s="13">
        <v>20000</v>
      </c>
      <c r="E2432" s="3">
        <v>1</v>
      </c>
      <c r="F2432" s="3">
        <f t="shared" si="98"/>
        <v>20000</v>
      </c>
      <c r="G2432" s="3">
        <f t="shared" si="99"/>
        <v>2012</v>
      </c>
    </row>
    <row r="2433" spans="1:7" x14ac:dyDescent="0.3">
      <c r="A2433" s="3" t="s">
        <v>13</v>
      </c>
      <c r="B2433" s="3" t="s">
        <v>18</v>
      </c>
      <c r="C2433" s="12">
        <v>41020</v>
      </c>
      <c r="D2433" s="13">
        <v>5000</v>
      </c>
      <c r="E2433" s="3">
        <v>1</v>
      </c>
      <c r="F2433" s="3">
        <f t="shared" si="98"/>
        <v>5000</v>
      </c>
      <c r="G2433" s="3">
        <f t="shared" si="99"/>
        <v>2012</v>
      </c>
    </row>
    <row r="2434" spans="1:7" x14ac:dyDescent="0.3">
      <c r="A2434" s="3" t="s">
        <v>13</v>
      </c>
      <c r="B2434" s="3" t="s">
        <v>18</v>
      </c>
      <c r="C2434" s="12">
        <v>41023</v>
      </c>
      <c r="D2434" s="13">
        <v>11000</v>
      </c>
      <c r="E2434" s="3">
        <v>2</v>
      </c>
      <c r="F2434" s="3">
        <f t="shared" ref="F2434:F2497" si="100">D2434/E2434</f>
        <v>5500</v>
      </c>
      <c r="G2434" s="3">
        <f t="shared" si="99"/>
        <v>2012</v>
      </c>
    </row>
    <row r="2435" spans="1:7" x14ac:dyDescent="0.3">
      <c r="A2435" s="3" t="s">
        <v>13</v>
      </c>
      <c r="B2435" s="3" t="s">
        <v>18</v>
      </c>
      <c r="C2435" s="12">
        <v>41047</v>
      </c>
      <c r="D2435" s="13">
        <v>1500</v>
      </c>
      <c r="E2435" s="3">
        <v>1</v>
      </c>
      <c r="F2435" s="3">
        <f t="shared" si="100"/>
        <v>1500</v>
      </c>
      <c r="G2435" s="3">
        <f t="shared" ref="G2435:G2498" si="101">YEAR(C2435)</f>
        <v>2012</v>
      </c>
    </row>
    <row r="2436" spans="1:7" x14ac:dyDescent="0.3">
      <c r="A2436" s="3" t="s">
        <v>13</v>
      </c>
      <c r="B2436" s="3" t="s">
        <v>18</v>
      </c>
      <c r="C2436" s="12">
        <v>41050</v>
      </c>
      <c r="D2436" s="13">
        <v>3000</v>
      </c>
      <c r="E2436" s="3">
        <v>1</v>
      </c>
      <c r="F2436" s="3">
        <f t="shared" si="100"/>
        <v>3000</v>
      </c>
      <c r="G2436" s="3">
        <f t="shared" si="101"/>
        <v>2012</v>
      </c>
    </row>
    <row r="2437" spans="1:7" x14ac:dyDescent="0.3">
      <c r="A2437" s="3" t="s">
        <v>13</v>
      </c>
      <c r="B2437" s="3" t="s">
        <v>18</v>
      </c>
      <c r="C2437" s="12">
        <v>41051</v>
      </c>
      <c r="D2437" s="13">
        <v>15000</v>
      </c>
      <c r="E2437" s="3">
        <v>1</v>
      </c>
      <c r="F2437" s="3">
        <f t="shared" si="100"/>
        <v>15000</v>
      </c>
      <c r="G2437" s="3">
        <f t="shared" si="101"/>
        <v>2012</v>
      </c>
    </row>
    <row r="2438" spans="1:7" x14ac:dyDescent="0.3">
      <c r="A2438" s="3" t="s">
        <v>13</v>
      </c>
      <c r="B2438" s="3" t="s">
        <v>18</v>
      </c>
      <c r="C2438" s="12">
        <v>41054</v>
      </c>
      <c r="D2438" s="13">
        <v>10000</v>
      </c>
      <c r="E2438" s="3">
        <v>1</v>
      </c>
      <c r="F2438" s="3">
        <f t="shared" si="100"/>
        <v>10000</v>
      </c>
      <c r="G2438" s="3">
        <f t="shared" si="101"/>
        <v>2012</v>
      </c>
    </row>
    <row r="2439" spans="1:7" x14ac:dyDescent="0.3">
      <c r="A2439" s="3" t="s">
        <v>13</v>
      </c>
      <c r="B2439" s="3" t="s">
        <v>18</v>
      </c>
      <c r="C2439" s="12">
        <v>41064</v>
      </c>
      <c r="D2439" s="13">
        <v>5000</v>
      </c>
      <c r="E2439" s="3">
        <v>1</v>
      </c>
      <c r="F2439" s="3">
        <f t="shared" si="100"/>
        <v>5000</v>
      </c>
      <c r="G2439" s="3">
        <f t="shared" si="101"/>
        <v>2012</v>
      </c>
    </row>
    <row r="2440" spans="1:7" x14ac:dyDescent="0.3">
      <c r="A2440" s="3" t="s">
        <v>13</v>
      </c>
      <c r="B2440" s="3" t="s">
        <v>18</v>
      </c>
      <c r="C2440" s="12">
        <v>41070</v>
      </c>
      <c r="D2440" s="13">
        <v>4000</v>
      </c>
      <c r="E2440" s="3">
        <v>1</v>
      </c>
      <c r="F2440" s="3">
        <f t="shared" si="100"/>
        <v>4000</v>
      </c>
      <c r="G2440" s="3">
        <f t="shared" si="101"/>
        <v>2012</v>
      </c>
    </row>
    <row r="2441" spans="1:7" x14ac:dyDescent="0.3">
      <c r="A2441" s="3" t="s">
        <v>13</v>
      </c>
      <c r="B2441" s="3" t="s">
        <v>18</v>
      </c>
      <c r="C2441" s="12">
        <v>41078</v>
      </c>
      <c r="D2441" s="13">
        <v>5000</v>
      </c>
      <c r="E2441" s="3">
        <v>1</v>
      </c>
      <c r="F2441" s="3">
        <f t="shared" si="100"/>
        <v>5000</v>
      </c>
      <c r="G2441" s="3">
        <f t="shared" si="101"/>
        <v>2012</v>
      </c>
    </row>
    <row r="2442" spans="1:7" x14ac:dyDescent="0.3">
      <c r="A2442" s="3" t="s">
        <v>13</v>
      </c>
      <c r="B2442" s="3" t="s">
        <v>18</v>
      </c>
      <c r="C2442" s="12">
        <v>41082</v>
      </c>
      <c r="D2442" s="13">
        <v>1000</v>
      </c>
      <c r="E2442" s="3">
        <v>1</v>
      </c>
      <c r="F2442" s="3">
        <f t="shared" si="100"/>
        <v>1000</v>
      </c>
      <c r="G2442" s="3">
        <f t="shared" si="101"/>
        <v>2012</v>
      </c>
    </row>
    <row r="2443" spans="1:7" x14ac:dyDescent="0.3">
      <c r="A2443" s="3" t="s">
        <v>13</v>
      </c>
      <c r="B2443" s="3" t="s">
        <v>18</v>
      </c>
      <c r="C2443" s="12">
        <v>41117</v>
      </c>
      <c r="D2443" s="13">
        <v>3000</v>
      </c>
      <c r="E2443" s="3">
        <v>1</v>
      </c>
      <c r="F2443" s="3">
        <f t="shared" si="100"/>
        <v>3000</v>
      </c>
      <c r="G2443" s="3">
        <f t="shared" si="101"/>
        <v>2012</v>
      </c>
    </row>
    <row r="2444" spans="1:7" x14ac:dyDescent="0.3">
      <c r="A2444" s="3" t="s">
        <v>13</v>
      </c>
      <c r="B2444" s="3" t="s">
        <v>18</v>
      </c>
      <c r="C2444" s="12">
        <v>41119</v>
      </c>
      <c r="D2444" s="13">
        <v>25000</v>
      </c>
      <c r="E2444" s="3">
        <v>1</v>
      </c>
      <c r="F2444" s="3">
        <f t="shared" si="100"/>
        <v>25000</v>
      </c>
      <c r="G2444" s="3">
        <f t="shared" si="101"/>
        <v>2012</v>
      </c>
    </row>
    <row r="2445" spans="1:7" x14ac:dyDescent="0.3">
      <c r="A2445" s="3" t="s">
        <v>13</v>
      </c>
      <c r="B2445" s="3" t="s">
        <v>18</v>
      </c>
      <c r="C2445" s="12">
        <v>41131</v>
      </c>
      <c r="D2445" s="13">
        <v>7950</v>
      </c>
      <c r="E2445" s="3">
        <v>2</v>
      </c>
      <c r="F2445" s="3">
        <f t="shared" si="100"/>
        <v>3975</v>
      </c>
      <c r="G2445" s="3">
        <f t="shared" si="101"/>
        <v>2012</v>
      </c>
    </row>
    <row r="2446" spans="1:7" x14ac:dyDescent="0.3">
      <c r="A2446" s="3" t="s">
        <v>13</v>
      </c>
      <c r="B2446" s="3" t="s">
        <v>18</v>
      </c>
      <c r="C2446" s="12">
        <v>41132</v>
      </c>
      <c r="D2446" s="13">
        <v>30000</v>
      </c>
      <c r="E2446" s="3">
        <v>1</v>
      </c>
      <c r="F2446" s="3">
        <f t="shared" si="100"/>
        <v>30000</v>
      </c>
      <c r="G2446" s="3">
        <f t="shared" si="101"/>
        <v>2012</v>
      </c>
    </row>
    <row r="2447" spans="1:7" x14ac:dyDescent="0.3">
      <c r="A2447" s="3" t="s">
        <v>13</v>
      </c>
      <c r="B2447" s="3" t="s">
        <v>18</v>
      </c>
      <c r="C2447" s="12">
        <v>41139</v>
      </c>
      <c r="D2447" s="13">
        <v>3500</v>
      </c>
      <c r="E2447" s="3">
        <v>2</v>
      </c>
      <c r="F2447" s="3">
        <f t="shared" si="100"/>
        <v>1750</v>
      </c>
      <c r="G2447" s="3">
        <f t="shared" si="101"/>
        <v>2012</v>
      </c>
    </row>
    <row r="2448" spans="1:7" x14ac:dyDescent="0.3">
      <c r="A2448" s="3" t="s">
        <v>13</v>
      </c>
      <c r="B2448" s="3" t="s">
        <v>18</v>
      </c>
      <c r="C2448" s="12">
        <v>41145</v>
      </c>
      <c r="D2448" s="13">
        <v>8000</v>
      </c>
      <c r="E2448" s="3">
        <v>1</v>
      </c>
      <c r="F2448" s="3">
        <f t="shared" si="100"/>
        <v>8000</v>
      </c>
      <c r="G2448" s="3">
        <f t="shared" si="101"/>
        <v>2012</v>
      </c>
    </row>
    <row r="2449" spans="1:7" x14ac:dyDescent="0.3">
      <c r="A2449" s="3" t="s">
        <v>13</v>
      </c>
      <c r="B2449" s="3" t="s">
        <v>18</v>
      </c>
      <c r="C2449" s="12">
        <v>41146</v>
      </c>
      <c r="D2449" s="13">
        <v>3000</v>
      </c>
      <c r="E2449" s="3">
        <v>1</v>
      </c>
      <c r="F2449" s="3">
        <f t="shared" si="100"/>
        <v>3000</v>
      </c>
      <c r="G2449" s="3">
        <f t="shared" si="101"/>
        <v>2012</v>
      </c>
    </row>
    <row r="2450" spans="1:7" x14ac:dyDescent="0.3">
      <c r="A2450" s="3" t="s">
        <v>13</v>
      </c>
      <c r="B2450" s="3" t="s">
        <v>18</v>
      </c>
      <c r="C2450" s="12">
        <v>41159</v>
      </c>
      <c r="D2450" s="13">
        <v>2000</v>
      </c>
      <c r="E2450" s="3">
        <v>1</v>
      </c>
      <c r="F2450" s="3">
        <f t="shared" si="100"/>
        <v>2000</v>
      </c>
      <c r="G2450" s="3">
        <f t="shared" si="101"/>
        <v>2012</v>
      </c>
    </row>
    <row r="2451" spans="1:7" x14ac:dyDescent="0.3">
      <c r="A2451" s="3" t="s">
        <v>13</v>
      </c>
      <c r="B2451" s="3" t="s">
        <v>18</v>
      </c>
      <c r="C2451" s="12">
        <v>41166</v>
      </c>
      <c r="D2451" s="13">
        <v>1500</v>
      </c>
      <c r="E2451" s="3">
        <v>1</v>
      </c>
      <c r="F2451" s="3">
        <f t="shared" si="100"/>
        <v>1500</v>
      </c>
      <c r="G2451" s="3">
        <f t="shared" si="101"/>
        <v>2012</v>
      </c>
    </row>
    <row r="2452" spans="1:7" x14ac:dyDescent="0.3">
      <c r="A2452" s="3" t="s">
        <v>13</v>
      </c>
      <c r="B2452" s="3" t="s">
        <v>18</v>
      </c>
      <c r="C2452" s="12">
        <v>41170</v>
      </c>
      <c r="D2452" s="13">
        <v>3000</v>
      </c>
      <c r="E2452" s="3">
        <v>1</v>
      </c>
      <c r="F2452" s="3">
        <f t="shared" si="100"/>
        <v>3000</v>
      </c>
      <c r="G2452" s="3">
        <f t="shared" si="101"/>
        <v>2012</v>
      </c>
    </row>
    <row r="2453" spans="1:7" x14ac:dyDescent="0.3">
      <c r="A2453" s="3" t="s">
        <v>13</v>
      </c>
      <c r="B2453" s="3" t="s">
        <v>18</v>
      </c>
      <c r="C2453" s="12">
        <v>41173</v>
      </c>
      <c r="D2453" s="13">
        <v>10000</v>
      </c>
      <c r="E2453" s="3">
        <v>1</v>
      </c>
      <c r="F2453" s="3">
        <f t="shared" si="100"/>
        <v>10000</v>
      </c>
      <c r="G2453" s="3">
        <f t="shared" si="101"/>
        <v>2012</v>
      </c>
    </row>
    <row r="2454" spans="1:7" x14ac:dyDescent="0.3">
      <c r="A2454" s="3" t="s">
        <v>13</v>
      </c>
      <c r="B2454" s="3" t="s">
        <v>18</v>
      </c>
      <c r="C2454" s="12">
        <v>41201</v>
      </c>
      <c r="D2454" s="13">
        <v>2000</v>
      </c>
      <c r="E2454" s="3">
        <v>1</v>
      </c>
      <c r="F2454" s="3">
        <f t="shared" si="100"/>
        <v>2000</v>
      </c>
      <c r="G2454" s="3">
        <f t="shared" si="101"/>
        <v>2012</v>
      </c>
    </row>
    <row r="2455" spans="1:7" x14ac:dyDescent="0.3">
      <c r="A2455" s="3" t="s">
        <v>13</v>
      </c>
      <c r="B2455" s="3" t="s">
        <v>18</v>
      </c>
      <c r="C2455" s="12">
        <v>41205</v>
      </c>
      <c r="D2455" s="13">
        <v>2000</v>
      </c>
      <c r="E2455" s="3">
        <v>1</v>
      </c>
      <c r="F2455" s="3">
        <f t="shared" si="100"/>
        <v>2000</v>
      </c>
      <c r="G2455" s="3">
        <f t="shared" si="101"/>
        <v>2012</v>
      </c>
    </row>
    <row r="2456" spans="1:7" x14ac:dyDescent="0.3">
      <c r="A2456" s="3" t="s">
        <v>13</v>
      </c>
      <c r="B2456" s="3" t="s">
        <v>18</v>
      </c>
      <c r="C2456" s="12">
        <v>41209</v>
      </c>
      <c r="D2456" s="13">
        <v>4500</v>
      </c>
      <c r="E2456" s="3">
        <v>1</v>
      </c>
      <c r="F2456" s="3">
        <f t="shared" si="100"/>
        <v>4500</v>
      </c>
      <c r="G2456" s="3">
        <f t="shared" si="101"/>
        <v>2012</v>
      </c>
    </row>
    <row r="2457" spans="1:7" x14ac:dyDescent="0.3">
      <c r="A2457" s="3" t="s">
        <v>13</v>
      </c>
      <c r="B2457" s="3" t="s">
        <v>18</v>
      </c>
      <c r="C2457" s="12">
        <v>41222</v>
      </c>
      <c r="D2457" s="13">
        <v>2500</v>
      </c>
      <c r="E2457" s="3">
        <v>1</v>
      </c>
      <c r="F2457" s="3">
        <f t="shared" si="100"/>
        <v>2500</v>
      </c>
      <c r="G2457" s="3">
        <f t="shared" si="101"/>
        <v>2012</v>
      </c>
    </row>
    <row r="2458" spans="1:7" x14ac:dyDescent="0.3">
      <c r="A2458" s="3" t="s">
        <v>13</v>
      </c>
      <c r="B2458" s="3" t="s">
        <v>18</v>
      </c>
      <c r="C2458" s="12">
        <v>41224</v>
      </c>
      <c r="D2458" s="13">
        <v>9000</v>
      </c>
      <c r="E2458" s="3">
        <v>2</v>
      </c>
      <c r="F2458" s="3">
        <f t="shared" si="100"/>
        <v>4500</v>
      </c>
      <c r="G2458" s="3">
        <f t="shared" si="101"/>
        <v>2012</v>
      </c>
    </row>
    <row r="2459" spans="1:7" x14ac:dyDescent="0.3">
      <c r="A2459" s="3" t="s">
        <v>13</v>
      </c>
      <c r="B2459" s="3" t="s">
        <v>18</v>
      </c>
      <c r="C2459" s="12">
        <v>41238</v>
      </c>
      <c r="D2459" s="13">
        <v>1500</v>
      </c>
      <c r="E2459" s="3">
        <v>1</v>
      </c>
      <c r="F2459" s="3">
        <f t="shared" si="100"/>
        <v>1500</v>
      </c>
      <c r="G2459" s="3">
        <f t="shared" si="101"/>
        <v>2012</v>
      </c>
    </row>
    <row r="2460" spans="1:7" x14ac:dyDescent="0.3">
      <c r="A2460" s="3" t="s">
        <v>13</v>
      </c>
      <c r="B2460" s="3" t="s">
        <v>18</v>
      </c>
      <c r="C2460" s="12">
        <v>41247</v>
      </c>
      <c r="D2460" s="13">
        <v>7000</v>
      </c>
      <c r="E2460" s="3">
        <v>1</v>
      </c>
      <c r="F2460" s="3">
        <f t="shared" si="100"/>
        <v>7000</v>
      </c>
      <c r="G2460" s="3">
        <f t="shared" si="101"/>
        <v>2012</v>
      </c>
    </row>
    <row r="2461" spans="1:7" x14ac:dyDescent="0.3">
      <c r="A2461" s="3" t="s">
        <v>13</v>
      </c>
      <c r="B2461" s="3" t="s">
        <v>18</v>
      </c>
      <c r="C2461" s="12">
        <v>41264</v>
      </c>
      <c r="D2461" s="13">
        <v>2500</v>
      </c>
      <c r="E2461" s="3">
        <v>1</v>
      </c>
      <c r="F2461" s="3">
        <f t="shared" si="100"/>
        <v>2500</v>
      </c>
      <c r="G2461" s="3">
        <f t="shared" si="101"/>
        <v>2012</v>
      </c>
    </row>
    <row r="2462" spans="1:7" x14ac:dyDescent="0.3">
      <c r="A2462" s="3" t="s">
        <v>13</v>
      </c>
      <c r="B2462" s="3" t="s">
        <v>18</v>
      </c>
      <c r="C2462" s="12">
        <v>41266</v>
      </c>
      <c r="D2462" s="13">
        <v>5000</v>
      </c>
      <c r="E2462" s="3">
        <v>1</v>
      </c>
      <c r="F2462" s="3">
        <f t="shared" si="100"/>
        <v>5000</v>
      </c>
      <c r="G2462" s="3">
        <f t="shared" si="101"/>
        <v>2012</v>
      </c>
    </row>
    <row r="2463" spans="1:7" x14ac:dyDescent="0.3">
      <c r="A2463" s="3" t="s">
        <v>13</v>
      </c>
      <c r="B2463" s="3" t="s">
        <v>18</v>
      </c>
      <c r="C2463" s="12">
        <v>41251</v>
      </c>
      <c r="D2463" s="13">
        <v>1000</v>
      </c>
      <c r="E2463" s="3">
        <v>1</v>
      </c>
      <c r="F2463" s="3">
        <f t="shared" si="100"/>
        <v>1000</v>
      </c>
      <c r="G2463" s="3">
        <f t="shared" si="101"/>
        <v>2012</v>
      </c>
    </row>
    <row r="2464" spans="1:7" x14ac:dyDescent="0.3">
      <c r="A2464" s="3" t="s">
        <v>13</v>
      </c>
      <c r="B2464" s="3" t="s">
        <v>18</v>
      </c>
      <c r="C2464" s="12">
        <v>41268</v>
      </c>
      <c r="D2464" s="13">
        <v>5000</v>
      </c>
      <c r="E2464" s="3">
        <v>1</v>
      </c>
      <c r="F2464" s="3">
        <f t="shared" si="100"/>
        <v>5000</v>
      </c>
      <c r="G2464" s="3">
        <f t="shared" si="101"/>
        <v>2012</v>
      </c>
    </row>
    <row r="2465" spans="1:7" x14ac:dyDescent="0.3">
      <c r="A2465" s="3" t="s">
        <v>13</v>
      </c>
      <c r="B2465" s="3" t="s">
        <v>18</v>
      </c>
      <c r="C2465" s="12">
        <v>41299</v>
      </c>
      <c r="D2465" s="13">
        <v>3000</v>
      </c>
      <c r="E2465" s="3">
        <v>1</v>
      </c>
      <c r="F2465" s="3">
        <f t="shared" si="100"/>
        <v>3000</v>
      </c>
      <c r="G2465" s="3">
        <f t="shared" si="101"/>
        <v>2013</v>
      </c>
    </row>
    <row r="2466" spans="1:7" x14ac:dyDescent="0.3">
      <c r="A2466" s="3" t="s">
        <v>13</v>
      </c>
      <c r="B2466" s="3" t="s">
        <v>18</v>
      </c>
      <c r="C2466" s="12">
        <v>41295</v>
      </c>
      <c r="D2466" s="13">
        <v>15000</v>
      </c>
      <c r="E2466" s="3">
        <v>1</v>
      </c>
      <c r="F2466" s="3">
        <f t="shared" si="100"/>
        <v>15000</v>
      </c>
      <c r="G2466" s="3">
        <f t="shared" si="101"/>
        <v>2013</v>
      </c>
    </row>
    <row r="2467" spans="1:7" x14ac:dyDescent="0.3">
      <c r="A2467" s="3" t="s">
        <v>13</v>
      </c>
      <c r="B2467" s="3" t="s">
        <v>18</v>
      </c>
      <c r="C2467" s="12">
        <v>41285</v>
      </c>
      <c r="D2467" s="13">
        <v>4500</v>
      </c>
      <c r="E2467" s="3">
        <v>2</v>
      </c>
      <c r="F2467" s="3">
        <f t="shared" si="100"/>
        <v>2250</v>
      </c>
      <c r="G2467" s="3">
        <f t="shared" si="101"/>
        <v>2013</v>
      </c>
    </row>
    <row r="2468" spans="1:7" x14ac:dyDescent="0.3">
      <c r="A2468" s="3" t="s">
        <v>13</v>
      </c>
      <c r="B2468" s="3" t="s">
        <v>18</v>
      </c>
      <c r="C2468" s="12">
        <v>41289</v>
      </c>
      <c r="D2468" s="13">
        <v>4000</v>
      </c>
      <c r="E2468" s="3">
        <v>1</v>
      </c>
      <c r="F2468" s="3">
        <f t="shared" si="100"/>
        <v>4000</v>
      </c>
      <c r="G2468" s="3">
        <f t="shared" si="101"/>
        <v>2013</v>
      </c>
    </row>
    <row r="2469" spans="1:7" x14ac:dyDescent="0.3">
      <c r="A2469" s="3" t="s">
        <v>14</v>
      </c>
      <c r="B2469" s="3" t="s">
        <v>9</v>
      </c>
      <c r="C2469" s="12">
        <v>40879</v>
      </c>
      <c r="D2469" s="13">
        <v>17000</v>
      </c>
      <c r="E2469" s="3">
        <v>5</v>
      </c>
      <c r="F2469" s="3">
        <f t="shared" si="100"/>
        <v>3400</v>
      </c>
      <c r="G2469" s="3">
        <f t="shared" si="101"/>
        <v>2011</v>
      </c>
    </row>
    <row r="2470" spans="1:7" x14ac:dyDescent="0.3">
      <c r="A2470" s="3" t="s">
        <v>14</v>
      </c>
      <c r="B2470" s="3" t="s">
        <v>9</v>
      </c>
      <c r="C2470" s="12">
        <v>40880</v>
      </c>
      <c r="D2470" s="13">
        <v>4000</v>
      </c>
      <c r="E2470" s="3">
        <v>1</v>
      </c>
      <c r="F2470" s="3">
        <f t="shared" si="100"/>
        <v>4000</v>
      </c>
      <c r="G2470" s="3">
        <f t="shared" si="101"/>
        <v>2011</v>
      </c>
    </row>
    <row r="2471" spans="1:7" x14ac:dyDescent="0.3">
      <c r="A2471" s="3" t="s">
        <v>14</v>
      </c>
      <c r="B2471" s="3" t="s">
        <v>9</v>
      </c>
      <c r="C2471" s="12">
        <v>40882</v>
      </c>
      <c r="D2471" s="13">
        <v>15500</v>
      </c>
      <c r="E2471" s="3">
        <v>4</v>
      </c>
      <c r="F2471" s="3">
        <f t="shared" si="100"/>
        <v>3875</v>
      </c>
      <c r="G2471" s="3">
        <f t="shared" si="101"/>
        <v>2011</v>
      </c>
    </row>
    <row r="2472" spans="1:7" x14ac:dyDescent="0.3">
      <c r="A2472" s="3" t="s">
        <v>14</v>
      </c>
      <c r="B2472" s="3" t="s">
        <v>9</v>
      </c>
      <c r="C2472" s="12">
        <v>40885</v>
      </c>
      <c r="D2472" s="13">
        <v>110500</v>
      </c>
      <c r="E2472" s="3">
        <v>11</v>
      </c>
      <c r="F2472" s="3">
        <f t="shared" si="100"/>
        <v>10045.454545454546</v>
      </c>
      <c r="G2472" s="3">
        <f t="shared" si="101"/>
        <v>2011</v>
      </c>
    </row>
    <row r="2473" spans="1:7" x14ac:dyDescent="0.3">
      <c r="A2473" s="3" t="s">
        <v>14</v>
      </c>
      <c r="B2473" s="3" t="s">
        <v>9</v>
      </c>
      <c r="C2473" s="12">
        <v>40886</v>
      </c>
      <c r="D2473" s="13">
        <v>14000</v>
      </c>
      <c r="E2473" s="3">
        <v>3</v>
      </c>
      <c r="F2473" s="3">
        <f t="shared" si="100"/>
        <v>4666.666666666667</v>
      </c>
      <c r="G2473" s="3">
        <f t="shared" si="101"/>
        <v>2011</v>
      </c>
    </row>
    <row r="2474" spans="1:7" x14ac:dyDescent="0.3">
      <c r="A2474" s="3" t="s">
        <v>14</v>
      </c>
      <c r="B2474" s="3" t="s">
        <v>9</v>
      </c>
      <c r="C2474" s="12">
        <v>40887</v>
      </c>
      <c r="D2474" s="13">
        <v>52500</v>
      </c>
      <c r="E2474" s="3">
        <v>3</v>
      </c>
      <c r="F2474" s="3">
        <f t="shared" si="100"/>
        <v>17500</v>
      </c>
      <c r="G2474" s="3">
        <f t="shared" si="101"/>
        <v>2011</v>
      </c>
    </row>
    <row r="2475" spans="1:7" x14ac:dyDescent="0.3">
      <c r="A2475" s="3" t="s">
        <v>14</v>
      </c>
      <c r="B2475" s="3" t="s">
        <v>9</v>
      </c>
      <c r="C2475" s="12">
        <v>40888</v>
      </c>
      <c r="D2475" s="13">
        <v>15000</v>
      </c>
      <c r="E2475" s="3">
        <v>1</v>
      </c>
      <c r="F2475" s="3">
        <f t="shared" si="100"/>
        <v>15000</v>
      </c>
      <c r="G2475" s="3">
        <f t="shared" si="101"/>
        <v>2011</v>
      </c>
    </row>
    <row r="2476" spans="1:7" x14ac:dyDescent="0.3">
      <c r="A2476" s="3" t="s">
        <v>14</v>
      </c>
      <c r="B2476" s="3" t="s">
        <v>9</v>
      </c>
      <c r="C2476" s="12">
        <v>40889</v>
      </c>
      <c r="D2476" s="13">
        <v>13500</v>
      </c>
      <c r="E2476" s="3">
        <v>3</v>
      </c>
      <c r="F2476" s="3">
        <f t="shared" si="100"/>
        <v>4500</v>
      </c>
      <c r="G2476" s="3">
        <f t="shared" si="101"/>
        <v>2011</v>
      </c>
    </row>
    <row r="2477" spans="1:7" x14ac:dyDescent="0.3">
      <c r="A2477" s="3" t="s">
        <v>14</v>
      </c>
      <c r="B2477" s="3" t="s">
        <v>9</v>
      </c>
      <c r="C2477" s="12">
        <v>40892</v>
      </c>
      <c r="D2477" s="13">
        <v>13500</v>
      </c>
      <c r="E2477" s="3">
        <v>4</v>
      </c>
      <c r="F2477" s="3">
        <f t="shared" si="100"/>
        <v>3375</v>
      </c>
      <c r="G2477" s="3">
        <f t="shared" si="101"/>
        <v>2011</v>
      </c>
    </row>
    <row r="2478" spans="1:7" x14ac:dyDescent="0.3">
      <c r="A2478" s="3" t="s">
        <v>14</v>
      </c>
      <c r="B2478" s="3" t="s">
        <v>9</v>
      </c>
      <c r="C2478" s="12">
        <v>40895</v>
      </c>
      <c r="D2478" s="13">
        <v>23300</v>
      </c>
      <c r="E2478" s="3">
        <v>7</v>
      </c>
      <c r="F2478" s="3">
        <f t="shared" si="100"/>
        <v>3328.5714285714284</v>
      </c>
      <c r="G2478" s="3">
        <f t="shared" si="101"/>
        <v>2011</v>
      </c>
    </row>
    <row r="2479" spans="1:7" x14ac:dyDescent="0.3">
      <c r="A2479" s="3" t="s">
        <v>14</v>
      </c>
      <c r="B2479" s="3" t="s">
        <v>9</v>
      </c>
      <c r="C2479" s="12">
        <v>40899</v>
      </c>
      <c r="D2479" s="13">
        <v>8000</v>
      </c>
      <c r="E2479" s="3">
        <v>1</v>
      </c>
      <c r="F2479" s="3">
        <f t="shared" si="100"/>
        <v>8000</v>
      </c>
      <c r="G2479" s="3">
        <f t="shared" si="101"/>
        <v>2011</v>
      </c>
    </row>
    <row r="2480" spans="1:7" x14ac:dyDescent="0.3">
      <c r="A2480" s="3" t="s">
        <v>14</v>
      </c>
      <c r="B2480" s="3" t="s">
        <v>9</v>
      </c>
      <c r="C2480" s="12">
        <v>40900</v>
      </c>
      <c r="D2480" s="13">
        <v>13000</v>
      </c>
      <c r="E2480" s="3">
        <v>1</v>
      </c>
      <c r="F2480" s="3">
        <f t="shared" si="100"/>
        <v>13000</v>
      </c>
      <c r="G2480" s="3">
        <f t="shared" si="101"/>
        <v>2011</v>
      </c>
    </row>
    <row r="2481" spans="1:15" x14ac:dyDescent="0.3">
      <c r="A2481" s="3" t="s">
        <v>14</v>
      </c>
      <c r="B2481" s="3" t="s">
        <v>9</v>
      </c>
      <c r="C2481" s="12">
        <v>40901</v>
      </c>
      <c r="D2481" s="13">
        <v>18000</v>
      </c>
      <c r="E2481" s="3">
        <v>4</v>
      </c>
      <c r="F2481" s="3">
        <f t="shared" si="100"/>
        <v>4500</v>
      </c>
      <c r="G2481" s="3">
        <f t="shared" si="101"/>
        <v>2011</v>
      </c>
    </row>
    <row r="2482" spans="1:15" x14ac:dyDescent="0.3">
      <c r="A2482" s="3" t="s">
        <v>14</v>
      </c>
      <c r="B2482" s="3" t="s">
        <v>9</v>
      </c>
      <c r="C2482" s="12">
        <v>40903</v>
      </c>
      <c r="D2482" s="13">
        <v>50000</v>
      </c>
      <c r="E2482" s="3">
        <v>1</v>
      </c>
      <c r="F2482" s="3">
        <f t="shared" si="100"/>
        <v>50000</v>
      </c>
      <c r="G2482" s="3">
        <f t="shared" si="101"/>
        <v>2011</v>
      </c>
    </row>
    <row r="2483" spans="1:15" x14ac:dyDescent="0.3">
      <c r="A2483" s="3" t="s">
        <v>14</v>
      </c>
      <c r="B2483" s="3" t="s">
        <v>9</v>
      </c>
      <c r="C2483" s="12">
        <v>40913</v>
      </c>
      <c r="D2483" s="13">
        <v>24000</v>
      </c>
      <c r="E2483" s="3">
        <v>8</v>
      </c>
      <c r="F2483" s="3">
        <f t="shared" si="100"/>
        <v>3000</v>
      </c>
      <c r="G2483" s="3">
        <f t="shared" si="101"/>
        <v>2012</v>
      </c>
      <c r="O2483" s="16"/>
    </row>
    <row r="2484" spans="1:15" x14ac:dyDescent="0.3">
      <c r="A2484" s="3" t="s">
        <v>14</v>
      </c>
      <c r="B2484" s="3" t="s">
        <v>9</v>
      </c>
      <c r="C2484" s="12">
        <v>40916</v>
      </c>
      <c r="D2484" s="13">
        <v>13000</v>
      </c>
      <c r="E2484" s="3">
        <v>4</v>
      </c>
      <c r="F2484" s="3">
        <f t="shared" si="100"/>
        <v>3250</v>
      </c>
      <c r="G2484" s="3">
        <f t="shared" si="101"/>
        <v>2012</v>
      </c>
    </row>
    <row r="2485" spans="1:15" x14ac:dyDescent="0.3">
      <c r="A2485" s="3" t="s">
        <v>14</v>
      </c>
      <c r="B2485" s="3" t="s">
        <v>9</v>
      </c>
      <c r="C2485" s="12">
        <v>40917</v>
      </c>
      <c r="D2485" s="13">
        <v>8000</v>
      </c>
      <c r="E2485" s="3">
        <v>4</v>
      </c>
      <c r="F2485" s="3">
        <f t="shared" si="100"/>
        <v>2000</v>
      </c>
      <c r="G2485" s="3">
        <f t="shared" si="101"/>
        <v>2012</v>
      </c>
    </row>
    <row r="2486" spans="1:15" x14ac:dyDescent="0.3">
      <c r="A2486" s="3" t="s">
        <v>14</v>
      </c>
      <c r="B2486" s="3" t="s">
        <v>9</v>
      </c>
      <c r="C2486" s="12">
        <v>40920</v>
      </c>
      <c r="D2486" s="13">
        <v>28500</v>
      </c>
      <c r="E2486" s="3">
        <v>7</v>
      </c>
      <c r="F2486" s="3">
        <f t="shared" si="100"/>
        <v>4071.4285714285716</v>
      </c>
      <c r="G2486" s="3">
        <f t="shared" si="101"/>
        <v>2012</v>
      </c>
    </row>
    <row r="2487" spans="1:15" x14ac:dyDescent="0.3">
      <c r="A2487" s="3" t="s">
        <v>14</v>
      </c>
      <c r="B2487" s="3" t="s">
        <v>9</v>
      </c>
      <c r="C2487" s="12">
        <v>40922</v>
      </c>
      <c r="D2487" s="13">
        <v>64600</v>
      </c>
      <c r="E2487" s="3">
        <v>9</v>
      </c>
      <c r="F2487" s="3">
        <f t="shared" si="100"/>
        <v>7177.7777777777774</v>
      </c>
      <c r="G2487" s="3">
        <f t="shared" si="101"/>
        <v>2012</v>
      </c>
    </row>
    <row r="2488" spans="1:15" x14ac:dyDescent="0.3">
      <c r="A2488" s="3" t="s">
        <v>14</v>
      </c>
      <c r="B2488" s="3" t="s">
        <v>9</v>
      </c>
      <c r="C2488" s="12">
        <v>40924</v>
      </c>
      <c r="D2488" s="13">
        <v>21000</v>
      </c>
      <c r="E2488" s="3">
        <v>4</v>
      </c>
      <c r="F2488" s="3">
        <f t="shared" si="100"/>
        <v>5250</v>
      </c>
      <c r="G2488" s="3">
        <f t="shared" si="101"/>
        <v>2012</v>
      </c>
    </row>
    <row r="2489" spans="1:15" x14ac:dyDescent="0.3">
      <c r="A2489" s="3" t="s">
        <v>14</v>
      </c>
      <c r="B2489" s="3" t="s">
        <v>9</v>
      </c>
      <c r="C2489" s="12">
        <v>40927</v>
      </c>
      <c r="D2489" s="13">
        <v>44000</v>
      </c>
      <c r="E2489" s="3">
        <v>3</v>
      </c>
      <c r="F2489" s="3">
        <f t="shared" si="100"/>
        <v>14666.666666666666</v>
      </c>
      <c r="G2489" s="3">
        <f t="shared" si="101"/>
        <v>2012</v>
      </c>
    </row>
    <row r="2490" spans="1:15" x14ac:dyDescent="0.3">
      <c r="A2490" s="3" t="s">
        <v>14</v>
      </c>
      <c r="B2490" s="3" t="s">
        <v>9</v>
      </c>
      <c r="C2490" s="12">
        <v>40930</v>
      </c>
      <c r="D2490" s="13">
        <v>80000</v>
      </c>
      <c r="E2490" s="3">
        <v>1</v>
      </c>
      <c r="F2490" s="3">
        <f t="shared" si="100"/>
        <v>80000</v>
      </c>
      <c r="G2490" s="3">
        <f t="shared" si="101"/>
        <v>2012</v>
      </c>
    </row>
    <row r="2491" spans="1:15" x14ac:dyDescent="0.3">
      <c r="A2491" s="3" t="s">
        <v>14</v>
      </c>
      <c r="B2491" s="3" t="s">
        <v>9</v>
      </c>
      <c r="C2491" s="12">
        <v>40931</v>
      </c>
      <c r="D2491" s="13">
        <v>10000</v>
      </c>
      <c r="E2491" s="3">
        <v>3</v>
      </c>
      <c r="F2491" s="3">
        <f t="shared" si="100"/>
        <v>3333.3333333333335</v>
      </c>
      <c r="G2491" s="3">
        <f t="shared" si="101"/>
        <v>2012</v>
      </c>
    </row>
    <row r="2492" spans="1:15" x14ac:dyDescent="0.3">
      <c r="A2492" s="3" t="s">
        <v>14</v>
      </c>
      <c r="B2492" s="3" t="s">
        <v>9</v>
      </c>
      <c r="C2492" s="12">
        <v>40934</v>
      </c>
      <c r="D2492" s="13">
        <v>41000</v>
      </c>
      <c r="E2492" s="3">
        <v>6</v>
      </c>
      <c r="F2492" s="3">
        <f t="shared" si="100"/>
        <v>6833.333333333333</v>
      </c>
      <c r="G2492" s="3">
        <f t="shared" si="101"/>
        <v>2012</v>
      </c>
    </row>
    <row r="2493" spans="1:15" x14ac:dyDescent="0.3">
      <c r="A2493" s="3" t="s">
        <v>14</v>
      </c>
      <c r="B2493" s="3" t="s">
        <v>9</v>
      </c>
      <c r="C2493" s="12">
        <v>40941</v>
      </c>
      <c r="D2493" s="13">
        <v>24000</v>
      </c>
      <c r="E2493" s="3">
        <v>5</v>
      </c>
      <c r="F2493" s="3">
        <f t="shared" si="100"/>
        <v>4800</v>
      </c>
      <c r="G2493" s="3">
        <f t="shared" si="101"/>
        <v>2012</v>
      </c>
    </row>
    <row r="2494" spans="1:15" x14ac:dyDescent="0.3">
      <c r="A2494" s="3" t="s">
        <v>14</v>
      </c>
      <c r="B2494" s="3" t="s">
        <v>9</v>
      </c>
      <c r="C2494" s="12">
        <v>40942</v>
      </c>
      <c r="D2494" s="13">
        <v>79800</v>
      </c>
      <c r="E2494" s="3">
        <v>12</v>
      </c>
      <c r="F2494" s="3">
        <f t="shared" si="100"/>
        <v>6650</v>
      </c>
      <c r="G2494" s="3">
        <f t="shared" si="101"/>
        <v>2012</v>
      </c>
    </row>
    <row r="2495" spans="1:15" x14ac:dyDescent="0.3">
      <c r="A2495" s="3" t="s">
        <v>14</v>
      </c>
      <c r="B2495" s="3" t="s">
        <v>9</v>
      </c>
      <c r="C2495" s="12">
        <v>40944</v>
      </c>
      <c r="D2495" s="13">
        <v>24200</v>
      </c>
      <c r="E2495" s="3">
        <v>8</v>
      </c>
      <c r="F2495" s="3">
        <f t="shared" si="100"/>
        <v>3025</v>
      </c>
      <c r="G2495" s="3">
        <f t="shared" si="101"/>
        <v>2012</v>
      </c>
    </row>
    <row r="2496" spans="1:15" x14ac:dyDescent="0.3">
      <c r="A2496" s="3" t="s">
        <v>14</v>
      </c>
      <c r="B2496" s="3" t="s">
        <v>9</v>
      </c>
      <c r="C2496" s="12">
        <v>40948</v>
      </c>
      <c r="D2496" s="13">
        <v>3000</v>
      </c>
      <c r="E2496" s="3">
        <v>1</v>
      </c>
      <c r="F2496" s="3">
        <f t="shared" si="100"/>
        <v>3000</v>
      </c>
      <c r="G2496" s="3">
        <f t="shared" si="101"/>
        <v>2012</v>
      </c>
    </row>
    <row r="2497" spans="1:7" x14ac:dyDescent="0.3">
      <c r="A2497" s="3" t="s">
        <v>14</v>
      </c>
      <c r="B2497" s="3" t="s">
        <v>9</v>
      </c>
      <c r="C2497" s="12">
        <v>40950</v>
      </c>
      <c r="D2497" s="13">
        <v>13500</v>
      </c>
      <c r="E2497" s="3">
        <v>5</v>
      </c>
      <c r="F2497" s="3">
        <f t="shared" si="100"/>
        <v>2700</v>
      </c>
      <c r="G2497" s="3">
        <f t="shared" si="101"/>
        <v>2012</v>
      </c>
    </row>
    <row r="2498" spans="1:7" x14ac:dyDescent="0.3">
      <c r="A2498" s="3" t="s">
        <v>14</v>
      </c>
      <c r="B2498" s="3" t="s">
        <v>9</v>
      </c>
      <c r="C2498" s="12">
        <v>40951</v>
      </c>
      <c r="D2498" s="13">
        <v>20300</v>
      </c>
      <c r="E2498" s="3">
        <v>7</v>
      </c>
      <c r="F2498" s="3">
        <f t="shared" ref="F2498:F2561" si="102">D2498/E2498</f>
        <v>2900</v>
      </c>
      <c r="G2498" s="3">
        <f t="shared" si="101"/>
        <v>2012</v>
      </c>
    </row>
    <row r="2499" spans="1:7" x14ac:dyDescent="0.3">
      <c r="A2499" s="3" t="s">
        <v>14</v>
      </c>
      <c r="B2499" s="3" t="s">
        <v>9</v>
      </c>
      <c r="C2499" s="12">
        <v>40955</v>
      </c>
      <c r="D2499" s="13">
        <v>85800</v>
      </c>
      <c r="E2499" s="3">
        <v>17</v>
      </c>
      <c r="F2499" s="3">
        <f t="shared" si="102"/>
        <v>5047.0588235294117</v>
      </c>
      <c r="G2499" s="3">
        <f t="shared" ref="G2499:G2562" si="103">YEAR(C2499)</f>
        <v>2012</v>
      </c>
    </row>
    <row r="2500" spans="1:7" x14ac:dyDescent="0.3">
      <c r="A2500" s="3" t="s">
        <v>14</v>
      </c>
      <c r="B2500" s="3" t="s">
        <v>9</v>
      </c>
      <c r="C2500" s="12">
        <v>40957</v>
      </c>
      <c r="D2500" s="13">
        <v>23100</v>
      </c>
      <c r="E2500" s="3">
        <v>6</v>
      </c>
      <c r="F2500" s="3">
        <f t="shared" si="102"/>
        <v>3850</v>
      </c>
      <c r="G2500" s="3">
        <f t="shared" si="103"/>
        <v>2012</v>
      </c>
    </row>
    <row r="2501" spans="1:7" x14ac:dyDescent="0.3">
      <c r="A2501" s="3" t="s">
        <v>14</v>
      </c>
      <c r="B2501" s="3" t="s">
        <v>9</v>
      </c>
      <c r="C2501" s="12">
        <v>40959</v>
      </c>
      <c r="D2501" s="13">
        <v>10500</v>
      </c>
      <c r="E2501" s="3">
        <v>4</v>
      </c>
      <c r="F2501" s="3">
        <f t="shared" si="102"/>
        <v>2625</v>
      </c>
      <c r="G2501" s="3">
        <f t="shared" si="103"/>
        <v>2012</v>
      </c>
    </row>
    <row r="2502" spans="1:7" x14ac:dyDescent="0.3">
      <c r="A2502" s="3" t="s">
        <v>14</v>
      </c>
      <c r="B2502" s="3" t="s">
        <v>9</v>
      </c>
      <c r="C2502" s="12">
        <v>40962</v>
      </c>
      <c r="D2502" s="13">
        <v>34000</v>
      </c>
      <c r="E2502" s="3">
        <v>4</v>
      </c>
      <c r="F2502" s="3">
        <f t="shared" si="102"/>
        <v>8500</v>
      </c>
      <c r="G2502" s="3">
        <f t="shared" si="103"/>
        <v>2012</v>
      </c>
    </row>
    <row r="2503" spans="1:7" x14ac:dyDescent="0.3">
      <c r="A2503" s="3" t="s">
        <v>14</v>
      </c>
      <c r="B2503" s="3" t="s">
        <v>9</v>
      </c>
      <c r="C2503" s="12">
        <v>40963</v>
      </c>
      <c r="D2503" s="13">
        <v>30500</v>
      </c>
      <c r="E2503" s="3">
        <v>6</v>
      </c>
      <c r="F2503" s="3">
        <f t="shared" si="102"/>
        <v>5083.333333333333</v>
      </c>
      <c r="G2503" s="3">
        <f t="shared" si="103"/>
        <v>2012</v>
      </c>
    </row>
    <row r="2504" spans="1:7" x14ac:dyDescent="0.3">
      <c r="A2504" s="3" t="s">
        <v>14</v>
      </c>
      <c r="B2504" s="3" t="s">
        <v>9</v>
      </c>
      <c r="C2504" s="12">
        <v>40964</v>
      </c>
      <c r="D2504" s="13">
        <v>5500</v>
      </c>
      <c r="E2504" s="3">
        <v>2</v>
      </c>
      <c r="F2504" s="3">
        <f t="shared" si="102"/>
        <v>2750</v>
      </c>
      <c r="G2504" s="3">
        <f t="shared" si="103"/>
        <v>2012</v>
      </c>
    </row>
    <row r="2505" spans="1:7" x14ac:dyDescent="0.3">
      <c r="A2505" s="3" t="s">
        <v>14</v>
      </c>
      <c r="B2505" s="3" t="s">
        <v>9</v>
      </c>
      <c r="C2505" s="12">
        <v>40970</v>
      </c>
      <c r="D2505" s="13">
        <v>8700</v>
      </c>
      <c r="E2505" s="3">
        <v>3</v>
      </c>
      <c r="F2505" s="3">
        <f t="shared" si="102"/>
        <v>2900</v>
      </c>
      <c r="G2505" s="3">
        <f t="shared" si="103"/>
        <v>2012</v>
      </c>
    </row>
    <row r="2506" spans="1:7" x14ac:dyDescent="0.3">
      <c r="A2506" s="3" t="s">
        <v>14</v>
      </c>
      <c r="B2506" s="3" t="s">
        <v>9</v>
      </c>
      <c r="C2506" s="12">
        <v>40971</v>
      </c>
      <c r="D2506" s="13">
        <v>3800</v>
      </c>
      <c r="E2506" s="3">
        <v>2</v>
      </c>
      <c r="F2506" s="3">
        <f t="shared" si="102"/>
        <v>1900</v>
      </c>
      <c r="G2506" s="3">
        <f t="shared" si="103"/>
        <v>2012</v>
      </c>
    </row>
    <row r="2507" spans="1:7" x14ac:dyDescent="0.3">
      <c r="A2507" s="3" t="s">
        <v>14</v>
      </c>
      <c r="B2507" s="3" t="s">
        <v>9</v>
      </c>
      <c r="C2507" s="12">
        <v>40973</v>
      </c>
      <c r="D2507" s="13">
        <v>5500</v>
      </c>
      <c r="E2507" s="3">
        <v>2</v>
      </c>
      <c r="F2507" s="3">
        <f t="shared" si="102"/>
        <v>2750</v>
      </c>
      <c r="G2507" s="3">
        <f t="shared" si="103"/>
        <v>2012</v>
      </c>
    </row>
    <row r="2508" spans="1:7" x14ac:dyDescent="0.3">
      <c r="A2508" s="3" t="s">
        <v>14</v>
      </c>
      <c r="B2508" s="3" t="s">
        <v>9</v>
      </c>
      <c r="C2508" s="12">
        <v>40978</v>
      </c>
      <c r="D2508" s="13">
        <v>9500</v>
      </c>
      <c r="E2508" s="3">
        <v>2</v>
      </c>
      <c r="F2508" s="3">
        <f t="shared" si="102"/>
        <v>4750</v>
      </c>
      <c r="G2508" s="3">
        <f t="shared" si="103"/>
        <v>2012</v>
      </c>
    </row>
    <row r="2509" spans="1:7" x14ac:dyDescent="0.3">
      <c r="A2509" s="3" t="s">
        <v>14</v>
      </c>
      <c r="B2509" s="3" t="s">
        <v>9</v>
      </c>
      <c r="C2509" s="12">
        <v>40979</v>
      </c>
      <c r="D2509" s="13">
        <v>18000</v>
      </c>
      <c r="E2509" s="3">
        <v>4</v>
      </c>
      <c r="F2509" s="3">
        <f t="shared" si="102"/>
        <v>4500</v>
      </c>
      <c r="G2509" s="3">
        <f t="shared" si="103"/>
        <v>2012</v>
      </c>
    </row>
    <row r="2510" spans="1:7" x14ac:dyDescent="0.3">
      <c r="A2510" s="3" t="s">
        <v>14</v>
      </c>
      <c r="B2510" s="3" t="s">
        <v>9</v>
      </c>
      <c r="C2510" s="12">
        <v>40980</v>
      </c>
      <c r="D2510" s="13">
        <v>14000</v>
      </c>
      <c r="E2510" s="3">
        <v>3</v>
      </c>
      <c r="F2510" s="3">
        <f t="shared" si="102"/>
        <v>4666.666666666667</v>
      </c>
      <c r="G2510" s="3">
        <f t="shared" si="103"/>
        <v>2012</v>
      </c>
    </row>
    <row r="2511" spans="1:7" x14ac:dyDescent="0.3">
      <c r="A2511" s="3" t="s">
        <v>14</v>
      </c>
      <c r="B2511" s="3" t="s">
        <v>9</v>
      </c>
      <c r="C2511" s="12">
        <v>40981</v>
      </c>
      <c r="D2511" s="13">
        <v>25000</v>
      </c>
      <c r="E2511" s="3">
        <v>1</v>
      </c>
      <c r="F2511" s="3">
        <f t="shared" si="102"/>
        <v>25000</v>
      </c>
      <c r="G2511" s="3">
        <f t="shared" si="103"/>
        <v>2012</v>
      </c>
    </row>
    <row r="2512" spans="1:7" x14ac:dyDescent="0.3">
      <c r="A2512" s="3" t="s">
        <v>14</v>
      </c>
      <c r="B2512" s="3" t="s">
        <v>9</v>
      </c>
      <c r="C2512" s="12">
        <v>40984</v>
      </c>
      <c r="D2512" s="13">
        <v>59600</v>
      </c>
      <c r="E2512" s="3">
        <v>8</v>
      </c>
      <c r="F2512" s="3">
        <f t="shared" si="102"/>
        <v>7450</v>
      </c>
      <c r="G2512" s="3">
        <f t="shared" si="103"/>
        <v>2012</v>
      </c>
    </row>
    <row r="2513" spans="1:7" x14ac:dyDescent="0.3">
      <c r="A2513" s="3" t="s">
        <v>14</v>
      </c>
      <c r="B2513" s="3" t="s">
        <v>9</v>
      </c>
      <c r="C2513" s="12">
        <v>40985</v>
      </c>
      <c r="D2513" s="13">
        <v>49700</v>
      </c>
      <c r="E2513" s="3">
        <v>12</v>
      </c>
      <c r="F2513" s="3">
        <f t="shared" si="102"/>
        <v>4141.666666666667</v>
      </c>
      <c r="G2513" s="3">
        <f t="shared" si="103"/>
        <v>2012</v>
      </c>
    </row>
    <row r="2514" spans="1:7" x14ac:dyDescent="0.3">
      <c r="A2514" s="3" t="s">
        <v>14</v>
      </c>
      <c r="B2514" s="3" t="s">
        <v>9</v>
      </c>
      <c r="C2514" s="12">
        <v>40986</v>
      </c>
      <c r="D2514" s="13">
        <v>8500</v>
      </c>
      <c r="E2514" s="3">
        <v>3</v>
      </c>
      <c r="F2514" s="3">
        <f t="shared" si="102"/>
        <v>2833.3333333333335</v>
      </c>
      <c r="G2514" s="3">
        <f t="shared" si="103"/>
        <v>2012</v>
      </c>
    </row>
    <row r="2515" spans="1:7" x14ac:dyDescent="0.3">
      <c r="A2515" s="3" t="s">
        <v>14</v>
      </c>
      <c r="B2515" s="3" t="s">
        <v>9</v>
      </c>
      <c r="C2515" s="12">
        <v>40987</v>
      </c>
      <c r="D2515" s="13">
        <v>20000</v>
      </c>
      <c r="E2515" s="3">
        <v>2</v>
      </c>
      <c r="F2515" s="3">
        <f t="shared" si="102"/>
        <v>10000</v>
      </c>
      <c r="G2515" s="3">
        <f t="shared" si="103"/>
        <v>2012</v>
      </c>
    </row>
    <row r="2516" spans="1:7" x14ac:dyDescent="0.3">
      <c r="A2516" s="3" t="s">
        <v>14</v>
      </c>
      <c r="B2516" s="3" t="s">
        <v>9</v>
      </c>
      <c r="C2516" s="12">
        <v>40988</v>
      </c>
      <c r="D2516" s="13">
        <v>28350</v>
      </c>
      <c r="E2516" s="3">
        <v>9</v>
      </c>
      <c r="F2516" s="3">
        <f t="shared" si="102"/>
        <v>3150</v>
      </c>
      <c r="G2516" s="3">
        <f t="shared" si="103"/>
        <v>2012</v>
      </c>
    </row>
    <row r="2517" spans="1:7" x14ac:dyDescent="0.3">
      <c r="A2517" s="3" t="s">
        <v>14</v>
      </c>
      <c r="B2517" s="3" t="s">
        <v>9</v>
      </c>
      <c r="C2517" s="12">
        <v>40994</v>
      </c>
      <c r="D2517" s="13">
        <v>17200</v>
      </c>
      <c r="E2517" s="3">
        <v>5</v>
      </c>
      <c r="F2517" s="3">
        <f t="shared" si="102"/>
        <v>3440</v>
      </c>
      <c r="G2517" s="3">
        <f t="shared" si="103"/>
        <v>2012</v>
      </c>
    </row>
    <row r="2518" spans="1:7" x14ac:dyDescent="0.3">
      <c r="A2518" s="3" t="s">
        <v>14</v>
      </c>
      <c r="B2518" s="3" t="s">
        <v>9</v>
      </c>
      <c r="C2518" s="12">
        <v>40995</v>
      </c>
      <c r="D2518" s="13">
        <v>19000</v>
      </c>
      <c r="E2518" s="3">
        <v>2</v>
      </c>
      <c r="F2518" s="3">
        <f t="shared" si="102"/>
        <v>9500</v>
      </c>
      <c r="G2518" s="3">
        <f t="shared" si="103"/>
        <v>2012</v>
      </c>
    </row>
    <row r="2519" spans="1:7" x14ac:dyDescent="0.3">
      <c r="A2519" s="3" t="s">
        <v>14</v>
      </c>
      <c r="B2519" s="3" t="s">
        <v>9</v>
      </c>
      <c r="C2519" s="12">
        <v>41001</v>
      </c>
      <c r="D2519" s="13">
        <v>8000</v>
      </c>
      <c r="E2519" s="3">
        <v>2</v>
      </c>
      <c r="F2519" s="3">
        <f t="shared" si="102"/>
        <v>4000</v>
      </c>
      <c r="G2519" s="3">
        <f t="shared" si="103"/>
        <v>2012</v>
      </c>
    </row>
    <row r="2520" spans="1:7" x14ac:dyDescent="0.3">
      <c r="A2520" s="3" t="s">
        <v>14</v>
      </c>
      <c r="B2520" s="3" t="s">
        <v>9</v>
      </c>
      <c r="C2520" s="12">
        <v>41002</v>
      </c>
      <c r="D2520" s="13">
        <v>27000</v>
      </c>
      <c r="E2520" s="3">
        <v>6</v>
      </c>
      <c r="F2520" s="3">
        <f t="shared" si="102"/>
        <v>4500</v>
      </c>
      <c r="G2520" s="3">
        <f t="shared" si="103"/>
        <v>2012</v>
      </c>
    </row>
    <row r="2521" spans="1:7" x14ac:dyDescent="0.3">
      <c r="A2521" s="3" t="s">
        <v>14</v>
      </c>
      <c r="B2521" s="3" t="s">
        <v>9</v>
      </c>
      <c r="C2521" s="12">
        <v>41005</v>
      </c>
      <c r="D2521" s="13">
        <v>18000</v>
      </c>
      <c r="E2521" s="3">
        <v>6</v>
      </c>
      <c r="F2521" s="3">
        <f t="shared" si="102"/>
        <v>3000</v>
      </c>
      <c r="G2521" s="3">
        <f t="shared" si="103"/>
        <v>2012</v>
      </c>
    </row>
    <row r="2522" spans="1:7" x14ac:dyDescent="0.3">
      <c r="A2522" s="3" t="s">
        <v>14</v>
      </c>
      <c r="B2522" s="3" t="s">
        <v>9</v>
      </c>
      <c r="C2522" s="12">
        <v>41006</v>
      </c>
      <c r="D2522" s="13">
        <v>12000</v>
      </c>
      <c r="E2522" s="3">
        <v>3</v>
      </c>
      <c r="F2522" s="3">
        <f t="shared" si="102"/>
        <v>4000</v>
      </c>
      <c r="G2522" s="3">
        <f t="shared" si="103"/>
        <v>2012</v>
      </c>
    </row>
    <row r="2523" spans="1:7" x14ac:dyDescent="0.3">
      <c r="A2523" s="3" t="s">
        <v>14</v>
      </c>
      <c r="B2523" s="3" t="s">
        <v>9</v>
      </c>
      <c r="C2523" s="12">
        <v>41008</v>
      </c>
      <c r="D2523" s="13">
        <v>49500</v>
      </c>
      <c r="E2523" s="3">
        <v>6</v>
      </c>
      <c r="F2523" s="3">
        <f t="shared" si="102"/>
        <v>8250</v>
      </c>
      <c r="G2523" s="3">
        <f t="shared" si="103"/>
        <v>2012</v>
      </c>
    </row>
    <row r="2524" spans="1:7" x14ac:dyDescent="0.3">
      <c r="A2524" s="3" t="s">
        <v>14</v>
      </c>
      <c r="B2524" s="3" t="s">
        <v>9</v>
      </c>
      <c r="C2524" s="12">
        <v>41009</v>
      </c>
      <c r="D2524" s="13">
        <v>1000</v>
      </c>
      <c r="E2524" s="3">
        <v>1</v>
      </c>
      <c r="F2524" s="3">
        <f t="shared" si="102"/>
        <v>1000</v>
      </c>
      <c r="G2524" s="3">
        <f t="shared" si="103"/>
        <v>2012</v>
      </c>
    </row>
    <row r="2525" spans="1:7" x14ac:dyDescent="0.3">
      <c r="A2525" s="3" t="s">
        <v>14</v>
      </c>
      <c r="B2525" s="3" t="s">
        <v>9</v>
      </c>
      <c r="C2525" s="12">
        <v>41012</v>
      </c>
      <c r="D2525" s="13">
        <v>24000</v>
      </c>
      <c r="E2525" s="3">
        <v>5</v>
      </c>
      <c r="F2525" s="3">
        <f t="shared" si="102"/>
        <v>4800</v>
      </c>
      <c r="G2525" s="3">
        <f t="shared" si="103"/>
        <v>2012</v>
      </c>
    </row>
    <row r="2526" spans="1:7" x14ac:dyDescent="0.3">
      <c r="A2526" s="3" t="s">
        <v>14</v>
      </c>
      <c r="B2526" s="3" t="s">
        <v>9</v>
      </c>
      <c r="C2526" s="12">
        <v>41013</v>
      </c>
      <c r="D2526" s="13">
        <v>9000</v>
      </c>
      <c r="E2526" s="3">
        <v>2</v>
      </c>
      <c r="F2526" s="3">
        <f t="shared" si="102"/>
        <v>4500</v>
      </c>
      <c r="G2526" s="3">
        <f t="shared" si="103"/>
        <v>2012</v>
      </c>
    </row>
    <row r="2527" spans="1:7" x14ac:dyDescent="0.3">
      <c r="A2527" s="3" t="s">
        <v>14</v>
      </c>
      <c r="B2527" s="3" t="s">
        <v>9</v>
      </c>
      <c r="C2527" s="12">
        <v>41015</v>
      </c>
      <c r="D2527" s="13">
        <v>14800</v>
      </c>
      <c r="E2527" s="3">
        <v>6</v>
      </c>
      <c r="F2527" s="3">
        <f t="shared" si="102"/>
        <v>2466.6666666666665</v>
      </c>
      <c r="G2527" s="3">
        <f t="shared" si="103"/>
        <v>2012</v>
      </c>
    </row>
    <row r="2528" spans="1:7" x14ac:dyDescent="0.3">
      <c r="A2528" s="3" t="s">
        <v>14</v>
      </c>
      <c r="B2528" s="3" t="s">
        <v>9</v>
      </c>
      <c r="C2528" s="12">
        <v>41019</v>
      </c>
      <c r="D2528" s="13">
        <v>25500</v>
      </c>
      <c r="E2528" s="3">
        <v>5</v>
      </c>
      <c r="F2528" s="3">
        <f t="shared" si="102"/>
        <v>5100</v>
      </c>
      <c r="G2528" s="3">
        <f t="shared" si="103"/>
        <v>2012</v>
      </c>
    </row>
    <row r="2529" spans="1:7" x14ac:dyDescent="0.3">
      <c r="A2529" s="3" t="s">
        <v>14</v>
      </c>
      <c r="B2529" s="3" t="s">
        <v>9</v>
      </c>
      <c r="C2529" s="12">
        <v>41021</v>
      </c>
      <c r="D2529" s="13">
        <v>5000</v>
      </c>
      <c r="E2529" s="3">
        <v>1</v>
      </c>
      <c r="F2529" s="3">
        <f t="shared" si="102"/>
        <v>5000</v>
      </c>
      <c r="G2529" s="3">
        <f t="shared" si="103"/>
        <v>2012</v>
      </c>
    </row>
    <row r="2530" spans="1:7" x14ac:dyDescent="0.3">
      <c r="A2530" s="3" t="s">
        <v>14</v>
      </c>
      <c r="B2530" s="3" t="s">
        <v>9</v>
      </c>
      <c r="C2530" s="12">
        <v>41023</v>
      </c>
      <c r="D2530" s="13">
        <v>68650</v>
      </c>
      <c r="E2530" s="3">
        <v>8</v>
      </c>
      <c r="F2530" s="3">
        <f t="shared" si="102"/>
        <v>8581.25</v>
      </c>
      <c r="G2530" s="3">
        <f t="shared" si="103"/>
        <v>2012</v>
      </c>
    </row>
    <row r="2531" spans="1:7" x14ac:dyDescent="0.3">
      <c r="A2531" s="3" t="s">
        <v>14</v>
      </c>
      <c r="B2531" s="3" t="s">
        <v>9</v>
      </c>
      <c r="C2531" s="12">
        <v>41026</v>
      </c>
      <c r="D2531" s="13">
        <v>30000</v>
      </c>
      <c r="E2531" s="3">
        <v>1</v>
      </c>
      <c r="F2531" s="3">
        <f t="shared" si="102"/>
        <v>30000</v>
      </c>
      <c r="G2531" s="3">
        <f t="shared" si="103"/>
        <v>2012</v>
      </c>
    </row>
    <row r="2532" spans="1:7" x14ac:dyDescent="0.3">
      <c r="A2532" s="3" t="s">
        <v>14</v>
      </c>
      <c r="B2532" s="3" t="s">
        <v>9</v>
      </c>
      <c r="C2532" s="12">
        <v>41033</v>
      </c>
      <c r="D2532" s="13">
        <v>9000</v>
      </c>
      <c r="E2532" s="3">
        <v>3</v>
      </c>
      <c r="F2532" s="3">
        <f t="shared" si="102"/>
        <v>3000</v>
      </c>
      <c r="G2532" s="3">
        <f t="shared" si="103"/>
        <v>2012</v>
      </c>
    </row>
    <row r="2533" spans="1:7" x14ac:dyDescent="0.3">
      <c r="A2533" s="3" t="s">
        <v>14</v>
      </c>
      <c r="B2533" s="3" t="s">
        <v>9</v>
      </c>
      <c r="C2533" s="12">
        <v>41034</v>
      </c>
      <c r="D2533" s="13">
        <v>16000</v>
      </c>
      <c r="E2533" s="3">
        <v>5</v>
      </c>
      <c r="F2533" s="3">
        <f t="shared" si="102"/>
        <v>3200</v>
      </c>
      <c r="G2533" s="3">
        <f t="shared" si="103"/>
        <v>2012</v>
      </c>
    </row>
    <row r="2534" spans="1:7" x14ac:dyDescent="0.3">
      <c r="A2534" s="3" t="s">
        <v>14</v>
      </c>
      <c r="B2534" s="3" t="s">
        <v>9</v>
      </c>
      <c r="C2534" s="12">
        <v>41037</v>
      </c>
      <c r="D2534" s="13">
        <v>18000</v>
      </c>
      <c r="E2534" s="3">
        <v>3</v>
      </c>
      <c r="F2534" s="3">
        <f t="shared" si="102"/>
        <v>6000</v>
      </c>
      <c r="G2534" s="3">
        <f t="shared" si="103"/>
        <v>2012</v>
      </c>
    </row>
    <row r="2535" spans="1:7" x14ac:dyDescent="0.3">
      <c r="A2535" s="3" t="s">
        <v>14</v>
      </c>
      <c r="B2535" s="3" t="s">
        <v>9</v>
      </c>
      <c r="C2535" s="12">
        <v>41041</v>
      </c>
      <c r="D2535" s="13">
        <v>16000</v>
      </c>
      <c r="E2535" s="3">
        <v>6</v>
      </c>
      <c r="F2535" s="3">
        <f t="shared" si="102"/>
        <v>2666.6666666666665</v>
      </c>
      <c r="G2535" s="3">
        <f t="shared" si="103"/>
        <v>2012</v>
      </c>
    </row>
    <row r="2536" spans="1:7" x14ac:dyDescent="0.3">
      <c r="A2536" s="3" t="s">
        <v>14</v>
      </c>
      <c r="B2536" s="3" t="s">
        <v>9</v>
      </c>
      <c r="C2536" s="12">
        <v>41043</v>
      </c>
      <c r="D2536" s="13">
        <v>16000</v>
      </c>
      <c r="E2536" s="3">
        <v>3</v>
      </c>
      <c r="F2536" s="3">
        <f t="shared" si="102"/>
        <v>5333.333333333333</v>
      </c>
      <c r="G2536" s="3">
        <f t="shared" si="103"/>
        <v>2012</v>
      </c>
    </row>
    <row r="2537" spans="1:7" x14ac:dyDescent="0.3">
      <c r="A2537" s="3" t="s">
        <v>14</v>
      </c>
      <c r="B2537" s="3" t="s">
        <v>9</v>
      </c>
      <c r="C2537" s="12">
        <v>41044</v>
      </c>
      <c r="D2537" s="13">
        <v>4000</v>
      </c>
      <c r="E2537" s="3">
        <v>1</v>
      </c>
      <c r="F2537" s="3">
        <f t="shared" si="102"/>
        <v>4000</v>
      </c>
      <c r="G2537" s="3">
        <f t="shared" si="103"/>
        <v>2012</v>
      </c>
    </row>
    <row r="2538" spans="1:7" x14ac:dyDescent="0.3">
      <c r="A2538" s="3" t="s">
        <v>14</v>
      </c>
      <c r="B2538" s="3" t="s">
        <v>9</v>
      </c>
      <c r="C2538" s="12">
        <v>41049</v>
      </c>
      <c r="D2538" s="13">
        <v>15000</v>
      </c>
      <c r="E2538" s="3">
        <v>4</v>
      </c>
      <c r="F2538" s="3">
        <f t="shared" si="102"/>
        <v>3750</v>
      </c>
      <c r="G2538" s="3">
        <f t="shared" si="103"/>
        <v>2012</v>
      </c>
    </row>
    <row r="2539" spans="1:7" x14ac:dyDescent="0.3">
      <c r="A2539" s="3" t="s">
        <v>14</v>
      </c>
      <c r="B2539" s="3" t="s">
        <v>9</v>
      </c>
      <c r="C2539" s="12">
        <v>41051</v>
      </c>
      <c r="D2539" s="13">
        <v>14500</v>
      </c>
      <c r="E2539" s="3">
        <v>6</v>
      </c>
      <c r="F2539" s="3">
        <f t="shared" si="102"/>
        <v>2416.6666666666665</v>
      </c>
      <c r="G2539" s="3">
        <f t="shared" si="103"/>
        <v>2012</v>
      </c>
    </row>
    <row r="2540" spans="1:7" x14ac:dyDescent="0.3">
      <c r="A2540" s="3" t="s">
        <v>14</v>
      </c>
      <c r="B2540" s="3" t="s">
        <v>9</v>
      </c>
      <c r="C2540" s="12">
        <v>41054</v>
      </c>
      <c r="D2540" s="13">
        <v>32000</v>
      </c>
      <c r="E2540" s="3">
        <v>8</v>
      </c>
      <c r="F2540" s="3">
        <f t="shared" si="102"/>
        <v>4000</v>
      </c>
      <c r="G2540" s="3">
        <f t="shared" si="103"/>
        <v>2012</v>
      </c>
    </row>
    <row r="2541" spans="1:7" x14ac:dyDescent="0.3">
      <c r="A2541" s="3" t="s">
        <v>14</v>
      </c>
      <c r="B2541" s="3" t="s">
        <v>9</v>
      </c>
      <c r="C2541" s="12">
        <v>41062</v>
      </c>
      <c r="D2541" s="13">
        <v>7500</v>
      </c>
      <c r="E2541" s="3">
        <v>2</v>
      </c>
      <c r="F2541" s="3">
        <f t="shared" si="102"/>
        <v>3750</v>
      </c>
      <c r="G2541" s="3">
        <f t="shared" si="103"/>
        <v>2012</v>
      </c>
    </row>
    <row r="2542" spans="1:7" x14ac:dyDescent="0.3">
      <c r="A2542" s="3" t="s">
        <v>14</v>
      </c>
      <c r="B2542" s="3" t="s">
        <v>9</v>
      </c>
      <c r="C2542" s="12">
        <v>41063</v>
      </c>
      <c r="D2542" s="13">
        <v>4500</v>
      </c>
      <c r="E2542" s="3">
        <v>2</v>
      </c>
      <c r="F2542" s="3">
        <f t="shared" si="102"/>
        <v>2250</v>
      </c>
      <c r="G2542" s="3">
        <f t="shared" si="103"/>
        <v>2012</v>
      </c>
    </row>
    <row r="2543" spans="1:7" x14ac:dyDescent="0.3">
      <c r="A2543" s="3" t="s">
        <v>14</v>
      </c>
      <c r="B2543" s="3" t="s">
        <v>9</v>
      </c>
      <c r="C2543" s="12">
        <v>41065</v>
      </c>
      <c r="D2543" s="13">
        <v>30000</v>
      </c>
      <c r="E2543" s="3">
        <v>1</v>
      </c>
      <c r="F2543" s="3">
        <f t="shared" si="102"/>
        <v>30000</v>
      </c>
      <c r="G2543" s="3">
        <f t="shared" si="103"/>
        <v>2012</v>
      </c>
    </row>
    <row r="2544" spans="1:7" x14ac:dyDescent="0.3">
      <c r="A2544" s="3" t="s">
        <v>14</v>
      </c>
      <c r="B2544" s="3" t="s">
        <v>9</v>
      </c>
      <c r="C2544" s="12">
        <v>41068</v>
      </c>
      <c r="D2544" s="13">
        <v>5900</v>
      </c>
      <c r="E2544" s="3">
        <v>2</v>
      </c>
      <c r="F2544" s="3">
        <f t="shared" si="102"/>
        <v>2950</v>
      </c>
      <c r="G2544" s="3">
        <f t="shared" si="103"/>
        <v>2012</v>
      </c>
    </row>
    <row r="2545" spans="1:7" x14ac:dyDescent="0.3">
      <c r="A2545" s="3" t="s">
        <v>14</v>
      </c>
      <c r="B2545" s="3" t="s">
        <v>9</v>
      </c>
      <c r="C2545" s="12">
        <v>41069</v>
      </c>
      <c r="D2545" s="13">
        <v>2000</v>
      </c>
      <c r="E2545" s="3">
        <v>1</v>
      </c>
      <c r="F2545" s="3">
        <f t="shared" si="102"/>
        <v>2000</v>
      </c>
      <c r="G2545" s="3">
        <f t="shared" si="103"/>
        <v>2012</v>
      </c>
    </row>
    <row r="2546" spans="1:7" x14ac:dyDescent="0.3">
      <c r="A2546" s="3" t="s">
        <v>14</v>
      </c>
      <c r="B2546" s="3" t="s">
        <v>9</v>
      </c>
      <c r="C2546" s="12">
        <v>41072</v>
      </c>
      <c r="D2546" s="13">
        <v>89013.79</v>
      </c>
      <c r="E2546" s="3">
        <v>5</v>
      </c>
      <c r="F2546" s="3">
        <f t="shared" si="102"/>
        <v>17802.757999999998</v>
      </c>
      <c r="G2546" s="3">
        <f t="shared" si="103"/>
        <v>2012</v>
      </c>
    </row>
    <row r="2547" spans="1:7" x14ac:dyDescent="0.3">
      <c r="A2547" s="3" t="s">
        <v>14</v>
      </c>
      <c r="B2547" s="3" t="s">
        <v>9</v>
      </c>
      <c r="C2547" s="12">
        <v>41075</v>
      </c>
      <c r="D2547" s="13">
        <v>23000</v>
      </c>
      <c r="E2547" s="3">
        <v>2</v>
      </c>
      <c r="F2547" s="3">
        <f t="shared" si="102"/>
        <v>11500</v>
      </c>
      <c r="G2547" s="3">
        <f t="shared" si="103"/>
        <v>2012</v>
      </c>
    </row>
    <row r="2548" spans="1:7" x14ac:dyDescent="0.3">
      <c r="A2548" s="3" t="s">
        <v>14</v>
      </c>
      <c r="B2548" s="3" t="s">
        <v>9</v>
      </c>
      <c r="C2548" s="12">
        <v>41076</v>
      </c>
      <c r="D2548" s="13">
        <v>46500</v>
      </c>
      <c r="E2548" s="3">
        <v>7</v>
      </c>
      <c r="F2548" s="3">
        <f t="shared" si="102"/>
        <v>6642.8571428571431</v>
      </c>
      <c r="G2548" s="3">
        <f t="shared" si="103"/>
        <v>2012</v>
      </c>
    </row>
    <row r="2549" spans="1:7" x14ac:dyDescent="0.3">
      <c r="A2549" s="3" t="s">
        <v>14</v>
      </c>
      <c r="B2549" s="3" t="s">
        <v>9</v>
      </c>
      <c r="C2549" s="12">
        <v>41078</v>
      </c>
      <c r="D2549" s="13">
        <v>7500</v>
      </c>
      <c r="E2549" s="3">
        <v>3</v>
      </c>
      <c r="F2549" s="3">
        <f t="shared" si="102"/>
        <v>2500</v>
      </c>
      <c r="G2549" s="3">
        <f t="shared" si="103"/>
        <v>2012</v>
      </c>
    </row>
    <row r="2550" spans="1:7" x14ac:dyDescent="0.3">
      <c r="A2550" s="3" t="s">
        <v>14</v>
      </c>
      <c r="B2550" s="3" t="s">
        <v>9</v>
      </c>
      <c r="C2550" s="12">
        <v>41082</v>
      </c>
      <c r="D2550" s="13">
        <v>3000</v>
      </c>
      <c r="E2550" s="3">
        <v>2</v>
      </c>
      <c r="F2550" s="3">
        <f t="shared" si="102"/>
        <v>1500</v>
      </c>
      <c r="G2550" s="3">
        <f t="shared" si="103"/>
        <v>2012</v>
      </c>
    </row>
    <row r="2551" spans="1:7" x14ac:dyDescent="0.3">
      <c r="A2551" s="3" t="s">
        <v>14</v>
      </c>
      <c r="B2551" s="3" t="s">
        <v>9</v>
      </c>
      <c r="C2551" s="12">
        <v>41084</v>
      </c>
      <c r="D2551" s="13">
        <v>26000</v>
      </c>
      <c r="E2551" s="3">
        <v>4</v>
      </c>
      <c r="F2551" s="3">
        <f t="shared" si="102"/>
        <v>6500</v>
      </c>
      <c r="G2551" s="3">
        <f t="shared" si="103"/>
        <v>2012</v>
      </c>
    </row>
    <row r="2552" spans="1:7" x14ac:dyDescent="0.3">
      <c r="A2552" s="3" t="s">
        <v>14</v>
      </c>
      <c r="B2552" s="3" t="s">
        <v>9</v>
      </c>
      <c r="C2552" s="12">
        <v>41089</v>
      </c>
      <c r="D2552" s="13">
        <v>21000</v>
      </c>
      <c r="E2552" s="3">
        <v>7</v>
      </c>
      <c r="F2552" s="3">
        <f t="shared" si="102"/>
        <v>3000</v>
      </c>
      <c r="G2552" s="3">
        <f t="shared" si="103"/>
        <v>2012</v>
      </c>
    </row>
    <row r="2553" spans="1:7" x14ac:dyDescent="0.3">
      <c r="A2553" s="3" t="s">
        <v>14</v>
      </c>
      <c r="B2553" s="3" t="s">
        <v>9</v>
      </c>
      <c r="C2553" s="12">
        <v>41090</v>
      </c>
      <c r="D2553" s="13">
        <v>77000</v>
      </c>
      <c r="E2553" s="3">
        <v>2</v>
      </c>
      <c r="F2553" s="3">
        <f t="shared" si="102"/>
        <v>38500</v>
      </c>
      <c r="G2553" s="3">
        <f t="shared" si="103"/>
        <v>2012</v>
      </c>
    </row>
    <row r="2554" spans="1:7" x14ac:dyDescent="0.3">
      <c r="A2554" s="3" t="s">
        <v>14</v>
      </c>
      <c r="B2554" s="3" t="s">
        <v>9</v>
      </c>
      <c r="C2554" s="12">
        <v>41092</v>
      </c>
      <c r="D2554" s="13">
        <v>27500</v>
      </c>
      <c r="E2554" s="3">
        <v>2</v>
      </c>
      <c r="F2554" s="3">
        <f t="shared" si="102"/>
        <v>13750</v>
      </c>
      <c r="G2554" s="3">
        <f t="shared" si="103"/>
        <v>2012</v>
      </c>
    </row>
    <row r="2555" spans="1:7" x14ac:dyDescent="0.3">
      <c r="A2555" s="3" t="s">
        <v>14</v>
      </c>
      <c r="B2555" s="3" t="s">
        <v>9</v>
      </c>
      <c r="C2555" s="12">
        <v>41097</v>
      </c>
      <c r="D2555" s="13">
        <v>19000</v>
      </c>
      <c r="E2555" s="3">
        <v>3</v>
      </c>
      <c r="F2555" s="3">
        <f t="shared" si="102"/>
        <v>6333.333333333333</v>
      </c>
      <c r="G2555" s="3">
        <f t="shared" si="103"/>
        <v>2012</v>
      </c>
    </row>
    <row r="2556" spans="1:7" x14ac:dyDescent="0.3">
      <c r="A2556" s="3" t="s">
        <v>14</v>
      </c>
      <c r="B2556" s="3" t="s">
        <v>9</v>
      </c>
      <c r="C2556" s="12">
        <v>41098</v>
      </c>
      <c r="D2556" s="13">
        <v>4000</v>
      </c>
      <c r="E2556" s="3">
        <v>1</v>
      </c>
      <c r="F2556" s="3">
        <f t="shared" si="102"/>
        <v>4000</v>
      </c>
      <c r="G2556" s="3">
        <f t="shared" si="103"/>
        <v>2012</v>
      </c>
    </row>
    <row r="2557" spans="1:7" x14ac:dyDescent="0.3">
      <c r="A2557" s="3" t="s">
        <v>14</v>
      </c>
      <c r="B2557" s="3" t="s">
        <v>9</v>
      </c>
      <c r="C2557" s="12">
        <v>41103</v>
      </c>
      <c r="D2557" s="13">
        <v>24500</v>
      </c>
      <c r="E2557" s="3">
        <v>7</v>
      </c>
      <c r="F2557" s="3">
        <f t="shared" si="102"/>
        <v>3500</v>
      </c>
      <c r="G2557" s="3">
        <f t="shared" si="103"/>
        <v>2012</v>
      </c>
    </row>
    <row r="2558" spans="1:7" x14ac:dyDescent="0.3">
      <c r="A2558" s="3" t="s">
        <v>14</v>
      </c>
      <c r="B2558" s="3" t="s">
        <v>9</v>
      </c>
      <c r="C2558" s="12">
        <v>41104</v>
      </c>
      <c r="D2558" s="13">
        <v>38500</v>
      </c>
      <c r="E2558" s="3">
        <v>8</v>
      </c>
      <c r="F2558" s="3">
        <f t="shared" si="102"/>
        <v>4812.5</v>
      </c>
      <c r="G2558" s="3">
        <f t="shared" si="103"/>
        <v>2012</v>
      </c>
    </row>
    <row r="2559" spans="1:7" x14ac:dyDescent="0.3">
      <c r="A2559" s="3" t="s">
        <v>14</v>
      </c>
      <c r="B2559" s="3" t="s">
        <v>9</v>
      </c>
      <c r="C2559" s="12">
        <v>41105</v>
      </c>
      <c r="D2559" s="13">
        <v>9000</v>
      </c>
      <c r="E2559" s="3">
        <v>2</v>
      </c>
      <c r="F2559" s="3">
        <f t="shared" si="102"/>
        <v>4500</v>
      </c>
      <c r="G2559" s="3">
        <f t="shared" si="103"/>
        <v>2012</v>
      </c>
    </row>
    <row r="2560" spans="1:7" x14ac:dyDescent="0.3">
      <c r="A2560" s="3" t="s">
        <v>14</v>
      </c>
      <c r="B2560" s="3" t="s">
        <v>9</v>
      </c>
      <c r="C2560" s="12">
        <v>41106</v>
      </c>
      <c r="D2560" s="13">
        <v>5000</v>
      </c>
      <c r="E2560" s="3">
        <v>1</v>
      </c>
      <c r="F2560" s="3">
        <f t="shared" si="102"/>
        <v>5000</v>
      </c>
      <c r="G2560" s="3">
        <f t="shared" si="103"/>
        <v>2012</v>
      </c>
    </row>
    <row r="2561" spans="1:7" x14ac:dyDescent="0.3">
      <c r="A2561" s="3" t="s">
        <v>14</v>
      </c>
      <c r="B2561" s="3" t="s">
        <v>9</v>
      </c>
      <c r="C2561" s="12">
        <v>41110</v>
      </c>
      <c r="D2561" s="13">
        <v>8500</v>
      </c>
      <c r="E2561" s="3">
        <v>3</v>
      </c>
      <c r="F2561" s="3">
        <f t="shared" si="102"/>
        <v>2833.3333333333335</v>
      </c>
      <c r="G2561" s="3">
        <f t="shared" si="103"/>
        <v>2012</v>
      </c>
    </row>
    <row r="2562" spans="1:7" x14ac:dyDescent="0.3">
      <c r="A2562" s="3" t="s">
        <v>14</v>
      </c>
      <c r="B2562" s="3" t="s">
        <v>9</v>
      </c>
      <c r="C2562" s="12">
        <v>41111</v>
      </c>
      <c r="D2562" s="13">
        <v>5000</v>
      </c>
      <c r="E2562" s="3">
        <v>1</v>
      </c>
      <c r="F2562" s="3">
        <f t="shared" ref="F2562:F2625" si="104">D2562/E2562</f>
        <v>5000</v>
      </c>
      <c r="G2562" s="3">
        <f t="shared" si="103"/>
        <v>2012</v>
      </c>
    </row>
    <row r="2563" spans="1:7" x14ac:dyDescent="0.3">
      <c r="A2563" s="3" t="s">
        <v>14</v>
      </c>
      <c r="B2563" s="3" t="s">
        <v>9</v>
      </c>
      <c r="C2563" s="12">
        <v>41114</v>
      </c>
      <c r="D2563" s="13">
        <v>14500</v>
      </c>
      <c r="E2563" s="3">
        <v>4</v>
      </c>
      <c r="F2563" s="3">
        <f t="shared" si="104"/>
        <v>3625</v>
      </c>
      <c r="G2563" s="3">
        <f t="shared" ref="G2563:G2626" si="105">YEAR(C2563)</f>
        <v>2012</v>
      </c>
    </row>
    <row r="2564" spans="1:7" x14ac:dyDescent="0.3">
      <c r="A2564" s="3" t="s">
        <v>14</v>
      </c>
      <c r="B2564" s="3" t="s">
        <v>9</v>
      </c>
      <c r="C2564" s="12">
        <v>41117</v>
      </c>
      <c r="D2564" s="13">
        <v>28500</v>
      </c>
      <c r="E2564" s="3">
        <v>4</v>
      </c>
      <c r="F2564" s="3">
        <f t="shared" si="104"/>
        <v>7125</v>
      </c>
      <c r="G2564" s="3">
        <f t="shared" si="105"/>
        <v>2012</v>
      </c>
    </row>
    <row r="2565" spans="1:7" x14ac:dyDescent="0.3">
      <c r="A2565" s="3" t="s">
        <v>14</v>
      </c>
      <c r="B2565" s="3" t="s">
        <v>9</v>
      </c>
      <c r="C2565" s="12">
        <v>41118</v>
      </c>
      <c r="D2565" s="13">
        <v>11000</v>
      </c>
      <c r="E2565" s="3">
        <v>3</v>
      </c>
      <c r="F2565" s="3">
        <f t="shared" si="104"/>
        <v>3666.6666666666665</v>
      </c>
      <c r="G2565" s="3">
        <f t="shared" si="105"/>
        <v>2012</v>
      </c>
    </row>
    <row r="2566" spans="1:7" x14ac:dyDescent="0.3">
      <c r="A2566" s="3" t="s">
        <v>14</v>
      </c>
      <c r="B2566" s="3" t="s">
        <v>9</v>
      </c>
      <c r="C2566" s="12">
        <v>41124</v>
      </c>
      <c r="D2566" s="13">
        <v>27300</v>
      </c>
      <c r="E2566" s="3">
        <v>6</v>
      </c>
      <c r="F2566" s="3">
        <f t="shared" si="104"/>
        <v>4550</v>
      </c>
      <c r="G2566" s="3">
        <f t="shared" si="105"/>
        <v>2012</v>
      </c>
    </row>
    <row r="2567" spans="1:7" x14ac:dyDescent="0.3">
      <c r="A2567" s="3" t="s">
        <v>14</v>
      </c>
      <c r="B2567" s="3" t="s">
        <v>9</v>
      </c>
      <c r="C2567" s="12">
        <v>41125</v>
      </c>
      <c r="D2567" s="13">
        <v>6500</v>
      </c>
      <c r="E2567" s="3">
        <v>2</v>
      </c>
      <c r="F2567" s="3">
        <f t="shared" si="104"/>
        <v>3250</v>
      </c>
      <c r="G2567" s="3">
        <f t="shared" si="105"/>
        <v>2012</v>
      </c>
    </row>
    <row r="2568" spans="1:7" x14ac:dyDescent="0.3">
      <c r="A2568" s="3" t="s">
        <v>14</v>
      </c>
      <c r="B2568" s="3" t="s">
        <v>9</v>
      </c>
      <c r="C2568" s="12">
        <v>41126</v>
      </c>
      <c r="D2568" s="13">
        <v>10000</v>
      </c>
      <c r="E2568" s="3">
        <v>3</v>
      </c>
      <c r="F2568" s="3">
        <f t="shared" si="104"/>
        <v>3333.3333333333335</v>
      </c>
      <c r="G2568" s="3">
        <f t="shared" si="105"/>
        <v>2012</v>
      </c>
    </row>
    <row r="2569" spans="1:7" x14ac:dyDescent="0.3">
      <c r="A2569" s="3" t="s">
        <v>14</v>
      </c>
      <c r="B2569" s="3" t="s">
        <v>9</v>
      </c>
      <c r="C2569" s="12">
        <v>41128</v>
      </c>
      <c r="D2569" s="13">
        <v>17000</v>
      </c>
      <c r="E2569" s="3">
        <v>5</v>
      </c>
      <c r="F2569" s="3">
        <f t="shared" si="104"/>
        <v>3400</v>
      </c>
      <c r="G2569" s="3">
        <f t="shared" si="105"/>
        <v>2012</v>
      </c>
    </row>
    <row r="2570" spans="1:7" x14ac:dyDescent="0.3">
      <c r="A2570" s="3" t="s">
        <v>14</v>
      </c>
      <c r="B2570" s="3" t="s">
        <v>9</v>
      </c>
      <c r="C2570" s="12">
        <v>41131</v>
      </c>
      <c r="D2570" s="13">
        <v>20700</v>
      </c>
      <c r="E2570" s="3">
        <v>7</v>
      </c>
      <c r="F2570" s="3">
        <f t="shared" si="104"/>
        <v>2957.1428571428573</v>
      </c>
      <c r="G2570" s="3">
        <f t="shared" si="105"/>
        <v>2012</v>
      </c>
    </row>
    <row r="2571" spans="1:7" x14ac:dyDescent="0.3">
      <c r="A2571" s="3" t="s">
        <v>14</v>
      </c>
      <c r="B2571" s="3" t="s">
        <v>9</v>
      </c>
      <c r="C2571" s="12">
        <v>41133</v>
      </c>
      <c r="D2571" s="13">
        <v>26500</v>
      </c>
      <c r="E2571" s="3">
        <v>7</v>
      </c>
      <c r="F2571" s="3">
        <f t="shared" si="104"/>
        <v>3785.7142857142858</v>
      </c>
      <c r="G2571" s="3">
        <f t="shared" si="105"/>
        <v>2012</v>
      </c>
    </row>
    <row r="2572" spans="1:7" x14ac:dyDescent="0.3">
      <c r="A2572" s="3" t="s">
        <v>14</v>
      </c>
      <c r="B2572" s="3" t="s">
        <v>9</v>
      </c>
      <c r="C2572" s="12">
        <v>41134</v>
      </c>
      <c r="D2572" s="13">
        <v>15000</v>
      </c>
      <c r="E2572" s="3">
        <v>2</v>
      </c>
      <c r="F2572" s="3">
        <f t="shared" si="104"/>
        <v>7500</v>
      </c>
      <c r="G2572" s="3">
        <f t="shared" si="105"/>
        <v>2012</v>
      </c>
    </row>
    <row r="2573" spans="1:7" x14ac:dyDescent="0.3">
      <c r="A2573" s="3" t="s">
        <v>14</v>
      </c>
      <c r="B2573" s="3" t="s">
        <v>9</v>
      </c>
      <c r="C2573" s="12">
        <v>41135</v>
      </c>
      <c r="D2573" s="13">
        <v>36750</v>
      </c>
      <c r="E2573" s="3">
        <v>10</v>
      </c>
      <c r="F2573" s="3">
        <f t="shared" si="104"/>
        <v>3675</v>
      </c>
      <c r="G2573" s="3">
        <f t="shared" si="105"/>
        <v>2012</v>
      </c>
    </row>
    <row r="2574" spans="1:7" x14ac:dyDescent="0.3">
      <c r="A2574" s="3" t="s">
        <v>14</v>
      </c>
      <c r="B2574" s="3" t="s">
        <v>9</v>
      </c>
      <c r="C2574" s="12">
        <v>41138</v>
      </c>
      <c r="D2574" s="13">
        <v>10400</v>
      </c>
      <c r="E2574" s="3">
        <v>4</v>
      </c>
      <c r="F2574" s="3">
        <f t="shared" si="104"/>
        <v>2600</v>
      </c>
      <c r="G2574" s="3">
        <f t="shared" si="105"/>
        <v>2012</v>
      </c>
    </row>
    <row r="2575" spans="1:7" x14ac:dyDescent="0.3">
      <c r="A2575" s="3" t="s">
        <v>14</v>
      </c>
      <c r="B2575" s="3" t="s">
        <v>9</v>
      </c>
      <c r="C2575" s="12">
        <v>41139</v>
      </c>
      <c r="D2575" s="13">
        <v>1000</v>
      </c>
      <c r="E2575" s="3">
        <v>1</v>
      </c>
      <c r="F2575" s="3">
        <f t="shared" si="104"/>
        <v>1000</v>
      </c>
      <c r="G2575" s="3">
        <f t="shared" si="105"/>
        <v>2012</v>
      </c>
    </row>
    <row r="2576" spans="1:7" x14ac:dyDescent="0.3">
      <c r="A2576" s="3" t="s">
        <v>14</v>
      </c>
      <c r="B2576" s="3" t="s">
        <v>9</v>
      </c>
      <c r="C2576" s="12">
        <v>41141</v>
      </c>
      <c r="D2576" s="13">
        <v>21300</v>
      </c>
      <c r="E2576" s="3">
        <v>9</v>
      </c>
      <c r="F2576" s="3">
        <f t="shared" si="104"/>
        <v>2366.6666666666665</v>
      </c>
      <c r="G2576" s="3">
        <f t="shared" si="105"/>
        <v>2012</v>
      </c>
    </row>
    <row r="2577" spans="1:7" x14ac:dyDescent="0.3">
      <c r="A2577" s="3" t="s">
        <v>14</v>
      </c>
      <c r="B2577" s="3" t="s">
        <v>9</v>
      </c>
      <c r="C2577" s="12">
        <v>41145</v>
      </c>
      <c r="D2577" s="13">
        <v>36500</v>
      </c>
      <c r="E2577" s="3">
        <v>7</v>
      </c>
      <c r="F2577" s="3">
        <f t="shared" si="104"/>
        <v>5214.2857142857147</v>
      </c>
      <c r="G2577" s="3">
        <f t="shared" si="105"/>
        <v>2012</v>
      </c>
    </row>
    <row r="2578" spans="1:7" x14ac:dyDescent="0.3">
      <c r="A2578" s="3" t="s">
        <v>14</v>
      </c>
      <c r="B2578" s="3" t="s">
        <v>9</v>
      </c>
      <c r="C2578" s="12">
        <v>41146</v>
      </c>
      <c r="D2578" s="13">
        <v>5000</v>
      </c>
      <c r="E2578" s="3">
        <v>1</v>
      </c>
      <c r="F2578" s="3">
        <f t="shared" si="104"/>
        <v>5000</v>
      </c>
      <c r="G2578" s="3">
        <f t="shared" si="105"/>
        <v>2012</v>
      </c>
    </row>
    <row r="2579" spans="1:7" x14ac:dyDescent="0.3">
      <c r="A2579" s="3" t="s">
        <v>14</v>
      </c>
      <c r="B2579" s="3" t="s">
        <v>9</v>
      </c>
      <c r="C2579" s="12">
        <v>41147</v>
      </c>
      <c r="D2579" s="13">
        <v>11500</v>
      </c>
      <c r="E2579" s="3">
        <v>3</v>
      </c>
      <c r="F2579" s="3">
        <f t="shared" si="104"/>
        <v>3833.3333333333335</v>
      </c>
      <c r="G2579" s="3">
        <f t="shared" si="105"/>
        <v>2012</v>
      </c>
    </row>
    <row r="2580" spans="1:7" x14ac:dyDescent="0.3">
      <c r="A2580" s="3" t="s">
        <v>14</v>
      </c>
      <c r="B2580" s="3" t="s">
        <v>9</v>
      </c>
      <c r="C2580" s="12">
        <v>41154</v>
      </c>
      <c r="D2580" s="13">
        <v>9500</v>
      </c>
      <c r="E2580" s="3">
        <v>3</v>
      </c>
      <c r="F2580" s="3">
        <f t="shared" si="104"/>
        <v>3166.6666666666665</v>
      </c>
      <c r="G2580" s="3">
        <f t="shared" si="105"/>
        <v>2012</v>
      </c>
    </row>
    <row r="2581" spans="1:7" x14ac:dyDescent="0.3">
      <c r="A2581" s="3" t="s">
        <v>14</v>
      </c>
      <c r="B2581" s="3" t="s">
        <v>9</v>
      </c>
      <c r="C2581" s="12">
        <v>41159</v>
      </c>
      <c r="D2581" s="13">
        <v>8000</v>
      </c>
      <c r="E2581" s="3">
        <v>3</v>
      </c>
      <c r="F2581" s="3">
        <f t="shared" si="104"/>
        <v>2666.6666666666665</v>
      </c>
      <c r="G2581" s="3">
        <f t="shared" si="105"/>
        <v>2012</v>
      </c>
    </row>
    <row r="2582" spans="1:7" x14ac:dyDescent="0.3">
      <c r="A2582" s="3" t="s">
        <v>14</v>
      </c>
      <c r="B2582" s="3" t="s">
        <v>9</v>
      </c>
      <c r="C2582" s="12">
        <v>41161</v>
      </c>
      <c r="D2582" s="13">
        <v>12000</v>
      </c>
      <c r="E2582" s="3">
        <v>5</v>
      </c>
      <c r="F2582" s="3">
        <f t="shared" si="104"/>
        <v>2400</v>
      </c>
      <c r="G2582" s="3">
        <f t="shared" si="105"/>
        <v>2012</v>
      </c>
    </row>
    <row r="2583" spans="1:7" x14ac:dyDescent="0.3">
      <c r="A2583" s="3" t="s">
        <v>14</v>
      </c>
      <c r="B2583" s="3" t="s">
        <v>9</v>
      </c>
      <c r="C2583" s="12">
        <v>41166</v>
      </c>
      <c r="D2583" s="13">
        <v>18500</v>
      </c>
      <c r="E2583" s="3">
        <v>4</v>
      </c>
      <c r="F2583" s="3">
        <f t="shared" si="104"/>
        <v>4625</v>
      </c>
      <c r="G2583" s="3">
        <f t="shared" si="105"/>
        <v>2012</v>
      </c>
    </row>
    <row r="2584" spans="1:7" x14ac:dyDescent="0.3">
      <c r="A2584" s="3" t="s">
        <v>14</v>
      </c>
      <c r="B2584" s="3" t="s">
        <v>9</v>
      </c>
      <c r="C2584" s="12">
        <v>41168</v>
      </c>
      <c r="D2584" s="13">
        <v>39500</v>
      </c>
      <c r="E2584" s="3">
        <v>8</v>
      </c>
      <c r="F2584" s="3">
        <f t="shared" si="104"/>
        <v>4937.5</v>
      </c>
      <c r="G2584" s="3">
        <f t="shared" si="105"/>
        <v>2012</v>
      </c>
    </row>
    <row r="2585" spans="1:7" x14ac:dyDescent="0.3">
      <c r="A2585" s="3" t="s">
        <v>14</v>
      </c>
      <c r="B2585" s="3" t="s">
        <v>9</v>
      </c>
      <c r="C2585" s="12">
        <v>41169</v>
      </c>
      <c r="D2585" s="13">
        <v>2000</v>
      </c>
      <c r="E2585" s="3">
        <v>1</v>
      </c>
      <c r="F2585" s="3">
        <f t="shared" si="104"/>
        <v>2000</v>
      </c>
      <c r="G2585" s="3">
        <f t="shared" si="105"/>
        <v>2012</v>
      </c>
    </row>
    <row r="2586" spans="1:7" x14ac:dyDescent="0.3">
      <c r="A2586" s="3" t="s">
        <v>14</v>
      </c>
      <c r="B2586" s="3" t="s">
        <v>9</v>
      </c>
      <c r="C2586" s="12">
        <v>41170</v>
      </c>
      <c r="D2586" s="13">
        <v>15000</v>
      </c>
      <c r="E2586" s="3">
        <v>5</v>
      </c>
      <c r="F2586" s="3">
        <f t="shared" si="104"/>
        <v>3000</v>
      </c>
      <c r="G2586" s="3">
        <f t="shared" si="105"/>
        <v>2012</v>
      </c>
    </row>
    <row r="2587" spans="1:7" x14ac:dyDescent="0.3">
      <c r="A2587" s="3" t="s">
        <v>14</v>
      </c>
      <c r="B2587" s="3" t="s">
        <v>9</v>
      </c>
      <c r="C2587" s="12">
        <v>41173</v>
      </c>
      <c r="D2587" s="13">
        <v>49700</v>
      </c>
      <c r="E2587" s="3">
        <v>3</v>
      </c>
      <c r="F2587" s="3">
        <f t="shared" si="104"/>
        <v>16566.666666666668</v>
      </c>
      <c r="G2587" s="3">
        <f t="shared" si="105"/>
        <v>2012</v>
      </c>
    </row>
    <row r="2588" spans="1:7" x14ac:dyDescent="0.3">
      <c r="A2588" s="3" t="s">
        <v>14</v>
      </c>
      <c r="B2588" s="3" t="s">
        <v>9</v>
      </c>
      <c r="C2588" s="12">
        <v>41174</v>
      </c>
      <c r="D2588" s="13">
        <v>16000</v>
      </c>
      <c r="E2588" s="3">
        <v>4</v>
      </c>
      <c r="F2588" s="3">
        <f t="shared" si="104"/>
        <v>4000</v>
      </c>
      <c r="G2588" s="3">
        <f t="shared" si="105"/>
        <v>2012</v>
      </c>
    </row>
    <row r="2589" spans="1:7" x14ac:dyDescent="0.3">
      <c r="A2589" s="3" t="s">
        <v>14</v>
      </c>
      <c r="B2589" s="3" t="s">
        <v>9</v>
      </c>
      <c r="C2589" s="12">
        <v>41175</v>
      </c>
      <c r="D2589" s="13">
        <v>37000</v>
      </c>
      <c r="E2589" s="3">
        <v>1</v>
      </c>
      <c r="F2589" s="3">
        <f t="shared" si="104"/>
        <v>37000</v>
      </c>
      <c r="G2589" s="3">
        <f t="shared" si="105"/>
        <v>2012</v>
      </c>
    </row>
    <row r="2590" spans="1:7" x14ac:dyDescent="0.3">
      <c r="A2590" s="3" t="s">
        <v>14</v>
      </c>
      <c r="B2590" s="3" t="s">
        <v>9</v>
      </c>
      <c r="C2590" s="12">
        <v>41177</v>
      </c>
      <c r="D2590" s="13">
        <v>500</v>
      </c>
      <c r="E2590" s="3">
        <v>1</v>
      </c>
      <c r="F2590" s="3">
        <f t="shared" si="104"/>
        <v>500</v>
      </c>
      <c r="G2590" s="3">
        <f t="shared" si="105"/>
        <v>2012</v>
      </c>
    </row>
    <row r="2591" spans="1:7" x14ac:dyDescent="0.3">
      <c r="A2591" s="3" t="s">
        <v>14</v>
      </c>
      <c r="B2591" s="3" t="s">
        <v>9</v>
      </c>
      <c r="C2591" s="12">
        <v>41181</v>
      </c>
      <c r="D2591" s="13">
        <v>13000</v>
      </c>
      <c r="E2591" s="3">
        <v>5</v>
      </c>
      <c r="F2591" s="3">
        <f t="shared" si="104"/>
        <v>2600</v>
      </c>
      <c r="G2591" s="3">
        <f t="shared" si="105"/>
        <v>2012</v>
      </c>
    </row>
    <row r="2592" spans="1:7" x14ac:dyDescent="0.3">
      <c r="A2592" s="3" t="s">
        <v>14</v>
      </c>
      <c r="B2592" s="3" t="s">
        <v>9</v>
      </c>
      <c r="C2592" s="12">
        <v>41184</v>
      </c>
      <c r="D2592" s="13">
        <v>23500</v>
      </c>
      <c r="E2592" s="3">
        <v>7</v>
      </c>
      <c r="F2592" s="3">
        <f t="shared" si="104"/>
        <v>3357.1428571428573</v>
      </c>
      <c r="G2592" s="3">
        <f t="shared" si="105"/>
        <v>2012</v>
      </c>
    </row>
    <row r="2593" spans="1:7" x14ac:dyDescent="0.3">
      <c r="A2593" s="3" t="s">
        <v>14</v>
      </c>
      <c r="B2593" s="3" t="s">
        <v>9</v>
      </c>
      <c r="C2593" s="12">
        <v>41187</v>
      </c>
      <c r="D2593" s="13">
        <v>8000</v>
      </c>
      <c r="E2593" s="3">
        <v>2</v>
      </c>
      <c r="F2593" s="3">
        <f t="shared" si="104"/>
        <v>4000</v>
      </c>
      <c r="G2593" s="3">
        <f t="shared" si="105"/>
        <v>2012</v>
      </c>
    </row>
    <row r="2594" spans="1:7" x14ac:dyDescent="0.3">
      <c r="A2594" s="3" t="s">
        <v>14</v>
      </c>
      <c r="B2594" s="3" t="s">
        <v>9</v>
      </c>
      <c r="C2594" s="12">
        <v>41189</v>
      </c>
      <c r="D2594" s="13">
        <v>13600</v>
      </c>
      <c r="E2594" s="3">
        <v>4</v>
      </c>
      <c r="F2594" s="3">
        <f t="shared" si="104"/>
        <v>3400</v>
      </c>
      <c r="G2594" s="3">
        <f t="shared" si="105"/>
        <v>2012</v>
      </c>
    </row>
    <row r="2595" spans="1:7" x14ac:dyDescent="0.3">
      <c r="A2595" s="3" t="s">
        <v>14</v>
      </c>
      <c r="B2595" s="3" t="s">
        <v>9</v>
      </c>
      <c r="C2595" s="12">
        <v>41191</v>
      </c>
      <c r="D2595" s="13">
        <v>17200</v>
      </c>
      <c r="E2595" s="3">
        <v>5</v>
      </c>
      <c r="F2595" s="3">
        <f t="shared" si="104"/>
        <v>3440</v>
      </c>
      <c r="G2595" s="3">
        <f t="shared" si="105"/>
        <v>2012</v>
      </c>
    </row>
    <row r="2596" spans="1:7" x14ac:dyDescent="0.3">
      <c r="A2596" s="3" t="s">
        <v>14</v>
      </c>
      <c r="B2596" s="3" t="s">
        <v>9</v>
      </c>
      <c r="C2596" s="12">
        <v>41194</v>
      </c>
      <c r="D2596" s="13">
        <v>13000</v>
      </c>
      <c r="E2596" s="3">
        <v>3</v>
      </c>
      <c r="F2596" s="3">
        <f t="shared" si="104"/>
        <v>4333.333333333333</v>
      </c>
      <c r="G2596" s="3">
        <f t="shared" si="105"/>
        <v>2012</v>
      </c>
    </row>
    <row r="2597" spans="1:7" x14ac:dyDescent="0.3">
      <c r="A2597" s="3" t="s">
        <v>14</v>
      </c>
      <c r="B2597" s="3" t="s">
        <v>9</v>
      </c>
      <c r="C2597" s="12">
        <v>41196</v>
      </c>
      <c r="D2597" s="13">
        <v>10500</v>
      </c>
      <c r="E2597" s="3">
        <v>3</v>
      </c>
      <c r="F2597" s="3">
        <f t="shared" si="104"/>
        <v>3500</v>
      </c>
      <c r="G2597" s="3">
        <f t="shared" si="105"/>
        <v>2012</v>
      </c>
    </row>
    <row r="2598" spans="1:7" x14ac:dyDescent="0.3">
      <c r="A2598" s="3" t="s">
        <v>14</v>
      </c>
      <c r="B2598" s="3" t="s">
        <v>9</v>
      </c>
      <c r="C2598" s="12">
        <v>41198</v>
      </c>
      <c r="D2598" s="13">
        <v>36500</v>
      </c>
      <c r="E2598" s="3">
        <v>6</v>
      </c>
      <c r="F2598" s="3">
        <f t="shared" si="104"/>
        <v>6083.333333333333</v>
      </c>
      <c r="G2598" s="3">
        <f t="shared" si="105"/>
        <v>2012</v>
      </c>
    </row>
    <row r="2599" spans="1:7" x14ac:dyDescent="0.3">
      <c r="A2599" s="3" t="s">
        <v>14</v>
      </c>
      <c r="B2599" s="3" t="s">
        <v>9</v>
      </c>
      <c r="C2599" s="12">
        <v>41201</v>
      </c>
      <c r="D2599" s="13">
        <v>6000</v>
      </c>
      <c r="E2599" s="3">
        <v>1</v>
      </c>
      <c r="F2599" s="3">
        <f t="shared" si="104"/>
        <v>6000</v>
      </c>
      <c r="G2599" s="3">
        <f t="shared" si="105"/>
        <v>2012</v>
      </c>
    </row>
    <row r="2600" spans="1:7" x14ac:dyDescent="0.3">
      <c r="A2600" s="3" t="s">
        <v>14</v>
      </c>
      <c r="B2600" s="3" t="s">
        <v>9</v>
      </c>
      <c r="C2600" s="12">
        <v>41202</v>
      </c>
      <c r="D2600" s="13">
        <v>16500</v>
      </c>
      <c r="E2600" s="3">
        <v>6</v>
      </c>
      <c r="F2600" s="3">
        <f t="shared" si="104"/>
        <v>2750</v>
      </c>
      <c r="G2600" s="3">
        <f t="shared" si="105"/>
        <v>2012</v>
      </c>
    </row>
    <row r="2601" spans="1:7" x14ac:dyDescent="0.3">
      <c r="A2601" s="3" t="s">
        <v>14</v>
      </c>
      <c r="B2601" s="3" t="s">
        <v>9</v>
      </c>
      <c r="C2601" s="12">
        <v>41204</v>
      </c>
      <c r="D2601" s="13">
        <v>67000</v>
      </c>
      <c r="E2601" s="3">
        <v>3</v>
      </c>
      <c r="F2601" s="3">
        <f t="shared" si="104"/>
        <v>22333.333333333332</v>
      </c>
      <c r="G2601" s="3">
        <f t="shared" si="105"/>
        <v>2012</v>
      </c>
    </row>
    <row r="2602" spans="1:7" x14ac:dyDescent="0.3">
      <c r="A2602" s="3" t="s">
        <v>14</v>
      </c>
      <c r="B2602" s="3" t="s">
        <v>9</v>
      </c>
      <c r="C2602" s="12">
        <v>41205</v>
      </c>
      <c r="D2602" s="13">
        <v>6000</v>
      </c>
      <c r="E2602" s="3">
        <v>1</v>
      </c>
      <c r="F2602" s="3">
        <f t="shared" si="104"/>
        <v>6000</v>
      </c>
      <c r="G2602" s="3">
        <f t="shared" si="105"/>
        <v>2012</v>
      </c>
    </row>
    <row r="2603" spans="1:7" x14ac:dyDescent="0.3">
      <c r="A2603" s="3" t="s">
        <v>14</v>
      </c>
      <c r="B2603" s="3" t="s">
        <v>9</v>
      </c>
      <c r="C2603" s="12">
        <v>41208</v>
      </c>
      <c r="D2603" s="13">
        <v>11500</v>
      </c>
      <c r="E2603" s="3">
        <v>5</v>
      </c>
      <c r="F2603" s="3">
        <f t="shared" si="104"/>
        <v>2300</v>
      </c>
      <c r="G2603" s="3">
        <f t="shared" si="105"/>
        <v>2012</v>
      </c>
    </row>
    <row r="2604" spans="1:7" x14ac:dyDescent="0.3">
      <c r="A2604" s="3" t="s">
        <v>14</v>
      </c>
      <c r="B2604" s="3" t="s">
        <v>9</v>
      </c>
      <c r="C2604" s="12">
        <v>41209</v>
      </c>
      <c r="D2604" s="13">
        <v>58500</v>
      </c>
      <c r="E2604" s="3">
        <v>6</v>
      </c>
      <c r="F2604" s="3">
        <f t="shared" si="104"/>
        <v>9750</v>
      </c>
      <c r="G2604" s="3">
        <f t="shared" si="105"/>
        <v>2012</v>
      </c>
    </row>
    <row r="2605" spans="1:7" x14ac:dyDescent="0.3">
      <c r="A2605" s="3" t="s">
        <v>14</v>
      </c>
      <c r="B2605" s="3" t="s">
        <v>9</v>
      </c>
      <c r="C2605" s="12">
        <v>41215</v>
      </c>
      <c r="D2605" s="13">
        <v>20500</v>
      </c>
      <c r="E2605" s="3">
        <v>3</v>
      </c>
      <c r="F2605" s="3">
        <f t="shared" si="104"/>
        <v>6833.333333333333</v>
      </c>
      <c r="G2605" s="3">
        <f t="shared" si="105"/>
        <v>2012</v>
      </c>
    </row>
    <row r="2606" spans="1:7" x14ac:dyDescent="0.3">
      <c r="A2606" s="3" t="s">
        <v>14</v>
      </c>
      <c r="B2606" s="3" t="s">
        <v>9</v>
      </c>
      <c r="C2606" s="12">
        <v>41216</v>
      </c>
      <c r="D2606" s="13">
        <v>1500</v>
      </c>
      <c r="E2606" s="3">
        <v>1</v>
      </c>
      <c r="F2606" s="3">
        <f t="shared" si="104"/>
        <v>1500</v>
      </c>
      <c r="G2606" s="3">
        <f t="shared" si="105"/>
        <v>2012</v>
      </c>
    </row>
    <row r="2607" spans="1:7" x14ac:dyDescent="0.3">
      <c r="A2607" s="3" t="s">
        <v>14</v>
      </c>
      <c r="B2607" s="3" t="s">
        <v>9</v>
      </c>
      <c r="C2607" s="12">
        <v>41218</v>
      </c>
      <c r="D2607" s="13">
        <v>15150</v>
      </c>
      <c r="E2607" s="3">
        <v>3</v>
      </c>
      <c r="F2607" s="3">
        <f t="shared" si="104"/>
        <v>5050</v>
      </c>
      <c r="G2607" s="3">
        <f t="shared" si="105"/>
        <v>2012</v>
      </c>
    </row>
    <row r="2608" spans="1:7" x14ac:dyDescent="0.3">
      <c r="A2608" s="3" t="s">
        <v>14</v>
      </c>
      <c r="B2608" s="3" t="s">
        <v>9</v>
      </c>
      <c r="C2608" s="12">
        <v>41222</v>
      </c>
      <c r="D2608" s="13">
        <v>24500</v>
      </c>
      <c r="E2608" s="3">
        <v>4</v>
      </c>
      <c r="F2608" s="3">
        <f t="shared" si="104"/>
        <v>6125</v>
      </c>
      <c r="G2608" s="3">
        <f t="shared" si="105"/>
        <v>2012</v>
      </c>
    </row>
    <row r="2609" spans="1:7" x14ac:dyDescent="0.3">
      <c r="A2609" s="3" t="s">
        <v>14</v>
      </c>
      <c r="B2609" s="3" t="s">
        <v>9</v>
      </c>
      <c r="C2609" s="12">
        <v>41224</v>
      </c>
      <c r="D2609" s="13">
        <v>7000</v>
      </c>
      <c r="E2609" s="3">
        <v>1</v>
      </c>
      <c r="F2609" s="3">
        <f t="shared" si="104"/>
        <v>7000</v>
      </c>
      <c r="G2609" s="3">
        <f t="shared" si="105"/>
        <v>2012</v>
      </c>
    </row>
    <row r="2610" spans="1:7" x14ac:dyDescent="0.3">
      <c r="A2610" s="3" t="s">
        <v>14</v>
      </c>
      <c r="B2610" s="3" t="s">
        <v>9</v>
      </c>
      <c r="C2610" s="12">
        <v>41225</v>
      </c>
      <c r="D2610" s="13">
        <v>24000</v>
      </c>
      <c r="E2610" s="3">
        <v>8</v>
      </c>
      <c r="F2610" s="3">
        <f t="shared" si="104"/>
        <v>3000</v>
      </c>
      <c r="G2610" s="3">
        <f t="shared" si="105"/>
        <v>2012</v>
      </c>
    </row>
    <row r="2611" spans="1:7" x14ac:dyDescent="0.3">
      <c r="A2611" s="3" t="s">
        <v>14</v>
      </c>
      <c r="B2611" s="3" t="s">
        <v>9</v>
      </c>
      <c r="C2611" s="12">
        <v>41226</v>
      </c>
      <c r="D2611" s="13">
        <v>4400</v>
      </c>
      <c r="E2611" s="3">
        <v>1</v>
      </c>
      <c r="F2611" s="3">
        <f t="shared" si="104"/>
        <v>4400</v>
      </c>
      <c r="G2611" s="3">
        <f t="shared" si="105"/>
        <v>2012</v>
      </c>
    </row>
    <row r="2612" spans="1:7" x14ac:dyDescent="0.3">
      <c r="A2612" s="3" t="s">
        <v>14</v>
      </c>
      <c r="B2612" s="3" t="s">
        <v>9</v>
      </c>
      <c r="C2612" s="12">
        <v>41229</v>
      </c>
      <c r="D2612" s="13">
        <v>19500</v>
      </c>
      <c r="E2612" s="3">
        <v>6</v>
      </c>
      <c r="F2612" s="3">
        <f t="shared" si="104"/>
        <v>3250</v>
      </c>
      <c r="G2612" s="3">
        <f t="shared" si="105"/>
        <v>2012</v>
      </c>
    </row>
    <row r="2613" spans="1:7" x14ac:dyDescent="0.3">
      <c r="A2613" s="3" t="s">
        <v>14</v>
      </c>
      <c r="B2613" s="3" t="s">
        <v>9</v>
      </c>
      <c r="C2613" s="12">
        <v>41230</v>
      </c>
      <c r="D2613" s="13">
        <v>10000</v>
      </c>
      <c r="E2613" s="3">
        <v>3</v>
      </c>
      <c r="F2613" s="3">
        <f t="shared" si="104"/>
        <v>3333.3333333333335</v>
      </c>
      <c r="G2613" s="3">
        <f t="shared" si="105"/>
        <v>2012</v>
      </c>
    </row>
    <row r="2614" spans="1:7" x14ac:dyDescent="0.3">
      <c r="A2614" s="3" t="s">
        <v>14</v>
      </c>
      <c r="B2614" s="3" t="s">
        <v>9</v>
      </c>
      <c r="C2614" s="12">
        <v>41231</v>
      </c>
      <c r="D2614" s="13">
        <v>6500</v>
      </c>
      <c r="E2614" s="3">
        <v>2</v>
      </c>
      <c r="F2614" s="3">
        <f t="shared" si="104"/>
        <v>3250</v>
      </c>
      <c r="G2614" s="3">
        <f t="shared" si="105"/>
        <v>2012</v>
      </c>
    </row>
    <row r="2615" spans="1:7" x14ac:dyDescent="0.3">
      <c r="A2615" s="3" t="s">
        <v>14</v>
      </c>
      <c r="B2615" s="3" t="s">
        <v>9</v>
      </c>
      <c r="C2615" s="12">
        <v>41233</v>
      </c>
      <c r="D2615" s="13">
        <v>32000</v>
      </c>
      <c r="E2615" s="3">
        <v>6</v>
      </c>
      <c r="F2615" s="3">
        <f t="shared" si="104"/>
        <v>5333.333333333333</v>
      </c>
      <c r="G2615" s="3">
        <f t="shared" si="105"/>
        <v>2012</v>
      </c>
    </row>
    <row r="2616" spans="1:7" x14ac:dyDescent="0.3">
      <c r="A2616" s="3" t="s">
        <v>14</v>
      </c>
      <c r="B2616" s="3" t="s">
        <v>9</v>
      </c>
      <c r="C2616" s="12">
        <v>41236</v>
      </c>
      <c r="D2616" s="13">
        <v>1000</v>
      </c>
      <c r="E2616" s="3">
        <v>1</v>
      </c>
      <c r="F2616" s="3">
        <f t="shared" si="104"/>
        <v>1000</v>
      </c>
      <c r="G2616" s="3">
        <f t="shared" si="105"/>
        <v>2012</v>
      </c>
    </row>
    <row r="2617" spans="1:7" x14ac:dyDescent="0.3">
      <c r="A2617" s="3" t="s">
        <v>14</v>
      </c>
      <c r="B2617" s="3" t="s">
        <v>9</v>
      </c>
      <c r="C2617" s="12">
        <v>41237</v>
      </c>
      <c r="D2617" s="13">
        <v>25000</v>
      </c>
      <c r="E2617" s="3">
        <v>9</v>
      </c>
      <c r="F2617" s="3">
        <f t="shared" si="104"/>
        <v>2777.7777777777778</v>
      </c>
      <c r="G2617" s="3">
        <f t="shared" si="105"/>
        <v>2012</v>
      </c>
    </row>
    <row r="2618" spans="1:7" x14ac:dyDescent="0.3">
      <c r="A2618" s="3" t="s">
        <v>14</v>
      </c>
      <c r="B2618" s="3" t="s">
        <v>9</v>
      </c>
      <c r="C2618" s="12">
        <v>41239</v>
      </c>
      <c r="D2618" s="13">
        <v>14100</v>
      </c>
      <c r="E2618" s="3">
        <v>6</v>
      </c>
      <c r="F2618" s="3">
        <f t="shared" si="104"/>
        <v>2350</v>
      </c>
      <c r="G2618" s="3">
        <f t="shared" si="105"/>
        <v>2012</v>
      </c>
    </row>
    <row r="2619" spans="1:7" x14ac:dyDescent="0.3">
      <c r="A2619" s="3" t="s">
        <v>14</v>
      </c>
      <c r="B2619" s="3" t="s">
        <v>9</v>
      </c>
      <c r="C2619" s="12">
        <v>41250</v>
      </c>
      <c r="D2619" s="13">
        <v>5000</v>
      </c>
      <c r="E2619" s="3">
        <v>1</v>
      </c>
      <c r="F2619" s="3">
        <f t="shared" si="104"/>
        <v>5000</v>
      </c>
      <c r="G2619" s="3">
        <f t="shared" si="105"/>
        <v>2012</v>
      </c>
    </row>
    <row r="2620" spans="1:7" x14ac:dyDescent="0.3">
      <c r="A2620" s="3" t="s">
        <v>14</v>
      </c>
      <c r="B2620" s="3" t="s">
        <v>9</v>
      </c>
      <c r="C2620" s="12">
        <v>41257</v>
      </c>
      <c r="D2620" s="13">
        <v>30500</v>
      </c>
      <c r="E2620" s="3">
        <v>6</v>
      </c>
      <c r="F2620" s="3">
        <f t="shared" si="104"/>
        <v>5083.333333333333</v>
      </c>
      <c r="G2620" s="3">
        <f t="shared" si="105"/>
        <v>2012</v>
      </c>
    </row>
    <row r="2621" spans="1:7" x14ac:dyDescent="0.3">
      <c r="A2621" s="3" t="s">
        <v>14</v>
      </c>
      <c r="B2621" s="3" t="s">
        <v>9</v>
      </c>
      <c r="C2621" s="12">
        <v>41261</v>
      </c>
      <c r="D2621" s="13">
        <v>20300</v>
      </c>
      <c r="E2621" s="3">
        <v>8</v>
      </c>
      <c r="F2621" s="3">
        <f t="shared" si="104"/>
        <v>2537.5</v>
      </c>
      <c r="G2621" s="3">
        <f t="shared" si="105"/>
        <v>2012</v>
      </c>
    </row>
    <row r="2622" spans="1:7" x14ac:dyDescent="0.3">
      <c r="A2622" s="3" t="s">
        <v>14</v>
      </c>
      <c r="B2622" s="3" t="s">
        <v>9</v>
      </c>
      <c r="C2622" s="12">
        <v>41265</v>
      </c>
      <c r="D2622" s="13">
        <v>18000</v>
      </c>
      <c r="E2622" s="3">
        <v>3</v>
      </c>
      <c r="F2622" s="3">
        <f t="shared" si="104"/>
        <v>6000</v>
      </c>
      <c r="G2622" s="3">
        <f t="shared" si="105"/>
        <v>2012</v>
      </c>
    </row>
    <row r="2623" spans="1:7" x14ac:dyDescent="0.3">
      <c r="A2623" s="3" t="s">
        <v>14</v>
      </c>
      <c r="B2623" s="3" t="s">
        <v>9</v>
      </c>
      <c r="C2623" s="12">
        <v>41267</v>
      </c>
      <c r="D2623" s="13">
        <v>10800</v>
      </c>
      <c r="E2623" s="3">
        <v>4</v>
      </c>
      <c r="F2623" s="3">
        <f t="shared" si="104"/>
        <v>2700</v>
      </c>
      <c r="G2623" s="3">
        <f t="shared" si="105"/>
        <v>2012</v>
      </c>
    </row>
    <row r="2624" spans="1:7" x14ac:dyDescent="0.3">
      <c r="A2624" s="3" t="s">
        <v>14</v>
      </c>
      <c r="B2624" s="3" t="s">
        <v>9</v>
      </c>
      <c r="C2624" s="12">
        <v>41247</v>
      </c>
      <c r="D2624" s="13">
        <v>3200</v>
      </c>
      <c r="E2624" s="3">
        <v>1</v>
      </c>
      <c r="F2624" s="3">
        <f t="shared" si="104"/>
        <v>3200</v>
      </c>
      <c r="G2624" s="3">
        <f t="shared" si="105"/>
        <v>2012</v>
      </c>
    </row>
    <row r="2625" spans="1:7" x14ac:dyDescent="0.3">
      <c r="A2625" s="3" t="s">
        <v>14</v>
      </c>
      <c r="B2625" s="3" t="s">
        <v>9</v>
      </c>
      <c r="C2625" s="12">
        <v>41264</v>
      </c>
      <c r="D2625" s="13">
        <v>29800</v>
      </c>
      <c r="E2625" s="3">
        <v>7</v>
      </c>
      <c r="F2625" s="3">
        <f t="shared" si="104"/>
        <v>4257.1428571428569</v>
      </c>
      <c r="G2625" s="3">
        <f t="shared" si="105"/>
        <v>2012</v>
      </c>
    </row>
    <row r="2626" spans="1:7" x14ac:dyDescent="0.3">
      <c r="A2626" s="3" t="s">
        <v>14</v>
      </c>
      <c r="B2626" s="3" t="s">
        <v>9</v>
      </c>
      <c r="C2626" s="12">
        <v>41266</v>
      </c>
      <c r="D2626" s="13">
        <v>8000</v>
      </c>
      <c r="E2626" s="3">
        <v>1</v>
      </c>
      <c r="F2626" s="3">
        <f t="shared" ref="F2626:F2689" si="106">D2626/E2626</f>
        <v>8000</v>
      </c>
      <c r="G2626" s="3">
        <f t="shared" si="105"/>
        <v>2012</v>
      </c>
    </row>
    <row r="2627" spans="1:7" x14ac:dyDescent="0.3">
      <c r="A2627" s="3" t="s">
        <v>14</v>
      </c>
      <c r="B2627" s="3" t="s">
        <v>9</v>
      </c>
      <c r="C2627" s="12">
        <v>41272</v>
      </c>
      <c r="D2627" s="13">
        <v>68500</v>
      </c>
      <c r="E2627" s="3">
        <v>10</v>
      </c>
      <c r="F2627" s="3">
        <f t="shared" si="106"/>
        <v>6850</v>
      </c>
      <c r="G2627" s="3">
        <f t="shared" ref="G2627:G2690" si="107">YEAR(C2627)</f>
        <v>2012</v>
      </c>
    </row>
    <row r="2628" spans="1:7" x14ac:dyDescent="0.3">
      <c r="A2628" s="3" t="s">
        <v>14</v>
      </c>
      <c r="B2628" s="3" t="s">
        <v>9</v>
      </c>
      <c r="C2628" s="12">
        <v>41245</v>
      </c>
      <c r="D2628" s="13">
        <v>6500</v>
      </c>
      <c r="E2628" s="3">
        <v>3</v>
      </c>
      <c r="F2628" s="3">
        <f t="shared" si="106"/>
        <v>2166.6666666666665</v>
      </c>
      <c r="G2628" s="3">
        <f t="shared" si="107"/>
        <v>2012</v>
      </c>
    </row>
    <row r="2629" spans="1:7" x14ac:dyDescent="0.3">
      <c r="A2629" s="3" t="s">
        <v>14</v>
      </c>
      <c r="B2629" s="3" t="s">
        <v>9</v>
      </c>
      <c r="C2629" s="12">
        <v>41268</v>
      </c>
      <c r="D2629" s="13">
        <v>50000</v>
      </c>
      <c r="E2629" s="3">
        <v>2</v>
      </c>
      <c r="F2629" s="3">
        <f t="shared" si="106"/>
        <v>25000</v>
      </c>
      <c r="G2629" s="3">
        <f t="shared" si="107"/>
        <v>2012</v>
      </c>
    </row>
    <row r="2630" spans="1:7" x14ac:dyDescent="0.3">
      <c r="A2630" s="3" t="s">
        <v>14</v>
      </c>
      <c r="B2630" s="3" t="s">
        <v>9</v>
      </c>
      <c r="C2630" s="12">
        <v>41252</v>
      </c>
      <c r="D2630" s="13">
        <v>12500</v>
      </c>
      <c r="E2630" s="3">
        <v>3</v>
      </c>
      <c r="F2630" s="3">
        <f t="shared" si="106"/>
        <v>4166.666666666667</v>
      </c>
      <c r="G2630" s="3">
        <f t="shared" si="107"/>
        <v>2012</v>
      </c>
    </row>
    <row r="2631" spans="1:7" x14ac:dyDescent="0.3">
      <c r="A2631" s="3" t="s">
        <v>14</v>
      </c>
      <c r="B2631" s="3" t="s">
        <v>9</v>
      </c>
      <c r="C2631" s="12">
        <v>41246</v>
      </c>
      <c r="D2631" s="13">
        <v>10200</v>
      </c>
      <c r="E2631" s="3">
        <v>3</v>
      </c>
      <c r="F2631" s="3">
        <f t="shared" si="106"/>
        <v>3400</v>
      </c>
      <c r="G2631" s="3">
        <f t="shared" si="107"/>
        <v>2012</v>
      </c>
    </row>
    <row r="2632" spans="1:7" x14ac:dyDescent="0.3">
      <c r="A2632" s="3" t="s">
        <v>14</v>
      </c>
      <c r="B2632" s="3" t="s">
        <v>9</v>
      </c>
      <c r="C2632" s="12">
        <v>41273</v>
      </c>
      <c r="D2632" s="13">
        <v>6500</v>
      </c>
      <c r="E2632" s="3">
        <v>2</v>
      </c>
      <c r="F2632" s="3">
        <f t="shared" si="106"/>
        <v>3250</v>
      </c>
      <c r="G2632" s="3">
        <f t="shared" si="107"/>
        <v>2012</v>
      </c>
    </row>
    <row r="2633" spans="1:7" x14ac:dyDescent="0.3">
      <c r="A2633" s="3" t="s">
        <v>14</v>
      </c>
      <c r="B2633" s="3" t="s">
        <v>9</v>
      </c>
      <c r="C2633" s="12">
        <v>41292</v>
      </c>
      <c r="D2633" s="13">
        <v>19500</v>
      </c>
      <c r="E2633" s="3">
        <v>6</v>
      </c>
      <c r="F2633" s="3">
        <f t="shared" si="106"/>
        <v>3250</v>
      </c>
      <c r="G2633" s="3">
        <f t="shared" si="107"/>
        <v>2013</v>
      </c>
    </row>
    <row r="2634" spans="1:7" x14ac:dyDescent="0.3">
      <c r="A2634" s="3" t="s">
        <v>14</v>
      </c>
      <c r="B2634" s="3" t="s">
        <v>9</v>
      </c>
      <c r="C2634" s="12">
        <v>41286</v>
      </c>
      <c r="D2634" s="13">
        <v>16000</v>
      </c>
      <c r="E2634" s="3">
        <v>3</v>
      </c>
      <c r="F2634" s="3">
        <f t="shared" si="106"/>
        <v>5333.333333333333</v>
      </c>
      <c r="G2634" s="3">
        <f t="shared" si="107"/>
        <v>2013</v>
      </c>
    </row>
    <row r="2635" spans="1:7" x14ac:dyDescent="0.3">
      <c r="A2635" s="3" t="s">
        <v>14</v>
      </c>
      <c r="B2635" s="3" t="s">
        <v>9</v>
      </c>
      <c r="C2635" s="12">
        <v>41296</v>
      </c>
      <c r="D2635" s="13">
        <v>12700</v>
      </c>
      <c r="E2635" s="3">
        <v>5</v>
      </c>
      <c r="F2635" s="3">
        <f t="shared" si="106"/>
        <v>2540</v>
      </c>
      <c r="G2635" s="3">
        <f t="shared" si="107"/>
        <v>2013</v>
      </c>
    </row>
    <row r="2636" spans="1:7" x14ac:dyDescent="0.3">
      <c r="A2636" s="3" t="s">
        <v>14</v>
      </c>
      <c r="B2636" s="3" t="s">
        <v>9</v>
      </c>
      <c r="C2636" s="12">
        <v>41299</v>
      </c>
      <c r="D2636" s="13">
        <v>16100</v>
      </c>
      <c r="E2636" s="3">
        <v>6</v>
      </c>
      <c r="F2636" s="3">
        <f t="shared" si="106"/>
        <v>2683.3333333333335</v>
      </c>
      <c r="G2636" s="3">
        <f t="shared" si="107"/>
        <v>2013</v>
      </c>
    </row>
    <row r="2637" spans="1:7" x14ac:dyDescent="0.3">
      <c r="A2637" s="3" t="s">
        <v>14</v>
      </c>
      <c r="B2637" s="3" t="s">
        <v>9</v>
      </c>
      <c r="C2637" s="12">
        <v>41288</v>
      </c>
      <c r="D2637" s="13">
        <v>16500</v>
      </c>
      <c r="E2637" s="3">
        <v>5</v>
      </c>
      <c r="F2637" s="3">
        <f t="shared" si="106"/>
        <v>3300</v>
      </c>
      <c r="G2637" s="3">
        <f t="shared" si="107"/>
        <v>2013</v>
      </c>
    </row>
    <row r="2638" spans="1:7" x14ac:dyDescent="0.3">
      <c r="A2638" s="3" t="s">
        <v>14</v>
      </c>
      <c r="B2638" s="3" t="s">
        <v>9</v>
      </c>
      <c r="C2638" s="12">
        <v>41279</v>
      </c>
      <c r="D2638" s="13">
        <v>10700</v>
      </c>
      <c r="E2638" s="3">
        <v>4</v>
      </c>
      <c r="F2638" s="3">
        <f t="shared" si="106"/>
        <v>2675</v>
      </c>
      <c r="G2638" s="3">
        <f t="shared" si="107"/>
        <v>2013</v>
      </c>
    </row>
    <row r="2639" spans="1:7" x14ac:dyDescent="0.3">
      <c r="A2639" s="3" t="s">
        <v>14</v>
      </c>
      <c r="B2639" s="3" t="s">
        <v>9</v>
      </c>
      <c r="C2639" s="12">
        <v>41282</v>
      </c>
      <c r="D2639" s="13">
        <v>2000</v>
      </c>
      <c r="E2639" s="3">
        <v>1</v>
      </c>
      <c r="F2639" s="3">
        <f t="shared" si="106"/>
        <v>2000</v>
      </c>
      <c r="G2639" s="3">
        <f t="shared" si="107"/>
        <v>2013</v>
      </c>
    </row>
    <row r="2640" spans="1:7" x14ac:dyDescent="0.3">
      <c r="A2640" s="3" t="s">
        <v>14</v>
      </c>
      <c r="B2640" s="3" t="s">
        <v>9</v>
      </c>
      <c r="C2640" s="12">
        <v>41301</v>
      </c>
      <c r="D2640" s="13">
        <v>500</v>
      </c>
      <c r="E2640" s="3">
        <v>1</v>
      </c>
      <c r="F2640" s="3">
        <f t="shared" si="106"/>
        <v>500</v>
      </c>
      <c r="G2640" s="3">
        <f t="shared" si="107"/>
        <v>2013</v>
      </c>
    </row>
    <row r="2641" spans="1:7" x14ac:dyDescent="0.3">
      <c r="A2641" s="3" t="s">
        <v>14</v>
      </c>
      <c r="B2641" s="3" t="s">
        <v>9</v>
      </c>
      <c r="C2641" s="12">
        <v>41303</v>
      </c>
      <c r="D2641" s="13">
        <v>23000</v>
      </c>
      <c r="E2641" s="3">
        <v>8</v>
      </c>
      <c r="F2641" s="3">
        <f t="shared" si="106"/>
        <v>2875</v>
      </c>
      <c r="G2641" s="3">
        <f t="shared" si="107"/>
        <v>2013</v>
      </c>
    </row>
    <row r="2642" spans="1:7" x14ac:dyDescent="0.3">
      <c r="A2642" s="3" t="s">
        <v>14</v>
      </c>
      <c r="B2642" s="3" t="s">
        <v>9</v>
      </c>
      <c r="C2642" s="12">
        <v>41294</v>
      </c>
      <c r="D2642" s="13">
        <v>13500</v>
      </c>
      <c r="E2642" s="3">
        <v>3</v>
      </c>
      <c r="F2642" s="3">
        <f t="shared" si="106"/>
        <v>4500</v>
      </c>
      <c r="G2642" s="3">
        <f t="shared" si="107"/>
        <v>2013</v>
      </c>
    </row>
    <row r="2643" spans="1:7" x14ac:dyDescent="0.3">
      <c r="A2643" s="3" t="s">
        <v>14</v>
      </c>
      <c r="B2643" s="3" t="s">
        <v>9</v>
      </c>
      <c r="C2643" s="12">
        <v>41289</v>
      </c>
      <c r="D2643" s="13">
        <v>7150</v>
      </c>
      <c r="E2643" s="3">
        <v>2</v>
      </c>
      <c r="F2643" s="3">
        <f t="shared" si="106"/>
        <v>3575</v>
      </c>
      <c r="G2643" s="3">
        <f t="shared" si="107"/>
        <v>2013</v>
      </c>
    </row>
    <row r="2644" spans="1:7" x14ac:dyDescent="0.3">
      <c r="A2644" s="3" t="s">
        <v>14</v>
      </c>
      <c r="B2644" s="3" t="s">
        <v>16</v>
      </c>
      <c r="C2644" s="12">
        <v>40879</v>
      </c>
      <c r="D2644" s="13">
        <v>22500</v>
      </c>
      <c r="E2644" s="3">
        <v>5</v>
      </c>
      <c r="F2644" s="3">
        <f t="shared" si="106"/>
        <v>4500</v>
      </c>
      <c r="G2644" s="3">
        <f t="shared" si="107"/>
        <v>2011</v>
      </c>
    </row>
    <row r="2645" spans="1:7" x14ac:dyDescent="0.3">
      <c r="A2645" s="3" t="s">
        <v>14</v>
      </c>
      <c r="B2645" s="3" t="s">
        <v>16</v>
      </c>
      <c r="C2645" s="12">
        <v>40880</v>
      </c>
      <c r="D2645" s="13">
        <v>5000</v>
      </c>
      <c r="E2645" s="3">
        <v>3</v>
      </c>
      <c r="F2645" s="3">
        <f t="shared" si="106"/>
        <v>1666.6666666666667</v>
      </c>
      <c r="G2645" s="3">
        <f t="shared" si="107"/>
        <v>2011</v>
      </c>
    </row>
    <row r="2646" spans="1:7" x14ac:dyDescent="0.3">
      <c r="A2646" s="3" t="s">
        <v>14</v>
      </c>
      <c r="B2646" s="3" t="s">
        <v>16</v>
      </c>
      <c r="C2646" s="12">
        <v>40882</v>
      </c>
      <c r="D2646" s="13">
        <v>28100</v>
      </c>
      <c r="E2646" s="3">
        <v>15</v>
      </c>
      <c r="F2646" s="3">
        <f t="shared" si="106"/>
        <v>1873.3333333333333</v>
      </c>
      <c r="G2646" s="3">
        <f t="shared" si="107"/>
        <v>2011</v>
      </c>
    </row>
    <row r="2647" spans="1:7" x14ac:dyDescent="0.3">
      <c r="A2647" s="3" t="s">
        <v>14</v>
      </c>
      <c r="B2647" s="3" t="s">
        <v>16</v>
      </c>
      <c r="C2647" s="12">
        <v>40885</v>
      </c>
      <c r="D2647" s="13">
        <v>18700</v>
      </c>
      <c r="E2647" s="3">
        <v>9</v>
      </c>
      <c r="F2647" s="3">
        <f t="shared" si="106"/>
        <v>2077.7777777777778</v>
      </c>
      <c r="G2647" s="3">
        <f t="shared" si="107"/>
        <v>2011</v>
      </c>
    </row>
    <row r="2648" spans="1:7" x14ac:dyDescent="0.3">
      <c r="A2648" s="3" t="s">
        <v>14</v>
      </c>
      <c r="B2648" s="3" t="s">
        <v>16</v>
      </c>
      <c r="C2648" s="12">
        <v>40886</v>
      </c>
      <c r="D2648" s="13">
        <v>15500</v>
      </c>
      <c r="E2648" s="3">
        <v>10</v>
      </c>
      <c r="F2648" s="3">
        <f t="shared" si="106"/>
        <v>1550</v>
      </c>
      <c r="G2648" s="3">
        <f t="shared" si="107"/>
        <v>2011</v>
      </c>
    </row>
    <row r="2649" spans="1:7" x14ac:dyDescent="0.3">
      <c r="A2649" s="3" t="s">
        <v>14</v>
      </c>
      <c r="B2649" s="3" t="s">
        <v>16</v>
      </c>
      <c r="C2649" s="12">
        <v>40889</v>
      </c>
      <c r="D2649" s="13">
        <v>40000</v>
      </c>
      <c r="E2649" s="3">
        <v>16</v>
      </c>
      <c r="F2649" s="3">
        <f t="shared" si="106"/>
        <v>2500</v>
      </c>
      <c r="G2649" s="3">
        <f t="shared" si="107"/>
        <v>2011</v>
      </c>
    </row>
    <row r="2650" spans="1:7" x14ac:dyDescent="0.3">
      <c r="A2650" s="3" t="s">
        <v>14</v>
      </c>
      <c r="B2650" s="3" t="s">
        <v>16</v>
      </c>
      <c r="C2650" s="12">
        <v>40892</v>
      </c>
      <c r="D2650" s="13">
        <v>49150</v>
      </c>
      <c r="E2650" s="3">
        <v>13</v>
      </c>
      <c r="F2650" s="3">
        <f t="shared" si="106"/>
        <v>3780.7692307692309</v>
      </c>
      <c r="G2650" s="3">
        <f t="shared" si="107"/>
        <v>2011</v>
      </c>
    </row>
    <row r="2651" spans="1:7" x14ac:dyDescent="0.3">
      <c r="A2651" s="3" t="s">
        <v>14</v>
      </c>
      <c r="B2651" s="3" t="s">
        <v>16</v>
      </c>
      <c r="C2651" s="12">
        <v>40895</v>
      </c>
      <c r="D2651" s="13">
        <v>32150</v>
      </c>
      <c r="E2651" s="3">
        <v>17</v>
      </c>
      <c r="F2651" s="3">
        <f t="shared" si="106"/>
        <v>1891.1764705882354</v>
      </c>
      <c r="G2651" s="3">
        <f t="shared" si="107"/>
        <v>2011</v>
      </c>
    </row>
    <row r="2652" spans="1:7" x14ac:dyDescent="0.3">
      <c r="A2652" s="3" t="s">
        <v>14</v>
      </c>
      <c r="B2652" s="3" t="s">
        <v>16</v>
      </c>
      <c r="C2652" s="12">
        <v>40899</v>
      </c>
      <c r="D2652" s="13">
        <v>60300</v>
      </c>
      <c r="E2652" s="3">
        <v>23</v>
      </c>
      <c r="F2652" s="3">
        <f t="shared" si="106"/>
        <v>2621.7391304347825</v>
      </c>
      <c r="G2652" s="3">
        <f t="shared" si="107"/>
        <v>2011</v>
      </c>
    </row>
    <row r="2653" spans="1:7" x14ac:dyDescent="0.3">
      <c r="A2653" s="3" t="s">
        <v>14</v>
      </c>
      <c r="B2653" s="3" t="s">
        <v>16</v>
      </c>
      <c r="C2653" s="12">
        <v>40901</v>
      </c>
      <c r="D2653" s="13">
        <v>22000</v>
      </c>
      <c r="E2653" s="3">
        <v>9</v>
      </c>
      <c r="F2653" s="3">
        <f t="shared" si="106"/>
        <v>2444.4444444444443</v>
      </c>
      <c r="G2653" s="3">
        <f t="shared" si="107"/>
        <v>2011</v>
      </c>
    </row>
    <row r="2654" spans="1:7" x14ac:dyDescent="0.3">
      <c r="A2654" s="3" t="s">
        <v>14</v>
      </c>
      <c r="B2654" s="3" t="s">
        <v>16</v>
      </c>
      <c r="C2654" s="12">
        <v>40913</v>
      </c>
      <c r="D2654" s="13">
        <v>34600</v>
      </c>
      <c r="E2654" s="3">
        <v>14</v>
      </c>
      <c r="F2654" s="3">
        <f t="shared" si="106"/>
        <v>2471.4285714285716</v>
      </c>
      <c r="G2654" s="3">
        <f t="shared" si="107"/>
        <v>2012</v>
      </c>
    </row>
    <row r="2655" spans="1:7" x14ac:dyDescent="0.3">
      <c r="A2655" s="3" t="s">
        <v>14</v>
      </c>
      <c r="B2655" s="3" t="s">
        <v>16</v>
      </c>
      <c r="C2655" s="12">
        <v>40916</v>
      </c>
      <c r="D2655" s="13">
        <v>39700</v>
      </c>
      <c r="E2655" s="3">
        <v>14</v>
      </c>
      <c r="F2655" s="3">
        <f t="shared" si="106"/>
        <v>2835.7142857142858</v>
      </c>
      <c r="G2655" s="3">
        <f t="shared" si="107"/>
        <v>2012</v>
      </c>
    </row>
    <row r="2656" spans="1:7" x14ac:dyDescent="0.3">
      <c r="A2656" s="3" t="s">
        <v>14</v>
      </c>
      <c r="B2656" s="3" t="s">
        <v>16</v>
      </c>
      <c r="C2656" s="12">
        <v>40917</v>
      </c>
      <c r="D2656" s="13">
        <v>33100</v>
      </c>
      <c r="E2656" s="3">
        <v>13</v>
      </c>
      <c r="F2656" s="3">
        <f t="shared" si="106"/>
        <v>2546.1538461538462</v>
      </c>
      <c r="G2656" s="3">
        <f t="shared" si="107"/>
        <v>2012</v>
      </c>
    </row>
    <row r="2657" spans="1:7" x14ac:dyDescent="0.3">
      <c r="A2657" s="3" t="s">
        <v>14</v>
      </c>
      <c r="B2657" s="3" t="s">
        <v>16</v>
      </c>
      <c r="C2657" s="12">
        <v>40920</v>
      </c>
      <c r="D2657" s="13">
        <v>18600</v>
      </c>
      <c r="E2657" s="3">
        <v>9</v>
      </c>
      <c r="F2657" s="3">
        <f t="shared" si="106"/>
        <v>2066.6666666666665</v>
      </c>
      <c r="G2657" s="3">
        <f t="shared" si="107"/>
        <v>2012</v>
      </c>
    </row>
    <row r="2658" spans="1:7" x14ac:dyDescent="0.3">
      <c r="A2658" s="3" t="s">
        <v>14</v>
      </c>
      <c r="B2658" s="3" t="s">
        <v>16</v>
      </c>
      <c r="C2658" s="12">
        <v>40922</v>
      </c>
      <c r="D2658" s="13">
        <v>47100</v>
      </c>
      <c r="E2658" s="3">
        <v>18</v>
      </c>
      <c r="F2658" s="3">
        <f t="shared" si="106"/>
        <v>2616.6666666666665</v>
      </c>
      <c r="G2658" s="3">
        <f t="shared" si="107"/>
        <v>2012</v>
      </c>
    </row>
    <row r="2659" spans="1:7" x14ac:dyDescent="0.3">
      <c r="A2659" s="3" t="s">
        <v>14</v>
      </c>
      <c r="B2659" s="3" t="s">
        <v>16</v>
      </c>
      <c r="C2659" s="12">
        <v>40924</v>
      </c>
      <c r="D2659" s="13">
        <v>68000</v>
      </c>
      <c r="E2659" s="3">
        <v>20</v>
      </c>
      <c r="F2659" s="3">
        <f t="shared" si="106"/>
        <v>3400</v>
      </c>
      <c r="G2659" s="3">
        <f t="shared" si="107"/>
        <v>2012</v>
      </c>
    </row>
    <row r="2660" spans="1:7" x14ac:dyDescent="0.3">
      <c r="A2660" s="3" t="s">
        <v>14</v>
      </c>
      <c r="B2660" s="3" t="s">
        <v>16</v>
      </c>
      <c r="C2660" s="12">
        <v>40927</v>
      </c>
      <c r="D2660" s="13">
        <v>17300</v>
      </c>
      <c r="E2660" s="3">
        <v>7</v>
      </c>
      <c r="F2660" s="3">
        <f t="shared" si="106"/>
        <v>2471.4285714285716</v>
      </c>
      <c r="G2660" s="3">
        <f t="shared" si="107"/>
        <v>2012</v>
      </c>
    </row>
    <row r="2661" spans="1:7" x14ac:dyDescent="0.3">
      <c r="A2661" s="3" t="s">
        <v>14</v>
      </c>
      <c r="B2661" s="3" t="s">
        <v>16</v>
      </c>
      <c r="C2661" s="12">
        <v>40928</v>
      </c>
      <c r="D2661" s="13">
        <v>19900</v>
      </c>
      <c r="E2661" s="3">
        <v>6</v>
      </c>
      <c r="F2661" s="3">
        <f t="shared" si="106"/>
        <v>3316.6666666666665</v>
      </c>
      <c r="G2661" s="3">
        <f t="shared" si="107"/>
        <v>2012</v>
      </c>
    </row>
    <row r="2662" spans="1:7" x14ac:dyDescent="0.3">
      <c r="A2662" s="3" t="s">
        <v>14</v>
      </c>
      <c r="B2662" s="3" t="s">
        <v>16</v>
      </c>
      <c r="C2662" s="12">
        <v>40931</v>
      </c>
      <c r="D2662" s="13">
        <v>40000</v>
      </c>
      <c r="E2662" s="3">
        <v>20</v>
      </c>
      <c r="F2662" s="3">
        <f t="shared" si="106"/>
        <v>2000</v>
      </c>
      <c r="G2662" s="3">
        <f t="shared" si="107"/>
        <v>2012</v>
      </c>
    </row>
    <row r="2663" spans="1:7" x14ac:dyDescent="0.3">
      <c r="A2663" s="3" t="s">
        <v>14</v>
      </c>
      <c r="B2663" s="3" t="s">
        <v>16</v>
      </c>
      <c r="C2663" s="12">
        <v>40934</v>
      </c>
      <c r="D2663" s="13">
        <v>16800</v>
      </c>
      <c r="E2663" s="3">
        <v>9</v>
      </c>
      <c r="F2663" s="3">
        <f t="shared" si="106"/>
        <v>1866.6666666666667</v>
      </c>
      <c r="G2663" s="3">
        <f t="shared" si="107"/>
        <v>2012</v>
      </c>
    </row>
    <row r="2664" spans="1:7" x14ac:dyDescent="0.3">
      <c r="A2664" s="3" t="s">
        <v>14</v>
      </c>
      <c r="B2664" s="3" t="s">
        <v>16</v>
      </c>
      <c r="C2664" s="12">
        <v>40941</v>
      </c>
      <c r="D2664" s="13">
        <v>22500</v>
      </c>
      <c r="E2664" s="3">
        <v>13</v>
      </c>
      <c r="F2664" s="3">
        <f t="shared" si="106"/>
        <v>1730.7692307692307</v>
      </c>
      <c r="G2664" s="3">
        <f t="shared" si="107"/>
        <v>2012</v>
      </c>
    </row>
    <row r="2665" spans="1:7" x14ac:dyDescent="0.3">
      <c r="A2665" s="3" t="s">
        <v>14</v>
      </c>
      <c r="B2665" s="3" t="s">
        <v>16</v>
      </c>
      <c r="C2665" s="12">
        <v>40942</v>
      </c>
      <c r="D2665" s="13">
        <v>45800</v>
      </c>
      <c r="E2665" s="3">
        <v>21</v>
      </c>
      <c r="F2665" s="3">
        <f t="shared" si="106"/>
        <v>2180.9523809523807</v>
      </c>
      <c r="G2665" s="3">
        <f t="shared" si="107"/>
        <v>2012</v>
      </c>
    </row>
    <row r="2666" spans="1:7" x14ac:dyDescent="0.3">
      <c r="A2666" s="3" t="s">
        <v>14</v>
      </c>
      <c r="B2666" s="3" t="s">
        <v>16</v>
      </c>
      <c r="C2666" s="12">
        <v>40944</v>
      </c>
      <c r="D2666" s="13">
        <v>25300</v>
      </c>
      <c r="E2666" s="3">
        <v>16</v>
      </c>
      <c r="F2666" s="3">
        <f t="shared" si="106"/>
        <v>1581.25</v>
      </c>
      <c r="G2666" s="3">
        <f t="shared" si="107"/>
        <v>2012</v>
      </c>
    </row>
    <row r="2667" spans="1:7" x14ac:dyDescent="0.3">
      <c r="A2667" s="3" t="s">
        <v>14</v>
      </c>
      <c r="B2667" s="3" t="s">
        <v>16</v>
      </c>
      <c r="C2667" s="12">
        <v>40948</v>
      </c>
      <c r="D2667" s="13">
        <v>49400</v>
      </c>
      <c r="E2667" s="3">
        <v>19</v>
      </c>
      <c r="F2667" s="3">
        <f t="shared" si="106"/>
        <v>2600</v>
      </c>
      <c r="G2667" s="3">
        <f t="shared" si="107"/>
        <v>2012</v>
      </c>
    </row>
    <row r="2668" spans="1:7" x14ac:dyDescent="0.3">
      <c r="A2668" s="3" t="s">
        <v>14</v>
      </c>
      <c r="B2668" s="3" t="s">
        <v>16</v>
      </c>
      <c r="C2668" s="12">
        <v>40951</v>
      </c>
      <c r="D2668" s="13">
        <v>27500</v>
      </c>
      <c r="E2668" s="3">
        <v>12</v>
      </c>
      <c r="F2668" s="3">
        <f t="shared" si="106"/>
        <v>2291.6666666666665</v>
      </c>
      <c r="G2668" s="3">
        <f t="shared" si="107"/>
        <v>2012</v>
      </c>
    </row>
    <row r="2669" spans="1:7" x14ac:dyDescent="0.3">
      <c r="A2669" s="3" t="s">
        <v>14</v>
      </c>
      <c r="B2669" s="3" t="s">
        <v>16</v>
      </c>
      <c r="C2669" s="12">
        <v>40955</v>
      </c>
      <c r="D2669" s="13">
        <v>61200</v>
      </c>
      <c r="E2669" s="3">
        <v>26</v>
      </c>
      <c r="F2669" s="3">
        <f t="shared" si="106"/>
        <v>2353.8461538461538</v>
      </c>
      <c r="G2669" s="3">
        <f t="shared" si="107"/>
        <v>2012</v>
      </c>
    </row>
    <row r="2670" spans="1:7" x14ac:dyDescent="0.3">
      <c r="A2670" s="3" t="s">
        <v>14</v>
      </c>
      <c r="B2670" s="3" t="s">
        <v>16</v>
      </c>
      <c r="C2670" s="12">
        <v>40957</v>
      </c>
      <c r="D2670" s="13">
        <v>32100</v>
      </c>
      <c r="E2670" s="3">
        <v>12</v>
      </c>
      <c r="F2670" s="3">
        <f t="shared" si="106"/>
        <v>2675</v>
      </c>
      <c r="G2670" s="3">
        <f t="shared" si="107"/>
        <v>2012</v>
      </c>
    </row>
    <row r="2671" spans="1:7" x14ac:dyDescent="0.3">
      <c r="A2671" s="3" t="s">
        <v>14</v>
      </c>
      <c r="B2671" s="3" t="s">
        <v>16</v>
      </c>
      <c r="C2671" s="12">
        <v>40959</v>
      </c>
      <c r="D2671" s="13">
        <v>25200</v>
      </c>
      <c r="E2671" s="3">
        <v>10</v>
      </c>
      <c r="F2671" s="3">
        <f t="shared" si="106"/>
        <v>2520</v>
      </c>
      <c r="G2671" s="3">
        <f t="shared" si="107"/>
        <v>2012</v>
      </c>
    </row>
    <row r="2672" spans="1:7" x14ac:dyDescent="0.3">
      <c r="A2672" s="3" t="s">
        <v>14</v>
      </c>
      <c r="B2672" s="3" t="s">
        <v>16</v>
      </c>
      <c r="C2672" s="12">
        <v>40962</v>
      </c>
      <c r="D2672" s="13">
        <v>40100</v>
      </c>
      <c r="E2672" s="3">
        <v>16</v>
      </c>
      <c r="F2672" s="3">
        <f t="shared" si="106"/>
        <v>2506.25</v>
      </c>
      <c r="G2672" s="3">
        <f t="shared" si="107"/>
        <v>2012</v>
      </c>
    </row>
    <row r="2673" spans="1:7" x14ac:dyDescent="0.3">
      <c r="A2673" s="3" t="s">
        <v>14</v>
      </c>
      <c r="B2673" s="3" t="s">
        <v>16</v>
      </c>
      <c r="C2673" s="12">
        <v>40963</v>
      </c>
      <c r="D2673" s="13">
        <v>10500</v>
      </c>
      <c r="E2673" s="3">
        <v>5</v>
      </c>
      <c r="F2673" s="3">
        <f t="shared" si="106"/>
        <v>2100</v>
      </c>
      <c r="G2673" s="3">
        <f t="shared" si="107"/>
        <v>2012</v>
      </c>
    </row>
    <row r="2674" spans="1:7" x14ac:dyDescent="0.3">
      <c r="A2674" s="3" t="s">
        <v>14</v>
      </c>
      <c r="B2674" s="3" t="s">
        <v>16</v>
      </c>
      <c r="C2674" s="12">
        <v>40970</v>
      </c>
      <c r="D2674" s="13">
        <v>12000</v>
      </c>
      <c r="E2674" s="3">
        <v>8</v>
      </c>
      <c r="F2674" s="3">
        <f t="shared" si="106"/>
        <v>1500</v>
      </c>
      <c r="G2674" s="3">
        <f t="shared" si="107"/>
        <v>2012</v>
      </c>
    </row>
    <row r="2675" spans="1:7" x14ac:dyDescent="0.3">
      <c r="A2675" s="3" t="s">
        <v>14</v>
      </c>
      <c r="B2675" s="3" t="s">
        <v>16</v>
      </c>
      <c r="C2675" s="12">
        <v>40971</v>
      </c>
      <c r="D2675" s="13">
        <v>23700</v>
      </c>
      <c r="E2675" s="3">
        <v>10</v>
      </c>
      <c r="F2675" s="3">
        <f t="shared" si="106"/>
        <v>2370</v>
      </c>
      <c r="G2675" s="3">
        <f t="shared" si="107"/>
        <v>2012</v>
      </c>
    </row>
    <row r="2676" spans="1:7" x14ac:dyDescent="0.3">
      <c r="A2676" s="3" t="s">
        <v>14</v>
      </c>
      <c r="B2676" s="3" t="s">
        <v>16</v>
      </c>
      <c r="C2676" s="12">
        <v>40973</v>
      </c>
      <c r="D2676" s="13">
        <v>38400</v>
      </c>
      <c r="E2676" s="3">
        <v>15</v>
      </c>
      <c r="F2676" s="3">
        <f t="shared" si="106"/>
        <v>2560</v>
      </c>
      <c r="G2676" s="3">
        <f t="shared" si="107"/>
        <v>2012</v>
      </c>
    </row>
    <row r="2677" spans="1:7" x14ac:dyDescent="0.3">
      <c r="A2677" s="3" t="s">
        <v>14</v>
      </c>
      <c r="B2677" s="3" t="s">
        <v>16</v>
      </c>
      <c r="C2677" s="12">
        <v>40978</v>
      </c>
      <c r="D2677" s="13">
        <v>34500</v>
      </c>
      <c r="E2677" s="3">
        <v>14</v>
      </c>
      <c r="F2677" s="3">
        <f t="shared" si="106"/>
        <v>2464.2857142857142</v>
      </c>
      <c r="G2677" s="3">
        <f t="shared" si="107"/>
        <v>2012</v>
      </c>
    </row>
    <row r="2678" spans="1:7" x14ac:dyDescent="0.3">
      <c r="A2678" s="3" t="s">
        <v>14</v>
      </c>
      <c r="B2678" s="3" t="s">
        <v>16</v>
      </c>
      <c r="C2678" s="12">
        <v>40980</v>
      </c>
      <c r="D2678" s="13">
        <v>30000</v>
      </c>
      <c r="E2678" s="3">
        <v>13</v>
      </c>
      <c r="F2678" s="3">
        <f t="shared" si="106"/>
        <v>2307.6923076923076</v>
      </c>
      <c r="G2678" s="3">
        <f t="shared" si="107"/>
        <v>2012</v>
      </c>
    </row>
    <row r="2679" spans="1:7" x14ac:dyDescent="0.3">
      <c r="A2679" s="3" t="s">
        <v>14</v>
      </c>
      <c r="B2679" s="3" t="s">
        <v>16</v>
      </c>
      <c r="C2679" s="12">
        <v>40984</v>
      </c>
      <c r="D2679" s="13">
        <v>38200</v>
      </c>
      <c r="E2679" s="3">
        <v>24</v>
      </c>
      <c r="F2679" s="3">
        <f t="shared" si="106"/>
        <v>1591.6666666666667</v>
      </c>
      <c r="G2679" s="3">
        <f t="shared" si="107"/>
        <v>2012</v>
      </c>
    </row>
    <row r="2680" spans="1:7" x14ac:dyDescent="0.3">
      <c r="A2680" s="3" t="s">
        <v>14</v>
      </c>
      <c r="B2680" s="3" t="s">
        <v>16</v>
      </c>
      <c r="C2680" s="12">
        <v>40985</v>
      </c>
      <c r="D2680" s="13">
        <v>36900</v>
      </c>
      <c r="E2680" s="3">
        <v>17</v>
      </c>
      <c r="F2680" s="3">
        <f t="shared" si="106"/>
        <v>2170.5882352941176</v>
      </c>
      <c r="G2680" s="3">
        <f t="shared" si="107"/>
        <v>2012</v>
      </c>
    </row>
    <row r="2681" spans="1:7" x14ac:dyDescent="0.3">
      <c r="A2681" s="3" t="s">
        <v>14</v>
      </c>
      <c r="B2681" s="3" t="s">
        <v>16</v>
      </c>
      <c r="C2681" s="12">
        <v>40986</v>
      </c>
      <c r="D2681" s="13">
        <v>59400</v>
      </c>
      <c r="E2681" s="3">
        <v>22</v>
      </c>
      <c r="F2681" s="3">
        <f t="shared" si="106"/>
        <v>2700</v>
      </c>
      <c r="G2681" s="3">
        <f t="shared" si="107"/>
        <v>2012</v>
      </c>
    </row>
    <row r="2682" spans="1:7" x14ac:dyDescent="0.3">
      <c r="A2682" s="3" t="s">
        <v>14</v>
      </c>
      <c r="B2682" s="3" t="s">
        <v>16</v>
      </c>
      <c r="C2682" s="12">
        <v>40988</v>
      </c>
      <c r="D2682" s="13">
        <v>58200</v>
      </c>
      <c r="E2682" s="3">
        <v>26</v>
      </c>
      <c r="F2682" s="3">
        <f t="shared" si="106"/>
        <v>2238.4615384615386</v>
      </c>
      <c r="G2682" s="3">
        <f t="shared" si="107"/>
        <v>2012</v>
      </c>
    </row>
    <row r="2683" spans="1:7" x14ac:dyDescent="0.3">
      <c r="A2683" s="3" t="s">
        <v>14</v>
      </c>
      <c r="B2683" s="3" t="s">
        <v>16</v>
      </c>
      <c r="C2683" s="12">
        <v>40994</v>
      </c>
      <c r="D2683" s="13">
        <v>36950</v>
      </c>
      <c r="E2683" s="3">
        <v>17</v>
      </c>
      <c r="F2683" s="3">
        <f t="shared" si="106"/>
        <v>2173.5294117647059</v>
      </c>
      <c r="G2683" s="3">
        <f t="shared" si="107"/>
        <v>2012</v>
      </c>
    </row>
    <row r="2684" spans="1:7" x14ac:dyDescent="0.3">
      <c r="A2684" s="3" t="s">
        <v>14</v>
      </c>
      <c r="B2684" s="3" t="s">
        <v>16</v>
      </c>
      <c r="C2684" s="12">
        <v>40995</v>
      </c>
      <c r="D2684" s="13">
        <v>16900</v>
      </c>
      <c r="E2684" s="3">
        <v>11</v>
      </c>
      <c r="F2684" s="3">
        <f t="shared" si="106"/>
        <v>1536.3636363636363</v>
      </c>
      <c r="G2684" s="3">
        <f t="shared" si="107"/>
        <v>2012</v>
      </c>
    </row>
    <row r="2685" spans="1:7" x14ac:dyDescent="0.3">
      <c r="A2685" s="3" t="s">
        <v>14</v>
      </c>
      <c r="B2685" s="3" t="s">
        <v>16</v>
      </c>
      <c r="C2685" s="12">
        <v>41001</v>
      </c>
      <c r="D2685" s="13">
        <v>26000</v>
      </c>
      <c r="E2685" s="3">
        <v>10</v>
      </c>
      <c r="F2685" s="3">
        <f t="shared" si="106"/>
        <v>2600</v>
      </c>
      <c r="G2685" s="3">
        <f t="shared" si="107"/>
        <v>2012</v>
      </c>
    </row>
    <row r="2686" spans="1:7" x14ac:dyDescent="0.3">
      <c r="A2686" s="3" t="s">
        <v>14</v>
      </c>
      <c r="B2686" s="3" t="s">
        <v>16</v>
      </c>
      <c r="C2686" s="12">
        <v>41002</v>
      </c>
      <c r="D2686" s="13">
        <v>25500</v>
      </c>
      <c r="E2686" s="3">
        <v>12</v>
      </c>
      <c r="F2686" s="3">
        <f t="shared" si="106"/>
        <v>2125</v>
      </c>
      <c r="G2686" s="3">
        <f t="shared" si="107"/>
        <v>2012</v>
      </c>
    </row>
    <row r="2687" spans="1:7" x14ac:dyDescent="0.3">
      <c r="A2687" s="3" t="s">
        <v>14</v>
      </c>
      <c r="B2687" s="3" t="s">
        <v>16</v>
      </c>
      <c r="C2687" s="12">
        <v>41005</v>
      </c>
      <c r="D2687" s="13">
        <v>16800</v>
      </c>
      <c r="E2687" s="3">
        <v>11</v>
      </c>
      <c r="F2687" s="3">
        <f t="shared" si="106"/>
        <v>1527.2727272727273</v>
      </c>
      <c r="G2687" s="3">
        <f t="shared" si="107"/>
        <v>2012</v>
      </c>
    </row>
    <row r="2688" spans="1:7" x14ac:dyDescent="0.3">
      <c r="A2688" s="3" t="s">
        <v>14</v>
      </c>
      <c r="B2688" s="3" t="s">
        <v>16</v>
      </c>
      <c r="C2688" s="12">
        <v>41006</v>
      </c>
      <c r="D2688" s="13">
        <v>28000</v>
      </c>
      <c r="E2688" s="3">
        <v>10</v>
      </c>
      <c r="F2688" s="3">
        <f t="shared" si="106"/>
        <v>2800</v>
      </c>
      <c r="G2688" s="3">
        <f t="shared" si="107"/>
        <v>2012</v>
      </c>
    </row>
    <row r="2689" spans="1:7" x14ac:dyDescent="0.3">
      <c r="A2689" s="3" t="s">
        <v>14</v>
      </c>
      <c r="B2689" s="3" t="s">
        <v>16</v>
      </c>
      <c r="C2689" s="12">
        <v>41008</v>
      </c>
      <c r="D2689" s="13">
        <v>18000</v>
      </c>
      <c r="E2689" s="3">
        <v>11</v>
      </c>
      <c r="F2689" s="3">
        <f t="shared" si="106"/>
        <v>1636.3636363636363</v>
      </c>
      <c r="G2689" s="3">
        <f t="shared" si="107"/>
        <v>2012</v>
      </c>
    </row>
    <row r="2690" spans="1:7" x14ac:dyDescent="0.3">
      <c r="A2690" s="3" t="s">
        <v>14</v>
      </c>
      <c r="B2690" s="3" t="s">
        <v>16</v>
      </c>
      <c r="C2690" s="12">
        <v>41009</v>
      </c>
      <c r="D2690" s="13">
        <v>12000</v>
      </c>
      <c r="E2690" s="3">
        <v>8</v>
      </c>
      <c r="F2690" s="3">
        <f t="shared" ref="F2690:F2753" si="108">D2690/E2690</f>
        <v>1500</v>
      </c>
      <c r="G2690" s="3">
        <f t="shared" si="107"/>
        <v>2012</v>
      </c>
    </row>
    <row r="2691" spans="1:7" x14ac:dyDescent="0.3">
      <c r="A2691" s="3" t="s">
        <v>14</v>
      </c>
      <c r="B2691" s="3" t="s">
        <v>16</v>
      </c>
      <c r="C2691" s="12">
        <v>41012</v>
      </c>
      <c r="D2691" s="13">
        <v>28200</v>
      </c>
      <c r="E2691" s="3">
        <v>13</v>
      </c>
      <c r="F2691" s="3">
        <f t="shared" si="108"/>
        <v>2169.2307692307691</v>
      </c>
      <c r="G2691" s="3">
        <f t="shared" ref="G2691:G2754" si="109">YEAR(C2691)</f>
        <v>2012</v>
      </c>
    </row>
    <row r="2692" spans="1:7" x14ac:dyDescent="0.3">
      <c r="A2692" s="3" t="s">
        <v>14</v>
      </c>
      <c r="B2692" s="3" t="s">
        <v>16</v>
      </c>
      <c r="C2692" s="12">
        <v>41013</v>
      </c>
      <c r="D2692" s="13">
        <v>72300</v>
      </c>
      <c r="E2692" s="3">
        <v>33</v>
      </c>
      <c r="F2692" s="3">
        <f t="shared" si="108"/>
        <v>2190.909090909091</v>
      </c>
      <c r="G2692" s="3">
        <f t="shared" si="109"/>
        <v>2012</v>
      </c>
    </row>
    <row r="2693" spans="1:7" x14ac:dyDescent="0.3">
      <c r="A2693" s="3" t="s">
        <v>14</v>
      </c>
      <c r="B2693" s="3" t="s">
        <v>16</v>
      </c>
      <c r="C2693" s="12">
        <v>41015</v>
      </c>
      <c r="D2693" s="13">
        <v>45050</v>
      </c>
      <c r="E2693" s="3">
        <v>21</v>
      </c>
      <c r="F2693" s="3">
        <f t="shared" si="108"/>
        <v>2145.2380952380954</v>
      </c>
      <c r="G2693" s="3">
        <f t="shared" si="109"/>
        <v>2012</v>
      </c>
    </row>
    <row r="2694" spans="1:7" x14ac:dyDescent="0.3">
      <c r="A2694" s="3" t="s">
        <v>14</v>
      </c>
      <c r="B2694" s="3" t="s">
        <v>16</v>
      </c>
      <c r="C2694" s="12">
        <v>41019</v>
      </c>
      <c r="D2694" s="13">
        <v>55000</v>
      </c>
      <c r="E2694" s="3">
        <v>23</v>
      </c>
      <c r="F2694" s="3">
        <f t="shared" si="108"/>
        <v>2391.304347826087</v>
      </c>
      <c r="G2694" s="3">
        <f t="shared" si="109"/>
        <v>2012</v>
      </c>
    </row>
    <row r="2695" spans="1:7" x14ac:dyDescent="0.3">
      <c r="A2695" s="3" t="s">
        <v>14</v>
      </c>
      <c r="B2695" s="3" t="s">
        <v>16</v>
      </c>
      <c r="C2695" s="12">
        <v>41021</v>
      </c>
      <c r="D2695" s="13">
        <v>29000</v>
      </c>
      <c r="E2695" s="3">
        <v>15</v>
      </c>
      <c r="F2695" s="3">
        <f t="shared" si="108"/>
        <v>1933.3333333333333</v>
      </c>
      <c r="G2695" s="3">
        <f t="shared" si="109"/>
        <v>2012</v>
      </c>
    </row>
    <row r="2696" spans="1:7" x14ac:dyDescent="0.3">
      <c r="A2696" s="3" t="s">
        <v>14</v>
      </c>
      <c r="B2696" s="3" t="s">
        <v>16</v>
      </c>
      <c r="C2696" s="12">
        <v>41023</v>
      </c>
      <c r="D2696" s="13">
        <v>68700</v>
      </c>
      <c r="E2696" s="3">
        <v>28</v>
      </c>
      <c r="F2696" s="3">
        <f t="shared" si="108"/>
        <v>2453.5714285714284</v>
      </c>
      <c r="G2696" s="3">
        <f t="shared" si="109"/>
        <v>2012</v>
      </c>
    </row>
    <row r="2697" spans="1:7" x14ac:dyDescent="0.3">
      <c r="A2697" s="3" t="s">
        <v>14</v>
      </c>
      <c r="B2697" s="3" t="s">
        <v>16</v>
      </c>
      <c r="C2697" s="12">
        <v>41026</v>
      </c>
      <c r="D2697" s="13">
        <v>14500</v>
      </c>
      <c r="E2697" s="3">
        <v>5</v>
      </c>
      <c r="F2697" s="3">
        <f t="shared" si="108"/>
        <v>2900</v>
      </c>
      <c r="G2697" s="3">
        <f t="shared" si="109"/>
        <v>2012</v>
      </c>
    </row>
    <row r="2698" spans="1:7" x14ac:dyDescent="0.3">
      <c r="A2698" s="3" t="s">
        <v>14</v>
      </c>
      <c r="B2698" s="3" t="s">
        <v>16</v>
      </c>
      <c r="C2698" s="12">
        <v>41033</v>
      </c>
      <c r="D2698" s="13">
        <v>39100</v>
      </c>
      <c r="E2698" s="3">
        <v>15</v>
      </c>
      <c r="F2698" s="3">
        <f t="shared" si="108"/>
        <v>2606.6666666666665</v>
      </c>
      <c r="G2698" s="3">
        <f t="shared" si="109"/>
        <v>2012</v>
      </c>
    </row>
    <row r="2699" spans="1:7" x14ac:dyDescent="0.3">
      <c r="A2699" s="3" t="s">
        <v>14</v>
      </c>
      <c r="B2699" s="3" t="s">
        <v>16</v>
      </c>
      <c r="C2699" s="12">
        <v>41034</v>
      </c>
      <c r="D2699" s="13">
        <v>31000</v>
      </c>
      <c r="E2699" s="3">
        <v>17</v>
      </c>
      <c r="F2699" s="3">
        <f t="shared" si="108"/>
        <v>1823.5294117647059</v>
      </c>
      <c r="G2699" s="3">
        <f t="shared" si="109"/>
        <v>2012</v>
      </c>
    </row>
    <row r="2700" spans="1:7" x14ac:dyDescent="0.3">
      <c r="A2700" s="3" t="s">
        <v>14</v>
      </c>
      <c r="B2700" s="3" t="s">
        <v>16</v>
      </c>
      <c r="C2700" s="12">
        <v>41037</v>
      </c>
      <c r="D2700" s="13">
        <v>21000</v>
      </c>
      <c r="E2700" s="3">
        <v>13</v>
      </c>
      <c r="F2700" s="3">
        <f t="shared" si="108"/>
        <v>1615.3846153846155</v>
      </c>
      <c r="G2700" s="3">
        <f t="shared" si="109"/>
        <v>2012</v>
      </c>
    </row>
    <row r="2701" spans="1:7" x14ac:dyDescent="0.3">
      <c r="A2701" s="3" t="s">
        <v>14</v>
      </c>
      <c r="B2701" s="3" t="s">
        <v>16</v>
      </c>
      <c r="C2701" s="12">
        <v>41041</v>
      </c>
      <c r="D2701" s="13">
        <v>21100</v>
      </c>
      <c r="E2701" s="3">
        <v>12</v>
      </c>
      <c r="F2701" s="3">
        <f t="shared" si="108"/>
        <v>1758.3333333333333</v>
      </c>
      <c r="G2701" s="3">
        <f t="shared" si="109"/>
        <v>2012</v>
      </c>
    </row>
    <row r="2702" spans="1:7" x14ac:dyDescent="0.3">
      <c r="A2702" s="3" t="s">
        <v>14</v>
      </c>
      <c r="B2702" s="3" t="s">
        <v>16</v>
      </c>
      <c r="C2702" s="12">
        <v>41043</v>
      </c>
      <c r="D2702" s="13">
        <v>47200</v>
      </c>
      <c r="E2702" s="3">
        <v>22</v>
      </c>
      <c r="F2702" s="3">
        <f t="shared" si="108"/>
        <v>2145.4545454545455</v>
      </c>
      <c r="G2702" s="3">
        <f t="shared" si="109"/>
        <v>2012</v>
      </c>
    </row>
    <row r="2703" spans="1:7" x14ac:dyDescent="0.3">
      <c r="A2703" s="3" t="s">
        <v>14</v>
      </c>
      <c r="B2703" s="3" t="s">
        <v>16</v>
      </c>
      <c r="C2703" s="12">
        <v>41044</v>
      </c>
      <c r="D2703" s="13">
        <v>13300</v>
      </c>
      <c r="E2703" s="3">
        <v>3</v>
      </c>
      <c r="F2703" s="3">
        <f t="shared" si="108"/>
        <v>4433.333333333333</v>
      </c>
      <c r="G2703" s="3">
        <f t="shared" si="109"/>
        <v>2012</v>
      </c>
    </row>
    <row r="2704" spans="1:7" x14ac:dyDescent="0.3">
      <c r="A2704" s="3" t="s">
        <v>14</v>
      </c>
      <c r="B2704" s="3" t="s">
        <v>16</v>
      </c>
      <c r="C2704" s="12">
        <v>41047</v>
      </c>
      <c r="D2704" s="13">
        <v>71800</v>
      </c>
      <c r="E2704" s="3">
        <v>27</v>
      </c>
      <c r="F2704" s="3">
        <f t="shared" si="108"/>
        <v>2659.2592592592591</v>
      </c>
      <c r="G2704" s="3">
        <f t="shared" si="109"/>
        <v>2012</v>
      </c>
    </row>
    <row r="2705" spans="1:7" x14ac:dyDescent="0.3">
      <c r="A2705" s="3" t="s">
        <v>14</v>
      </c>
      <c r="B2705" s="3" t="s">
        <v>16</v>
      </c>
      <c r="C2705" s="12">
        <v>41049</v>
      </c>
      <c r="D2705" s="13">
        <v>70700</v>
      </c>
      <c r="E2705" s="3">
        <v>30</v>
      </c>
      <c r="F2705" s="3">
        <f t="shared" si="108"/>
        <v>2356.6666666666665</v>
      </c>
      <c r="G2705" s="3">
        <f t="shared" si="109"/>
        <v>2012</v>
      </c>
    </row>
    <row r="2706" spans="1:7" x14ac:dyDescent="0.3">
      <c r="A2706" s="3" t="s">
        <v>14</v>
      </c>
      <c r="B2706" s="3" t="s">
        <v>16</v>
      </c>
      <c r="C2706" s="12">
        <v>41051</v>
      </c>
      <c r="D2706" s="13">
        <v>64100</v>
      </c>
      <c r="E2706" s="3">
        <v>25</v>
      </c>
      <c r="F2706" s="3">
        <f t="shared" si="108"/>
        <v>2564</v>
      </c>
      <c r="G2706" s="3">
        <f t="shared" si="109"/>
        <v>2012</v>
      </c>
    </row>
    <row r="2707" spans="1:7" x14ac:dyDescent="0.3">
      <c r="A2707" s="3" t="s">
        <v>14</v>
      </c>
      <c r="B2707" s="3" t="s">
        <v>16</v>
      </c>
      <c r="C2707" s="12">
        <v>41054</v>
      </c>
      <c r="D2707" s="13">
        <v>58500</v>
      </c>
      <c r="E2707" s="3">
        <v>27</v>
      </c>
      <c r="F2707" s="3">
        <f t="shared" si="108"/>
        <v>2166.6666666666665</v>
      </c>
      <c r="G2707" s="3">
        <f t="shared" si="109"/>
        <v>2012</v>
      </c>
    </row>
    <row r="2708" spans="1:7" x14ac:dyDescent="0.3">
      <c r="A2708" s="3" t="s">
        <v>14</v>
      </c>
      <c r="B2708" s="3" t="s">
        <v>16</v>
      </c>
      <c r="C2708" s="12">
        <v>41062</v>
      </c>
      <c r="D2708" s="13">
        <v>11200</v>
      </c>
      <c r="E2708" s="3">
        <v>6</v>
      </c>
      <c r="F2708" s="3">
        <f t="shared" si="108"/>
        <v>1866.6666666666667</v>
      </c>
      <c r="G2708" s="3">
        <f t="shared" si="109"/>
        <v>2012</v>
      </c>
    </row>
    <row r="2709" spans="1:7" x14ac:dyDescent="0.3">
      <c r="A2709" s="3" t="s">
        <v>14</v>
      </c>
      <c r="B2709" s="3" t="s">
        <v>16</v>
      </c>
      <c r="C2709" s="12">
        <v>41063</v>
      </c>
      <c r="D2709" s="13">
        <v>31500</v>
      </c>
      <c r="E2709" s="3">
        <v>15</v>
      </c>
      <c r="F2709" s="3">
        <f t="shared" si="108"/>
        <v>2100</v>
      </c>
      <c r="G2709" s="3">
        <f t="shared" si="109"/>
        <v>2012</v>
      </c>
    </row>
    <row r="2710" spans="1:7" x14ac:dyDescent="0.3">
      <c r="A2710" s="3" t="s">
        <v>14</v>
      </c>
      <c r="B2710" s="3" t="s">
        <v>16</v>
      </c>
      <c r="C2710" s="12">
        <v>41065</v>
      </c>
      <c r="D2710" s="13">
        <v>23100</v>
      </c>
      <c r="E2710" s="3">
        <v>11</v>
      </c>
      <c r="F2710" s="3">
        <f t="shared" si="108"/>
        <v>2100</v>
      </c>
      <c r="G2710" s="3">
        <f t="shared" si="109"/>
        <v>2012</v>
      </c>
    </row>
    <row r="2711" spans="1:7" x14ac:dyDescent="0.3">
      <c r="A2711" s="3" t="s">
        <v>14</v>
      </c>
      <c r="B2711" s="3" t="s">
        <v>16</v>
      </c>
      <c r="C2711" s="12">
        <v>41068</v>
      </c>
      <c r="D2711" s="13">
        <v>5500</v>
      </c>
      <c r="E2711" s="3">
        <v>2</v>
      </c>
      <c r="F2711" s="3">
        <f t="shared" si="108"/>
        <v>2750</v>
      </c>
      <c r="G2711" s="3">
        <f t="shared" si="109"/>
        <v>2012</v>
      </c>
    </row>
    <row r="2712" spans="1:7" x14ac:dyDescent="0.3">
      <c r="A2712" s="3" t="s">
        <v>14</v>
      </c>
      <c r="B2712" s="3" t="s">
        <v>16</v>
      </c>
      <c r="C2712" s="12">
        <v>41069</v>
      </c>
      <c r="D2712" s="13">
        <v>12300</v>
      </c>
      <c r="E2712" s="3">
        <v>6</v>
      </c>
      <c r="F2712" s="3">
        <f t="shared" si="108"/>
        <v>2050</v>
      </c>
      <c r="G2712" s="3">
        <f t="shared" si="109"/>
        <v>2012</v>
      </c>
    </row>
    <row r="2713" spans="1:7" x14ac:dyDescent="0.3">
      <c r="A2713" s="3" t="s">
        <v>14</v>
      </c>
      <c r="B2713" s="3" t="s">
        <v>16</v>
      </c>
      <c r="C2713" s="12">
        <v>41072</v>
      </c>
      <c r="D2713" s="13">
        <v>41900</v>
      </c>
      <c r="E2713" s="3">
        <v>20</v>
      </c>
      <c r="F2713" s="3">
        <f t="shared" si="108"/>
        <v>2095</v>
      </c>
      <c r="G2713" s="3">
        <f t="shared" si="109"/>
        <v>2012</v>
      </c>
    </row>
    <row r="2714" spans="1:7" x14ac:dyDescent="0.3">
      <c r="A2714" s="3" t="s">
        <v>14</v>
      </c>
      <c r="B2714" s="3" t="s">
        <v>16</v>
      </c>
      <c r="C2714" s="12">
        <v>41075</v>
      </c>
      <c r="D2714" s="13">
        <v>4500</v>
      </c>
      <c r="E2714" s="3">
        <v>2</v>
      </c>
      <c r="F2714" s="3">
        <f t="shared" si="108"/>
        <v>2250</v>
      </c>
      <c r="G2714" s="3">
        <f t="shared" si="109"/>
        <v>2012</v>
      </c>
    </row>
    <row r="2715" spans="1:7" x14ac:dyDescent="0.3">
      <c r="A2715" s="3" t="s">
        <v>14</v>
      </c>
      <c r="B2715" s="3" t="s">
        <v>16</v>
      </c>
      <c r="C2715" s="12">
        <v>41076</v>
      </c>
      <c r="D2715" s="13">
        <v>28500</v>
      </c>
      <c r="E2715" s="3">
        <v>12</v>
      </c>
      <c r="F2715" s="3">
        <f t="shared" si="108"/>
        <v>2375</v>
      </c>
      <c r="G2715" s="3">
        <f t="shared" si="109"/>
        <v>2012</v>
      </c>
    </row>
    <row r="2716" spans="1:7" x14ac:dyDescent="0.3">
      <c r="A2716" s="3" t="s">
        <v>14</v>
      </c>
      <c r="B2716" s="3" t="s">
        <v>16</v>
      </c>
      <c r="C2716" s="12">
        <v>41078</v>
      </c>
      <c r="D2716" s="13">
        <v>18200</v>
      </c>
      <c r="E2716" s="3">
        <v>11</v>
      </c>
      <c r="F2716" s="3">
        <f t="shared" si="108"/>
        <v>1654.5454545454545</v>
      </c>
      <c r="G2716" s="3">
        <f t="shared" si="109"/>
        <v>2012</v>
      </c>
    </row>
    <row r="2717" spans="1:7" x14ac:dyDescent="0.3">
      <c r="A2717" s="3" t="s">
        <v>14</v>
      </c>
      <c r="B2717" s="3" t="s">
        <v>16</v>
      </c>
      <c r="C2717" s="12">
        <v>41082</v>
      </c>
      <c r="D2717" s="13">
        <v>38300</v>
      </c>
      <c r="E2717" s="3">
        <v>19</v>
      </c>
      <c r="F2717" s="3">
        <f t="shared" si="108"/>
        <v>2015.7894736842106</v>
      </c>
      <c r="G2717" s="3">
        <f t="shared" si="109"/>
        <v>2012</v>
      </c>
    </row>
    <row r="2718" spans="1:7" x14ac:dyDescent="0.3">
      <c r="A2718" s="3" t="s">
        <v>14</v>
      </c>
      <c r="B2718" s="3" t="s">
        <v>16</v>
      </c>
      <c r="C2718" s="12">
        <v>41084</v>
      </c>
      <c r="D2718" s="13">
        <v>52200</v>
      </c>
      <c r="E2718" s="3">
        <v>22</v>
      </c>
      <c r="F2718" s="3">
        <f t="shared" si="108"/>
        <v>2372.7272727272725</v>
      </c>
      <c r="G2718" s="3">
        <f t="shared" si="109"/>
        <v>2012</v>
      </c>
    </row>
    <row r="2719" spans="1:7" x14ac:dyDescent="0.3">
      <c r="A2719" s="3" t="s">
        <v>14</v>
      </c>
      <c r="B2719" s="3" t="s">
        <v>16</v>
      </c>
      <c r="C2719" s="12">
        <v>41089</v>
      </c>
      <c r="D2719" s="13">
        <v>34000</v>
      </c>
      <c r="E2719" s="3">
        <v>17</v>
      </c>
      <c r="F2719" s="3">
        <f t="shared" si="108"/>
        <v>2000</v>
      </c>
      <c r="G2719" s="3">
        <f t="shared" si="109"/>
        <v>2012</v>
      </c>
    </row>
    <row r="2720" spans="1:7" x14ac:dyDescent="0.3">
      <c r="A2720" s="3" t="s">
        <v>14</v>
      </c>
      <c r="B2720" s="3" t="s">
        <v>16</v>
      </c>
      <c r="C2720" s="12">
        <v>41090</v>
      </c>
      <c r="D2720" s="13">
        <v>3500</v>
      </c>
      <c r="E2720" s="3">
        <v>1</v>
      </c>
      <c r="F2720" s="3">
        <f t="shared" si="108"/>
        <v>3500</v>
      </c>
      <c r="G2720" s="3">
        <f t="shared" si="109"/>
        <v>2012</v>
      </c>
    </row>
    <row r="2721" spans="1:7" x14ac:dyDescent="0.3">
      <c r="A2721" s="3" t="s">
        <v>14</v>
      </c>
      <c r="B2721" s="3" t="s">
        <v>16</v>
      </c>
      <c r="C2721" s="12">
        <v>41092</v>
      </c>
      <c r="D2721" s="13">
        <v>5000</v>
      </c>
      <c r="E2721" s="3">
        <v>3</v>
      </c>
      <c r="F2721" s="3">
        <f t="shared" si="108"/>
        <v>1666.6666666666667</v>
      </c>
      <c r="G2721" s="3">
        <f t="shared" si="109"/>
        <v>2012</v>
      </c>
    </row>
    <row r="2722" spans="1:7" x14ac:dyDescent="0.3">
      <c r="A2722" s="3" t="s">
        <v>14</v>
      </c>
      <c r="B2722" s="3" t="s">
        <v>16</v>
      </c>
      <c r="C2722" s="12">
        <v>41093</v>
      </c>
      <c r="D2722" s="13">
        <v>42250</v>
      </c>
      <c r="E2722" s="3">
        <v>17</v>
      </c>
      <c r="F2722" s="3">
        <f t="shared" si="108"/>
        <v>2485.294117647059</v>
      </c>
      <c r="G2722" s="3">
        <f t="shared" si="109"/>
        <v>2012</v>
      </c>
    </row>
    <row r="2723" spans="1:7" x14ac:dyDescent="0.3">
      <c r="A2723" s="3" t="s">
        <v>14</v>
      </c>
      <c r="B2723" s="3" t="s">
        <v>16</v>
      </c>
      <c r="C2723" s="12">
        <v>41097</v>
      </c>
      <c r="D2723" s="13">
        <v>16500</v>
      </c>
      <c r="E2723" s="3">
        <v>5</v>
      </c>
      <c r="F2723" s="3">
        <f t="shared" si="108"/>
        <v>3300</v>
      </c>
      <c r="G2723" s="3">
        <f t="shared" si="109"/>
        <v>2012</v>
      </c>
    </row>
    <row r="2724" spans="1:7" x14ac:dyDescent="0.3">
      <c r="A2724" s="3" t="s">
        <v>14</v>
      </c>
      <c r="B2724" s="3" t="s">
        <v>16</v>
      </c>
      <c r="C2724" s="12">
        <v>41098</v>
      </c>
      <c r="D2724" s="13">
        <v>4500</v>
      </c>
      <c r="E2724" s="3">
        <v>3</v>
      </c>
      <c r="F2724" s="3">
        <f t="shared" si="108"/>
        <v>1500</v>
      </c>
      <c r="G2724" s="3">
        <f t="shared" si="109"/>
        <v>2012</v>
      </c>
    </row>
    <row r="2725" spans="1:7" x14ac:dyDescent="0.3">
      <c r="A2725" s="3" t="s">
        <v>14</v>
      </c>
      <c r="B2725" s="3" t="s">
        <v>16</v>
      </c>
      <c r="C2725" s="12">
        <v>41099</v>
      </c>
      <c r="D2725" s="13">
        <v>35050</v>
      </c>
      <c r="E2725" s="3">
        <v>15</v>
      </c>
      <c r="F2725" s="3">
        <f t="shared" si="108"/>
        <v>2336.6666666666665</v>
      </c>
      <c r="G2725" s="3">
        <f t="shared" si="109"/>
        <v>2012</v>
      </c>
    </row>
    <row r="2726" spans="1:7" x14ac:dyDescent="0.3">
      <c r="A2726" s="3" t="s">
        <v>14</v>
      </c>
      <c r="B2726" s="3" t="s">
        <v>16</v>
      </c>
      <c r="C2726" s="12">
        <v>41103</v>
      </c>
      <c r="D2726" s="13">
        <v>14300</v>
      </c>
      <c r="E2726" s="3">
        <v>11</v>
      </c>
      <c r="F2726" s="3">
        <f t="shared" si="108"/>
        <v>1300</v>
      </c>
      <c r="G2726" s="3">
        <f t="shared" si="109"/>
        <v>2012</v>
      </c>
    </row>
    <row r="2727" spans="1:7" x14ac:dyDescent="0.3">
      <c r="A2727" s="3" t="s">
        <v>14</v>
      </c>
      <c r="B2727" s="3" t="s">
        <v>16</v>
      </c>
      <c r="C2727" s="12">
        <v>41104</v>
      </c>
      <c r="D2727" s="13">
        <v>34200</v>
      </c>
      <c r="E2727" s="3">
        <v>13</v>
      </c>
      <c r="F2727" s="3">
        <f t="shared" si="108"/>
        <v>2630.7692307692309</v>
      </c>
      <c r="G2727" s="3">
        <f t="shared" si="109"/>
        <v>2012</v>
      </c>
    </row>
    <row r="2728" spans="1:7" x14ac:dyDescent="0.3">
      <c r="A2728" s="3" t="s">
        <v>14</v>
      </c>
      <c r="B2728" s="3" t="s">
        <v>16</v>
      </c>
      <c r="C2728" s="12">
        <v>41105</v>
      </c>
      <c r="D2728" s="13">
        <v>2700</v>
      </c>
      <c r="E2728" s="3">
        <v>2</v>
      </c>
      <c r="F2728" s="3">
        <f t="shared" si="108"/>
        <v>1350</v>
      </c>
      <c r="G2728" s="3">
        <f t="shared" si="109"/>
        <v>2012</v>
      </c>
    </row>
    <row r="2729" spans="1:7" x14ac:dyDescent="0.3">
      <c r="A2729" s="3" t="s">
        <v>14</v>
      </c>
      <c r="B2729" s="3" t="s">
        <v>16</v>
      </c>
      <c r="C2729" s="12">
        <v>41106</v>
      </c>
      <c r="D2729" s="13">
        <v>90700</v>
      </c>
      <c r="E2729" s="3">
        <v>30</v>
      </c>
      <c r="F2729" s="3">
        <f t="shared" si="108"/>
        <v>3023.3333333333335</v>
      </c>
      <c r="G2729" s="3">
        <f t="shared" si="109"/>
        <v>2012</v>
      </c>
    </row>
    <row r="2730" spans="1:7" x14ac:dyDescent="0.3">
      <c r="A2730" s="3" t="s">
        <v>14</v>
      </c>
      <c r="B2730" s="3" t="s">
        <v>16</v>
      </c>
      <c r="C2730" s="12">
        <v>41110</v>
      </c>
      <c r="D2730" s="13">
        <v>90800</v>
      </c>
      <c r="E2730" s="3">
        <v>42</v>
      </c>
      <c r="F2730" s="3">
        <f t="shared" si="108"/>
        <v>2161.9047619047619</v>
      </c>
      <c r="G2730" s="3">
        <f t="shared" si="109"/>
        <v>2012</v>
      </c>
    </row>
    <row r="2731" spans="1:7" x14ac:dyDescent="0.3">
      <c r="A2731" s="3" t="s">
        <v>14</v>
      </c>
      <c r="B2731" s="3" t="s">
        <v>16</v>
      </c>
      <c r="C2731" s="12">
        <v>41111</v>
      </c>
      <c r="D2731" s="13">
        <v>5000</v>
      </c>
      <c r="E2731" s="3">
        <v>3</v>
      </c>
      <c r="F2731" s="3">
        <f t="shared" si="108"/>
        <v>1666.6666666666667</v>
      </c>
      <c r="G2731" s="3">
        <f t="shared" si="109"/>
        <v>2012</v>
      </c>
    </row>
    <row r="2732" spans="1:7" x14ac:dyDescent="0.3">
      <c r="A2732" s="3" t="s">
        <v>14</v>
      </c>
      <c r="B2732" s="3" t="s">
        <v>16</v>
      </c>
      <c r="C2732" s="12">
        <v>41112</v>
      </c>
      <c r="D2732" s="13">
        <v>61400</v>
      </c>
      <c r="E2732" s="3">
        <v>26</v>
      </c>
      <c r="F2732" s="3">
        <f t="shared" si="108"/>
        <v>2361.5384615384614</v>
      </c>
      <c r="G2732" s="3">
        <f t="shared" si="109"/>
        <v>2012</v>
      </c>
    </row>
    <row r="2733" spans="1:7" x14ac:dyDescent="0.3">
      <c r="A2733" s="3" t="s">
        <v>14</v>
      </c>
      <c r="B2733" s="3" t="s">
        <v>16</v>
      </c>
      <c r="C2733" s="12">
        <v>41114</v>
      </c>
      <c r="D2733" s="13">
        <v>58300</v>
      </c>
      <c r="E2733" s="3">
        <v>25</v>
      </c>
      <c r="F2733" s="3">
        <f t="shared" si="108"/>
        <v>2332</v>
      </c>
      <c r="G2733" s="3">
        <f t="shared" si="109"/>
        <v>2012</v>
      </c>
    </row>
    <row r="2734" spans="1:7" x14ac:dyDescent="0.3">
      <c r="A2734" s="3" t="s">
        <v>14</v>
      </c>
      <c r="B2734" s="3" t="s">
        <v>16</v>
      </c>
      <c r="C2734" s="12">
        <v>41117</v>
      </c>
      <c r="D2734" s="13">
        <v>25950</v>
      </c>
      <c r="E2734" s="3">
        <v>14</v>
      </c>
      <c r="F2734" s="3">
        <f t="shared" si="108"/>
        <v>1853.5714285714287</v>
      </c>
      <c r="G2734" s="3">
        <f t="shared" si="109"/>
        <v>2012</v>
      </c>
    </row>
    <row r="2735" spans="1:7" x14ac:dyDescent="0.3">
      <c r="A2735" s="3" t="s">
        <v>14</v>
      </c>
      <c r="B2735" s="3" t="s">
        <v>16</v>
      </c>
      <c r="C2735" s="12">
        <v>41118</v>
      </c>
      <c r="D2735" s="13">
        <v>20200</v>
      </c>
      <c r="E2735" s="3">
        <v>10</v>
      </c>
      <c r="F2735" s="3">
        <f t="shared" si="108"/>
        <v>2020</v>
      </c>
      <c r="G2735" s="3">
        <f t="shared" si="109"/>
        <v>2012</v>
      </c>
    </row>
    <row r="2736" spans="1:7" x14ac:dyDescent="0.3">
      <c r="A2736" s="3" t="s">
        <v>14</v>
      </c>
      <c r="B2736" s="3" t="s">
        <v>16</v>
      </c>
      <c r="C2736" s="12">
        <v>41124</v>
      </c>
      <c r="D2736" s="13">
        <v>28500</v>
      </c>
      <c r="E2736" s="3">
        <v>14</v>
      </c>
      <c r="F2736" s="3">
        <f t="shared" si="108"/>
        <v>2035.7142857142858</v>
      </c>
      <c r="G2736" s="3">
        <f t="shared" si="109"/>
        <v>2012</v>
      </c>
    </row>
    <row r="2737" spans="1:7" x14ac:dyDescent="0.3">
      <c r="A2737" s="3" t="s">
        <v>14</v>
      </c>
      <c r="B2737" s="3" t="s">
        <v>16</v>
      </c>
      <c r="C2737" s="12">
        <v>41125</v>
      </c>
      <c r="D2737" s="13">
        <v>4500</v>
      </c>
      <c r="E2737" s="3">
        <v>2</v>
      </c>
      <c r="F2737" s="3">
        <f t="shared" si="108"/>
        <v>2250</v>
      </c>
      <c r="G2737" s="3">
        <f t="shared" si="109"/>
        <v>2012</v>
      </c>
    </row>
    <row r="2738" spans="1:7" x14ac:dyDescent="0.3">
      <c r="A2738" s="3" t="s">
        <v>14</v>
      </c>
      <c r="B2738" s="3" t="s">
        <v>16</v>
      </c>
      <c r="C2738" s="12">
        <v>41126</v>
      </c>
      <c r="D2738" s="13">
        <v>26800</v>
      </c>
      <c r="E2738" s="3">
        <v>12</v>
      </c>
      <c r="F2738" s="3">
        <f t="shared" si="108"/>
        <v>2233.3333333333335</v>
      </c>
      <c r="G2738" s="3">
        <f t="shared" si="109"/>
        <v>2012</v>
      </c>
    </row>
    <row r="2739" spans="1:7" x14ac:dyDescent="0.3">
      <c r="A2739" s="3" t="s">
        <v>14</v>
      </c>
      <c r="B2739" s="3" t="s">
        <v>16</v>
      </c>
      <c r="C2739" s="12">
        <v>41128</v>
      </c>
      <c r="D2739" s="13">
        <v>21950</v>
      </c>
      <c r="E2739" s="3">
        <v>9</v>
      </c>
      <c r="F2739" s="3">
        <f t="shared" si="108"/>
        <v>2438.8888888888887</v>
      </c>
      <c r="G2739" s="3">
        <f t="shared" si="109"/>
        <v>2012</v>
      </c>
    </row>
    <row r="2740" spans="1:7" x14ac:dyDescent="0.3">
      <c r="A2740" s="3" t="s">
        <v>14</v>
      </c>
      <c r="B2740" s="3" t="s">
        <v>16</v>
      </c>
      <c r="C2740" s="12">
        <v>41131</v>
      </c>
      <c r="D2740" s="13">
        <v>56400</v>
      </c>
      <c r="E2740" s="3">
        <v>23</v>
      </c>
      <c r="F2740" s="3">
        <f t="shared" si="108"/>
        <v>2452.1739130434785</v>
      </c>
      <c r="G2740" s="3">
        <f t="shared" si="109"/>
        <v>2012</v>
      </c>
    </row>
    <row r="2741" spans="1:7" x14ac:dyDescent="0.3">
      <c r="A2741" s="3" t="s">
        <v>14</v>
      </c>
      <c r="B2741" s="3" t="s">
        <v>16</v>
      </c>
      <c r="C2741" s="12">
        <v>41133</v>
      </c>
      <c r="D2741" s="13">
        <v>28300</v>
      </c>
      <c r="E2741" s="3">
        <v>10</v>
      </c>
      <c r="F2741" s="3">
        <f t="shared" si="108"/>
        <v>2830</v>
      </c>
      <c r="G2741" s="3">
        <f t="shared" si="109"/>
        <v>2012</v>
      </c>
    </row>
    <row r="2742" spans="1:7" x14ac:dyDescent="0.3">
      <c r="A2742" s="3" t="s">
        <v>14</v>
      </c>
      <c r="B2742" s="3" t="s">
        <v>16</v>
      </c>
      <c r="C2742" s="12">
        <v>41135</v>
      </c>
      <c r="D2742" s="13">
        <v>54500</v>
      </c>
      <c r="E2742" s="3">
        <v>25</v>
      </c>
      <c r="F2742" s="3">
        <f t="shared" si="108"/>
        <v>2180</v>
      </c>
      <c r="G2742" s="3">
        <f t="shared" si="109"/>
        <v>2012</v>
      </c>
    </row>
    <row r="2743" spans="1:7" x14ac:dyDescent="0.3">
      <c r="A2743" s="3" t="s">
        <v>14</v>
      </c>
      <c r="B2743" s="3" t="s">
        <v>16</v>
      </c>
      <c r="C2743" s="12">
        <v>41138</v>
      </c>
      <c r="D2743" s="13">
        <v>43300</v>
      </c>
      <c r="E2743" s="3">
        <v>16</v>
      </c>
      <c r="F2743" s="3">
        <f t="shared" si="108"/>
        <v>2706.25</v>
      </c>
      <c r="G2743" s="3">
        <f t="shared" si="109"/>
        <v>2012</v>
      </c>
    </row>
    <row r="2744" spans="1:7" x14ac:dyDescent="0.3">
      <c r="A2744" s="3" t="s">
        <v>14</v>
      </c>
      <c r="B2744" s="3" t="s">
        <v>16</v>
      </c>
      <c r="C2744" s="12">
        <v>41139</v>
      </c>
      <c r="D2744" s="13">
        <v>14500</v>
      </c>
      <c r="E2744" s="3">
        <v>9</v>
      </c>
      <c r="F2744" s="3">
        <f t="shared" si="108"/>
        <v>1611.1111111111111</v>
      </c>
      <c r="G2744" s="3">
        <f t="shared" si="109"/>
        <v>2012</v>
      </c>
    </row>
    <row r="2745" spans="1:7" x14ac:dyDescent="0.3">
      <c r="A2745" s="3" t="s">
        <v>14</v>
      </c>
      <c r="B2745" s="3" t="s">
        <v>16</v>
      </c>
      <c r="C2745" s="12">
        <v>41141</v>
      </c>
      <c r="D2745" s="13">
        <v>64800</v>
      </c>
      <c r="E2745" s="3">
        <v>27</v>
      </c>
      <c r="F2745" s="3">
        <f t="shared" si="108"/>
        <v>2400</v>
      </c>
      <c r="G2745" s="3">
        <f t="shared" si="109"/>
        <v>2012</v>
      </c>
    </row>
    <row r="2746" spans="1:7" x14ac:dyDescent="0.3">
      <c r="A2746" s="3" t="s">
        <v>14</v>
      </c>
      <c r="B2746" s="3" t="s">
        <v>16</v>
      </c>
      <c r="C2746" s="12">
        <v>41145</v>
      </c>
      <c r="D2746" s="13">
        <v>82400</v>
      </c>
      <c r="E2746" s="3">
        <v>37</v>
      </c>
      <c r="F2746" s="3">
        <f t="shared" si="108"/>
        <v>2227.0270270270271</v>
      </c>
      <c r="G2746" s="3">
        <f t="shared" si="109"/>
        <v>2012</v>
      </c>
    </row>
    <row r="2747" spans="1:7" x14ac:dyDescent="0.3">
      <c r="A2747" s="3" t="s">
        <v>14</v>
      </c>
      <c r="B2747" s="3" t="s">
        <v>16</v>
      </c>
      <c r="C2747" s="12">
        <v>41147</v>
      </c>
      <c r="D2747" s="13">
        <v>41500</v>
      </c>
      <c r="E2747" s="3">
        <v>18</v>
      </c>
      <c r="F2747" s="3">
        <f t="shared" si="108"/>
        <v>2305.5555555555557</v>
      </c>
      <c r="G2747" s="3">
        <f t="shared" si="109"/>
        <v>2012</v>
      </c>
    </row>
    <row r="2748" spans="1:7" x14ac:dyDescent="0.3">
      <c r="A2748" s="3" t="s">
        <v>14</v>
      </c>
      <c r="B2748" s="3" t="s">
        <v>16</v>
      </c>
      <c r="C2748" s="12">
        <v>41154</v>
      </c>
      <c r="D2748" s="13">
        <v>20000</v>
      </c>
      <c r="E2748" s="3">
        <v>8</v>
      </c>
      <c r="F2748" s="3">
        <f t="shared" si="108"/>
        <v>2500</v>
      </c>
      <c r="G2748" s="3">
        <f t="shared" si="109"/>
        <v>2012</v>
      </c>
    </row>
    <row r="2749" spans="1:7" x14ac:dyDescent="0.3">
      <c r="A2749" s="3" t="s">
        <v>14</v>
      </c>
      <c r="B2749" s="3" t="s">
        <v>16</v>
      </c>
      <c r="C2749" s="12">
        <v>41155</v>
      </c>
      <c r="D2749" s="13">
        <v>14700</v>
      </c>
      <c r="E2749" s="3">
        <v>5</v>
      </c>
      <c r="F2749" s="3">
        <f t="shared" si="108"/>
        <v>2940</v>
      </c>
      <c r="G2749" s="3">
        <f t="shared" si="109"/>
        <v>2012</v>
      </c>
    </row>
    <row r="2750" spans="1:7" x14ac:dyDescent="0.3">
      <c r="A2750" s="3" t="s">
        <v>14</v>
      </c>
      <c r="B2750" s="3" t="s">
        <v>16</v>
      </c>
      <c r="C2750" s="12">
        <v>41159</v>
      </c>
      <c r="D2750" s="13">
        <v>28500</v>
      </c>
      <c r="E2750" s="3">
        <v>12</v>
      </c>
      <c r="F2750" s="3">
        <f t="shared" si="108"/>
        <v>2375</v>
      </c>
      <c r="G2750" s="3">
        <f t="shared" si="109"/>
        <v>2012</v>
      </c>
    </row>
    <row r="2751" spans="1:7" x14ac:dyDescent="0.3">
      <c r="A2751" s="3" t="s">
        <v>14</v>
      </c>
      <c r="B2751" s="3" t="s">
        <v>16</v>
      </c>
      <c r="C2751" s="12">
        <v>41161</v>
      </c>
      <c r="D2751" s="13">
        <v>36600</v>
      </c>
      <c r="E2751" s="3">
        <v>12</v>
      </c>
      <c r="F2751" s="3">
        <f t="shared" si="108"/>
        <v>3050</v>
      </c>
      <c r="G2751" s="3">
        <f t="shared" si="109"/>
        <v>2012</v>
      </c>
    </row>
    <row r="2752" spans="1:7" x14ac:dyDescent="0.3">
      <c r="A2752" s="3" t="s">
        <v>14</v>
      </c>
      <c r="B2752" s="3" t="s">
        <v>16</v>
      </c>
      <c r="C2752" s="12">
        <v>41166</v>
      </c>
      <c r="D2752" s="13">
        <v>49700</v>
      </c>
      <c r="E2752" s="3">
        <v>24</v>
      </c>
      <c r="F2752" s="3">
        <f t="shared" si="108"/>
        <v>2070.8333333333335</v>
      </c>
      <c r="G2752" s="3">
        <f t="shared" si="109"/>
        <v>2012</v>
      </c>
    </row>
    <row r="2753" spans="1:7" x14ac:dyDescent="0.3">
      <c r="A2753" s="3" t="s">
        <v>14</v>
      </c>
      <c r="B2753" s="3" t="s">
        <v>16</v>
      </c>
      <c r="C2753" s="12">
        <v>41168</v>
      </c>
      <c r="D2753" s="13">
        <v>26800</v>
      </c>
      <c r="E2753" s="3">
        <v>13</v>
      </c>
      <c r="F2753" s="3">
        <f t="shared" si="108"/>
        <v>2061.5384615384614</v>
      </c>
      <c r="G2753" s="3">
        <f t="shared" si="109"/>
        <v>2012</v>
      </c>
    </row>
    <row r="2754" spans="1:7" x14ac:dyDescent="0.3">
      <c r="A2754" s="3" t="s">
        <v>14</v>
      </c>
      <c r="B2754" s="3" t="s">
        <v>16</v>
      </c>
      <c r="C2754" s="12">
        <v>41170</v>
      </c>
      <c r="D2754" s="13">
        <v>39200</v>
      </c>
      <c r="E2754" s="3">
        <v>16</v>
      </c>
      <c r="F2754" s="3">
        <f t="shared" ref="F2754:F2817" si="110">D2754/E2754</f>
        <v>2450</v>
      </c>
      <c r="G2754" s="3">
        <f t="shared" si="109"/>
        <v>2012</v>
      </c>
    </row>
    <row r="2755" spans="1:7" x14ac:dyDescent="0.3">
      <c r="A2755" s="3" t="s">
        <v>14</v>
      </c>
      <c r="B2755" s="3" t="s">
        <v>16</v>
      </c>
      <c r="C2755" s="12">
        <v>41173</v>
      </c>
      <c r="D2755" s="13">
        <v>37900</v>
      </c>
      <c r="E2755" s="3">
        <v>18</v>
      </c>
      <c r="F2755" s="3">
        <f t="shared" si="110"/>
        <v>2105.5555555555557</v>
      </c>
      <c r="G2755" s="3">
        <f t="shared" ref="G2755:G2818" si="111">YEAR(C2755)</f>
        <v>2012</v>
      </c>
    </row>
    <row r="2756" spans="1:7" x14ac:dyDescent="0.3">
      <c r="A2756" s="3" t="s">
        <v>14</v>
      </c>
      <c r="B2756" s="3" t="s">
        <v>16</v>
      </c>
      <c r="C2756" s="12">
        <v>41174</v>
      </c>
      <c r="D2756" s="13">
        <v>31023.01</v>
      </c>
      <c r="E2756" s="3">
        <v>18</v>
      </c>
      <c r="F2756" s="3">
        <f t="shared" si="110"/>
        <v>1723.5005555555554</v>
      </c>
      <c r="G2756" s="3">
        <f t="shared" si="111"/>
        <v>2012</v>
      </c>
    </row>
    <row r="2757" spans="1:7" x14ac:dyDescent="0.3">
      <c r="A2757" s="3" t="s">
        <v>14</v>
      </c>
      <c r="B2757" s="3" t="s">
        <v>16</v>
      </c>
      <c r="C2757" s="12">
        <v>41177</v>
      </c>
      <c r="D2757" s="13">
        <v>55700</v>
      </c>
      <c r="E2757" s="3">
        <v>22</v>
      </c>
      <c r="F2757" s="3">
        <f t="shared" si="110"/>
        <v>2531.818181818182</v>
      </c>
      <c r="G2757" s="3">
        <f t="shared" si="111"/>
        <v>2012</v>
      </c>
    </row>
    <row r="2758" spans="1:7" x14ac:dyDescent="0.3">
      <c r="A2758" s="3" t="s">
        <v>14</v>
      </c>
      <c r="B2758" s="3" t="s">
        <v>16</v>
      </c>
      <c r="C2758" s="12">
        <v>41181</v>
      </c>
      <c r="D2758" s="13">
        <v>73100</v>
      </c>
      <c r="E2758" s="3">
        <v>26</v>
      </c>
      <c r="F2758" s="3">
        <f t="shared" si="110"/>
        <v>2811.5384615384614</v>
      </c>
      <c r="G2758" s="3">
        <f t="shared" si="111"/>
        <v>2012</v>
      </c>
    </row>
    <row r="2759" spans="1:7" x14ac:dyDescent="0.3">
      <c r="A2759" s="3" t="s">
        <v>14</v>
      </c>
      <c r="B2759" s="3" t="s">
        <v>16</v>
      </c>
      <c r="C2759" s="12">
        <v>41184</v>
      </c>
      <c r="D2759" s="13">
        <v>18500</v>
      </c>
      <c r="E2759" s="3">
        <v>9</v>
      </c>
      <c r="F2759" s="3">
        <f t="shared" si="110"/>
        <v>2055.5555555555557</v>
      </c>
      <c r="G2759" s="3">
        <f t="shared" si="111"/>
        <v>2012</v>
      </c>
    </row>
    <row r="2760" spans="1:7" x14ac:dyDescent="0.3">
      <c r="A2760" s="3" t="s">
        <v>14</v>
      </c>
      <c r="B2760" s="3" t="s">
        <v>16</v>
      </c>
      <c r="C2760" s="12">
        <v>41187</v>
      </c>
      <c r="D2760" s="13">
        <v>8500</v>
      </c>
      <c r="E2760" s="3">
        <v>6</v>
      </c>
      <c r="F2760" s="3">
        <f t="shared" si="110"/>
        <v>1416.6666666666667</v>
      </c>
      <c r="G2760" s="3">
        <f t="shared" si="111"/>
        <v>2012</v>
      </c>
    </row>
    <row r="2761" spans="1:7" x14ac:dyDescent="0.3">
      <c r="A2761" s="3" t="s">
        <v>14</v>
      </c>
      <c r="B2761" s="3" t="s">
        <v>16</v>
      </c>
      <c r="C2761" s="12">
        <v>41189</v>
      </c>
      <c r="D2761" s="13">
        <v>26700</v>
      </c>
      <c r="E2761" s="3">
        <v>8</v>
      </c>
      <c r="F2761" s="3">
        <f t="shared" si="110"/>
        <v>3337.5</v>
      </c>
      <c r="G2761" s="3">
        <f t="shared" si="111"/>
        <v>2012</v>
      </c>
    </row>
    <row r="2762" spans="1:7" x14ac:dyDescent="0.3">
      <c r="A2762" s="3" t="s">
        <v>14</v>
      </c>
      <c r="B2762" s="3" t="s">
        <v>16</v>
      </c>
      <c r="C2762" s="12">
        <v>41191</v>
      </c>
      <c r="D2762" s="13">
        <v>43100</v>
      </c>
      <c r="E2762" s="3">
        <v>22</v>
      </c>
      <c r="F2762" s="3">
        <f t="shared" si="110"/>
        <v>1959.090909090909</v>
      </c>
      <c r="G2762" s="3">
        <f t="shared" si="111"/>
        <v>2012</v>
      </c>
    </row>
    <row r="2763" spans="1:7" x14ac:dyDescent="0.3">
      <c r="A2763" s="3" t="s">
        <v>14</v>
      </c>
      <c r="B2763" s="3" t="s">
        <v>16</v>
      </c>
      <c r="C2763" s="12">
        <v>41194</v>
      </c>
      <c r="D2763" s="13">
        <v>21400</v>
      </c>
      <c r="E2763" s="3">
        <v>9</v>
      </c>
      <c r="F2763" s="3">
        <f t="shared" si="110"/>
        <v>2377.7777777777778</v>
      </c>
      <c r="G2763" s="3">
        <f t="shared" si="111"/>
        <v>2012</v>
      </c>
    </row>
    <row r="2764" spans="1:7" x14ac:dyDescent="0.3">
      <c r="A2764" s="3" t="s">
        <v>14</v>
      </c>
      <c r="B2764" s="3" t="s">
        <v>16</v>
      </c>
      <c r="C2764" s="12">
        <v>41196</v>
      </c>
      <c r="D2764" s="13">
        <v>29600</v>
      </c>
      <c r="E2764" s="3">
        <v>14</v>
      </c>
      <c r="F2764" s="3">
        <f t="shared" si="110"/>
        <v>2114.2857142857142</v>
      </c>
      <c r="G2764" s="3">
        <f t="shared" si="111"/>
        <v>2012</v>
      </c>
    </row>
    <row r="2765" spans="1:7" x14ac:dyDescent="0.3">
      <c r="A2765" s="3" t="s">
        <v>14</v>
      </c>
      <c r="B2765" s="3" t="s">
        <v>16</v>
      </c>
      <c r="C2765" s="12">
        <v>41198</v>
      </c>
      <c r="D2765" s="13">
        <v>29500</v>
      </c>
      <c r="E2765" s="3">
        <v>15</v>
      </c>
      <c r="F2765" s="3">
        <f t="shared" si="110"/>
        <v>1966.6666666666667</v>
      </c>
      <c r="G2765" s="3">
        <f t="shared" si="111"/>
        <v>2012</v>
      </c>
    </row>
    <row r="2766" spans="1:7" x14ac:dyDescent="0.3">
      <c r="A2766" s="3" t="s">
        <v>14</v>
      </c>
      <c r="B2766" s="3" t="s">
        <v>16</v>
      </c>
      <c r="C2766" s="12">
        <v>41201</v>
      </c>
      <c r="D2766" s="13">
        <v>29500</v>
      </c>
      <c r="E2766" s="3">
        <v>10</v>
      </c>
      <c r="F2766" s="3">
        <f t="shared" si="110"/>
        <v>2950</v>
      </c>
      <c r="G2766" s="3">
        <f t="shared" si="111"/>
        <v>2012</v>
      </c>
    </row>
    <row r="2767" spans="1:7" x14ac:dyDescent="0.3">
      <c r="A2767" s="3" t="s">
        <v>14</v>
      </c>
      <c r="B2767" s="3" t="s">
        <v>16</v>
      </c>
      <c r="C2767" s="12">
        <v>41202</v>
      </c>
      <c r="D2767" s="13">
        <v>56000</v>
      </c>
      <c r="E2767" s="3">
        <v>22</v>
      </c>
      <c r="F2767" s="3">
        <f t="shared" si="110"/>
        <v>2545.4545454545455</v>
      </c>
      <c r="G2767" s="3">
        <f t="shared" si="111"/>
        <v>2012</v>
      </c>
    </row>
    <row r="2768" spans="1:7" x14ac:dyDescent="0.3">
      <c r="A2768" s="3" t="s">
        <v>14</v>
      </c>
      <c r="B2768" s="3" t="s">
        <v>16</v>
      </c>
      <c r="C2768" s="12">
        <v>41204</v>
      </c>
      <c r="D2768" s="13">
        <v>6700</v>
      </c>
      <c r="E2768" s="3">
        <v>3</v>
      </c>
      <c r="F2768" s="3">
        <f t="shared" si="110"/>
        <v>2233.3333333333335</v>
      </c>
      <c r="G2768" s="3">
        <f t="shared" si="111"/>
        <v>2012</v>
      </c>
    </row>
    <row r="2769" spans="1:7" x14ac:dyDescent="0.3">
      <c r="A2769" s="3" t="s">
        <v>14</v>
      </c>
      <c r="B2769" s="3" t="s">
        <v>16</v>
      </c>
      <c r="C2769" s="12">
        <v>41208</v>
      </c>
      <c r="D2769" s="13">
        <v>53500</v>
      </c>
      <c r="E2769" s="3">
        <v>24</v>
      </c>
      <c r="F2769" s="3">
        <f t="shared" si="110"/>
        <v>2229.1666666666665</v>
      </c>
      <c r="G2769" s="3">
        <f t="shared" si="111"/>
        <v>2012</v>
      </c>
    </row>
    <row r="2770" spans="1:7" x14ac:dyDescent="0.3">
      <c r="A2770" s="3" t="s">
        <v>14</v>
      </c>
      <c r="B2770" s="3" t="s">
        <v>16</v>
      </c>
      <c r="C2770" s="12">
        <v>41209</v>
      </c>
      <c r="D2770" s="13">
        <v>41800</v>
      </c>
      <c r="E2770" s="3">
        <v>13</v>
      </c>
      <c r="F2770" s="3">
        <f t="shared" si="110"/>
        <v>3215.3846153846152</v>
      </c>
      <c r="G2770" s="3">
        <f t="shared" si="111"/>
        <v>2012</v>
      </c>
    </row>
    <row r="2771" spans="1:7" x14ac:dyDescent="0.3">
      <c r="A2771" s="3" t="s">
        <v>14</v>
      </c>
      <c r="B2771" s="3" t="s">
        <v>16</v>
      </c>
      <c r="C2771" s="12">
        <v>41215</v>
      </c>
      <c r="D2771" s="13">
        <v>23500</v>
      </c>
      <c r="E2771" s="3">
        <v>9</v>
      </c>
      <c r="F2771" s="3">
        <f t="shared" si="110"/>
        <v>2611.1111111111113</v>
      </c>
      <c r="G2771" s="3">
        <f t="shared" si="111"/>
        <v>2012</v>
      </c>
    </row>
    <row r="2772" spans="1:7" x14ac:dyDescent="0.3">
      <c r="A2772" s="3" t="s">
        <v>14</v>
      </c>
      <c r="B2772" s="3" t="s">
        <v>16</v>
      </c>
      <c r="C2772" s="12">
        <v>41216</v>
      </c>
      <c r="D2772" s="13">
        <v>28200</v>
      </c>
      <c r="E2772" s="3">
        <v>14</v>
      </c>
      <c r="F2772" s="3">
        <f t="shared" si="110"/>
        <v>2014.2857142857142</v>
      </c>
      <c r="G2772" s="3">
        <f t="shared" si="111"/>
        <v>2012</v>
      </c>
    </row>
    <row r="2773" spans="1:7" x14ac:dyDescent="0.3">
      <c r="A2773" s="3" t="s">
        <v>14</v>
      </c>
      <c r="B2773" s="3" t="s">
        <v>16</v>
      </c>
      <c r="C2773" s="12">
        <v>41218</v>
      </c>
      <c r="D2773" s="13">
        <v>16200</v>
      </c>
      <c r="E2773" s="3">
        <v>9</v>
      </c>
      <c r="F2773" s="3">
        <f t="shared" si="110"/>
        <v>1800</v>
      </c>
      <c r="G2773" s="3">
        <f t="shared" si="111"/>
        <v>2012</v>
      </c>
    </row>
    <row r="2774" spans="1:7" x14ac:dyDescent="0.3">
      <c r="A2774" s="3" t="s">
        <v>14</v>
      </c>
      <c r="B2774" s="3" t="s">
        <v>16</v>
      </c>
      <c r="C2774" s="12">
        <v>41222</v>
      </c>
      <c r="D2774" s="13">
        <v>26600</v>
      </c>
      <c r="E2774" s="3">
        <v>13</v>
      </c>
      <c r="F2774" s="3">
        <f t="shared" si="110"/>
        <v>2046.1538461538462</v>
      </c>
      <c r="G2774" s="3">
        <f t="shared" si="111"/>
        <v>2012</v>
      </c>
    </row>
    <row r="2775" spans="1:7" x14ac:dyDescent="0.3">
      <c r="A2775" s="3" t="s">
        <v>14</v>
      </c>
      <c r="B2775" s="3" t="s">
        <v>16</v>
      </c>
      <c r="C2775" s="12">
        <v>41224</v>
      </c>
      <c r="D2775" s="13">
        <v>10000</v>
      </c>
      <c r="E2775" s="3">
        <v>1</v>
      </c>
      <c r="F2775" s="3">
        <f t="shared" si="110"/>
        <v>10000</v>
      </c>
      <c r="G2775" s="3">
        <f t="shared" si="111"/>
        <v>2012</v>
      </c>
    </row>
    <row r="2776" spans="1:7" x14ac:dyDescent="0.3">
      <c r="A2776" s="3" t="s">
        <v>14</v>
      </c>
      <c r="B2776" s="3" t="s">
        <v>16</v>
      </c>
      <c r="C2776" s="12">
        <v>41225</v>
      </c>
      <c r="D2776" s="13">
        <v>22000</v>
      </c>
      <c r="E2776" s="3">
        <v>8</v>
      </c>
      <c r="F2776" s="3">
        <f t="shared" si="110"/>
        <v>2750</v>
      </c>
      <c r="G2776" s="3">
        <f t="shared" si="111"/>
        <v>2012</v>
      </c>
    </row>
    <row r="2777" spans="1:7" x14ac:dyDescent="0.3">
      <c r="A2777" s="3" t="s">
        <v>14</v>
      </c>
      <c r="B2777" s="3" t="s">
        <v>16</v>
      </c>
      <c r="C2777" s="12">
        <v>41229</v>
      </c>
      <c r="D2777" s="13">
        <v>30000</v>
      </c>
      <c r="E2777" s="3">
        <v>17</v>
      </c>
      <c r="F2777" s="3">
        <f t="shared" si="110"/>
        <v>1764.7058823529412</v>
      </c>
      <c r="G2777" s="3">
        <f t="shared" si="111"/>
        <v>2012</v>
      </c>
    </row>
    <row r="2778" spans="1:7" x14ac:dyDescent="0.3">
      <c r="A2778" s="3" t="s">
        <v>14</v>
      </c>
      <c r="B2778" s="3" t="s">
        <v>16</v>
      </c>
      <c r="C2778" s="12">
        <v>41231</v>
      </c>
      <c r="D2778" s="13">
        <v>5500</v>
      </c>
      <c r="E2778" s="3">
        <v>3</v>
      </c>
      <c r="F2778" s="3">
        <f t="shared" si="110"/>
        <v>1833.3333333333333</v>
      </c>
      <c r="G2778" s="3">
        <f t="shared" si="111"/>
        <v>2012</v>
      </c>
    </row>
    <row r="2779" spans="1:7" x14ac:dyDescent="0.3">
      <c r="A2779" s="3" t="s">
        <v>14</v>
      </c>
      <c r="B2779" s="3" t="s">
        <v>16</v>
      </c>
      <c r="C2779" s="12">
        <v>41233</v>
      </c>
      <c r="D2779" s="13">
        <v>27600</v>
      </c>
      <c r="E2779" s="3">
        <v>11</v>
      </c>
      <c r="F2779" s="3">
        <f t="shared" si="110"/>
        <v>2509.090909090909</v>
      </c>
      <c r="G2779" s="3">
        <f t="shared" si="111"/>
        <v>2012</v>
      </c>
    </row>
    <row r="2780" spans="1:7" x14ac:dyDescent="0.3">
      <c r="A2780" s="3" t="s">
        <v>14</v>
      </c>
      <c r="B2780" s="3" t="s">
        <v>16</v>
      </c>
      <c r="C2780" s="12">
        <v>41236</v>
      </c>
      <c r="D2780" s="13">
        <v>30700</v>
      </c>
      <c r="E2780" s="3">
        <v>15</v>
      </c>
      <c r="F2780" s="3">
        <f t="shared" si="110"/>
        <v>2046.6666666666667</v>
      </c>
      <c r="G2780" s="3">
        <f t="shared" si="111"/>
        <v>2012</v>
      </c>
    </row>
    <row r="2781" spans="1:7" x14ac:dyDescent="0.3">
      <c r="A2781" s="3" t="s">
        <v>14</v>
      </c>
      <c r="B2781" s="3" t="s">
        <v>16</v>
      </c>
      <c r="C2781" s="12">
        <v>41237</v>
      </c>
      <c r="D2781" s="13">
        <v>39800</v>
      </c>
      <c r="E2781" s="3">
        <v>19</v>
      </c>
      <c r="F2781" s="3">
        <f t="shared" si="110"/>
        <v>2094.7368421052633</v>
      </c>
      <c r="G2781" s="3">
        <f t="shared" si="111"/>
        <v>2012</v>
      </c>
    </row>
    <row r="2782" spans="1:7" x14ac:dyDescent="0.3">
      <c r="A2782" s="3" t="s">
        <v>14</v>
      </c>
      <c r="B2782" s="3" t="s">
        <v>16</v>
      </c>
      <c r="C2782" s="12">
        <v>41238</v>
      </c>
      <c r="D2782" s="13">
        <v>15000</v>
      </c>
      <c r="E2782" s="3">
        <v>1</v>
      </c>
      <c r="F2782" s="3">
        <f t="shared" si="110"/>
        <v>15000</v>
      </c>
      <c r="G2782" s="3">
        <f t="shared" si="111"/>
        <v>2012</v>
      </c>
    </row>
    <row r="2783" spans="1:7" x14ac:dyDescent="0.3">
      <c r="A2783" s="3" t="s">
        <v>14</v>
      </c>
      <c r="B2783" s="3" t="s">
        <v>16</v>
      </c>
      <c r="C2783" s="12">
        <v>41239</v>
      </c>
      <c r="D2783" s="13">
        <v>32800</v>
      </c>
      <c r="E2783" s="3">
        <v>13</v>
      </c>
      <c r="F2783" s="3">
        <f t="shared" si="110"/>
        <v>2523.0769230769229</v>
      </c>
      <c r="G2783" s="3">
        <f t="shared" si="111"/>
        <v>2012</v>
      </c>
    </row>
    <row r="2784" spans="1:7" x14ac:dyDescent="0.3">
      <c r="A2784" s="3" t="s">
        <v>14</v>
      </c>
      <c r="B2784" s="3" t="s">
        <v>16</v>
      </c>
      <c r="C2784" s="12">
        <v>41240</v>
      </c>
      <c r="D2784" s="13">
        <v>14200</v>
      </c>
      <c r="E2784" s="3">
        <v>7</v>
      </c>
      <c r="F2784" s="3">
        <f t="shared" si="110"/>
        <v>2028.5714285714287</v>
      </c>
      <c r="G2784" s="3">
        <f t="shared" si="111"/>
        <v>2012</v>
      </c>
    </row>
    <row r="2785" spans="1:7" x14ac:dyDescent="0.3">
      <c r="A2785" s="3" t="s">
        <v>14</v>
      </c>
      <c r="B2785" s="3" t="s">
        <v>16</v>
      </c>
      <c r="C2785" s="12">
        <v>41250</v>
      </c>
      <c r="D2785" s="13">
        <v>20000</v>
      </c>
      <c r="E2785" s="3">
        <v>6</v>
      </c>
      <c r="F2785" s="3">
        <f t="shared" si="110"/>
        <v>3333.3333333333335</v>
      </c>
      <c r="G2785" s="3">
        <f t="shared" si="111"/>
        <v>2012</v>
      </c>
    </row>
    <row r="2786" spans="1:7" x14ac:dyDescent="0.3">
      <c r="A2786" s="3" t="s">
        <v>14</v>
      </c>
      <c r="B2786" s="3" t="s">
        <v>16</v>
      </c>
      <c r="C2786" s="12">
        <v>41257</v>
      </c>
      <c r="D2786" s="13">
        <v>52200</v>
      </c>
      <c r="E2786" s="3">
        <v>21</v>
      </c>
      <c r="F2786" s="3">
        <f t="shared" si="110"/>
        <v>2485.7142857142858</v>
      </c>
      <c r="G2786" s="3">
        <f t="shared" si="111"/>
        <v>2012</v>
      </c>
    </row>
    <row r="2787" spans="1:7" x14ac:dyDescent="0.3">
      <c r="A2787" s="3" t="s">
        <v>14</v>
      </c>
      <c r="B2787" s="3" t="s">
        <v>16</v>
      </c>
      <c r="C2787" s="12">
        <v>41261</v>
      </c>
      <c r="D2787" s="13">
        <v>40400</v>
      </c>
      <c r="E2787" s="3">
        <v>16</v>
      </c>
      <c r="F2787" s="3">
        <f t="shared" si="110"/>
        <v>2525</v>
      </c>
      <c r="G2787" s="3">
        <f t="shared" si="111"/>
        <v>2012</v>
      </c>
    </row>
    <row r="2788" spans="1:7" x14ac:dyDescent="0.3">
      <c r="A2788" s="3" t="s">
        <v>14</v>
      </c>
      <c r="B2788" s="3" t="s">
        <v>16</v>
      </c>
      <c r="C2788" s="12">
        <v>41265</v>
      </c>
      <c r="D2788" s="13">
        <v>19000</v>
      </c>
      <c r="E2788" s="3">
        <v>4</v>
      </c>
      <c r="F2788" s="3">
        <f t="shared" si="110"/>
        <v>4750</v>
      </c>
      <c r="G2788" s="3">
        <f t="shared" si="111"/>
        <v>2012</v>
      </c>
    </row>
    <row r="2789" spans="1:7" x14ac:dyDescent="0.3">
      <c r="A2789" s="3" t="s">
        <v>14</v>
      </c>
      <c r="B2789" s="3" t="s">
        <v>16</v>
      </c>
      <c r="C2789" s="12">
        <v>41267</v>
      </c>
      <c r="D2789" s="13">
        <v>28500</v>
      </c>
      <c r="E2789" s="3">
        <v>16</v>
      </c>
      <c r="F2789" s="3">
        <f t="shared" si="110"/>
        <v>1781.25</v>
      </c>
      <c r="G2789" s="3">
        <f t="shared" si="111"/>
        <v>2012</v>
      </c>
    </row>
    <row r="2790" spans="1:7" x14ac:dyDescent="0.3">
      <c r="A2790" s="3" t="s">
        <v>14</v>
      </c>
      <c r="B2790" s="3" t="s">
        <v>16</v>
      </c>
      <c r="C2790" s="12">
        <v>41264</v>
      </c>
      <c r="D2790" s="13">
        <v>42400</v>
      </c>
      <c r="E2790" s="3">
        <v>18</v>
      </c>
      <c r="F2790" s="3">
        <f t="shared" si="110"/>
        <v>2355.5555555555557</v>
      </c>
      <c r="G2790" s="3">
        <f t="shared" si="111"/>
        <v>2012</v>
      </c>
    </row>
    <row r="2791" spans="1:7" x14ac:dyDescent="0.3">
      <c r="A2791" s="3" t="s">
        <v>14</v>
      </c>
      <c r="B2791" s="3" t="s">
        <v>16</v>
      </c>
      <c r="C2791" s="12">
        <v>41272</v>
      </c>
      <c r="D2791" s="13">
        <v>23000</v>
      </c>
      <c r="E2791" s="3">
        <v>14</v>
      </c>
      <c r="F2791" s="3">
        <f t="shared" si="110"/>
        <v>1642.8571428571429</v>
      </c>
      <c r="G2791" s="3">
        <f t="shared" si="111"/>
        <v>2012</v>
      </c>
    </row>
    <row r="2792" spans="1:7" x14ac:dyDescent="0.3">
      <c r="A2792" s="3" t="s">
        <v>14</v>
      </c>
      <c r="B2792" s="3" t="s">
        <v>16</v>
      </c>
      <c r="C2792" s="12">
        <v>41245</v>
      </c>
      <c r="D2792" s="13">
        <v>2750</v>
      </c>
      <c r="E2792" s="3">
        <v>3</v>
      </c>
      <c r="F2792" s="3">
        <f t="shared" si="110"/>
        <v>916.66666666666663</v>
      </c>
      <c r="G2792" s="3">
        <f t="shared" si="111"/>
        <v>2012</v>
      </c>
    </row>
    <row r="2793" spans="1:7" x14ac:dyDescent="0.3">
      <c r="A2793" s="3" t="s">
        <v>14</v>
      </c>
      <c r="B2793" s="3" t="s">
        <v>16</v>
      </c>
      <c r="C2793" s="12">
        <v>41252</v>
      </c>
      <c r="D2793" s="13">
        <v>28400</v>
      </c>
      <c r="E2793" s="3">
        <v>10</v>
      </c>
      <c r="F2793" s="3">
        <f t="shared" si="110"/>
        <v>2840</v>
      </c>
      <c r="G2793" s="3">
        <f t="shared" si="111"/>
        <v>2012</v>
      </c>
    </row>
    <row r="2794" spans="1:7" x14ac:dyDescent="0.3">
      <c r="A2794" s="3" t="s">
        <v>14</v>
      </c>
      <c r="B2794" s="3" t="s">
        <v>16</v>
      </c>
      <c r="C2794" s="12">
        <v>41246</v>
      </c>
      <c r="D2794" s="13">
        <v>20700</v>
      </c>
      <c r="E2794" s="3">
        <v>11</v>
      </c>
      <c r="F2794" s="3">
        <f t="shared" si="110"/>
        <v>1881.8181818181818</v>
      </c>
      <c r="G2794" s="3">
        <f t="shared" si="111"/>
        <v>2012</v>
      </c>
    </row>
    <row r="2795" spans="1:7" x14ac:dyDescent="0.3">
      <c r="A2795" s="3" t="s">
        <v>14</v>
      </c>
      <c r="B2795" s="3" t="s">
        <v>16</v>
      </c>
      <c r="C2795" s="12">
        <v>41292</v>
      </c>
      <c r="D2795" s="13">
        <v>8000</v>
      </c>
      <c r="E2795" s="3">
        <v>3</v>
      </c>
      <c r="F2795" s="3">
        <f t="shared" si="110"/>
        <v>2666.6666666666665</v>
      </c>
      <c r="G2795" s="3">
        <f t="shared" si="111"/>
        <v>2013</v>
      </c>
    </row>
    <row r="2796" spans="1:7" x14ac:dyDescent="0.3">
      <c r="A2796" s="3" t="s">
        <v>14</v>
      </c>
      <c r="B2796" s="3" t="s">
        <v>16</v>
      </c>
      <c r="C2796" s="12">
        <v>41286</v>
      </c>
      <c r="D2796" s="13">
        <v>9500</v>
      </c>
      <c r="E2796" s="3">
        <v>3</v>
      </c>
      <c r="F2796" s="3">
        <f t="shared" si="110"/>
        <v>3166.6666666666665</v>
      </c>
      <c r="G2796" s="3">
        <f t="shared" si="111"/>
        <v>2013</v>
      </c>
    </row>
    <row r="2797" spans="1:7" x14ac:dyDescent="0.3">
      <c r="A2797" s="3" t="s">
        <v>14</v>
      </c>
      <c r="B2797" s="3" t="s">
        <v>16</v>
      </c>
      <c r="C2797" s="12">
        <v>41296</v>
      </c>
      <c r="D2797" s="13">
        <v>30000</v>
      </c>
      <c r="E2797" s="3">
        <v>10</v>
      </c>
      <c r="F2797" s="3">
        <f t="shared" si="110"/>
        <v>3000</v>
      </c>
      <c r="G2797" s="3">
        <f t="shared" si="111"/>
        <v>2013</v>
      </c>
    </row>
    <row r="2798" spans="1:7" x14ac:dyDescent="0.3">
      <c r="A2798" s="3" t="s">
        <v>14</v>
      </c>
      <c r="B2798" s="3" t="s">
        <v>16</v>
      </c>
      <c r="C2798" s="12">
        <v>41299</v>
      </c>
      <c r="D2798" s="13">
        <v>32200</v>
      </c>
      <c r="E2798" s="3">
        <v>15</v>
      </c>
      <c r="F2798" s="3">
        <f t="shared" si="110"/>
        <v>2146.6666666666665</v>
      </c>
      <c r="G2798" s="3">
        <f t="shared" si="111"/>
        <v>2013</v>
      </c>
    </row>
    <row r="2799" spans="1:7" x14ac:dyDescent="0.3">
      <c r="A2799" s="3" t="s">
        <v>14</v>
      </c>
      <c r="B2799" s="3" t="s">
        <v>16</v>
      </c>
      <c r="C2799" s="12">
        <v>41288</v>
      </c>
      <c r="D2799" s="13">
        <v>15500</v>
      </c>
      <c r="E2799" s="3">
        <v>5</v>
      </c>
      <c r="F2799" s="3">
        <f t="shared" si="110"/>
        <v>3100</v>
      </c>
      <c r="G2799" s="3">
        <f t="shared" si="111"/>
        <v>2013</v>
      </c>
    </row>
    <row r="2800" spans="1:7" x14ac:dyDescent="0.3">
      <c r="A2800" s="3" t="s">
        <v>14</v>
      </c>
      <c r="B2800" s="3" t="s">
        <v>16</v>
      </c>
      <c r="C2800" s="12">
        <v>41279</v>
      </c>
      <c r="D2800" s="13">
        <v>27900</v>
      </c>
      <c r="E2800" s="3">
        <v>10</v>
      </c>
      <c r="F2800" s="3">
        <f t="shared" si="110"/>
        <v>2790</v>
      </c>
      <c r="G2800" s="3">
        <f t="shared" si="111"/>
        <v>2013</v>
      </c>
    </row>
    <row r="2801" spans="1:7" x14ac:dyDescent="0.3">
      <c r="A2801" s="3" t="s">
        <v>14</v>
      </c>
      <c r="B2801" s="3" t="s">
        <v>16</v>
      </c>
      <c r="C2801" s="12">
        <v>41282</v>
      </c>
      <c r="D2801" s="13">
        <v>3500</v>
      </c>
      <c r="E2801" s="3">
        <v>2</v>
      </c>
      <c r="F2801" s="3">
        <f t="shared" si="110"/>
        <v>1750</v>
      </c>
      <c r="G2801" s="3">
        <f t="shared" si="111"/>
        <v>2013</v>
      </c>
    </row>
    <row r="2802" spans="1:7" x14ac:dyDescent="0.3">
      <c r="A2802" s="3" t="s">
        <v>14</v>
      </c>
      <c r="B2802" s="3" t="s">
        <v>16</v>
      </c>
      <c r="C2802" s="12">
        <v>41301</v>
      </c>
      <c r="D2802" s="13">
        <v>15000</v>
      </c>
      <c r="E2802" s="3">
        <v>5</v>
      </c>
      <c r="F2802" s="3">
        <f t="shared" si="110"/>
        <v>3000</v>
      </c>
      <c r="G2802" s="3">
        <f t="shared" si="111"/>
        <v>2013</v>
      </c>
    </row>
    <row r="2803" spans="1:7" x14ac:dyDescent="0.3">
      <c r="A2803" s="3" t="s">
        <v>14</v>
      </c>
      <c r="B2803" s="3" t="s">
        <v>16</v>
      </c>
      <c r="C2803" s="12">
        <v>41303</v>
      </c>
      <c r="D2803" s="13">
        <v>25400</v>
      </c>
      <c r="E2803" s="3">
        <v>12</v>
      </c>
      <c r="F2803" s="3">
        <f t="shared" si="110"/>
        <v>2116.6666666666665</v>
      </c>
      <c r="G2803" s="3">
        <f t="shared" si="111"/>
        <v>2013</v>
      </c>
    </row>
    <row r="2804" spans="1:7" x14ac:dyDescent="0.3">
      <c r="A2804" s="3" t="s">
        <v>14</v>
      </c>
      <c r="B2804" s="3" t="s">
        <v>16</v>
      </c>
      <c r="C2804" s="12">
        <v>41294</v>
      </c>
      <c r="D2804" s="13">
        <v>65800</v>
      </c>
      <c r="E2804" s="3">
        <v>24</v>
      </c>
      <c r="F2804" s="3">
        <f t="shared" si="110"/>
        <v>2741.6666666666665</v>
      </c>
      <c r="G2804" s="3">
        <f t="shared" si="111"/>
        <v>2013</v>
      </c>
    </row>
    <row r="2805" spans="1:7" x14ac:dyDescent="0.3">
      <c r="A2805" s="3" t="s">
        <v>14</v>
      </c>
      <c r="B2805" s="3" t="s">
        <v>17</v>
      </c>
      <c r="C2805" s="12">
        <v>40879</v>
      </c>
      <c r="D2805" s="13">
        <v>17100</v>
      </c>
      <c r="E2805" s="3">
        <v>9</v>
      </c>
      <c r="F2805" s="3">
        <f t="shared" si="110"/>
        <v>1900</v>
      </c>
      <c r="G2805" s="3">
        <f t="shared" si="111"/>
        <v>2011</v>
      </c>
    </row>
    <row r="2806" spans="1:7" x14ac:dyDescent="0.3">
      <c r="A2806" s="3" t="s">
        <v>14</v>
      </c>
      <c r="B2806" s="3" t="s">
        <v>17</v>
      </c>
      <c r="C2806" s="12">
        <v>40885</v>
      </c>
      <c r="D2806" s="13">
        <v>15000</v>
      </c>
      <c r="E2806" s="3">
        <v>5</v>
      </c>
      <c r="F2806" s="3">
        <f t="shared" si="110"/>
        <v>3000</v>
      </c>
      <c r="G2806" s="3">
        <f t="shared" si="111"/>
        <v>2011</v>
      </c>
    </row>
    <row r="2807" spans="1:7" x14ac:dyDescent="0.3">
      <c r="A2807" s="3" t="s">
        <v>14</v>
      </c>
      <c r="B2807" s="3" t="s">
        <v>17</v>
      </c>
      <c r="C2807" s="12">
        <v>40886</v>
      </c>
      <c r="D2807" s="13">
        <v>3500</v>
      </c>
      <c r="E2807" s="3">
        <v>2</v>
      </c>
      <c r="F2807" s="3">
        <f t="shared" si="110"/>
        <v>1750</v>
      </c>
      <c r="G2807" s="3">
        <f t="shared" si="111"/>
        <v>2011</v>
      </c>
    </row>
    <row r="2808" spans="1:7" x14ac:dyDescent="0.3">
      <c r="A2808" s="3" t="s">
        <v>14</v>
      </c>
      <c r="B2808" s="3" t="s">
        <v>17</v>
      </c>
      <c r="C2808" s="12">
        <v>40887</v>
      </c>
      <c r="D2808" s="13">
        <v>3500</v>
      </c>
      <c r="E2808" s="3">
        <v>3</v>
      </c>
      <c r="F2808" s="3">
        <f t="shared" si="110"/>
        <v>1166.6666666666667</v>
      </c>
      <c r="G2808" s="3">
        <f t="shared" si="111"/>
        <v>2011</v>
      </c>
    </row>
    <row r="2809" spans="1:7" x14ac:dyDescent="0.3">
      <c r="A2809" s="3" t="s">
        <v>14</v>
      </c>
      <c r="B2809" s="3" t="s">
        <v>17</v>
      </c>
      <c r="C2809" s="12">
        <v>40889</v>
      </c>
      <c r="D2809" s="13">
        <v>7500</v>
      </c>
      <c r="E2809" s="3">
        <v>3</v>
      </c>
      <c r="F2809" s="3">
        <f t="shared" si="110"/>
        <v>2500</v>
      </c>
      <c r="G2809" s="3">
        <f t="shared" si="111"/>
        <v>2011</v>
      </c>
    </row>
    <row r="2810" spans="1:7" x14ac:dyDescent="0.3">
      <c r="A2810" s="3" t="s">
        <v>14</v>
      </c>
      <c r="B2810" s="3" t="s">
        <v>17</v>
      </c>
      <c r="C2810" s="12">
        <v>40892</v>
      </c>
      <c r="D2810" s="13">
        <v>1000</v>
      </c>
      <c r="E2810" s="3">
        <v>1</v>
      </c>
      <c r="F2810" s="3">
        <f t="shared" si="110"/>
        <v>1000</v>
      </c>
      <c r="G2810" s="3">
        <f t="shared" si="111"/>
        <v>2011</v>
      </c>
    </row>
    <row r="2811" spans="1:7" x14ac:dyDescent="0.3">
      <c r="A2811" s="3" t="s">
        <v>14</v>
      </c>
      <c r="B2811" s="3" t="s">
        <v>17</v>
      </c>
      <c r="C2811" s="12">
        <v>40899</v>
      </c>
      <c r="D2811" s="13">
        <v>3000</v>
      </c>
      <c r="E2811" s="3">
        <v>1</v>
      </c>
      <c r="F2811" s="3">
        <f t="shared" si="110"/>
        <v>3000</v>
      </c>
      <c r="G2811" s="3">
        <f t="shared" si="111"/>
        <v>2011</v>
      </c>
    </row>
    <row r="2812" spans="1:7" x14ac:dyDescent="0.3">
      <c r="A2812" s="3" t="s">
        <v>14</v>
      </c>
      <c r="B2812" s="3" t="s">
        <v>17</v>
      </c>
      <c r="C2812" s="12">
        <v>40901</v>
      </c>
      <c r="D2812" s="13">
        <v>1500</v>
      </c>
      <c r="E2812" s="3">
        <v>1</v>
      </c>
      <c r="F2812" s="3">
        <f t="shared" si="110"/>
        <v>1500</v>
      </c>
      <c r="G2812" s="3">
        <f t="shared" si="111"/>
        <v>2011</v>
      </c>
    </row>
    <row r="2813" spans="1:7" x14ac:dyDescent="0.3">
      <c r="A2813" s="3" t="s">
        <v>14</v>
      </c>
      <c r="B2813" s="3" t="s">
        <v>17</v>
      </c>
      <c r="C2813" s="12">
        <v>40913</v>
      </c>
      <c r="D2813" s="13">
        <v>5800</v>
      </c>
      <c r="E2813" s="3">
        <v>5</v>
      </c>
      <c r="F2813" s="3">
        <f t="shared" si="110"/>
        <v>1160</v>
      </c>
      <c r="G2813" s="3">
        <f t="shared" si="111"/>
        <v>2012</v>
      </c>
    </row>
    <row r="2814" spans="1:7" x14ac:dyDescent="0.3">
      <c r="A2814" s="3" t="s">
        <v>14</v>
      </c>
      <c r="B2814" s="3" t="s">
        <v>17</v>
      </c>
      <c r="C2814" s="12">
        <v>40916</v>
      </c>
      <c r="D2814" s="13">
        <v>9900</v>
      </c>
      <c r="E2814" s="3">
        <v>6</v>
      </c>
      <c r="F2814" s="3">
        <f t="shared" si="110"/>
        <v>1650</v>
      </c>
      <c r="G2814" s="3">
        <f t="shared" si="111"/>
        <v>2012</v>
      </c>
    </row>
    <row r="2815" spans="1:7" x14ac:dyDescent="0.3">
      <c r="A2815" s="3" t="s">
        <v>14</v>
      </c>
      <c r="B2815" s="3" t="s">
        <v>17</v>
      </c>
      <c r="C2815" s="12">
        <v>40917</v>
      </c>
      <c r="D2815" s="13">
        <v>6000</v>
      </c>
      <c r="E2815" s="3">
        <v>4</v>
      </c>
      <c r="F2815" s="3">
        <f t="shared" si="110"/>
        <v>1500</v>
      </c>
      <c r="G2815" s="3">
        <f t="shared" si="111"/>
        <v>2012</v>
      </c>
    </row>
    <row r="2816" spans="1:7" x14ac:dyDescent="0.3">
      <c r="A2816" s="3" t="s">
        <v>14</v>
      </c>
      <c r="B2816" s="3" t="s">
        <v>17</v>
      </c>
      <c r="C2816" s="12">
        <v>40920</v>
      </c>
      <c r="D2816" s="13">
        <v>1000</v>
      </c>
      <c r="E2816" s="3">
        <v>1</v>
      </c>
      <c r="F2816" s="3">
        <f t="shared" si="110"/>
        <v>1000</v>
      </c>
      <c r="G2816" s="3">
        <f t="shared" si="111"/>
        <v>2012</v>
      </c>
    </row>
    <row r="2817" spans="1:7" x14ac:dyDescent="0.3">
      <c r="A2817" s="3" t="s">
        <v>14</v>
      </c>
      <c r="B2817" s="3" t="s">
        <v>17</v>
      </c>
      <c r="C2817" s="12">
        <v>40922</v>
      </c>
      <c r="D2817" s="13">
        <v>7000</v>
      </c>
      <c r="E2817" s="3">
        <v>4</v>
      </c>
      <c r="F2817" s="3">
        <f t="shared" si="110"/>
        <v>1750</v>
      </c>
      <c r="G2817" s="3">
        <f t="shared" si="111"/>
        <v>2012</v>
      </c>
    </row>
    <row r="2818" spans="1:7" x14ac:dyDescent="0.3">
      <c r="A2818" s="3" t="s">
        <v>14</v>
      </c>
      <c r="B2818" s="3" t="s">
        <v>17</v>
      </c>
      <c r="C2818" s="12">
        <v>40924</v>
      </c>
      <c r="D2818" s="13">
        <v>2000</v>
      </c>
      <c r="E2818" s="3">
        <v>1</v>
      </c>
      <c r="F2818" s="3">
        <f t="shared" ref="F2818:F2881" si="112">D2818/E2818</f>
        <v>2000</v>
      </c>
      <c r="G2818" s="3">
        <f t="shared" si="111"/>
        <v>2012</v>
      </c>
    </row>
    <row r="2819" spans="1:7" x14ac:dyDescent="0.3">
      <c r="A2819" s="3" t="s">
        <v>14</v>
      </c>
      <c r="B2819" s="3" t="s">
        <v>17</v>
      </c>
      <c r="C2819" s="12">
        <v>40928</v>
      </c>
      <c r="D2819" s="13">
        <v>5000</v>
      </c>
      <c r="E2819" s="3">
        <v>4</v>
      </c>
      <c r="F2819" s="3">
        <f t="shared" si="112"/>
        <v>1250</v>
      </c>
      <c r="G2819" s="3">
        <f t="shared" ref="G2819:G2882" si="113">YEAR(C2819)</f>
        <v>2012</v>
      </c>
    </row>
    <row r="2820" spans="1:7" x14ac:dyDescent="0.3">
      <c r="A2820" s="3" t="s">
        <v>14</v>
      </c>
      <c r="B2820" s="3" t="s">
        <v>17</v>
      </c>
      <c r="C2820" s="12">
        <v>40931</v>
      </c>
      <c r="D2820" s="13">
        <v>4000</v>
      </c>
      <c r="E2820" s="3">
        <v>3</v>
      </c>
      <c r="F2820" s="3">
        <f t="shared" si="112"/>
        <v>1333.3333333333333</v>
      </c>
      <c r="G2820" s="3">
        <f t="shared" si="113"/>
        <v>2012</v>
      </c>
    </row>
    <row r="2821" spans="1:7" x14ac:dyDescent="0.3">
      <c r="A2821" s="3" t="s">
        <v>14</v>
      </c>
      <c r="B2821" s="3" t="s">
        <v>17</v>
      </c>
      <c r="C2821" s="12">
        <v>40936</v>
      </c>
      <c r="D2821" s="13">
        <v>5000</v>
      </c>
      <c r="E2821" s="3">
        <v>1</v>
      </c>
      <c r="F2821" s="3">
        <f t="shared" si="112"/>
        <v>5000</v>
      </c>
      <c r="G2821" s="3">
        <f t="shared" si="113"/>
        <v>2012</v>
      </c>
    </row>
    <row r="2822" spans="1:7" x14ac:dyDescent="0.3">
      <c r="A2822" s="3" t="s">
        <v>14</v>
      </c>
      <c r="B2822" s="3" t="s">
        <v>17</v>
      </c>
      <c r="C2822" s="12">
        <v>40941</v>
      </c>
      <c r="D2822" s="13">
        <v>6000</v>
      </c>
      <c r="E2822" s="3">
        <v>1</v>
      </c>
      <c r="F2822" s="3">
        <f t="shared" si="112"/>
        <v>6000</v>
      </c>
      <c r="G2822" s="3">
        <f t="shared" si="113"/>
        <v>2012</v>
      </c>
    </row>
    <row r="2823" spans="1:7" x14ac:dyDescent="0.3">
      <c r="A2823" s="3" t="s">
        <v>14</v>
      </c>
      <c r="B2823" s="3" t="s">
        <v>17</v>
      </c>
      <c r="C2823" s="12">
        <v>40942</v>
      </c>
      <c r="D2823" s="13">
        <v>8300</v>
      </c>
      <c r="E2823" s="3">
        <v>4</v>
      </c>
      <c r="F2823" s="3">
        <f t="shared" si="112"/>
        <v>2075</v>
      </c>
      <c r="G2823" s="3">
        <f t="shared" si="113"/>
        <v>2012</v>
      </c>
    </row>
    <row r="2824" spans="1:7" x14ac:dyDescent="0.3">
      <c r="A2824" s="3" t="s">
        <v>14</v>
      </c>
      <c r="B2824" s="3" t="s">
        <v>17</v>
      </c>
      <c r="C2824" s="12">
        <v>40944</v>
      </c>
      <c r="D2824" s="13">
        <v>1500</v>
      </c>
      <c r="E2824" s="3">
        <v>2</v>
      </c>
      <c r="F2824" s="3">
        <f t="shared" si="112"/>
        <v>750</v>
      </c>
      <c r="G2824" s="3">
        <f t="shared" si="113"/>
        <v>2012</v>
      </c>
    </row>
    <row r="2825" spans="1:7" x14ac:dyDescent="0.3">
      <c r="A2825" s="3" t="s">
        <v>14</v>
      </c>
      <c r="B2825" s="3" t="s">
        <v>17</v>
      </c>
      <c r="C2825" s="12">
        <v>40948</v>
      </c>
      <c r="D2825" s="13">
        <v>1800</v>
      </c>
      <c r="E2825" s="3">
        <v>2</v>
      </c>
      <c r="F2825" s="3">
        <f t="shared" si="112"/>
        <v>900</v>
      </c>
      <c r="G2825" s="3">
        <f t="shared" si="113"/>
        <v>2012</v>
      </c>
    </row>
    <row r="2826" spans="1:7" x14ac:dyDescent="0.3">
      <c r="A2826" s="3" t="s">
        <v>14</v>
      </c>
      <c r="B2826" s="3" t="s">
        <v>17</v>
      </c>
      <c r="C2826" s="12">
        <v>40950</v>
      </c>
      <c r="D2826" s="13">
        <v>1500</v>
      </c>
      <c r="E2826" s="3">
        <v>1</v>
      </c>
      <c r="F2826" s="3">
        <f t="shared" si="112"/>
        <v>1500</v>
      </c>
      <c r="G2826" s="3">
        <f t="shared" si="113"/>
        <v>2012</v>
      </c>
    </row>
    <row r="2827" spans="1:7" x14ac:dyDescent="0.3">
      <c r="A2827" s="3" t="s">
        <v>14</v>
      </c>
      <c r="B2827" s="3" t="s">
        <v>17</v>
      </c>
      <c r="C2827" s="12">
        <v>40955</v>
      </c>
      <c r="D2827" s="13">
        <v>6000</v>
      </c>
      <c r="E2827" s="3">
        <v>3</v>
      </c>
      <c r="F2827" s="3">
        <f t="shared" si="112"/>
        <v>2000</v>
      </c>
      <c r="G2827" s="3">
        <f t="shared" si="113"/>
        <v>2012</v>
      </c>
    </row>
    <row r="2828" spans="1:7" x14ac:dyDescent="0.3">
      <c r="A2828" s="3" t="s">
        <v>14</v>
      </c>
      <c r="B2828" s="3" t="s">
        <v>17</v>
      </c>
      <c r="C2828" s="12">
        <v>40957</v>
      </c>
      <c r="D2828" s="13">
        <v>2800</v>
      </c>
      <c r="E2828" s="3">
        <v>2</v>
      </c>
      <c r="F2828" s="3">
        <f t="shared" si="112"/>
        <v>1400</v>
      </c>
      <c r="G2828" s="3">
        <f t="shared" si="113"/>
        <v>2012</v>
      </c>
    </row>
    <row r="2829" spans="1:7" x14ac:dyDescent="0.3">
      <c r="A2829" s="3" t="s">
        <v>14</v>
      </c>
      <c r="B2829" s="3" t="s">
        <v>17</v>
      </c>
      <c r="C2829" s="12">
        <v>40959</v>
      </c>
      <c r="D2829" s="13">
        <v>2500</v>
      </c>
      <c r="E2829" s="3">
        <v>1</v>
      </c>
      <c r="F2829" s="3">
        <f t="shared" si="112"/>
        <v>2500</v>
      </c>
      <c r="G2829" s="3">
        <f t="shared" si="113"/>
        <v>2012</v>
      </c>
    </row>
    <row r="2830" spans="1:7" x14ac:dyDescent="0.3">
      <c r="A2830" s="3" t="s">
        <v>14</v>
      </c>
      <c r="B2830" s="3" t="s">
        <v>17</v>
      </c>
      <c r="C2830" s="12">
        <v>40962</v>
      </c>
      <c r="D2830" s="13">
        <v>1500</v>
      </c>
      <c r="E2830" s="3">
        <v>1</v>
      </c>
      <c r="F2830" s="3">
        <f t="shared" si="112"/>
        <v>1500</v>
      </c>
      <c r="G2830" s="3">
        <f t="shared" si="113"/>
        <v>2012</v>
      </c>
    </row>
    <row r="2831" spans="1:7" x14ac:dyDescent="0.3">
      <c r="A2831" s="3" t="s">
        <v>14</v>
      </c>
      <c r="B2831" s="3" t="s">
        <v>17</v>
      </c>
      <c r="C2831" s="12">
        <v>40963</v>
      </c>
      <c r="D2831" s="13">
        <v>3000</v>
      </c>
      <c r="E2831" s="3">
        <v>2</v>
      </c>
      <c r="F2831" s="3">
        <f t="shared" si="112"/>
        <v>1500</v>
      </c>
      <c r="G2831" s="3">
        <f t="shared" si="113"/>
        <v>2012</v>
      </c>
    </row>
    <row r="2832" spans="1:7" x14ac:dyDescent="0.3">
      <c r="A2832" s="3" t="s">
        <v>14</v>
      </c>
      <c r="B2832" s="3" t="s">
        <v>17</v>
      </c>
      <c r="C2832" s="12">
        <v>40964</v>
      </c>
      <c r="D2832" s="13">
        <v>1000</v>
      </c>
      <c r="E2832" s="3">
        <v>1</v>
      </c>
      <c r="F2832" s="3">
        <f t="shared" si="112"/>
        <v>1000</v>
      </c>
      <c r="G2832" s="3">
        <f t="shared" si="113"/>
        <v>2012</v>
      </c>
    </row>
    <row r="2833" spans="1:7" x14ac:dyDescent="0.3">
      <c r="A2833" s="3" t="s">
        <v>14</v>
      </c>
      <c r="B2833" s="3" t="s">
        <v>17</v>
      </c>
      <c r="C2833" s="12">
        <v>40971</v>
      </c>
      <c r="D2833" s="13">
        <v>4000</v>
      </c>
      <c r="E2833" s="3">
        <v>2</v>
      </c>
      <c r="F2833" s="3">
        <f t="shared" si="112"/>
        <v>2000</v>
      </c>
      <c r="G2833" s="3">
        <f t="shared" si="113"/>
        <v>2012</v>
      </c>
    </row>
    <row r="2834" spans="1:7" x14ac:dyDescent="0.3">
      <c r="A2834" s="3" t="s">
        <v>14</v>
      </c>
      <c r="B2834" s="3" t="s">
        <v>17</v>
      </c>
      <c r="C2834" s="12">
        <v>40973</v>
      </c>
      <c r="D2834" s="13">
        <v>6700</v>
      </c>
      <c r="E2834" s="3">
        <v>4</v>
      </c>
      <c r="F2834" s="3">
        <f t="shared" si="112"/>
        <v>1675</v>
      </c>
      <c r="G2834" s="3">
        <f t="shared" si="113"/>
        <v>2012</v>
      </c>
    </row>
    <row r="2835" spans="1:7" x14ac:dyDescent="0.3">
      <c r="A2835" s="3" t="s">
        <v>14</v>
      </c>
      <c r="B2835" s="3" t="s">
        <v>17</v>
      </c>
      <c r="C2835" s="12">
        <v>40979</v>
      </c>
      <c r="D2835" s="13">
        <v>5000</v>
      </c>
      <c r="E2835" s="3">
        <v>2</v>
      </c>
      <c r="F2835" s="3">
        <f t="shared" si="112"/>
        <v>2500</v>
      </c>
      <c r="G2835" s="3">
        <f t="shared" si="113"/>
        <v>2012</v>
      </c>
    </row>
    <row r="2836" spans="1:7" x14ac:dyDescent="0.3">
      <c r="A2836" s="3" t="s">
        <v>14</v>
      </c>
      <c r="B2836" s="3" t="s">
        <v>17</v>
      </c>
      <c r="C2836" s="12">
        <v>40980</v>
      </c>
      <c r="D2836" s="13">
        <v>1500</v>
      </c>
      <c r="E2836" s="3">
        <v>1</v>
      </c>
      <c r="F2836" s="3">
        <f t="shared" si="112"/>
        <v>1500</v>
      </c>
      <c r="G2836" s="3">
        <f t="shared" si="113"/>
        <v>2012</v>
      </c>
    </row>
    <row r="2837" spans="1:7" x14ac:dyDescent="0.3">
      <c r="A2837" s="3" t="s">
        <v>14</v>
      </c>
      <c r="B2837" s="3" t="s">
        <v>17</v>
      </c>
      <c r="C2837" s="12">
        <v>40984</v>
      </c>
      <c r="D2837" s="13">
        <v>6900</v>
      </c>
      <c r="E2837" s="3">
        <v>3</v>
      </c>
      <c r="F2837" s="3">
        <f t="shared" si="112"/>
        <v>2300</v>
      </c>
      <c r="G2837" s="3">
        <f t="shared" si="113"/>
        <v>2012</v>
      </c>
    </row>
    <row r="2838" spans="1:7" x14ac:dyDescent="0.3">
      <c r="A2838" s="3" t="s">
        <v>14</v>
      </c>
      <c r="B2838" s="3" t="s">
        <v>17</v>
      </c>
      <c r="C2838" s="12">
        <v>40985</v>
      </c>
      <c r="D2838" s="13">
        <v>3500</v>
      </c>
      <c r="E2838" s="3">
        <v>3</v>
      </c>
      <c r="F2838" s="3">
        <f t="shared" si="112"/>
        <v>1166.6666666666667</v>
      </c>
      <c r="G2838" s="3">
        <f t="shared" si="113"/>
        <v>2012</v>
      </c>
    </row>
    <row r="2839" spans="1:7" x14ac:dyDescent="0.3">
      <c r="A2839" s="3" t="s">
        <v>14</v>
      </c>
      <c r="B2839" s="3" t="s">
        <v>17</v>
      </c>
      <c r="C2839" s="12">
        <v>40986</v>
      </c>
      <c r="D2839" s="13">
        <v>6000</v>
      </c>
      <c r="E2839" s="3">
        <v>4</v>
      </c>
      <c r="F2839" s="3">
        <f t="shared" si="112"/>
        <v>1500</v>
      </c>
      <c r="G2839" s="3">
        <f t="shared" si="113"/>
        <v>2012</v>
      </c>
    </row>
    <row r="2840" spans="1:7" x14ac:dyDescent="0.3">
      <c r="A2840" s="3" t="s">
        <v>14</v>
      </c>
      <c r="B2840" s="3" t="s">
        <v>17</v>
      </c>
      <c r="C2840" s="12">
        <v>40987</v>
      </c>
      <c r="D2840" s="13">
        <v>1500</v>
      </c>
      <c r="E2840" s="3">
        <v>2</v>
      </c>
      <c r="F2840" s="3">
        <f t="shared" si="112"/>
        <v>750</v>
      </c>
      <c r="G2840" s="3">
        <f t="shared" si="113"/>
        <v>2012</v>
      </c>
    </row>
    <row r="2841" spans="1:7" x14ac:dyDescent="0.3">
      <c r="A2841" s="3" t="s">
        <v>14</v>
      </c>
      <c r="B2841" s="3" t="s">
        <v>17</v>
      </c>
      <c r="C2841" s="12">
        <v>40988</v>
      </c>
      <c r="D2841" s="13">
        <v>7500</v>
      </c>
      <c r="E2841" s="3">
        <v>4</v>
      </c>
      <c r="F2841" s="3">
        <f t="shared" si="112"/>
        <v>1875</v>
      </c>
      <c r="G2841" s="3">
        <f t="shared" si="113"/>
        <v>2012</v>
      </c>
    </row>
    <row r="2842" spans="1:7" x14ac:dyDescent="0.3">
      <c r="A2842" s="3" t="s">
        <v>14</v>
      </c>
      <c r="B2842" s="3" t="s">
        <v>17</v>
      </c>
      <c r="C2842" s="12">
        <v>40994</v>
      </c>
      <c r="D2842" s="13">
        <v>2300</v>
      </c>
      <c r="E2842" s="3">
        <v>2</v>
      </c>
      <c r="F2842" s="3">
        <f t="shared" si="112"/>
        <v>1150</v>
      </c>
      <c r="G2842" s="3">
        <f t="shared" si="113"/>
        <v>2012</v>
      </c>
    </row>
    <row r="2843" spans="1:7" x14ac:dyDescent="0.3">
      <c r="A2843" s="3" t="s">
        <v>14</v>
      </c>
      <c r="B2843" s="3" t="s">
        <v>17</v>
      </c>
      <c r="C2843" s="12">
        <v>41001</v>
      </c>
      <c r="D2843" s="13">
        <v>3000</v>
      </c>
      <c r="E2843" s="3">
        <v>2</v>
      </c>
      <c r="F2843" s="3">
        <f t="shared" si="112"/>
        <v>1500</v>
      </c>
      <c r="G2843" s="3">
        <f t="shared" si="113"/>
        <v>2012</v>
      </c>
    </row>
    <row r="2844" spans="1:7" x14ac:dyDescent="0.3">
      <c r="A2844" s="3" t="s">
        <v>14</v>
      </c>
      <c r="B2844" s="3" t="s">
        <v>17</v>
      </c>
      <c r="C2844" s="12">
        <v>41002</v>
      </c>
      <c r="D2844" s="13">
        <v>2000</v>
      </c>
      <c r="E2844" s="3">
        <v>1</v>
      </c>
      <c r="F2844" s="3">
        <f t="shared" si="112"/>
        <v>2000</v>
      </c>
      <c r="G2844" s="3">
        <f t="shared" si="113"/>
        <v>2012</v>
      </c>
    </row>
    <row r="2845" spans="1:7" x14ac:dyDescent="0.3">
      <c r="A2845" s="3" t="s">
        <v>14</v>
      </c>
      <c r="B2845" s="3" t="s">
        <v>17</v>
      </c>
      <c r="C2845" s="12">
        <v>41005</v>
      </c>
      <c r="D2845" s="13">
        <v>3500</v>
      </c>
      <c r="E2845" s="3">
        <v>3</v>
      </c>
      <c r="F2845" s="3">
        <f t="shared" si="112"/>
        <v>1166.6666666666667</v>
      </c>
      <c r="G2845" s="3">
        <f t="shared" si="113"/>
        <v>2012</v>
      </c>
    </row>
    <row r="2846" spans="1:7" x14ac:dyDescent="0.3">
      <c r="A2846" s="3" t="s">
        <v>14</v>
      </c>
      <c r="B2846" s="3" t="s">
        <v>17</v>
      </c>
      <c r="C2846" s="12">
        <v>41006</v>
      </c>
      <c r="D2846" s="13">
        <v>2500</v>
      </c>
      <c r="E2846" s="3">
        <v>1</v>
      </c>
      <c r="F2846" s="3">
        <f t="shared" si="112"/>
        <v>2500</v>
      </c>
      <c r="G2846" s="3">
        <f t="shared" si="113"/>
        <v>2012</v>
      </c>
    </row>
    <row r="2847" spans="1:7" x14ac:dyDescent="0.3">
      <c r="A2847" s="3" t="s">
        <v>14</v>
      </c>
      <c r="B2847" s="3" t="s">
        <v>17</v>
      </c>
      <c r="C2847" s="12">
        <v>41008</v>
      </c>
      <c r="D2847" s="13">
        <v>1200</v>
      </c>
      <c r="E2847" s="3">
        <v>1</v>
      </c>
      <c r="F2847" s="3">
        <f t="shared" si="112"/>
        <v>1200</v>
      </c>
      <c r="G2847" s="3">
        <f t="shared" si="113"/>
        <v>2012</v>
      </c>
    </row>
    <row r="2848" spans="1:7" x14ac:dyDescent="0.3">
      <c r="A2848" s="3" t="s">
        <v>14</v>
      </c>
      <c r="B2848" s="3" t="s">
        <v>17</v>
      </c>
      <c r="C2848" s="12">
        <v>41012</v>
      </c>
      <c r="D2848" s="13">
        <v>5050</v>
      </c>
      <c r="E2848" s="3">
        <v>2</v>
      </c>
      <c r="F2848" s="3">
        <f t="shared" si="112"/>
        <v>2525</v>
      </c>
      <c r="G2848" s="3">
        <f t="shared" si="113"/>
        <v>2012</v>
      </c>
    </row>
    <row r="2849" spans="1:7" x14ac:dyDescent="0.3">
      <c r="A2849" s="3" t="s">
        <v>14</v>
      </c>
      <c r="B2849" s="3" t="s">
        <v>17</v>
      </c>
      <c r="C2849" s="12">
        <v>41015</v>
      </c>
      <c r="D2849" s="13">
        <v>1000</v>
      </c>
      <c r="E2849" s="3">
        <v>1</v>
      </c>
      <c r="F2849" s="3">
        <f t="shared" si="112"/>
        <v>1000</v>
      </c>
      <c r="G2849" s="3">
        <f t="shared" si="113"/>
        <v>2012</v>
      </c>
    </row>
    <row r="2850" spans="1:7" x14ac:dyDescent="0.3">
      <c r="A2850" s="3" t="s">
        <v>14</v>
      </c>
      <c r="B2850" s="3" t="s">
        <v>17</v>
      </c>
      <c r="C2850" s="12">
        <v>41019</v>
      </c>
      <c r="D2850" s="13">
        <v>1000</v>
      </c>
      <c r="E2850" s="3">
        <v>1</v>
      </c>
      <c r="F2850" s="3">
        <f t="shared" si="112"/>
        <v>1000</v>
      </c>
      <c r="G2850" s="3">
        <f t="shared" si="113"/>
        <v>2012</v>
      </c>
    </row>
    <row r="2851" spans="1:7" x14ac:dyDescent="0.3">
      <c r="A2851" s="3" t="s">
        <v>14</v>
      </c>
      <c r="B2851" s="3" t="s">
        <v>17</v>
      </c>
      <c r="C2851" s="12">
        <v>41021</v>
      </c>
      <c r="D2851" s="13">
        <v>930</v>
      </c>
      <c r="E2851" s="3">
        <v>1</v>
      </c>
      <c r="F2851" s="3">
        <f t="shared" si="112"/>
        <v>930</v>
      </c>
      <c r="G2851" s="3">
        <f t="shared" si="113"/>
        <v>2012</v>
      </c>
    </row>
    <row r="2852" spans="1:7" x14ac:dyDescent="0.3">
      <c r="A2852" s="3" t="s">
        <v>14</v>
      </c>
      <c r="B2852" s="3" t="s">
        <v>17</v>
      </c>
      <c r="C2852" s="12">
        <v>41023</v>
      </c>
      <c r="D2852" s="13">
        <v>8500</v>
      </c>
      <c r="E2852" s="3">
        <v>5</v>
      </c>
      <c r="F2852" s="3">
        <f t="shared" si="112"/>
        <v>1700</v>
      </c>
      <c r="G2852" s="3">
        <f t="shared" si="113"/>
        <v>2012</v>
      </c>
    </row>
    <row r="2853" spans="1:7" x14ac:dyDescent="0.3">
      <c r="A2853" s="3" t="s">
        <v>14</v>
      </c>
      <c r="B2853" s="3" t="s">
        <v>17</v>
      </c>
      <c r="C2853" s="12">
        <v>41033</v>
      </c>
      <c r="D2853" s="13">
        <v>2000</v>
      </c>
      <c r="E2853" s="3">
        <v>1</v>
      </c>
      <c r="F2853" s="3">
        <f t="shared" si="112"/>
        <v>2000</v>
      </c>
      <c r="G2853" s="3">
        <f t="shared" si="113"/>
        <v>2012</v>
      </c>
    </row>
    <row r="2854" spans="1:7" x14ac:dyDescent="0.3">
      <c r="A2854" s="3" t="s">
        <v>14</v>
      </c>
      <c r="B2854" s="3" t="s">
        <v>17</v>
      </c>
      <c r="C2854" s="12">
        <v>41034</v>
      </c>
      <c r="D2854" s="13">
        <v>13500</v>
      </c>
      <c r="E2854" s="3">
        <v>3</v>
      </c>
      <c r="F2854" s="3">
        <f t="shared" si="112"/>
        <v>4500</v>
      </c>
      <c r="G2854" s="3">
        <f t="shared" si="113"/>
        <v>2012</v>
      </c>
    </row>
    <row r="2855" spans="1:7" x14ac:dyDescent="0.3">
      <c r="A2855" s="3" t="s">
        <v>14</v>
      </c>
      <c r="B2855" s="3" t="s">
        <v>17</v>
      </c>
      <c r="C2855" s="12">
        <v>41037</v>
      </c>
      <c r="D2855" s="13">
        <v>3700</v>
      </c>
      <c r="E2855" s="3">
        <v>3</v>
      </c>
      <c r="F2855" s="3">
        <f t="shared" si="112"/>
        <v>1233.3333333333333</v>
      </c>
      <c r="G2855" s="3">
        <f t="shared" si="113"/>
        <v>2012</v>
      </c>
    </row>
    <row r="2856" spans="1:7" x14ac:dyDescent="0.3">
      <c r="A2856" s="3" t="s">
        <v>14</v>
      </c>
      <c r="B2856" s="3" t="s">
        <v>17</v>
      </c>
      <c r="C2856" s="12">
        <v>41041</v>
      </c>
      <c r="D2856" s="13">
        <v>2000</v>
      </c>
      <c r="E2856" s="3">
        <v>2</v>
      </c>
      <c r="F2856" s="3">
        <f t="shared" si="112"/>
        <v>1000</v>
      </c>
      <c r="G2856" s="3">
        <f t="shared" si="113"/>
        <v>2012</v>
      </c>
    </row>
    <row r="2857" spans="1:7" x14ac:dyDescent="0.3">
      <c r="A2857" s="3" t="s">
        <v>14</v>
      </c>
      <c r="B2857" s="3" t="s">
        <v>17</v>
      </c>
      <c r="C2857" s="12">
        <v>41043</v>
      </c>
      <c r="D2857" s="13">
        <v>2500</v>
      </c>
      <c r="E2857" s="3">
        <v>1</v>
      </c>
      <c r="F2857" s="3">
        <f t="shared" si="112"/>
        <v>2500</v>
      </c>
      <c r="G2857" s="3">
        <f t="shared" si="113"/>
        <v>2012</v>
      </c>
    </row>
    <row r="2858" spans="1:7" x14ac:dyDescent="0.3">
      <c r="A2858" s="3" t="s">
        <v>14</v>
      </c>
      <c r="B2858" s="3" t="s">
        <v>17</v>
      </c>
      <c r="C2858" s="12">
        <v>41049</v>
      </c>
      <c r="D2858" s="13">
        <v>1000</v>
      </c>
      <c r="E2858" s="3">
        <v>1</v>
      </c>
      <c r="F2858" s="3">
        <f t="shared" si="112"/>
        <v>1000</v>
      </c>
      <c r="G2858" s="3">
        <f t="shared" si="113"/>
        <v>2012</v>
      </c>
    </row>
    <row r="2859" spans="1:7" x14ac:dyDescent="0.3">
      <c r="A2859" s="3" t="s">
        <v>14</v>
      </c>
      <c r="B2859" s="3" t="s">
        <v>17</v>
      </c>
      <c r="C2859" s="12">
        <v>41054</v>
      </c>
      <c r="D2859" s="13">
        <v>1000</v>
      </c>
      <c r="E2859" s="3">
        <v>1</v>
      </c>
      <c r="F2859" s="3">
        <f t="shared" si="112"/>
        <v>1000</v>
      </c>
      <c r="G2859" s="3">
        <f t="shared" si="113"/>
        <v>2012</v>
      </c>
    </row>
    <row r="2860" spans="1:7" x14ac:dyDescent="0.3">
      <c r="A2860" s="3" t="s">
        <v>14</v>
      </c>
      <c r="B2860" s="3" t="s">
        <v>17</v>
      </c>
      <c r="C2860" s="12">
        <v>41062</v>
      </c>
      <c r="D2860" s="13">
        <v>3000</v>
      </c>
      <c r="E2860" s="3">
        <v>2</v>
      </c>
      <c r="F2860" s="3">
        <f t="shared" si="112"/>
        <v>1500</v>
      </c>
      <c r="G2860" s="3">
        <f t="shared" si="113"/>
        <v>2012</v>
      </c>
    </row>
    <row r="2861" spans="1:7" x14ac:dyDescent="0.3">
      <c r="A2861" s="3" t="s">
        <v>14</v>
      </c>
      <c r="B2861" s="3" t="s">
        <v>17</v>
      </c>
      <c r="C2861" s="12">
        <v>41063</v>
      </c>
      <c r="D2861" s="13">
        <v>5000</v>
      </c>
      <c r="E2861" s="3">
        <v>1</v>
      </c>
      <c r="F2861" s="3">
        <f t="shared" si="112"/>
        <v>5000</v>
      </c>
      <c r="G2861" s="3">
        <f t="shared" si="113"/>
        <v>2012</v>
      </c>
    </row>
    <row r="2862" spans="1:7" x14ac:dyDescent="0.3">
      <c r="A2862" s="3" t="s">
        <v>14</v>
      </c>
      <c r="B2862" s="3" t="s">
        <v>17</v>
      </c>
      <c r="C2862" s="12">
        <v>41065</v>
      </c>
      <c r="D2862" s="13">
        <v>2000</v>
      </c>
      <c r="E2862" s="3">
        <v>1</v>
      </c>
      <c r="F2862" s="3">
        <f t="shared" si="112"/>
        <v>2000</v>
      </c>
      <c r="G2862" s="3">
        <f t="shared" si="113"/>
        <v>2012</v>
      </c>
    </row>
    <row r="2863" spans="1:7" x14ac:dyDescent="0.3">
      <c r="A2863" s="3" t="s">
        <v>14</v>
      </c>
      <c r="B2863" s="3" t="s">
        <v>17</v>
      </c>
      <c r="C2863" s="12">
        <v>41068</v>
      </c>
      <c r="D2863" s="13">
        <v>2000</v>
      </c>
      <c r="E2863" s="3">
        <v>1</v>
      </c>
      <c r="F2863" s="3">
        <f t="shared" si="112"/>
        <v>2000</v>
      </c>
      <c r="G2863" s="3">
        <f t="shared" si="113"/>
        <v>2012</v>
      </c>
    </row>
    <row r="2864" spans="1:7" x14ac:dyDescent="0.3">
      <c r="A2864" s="3" t="s">
        <v>14</v>
      </c>
      <c r="B2864" s="3" t="s">
        <v>17</v>
      </c>
      <c r="C2864" s="12">
        <v>41069</v>
      </c>
      <c r="D2864" s="13">
        <v>8500</v>
      </c>
      <c r="E2864" s="3">
        <v>4</v>
      </c>
      <c r="F2864" s="3">
        <f t="shared" si="112"/>
        <v>2125</v>
      </c>
      <c r="G2864" s="3">
        <f t="shared" si="113"/>
        <v>2012</v>
      </c>
    </row>
    <row r="2865" spans="1:7" x14ac:dyDescent="0.3">
      <c r="A2865" s="3" t="s">
        <v>14</v>
      </c>
      <c r="B2865" s="3" t="s">
        <v>17</v>
      </c>
      <c r="C2865" s="12">
        <v>41072</v>
      </c>
      <c r="D2865" s="13">
        <v>4000</v>
      </c>
      <c r="E2865" s="3">
        <v>2</v>
      </c>
      <c r="F2865" s="3">
        <f t="shared" si="112"/>
        <v>2000</v>
      </c>
      <c r="G2865" s="3">
        <f t="shared" si="113"/>
        <v>2012</v>
      </c>
    </row>
    <row r="2866" spans="1:7" x14ac:dyDescent="0.3">
      <c r="A2866" s="3" t="s">
        <v>14</v>
      </c>
      <c r="B2866" s="3" t="s">
        <v>17</v>
      </c>
      <c r="C2866" s="12">
        <v>41075</v>
      </c>
      <c r="D2866" s="13">
        <v>700</v>
      </c>
      <c r="E2866" s="3">
        <v>1</v>
      </c>
      <c r="F2866" s="3">
        <f t="shared" si="112"/>
        <v>700</v>
      </c>
      <c r="G2866" s="3">
        <f t="shared" si="113"/>
        <v>2012</v>
      </c>
    </row>
    <row r="2867" spans="1:7" x14ac:dyDescent="0.3">
      <c r="A2867" s="3" t="s">
        <v>14</v>
      </c>
      <c r="B2867" s="3" t="s">
        <v>17</v>
      </c>
      <c r="C2867" s="12">
        <v>41076</v>
      </c>
      <c r="D2867" s="13">
        <v>4200</v>
      </c>
      <c r="E2867" s="3">
        <v>3</v>
      </c>
      <c r="F2867" s="3">
        <f t="shared" si="112"/>
        <v>1400</v>
      </c>
      <c r="G2867" s="3">
        <f t="shared" si="113"/>
        <v>2012</v>
      </c>
    </row>
    <row r="2868" spans="1:7" x14ac:dyDescent="0.3">
      <c r="A2868" s="3" t="s">
        <v>14</v>
      </c>
      <c r="B2868" s="3" t="s">
        <v>17</v>
      </c>
      <c r="C2868" s="12">
        <v>41078</v>
      </c>
      <c r="D2868" s="13">
        <v>9500</v>
      </c>
      <c r="E2868" s="3">
        <v>3</v>
      </c>
      <c r="F2868" s="3">
        <f t="shared" si="112"/>
        <v>3166.6666666666665</v>
      </c>
      <c r="G2868" s="3">
        <f t="shared" si="113"/>
        <v>2012</v>
      </c>
    </row>
    <row r="2869" spans="1:7" x14ac:dyDescent="0.3">
      <c r="A2869" s="3" t="s">
        <v>14</v>
      </c>
      <c r="B2869" s="3" t="s">
        <v>17</v>
      </c>
      <c r="C2869" s="12">
        <v>41082</v>
      </c>
      <c r="D2869" s="13">
        <v>5500</v>
      </c>
      <c r="E2869" s="3">
        <v>3</v>
      </c>
      <c r="F2869" s="3">
        <f t="shared" si="112"/>
        <v>1833.3333333333333</v>
      </c>
      <c r="G2869" s="3">
        <f t="shared" si="113"/>
        <v>2012</v>
      </c>
    </row>
    <row r="2870" spans="1:7" x14ac:dyDescent="0.3">
      <c r="A2870" s="3" t="s">
        <v>14</v>
      </c>
      <c r="B2870" s="3" t="s">
        <v>17</v>
      </c>
      <c r="C2870" s="12">
        <v>41084</v>
      </c>
      <c r="D2870" s="13">
        <v>4300</v>
      </c>
      <c r="E2870" s="3">
        <v>3</v>
      </c>
      <c r="F2870" s="3">
        <f t="shared" si="112"/>
        <v>1433.3333333333333</v>
      </c>
      <c r="G2870" s="3">
        <f t="shared" si="113"/>
        <v>2012</v>
      </c>
    </row>
    <row r="2871" spans="1:7" x14ac:dyDescent="0.3">
      <c r="A2871" s="3" t="s">
        <v>14</v>
      </c>
      <c r="B2871" s="3" t="s">
        <v>17</v>
      </c>
      <c r="C2871" s="12">
        <v>41089</v>
      </c>
      <c r="D2871" s="13">
        <v>4300</v>
      </c>
      <c r="E2871" s="3">
        <v>4</v>
      </c>
      <c r="F2871" s="3">
        <f t="shared" si="112"/>
        <v>1075</v>
      </c>
      <c r="G2871" s="3">
        <f t="shared" si="113"/>
        <v>2012</v>
      </c>
    </row>
    <row r="2872" spans="1:7" x14ac:dyDescent="0.3">
      <c r="A2872" s="3" t="s">
        <v>14</v>
      </c>
      <c r="B2872" s="3" t="s">
        <v>17</v>
      </c>
      <c r="C2872" s="12">
        <v>41092</v>
      </c>
      <c r="D2872" s="13">
        <v>1000</v>
      </c>
      <c r="E2872" s="3">
        <v>1</v>
      </c>
      <c r="F2872" s="3">
        <f t="shared" si="112"/>
        <v>1000</v>
      </c>
      <c r="G2872" s="3">
        <f t="shared" si="113"/>
        <v>2012</v>
      </c>
    </row>
    <row r="2873" spans="1:7" x14ac:dyDescent="0.3">
      <c r="A2873" s="3" t="s">
        <v>14</v>
      </c>
      <c r="B2873" s="3" t="s">
        <v>17</v>
      </c>
      <c r="C2873" s="12">
        <v>41093</v>
      </c>
      <c r="D2873" s="13">
        <v>4500</v>
      </c>
      <c r="E2873" s="3">
        <v>3</v>
      </c>
      <c r="F2873" s="3">
        <f t="shared" si="112"/>
        <v>1500</v>
      </c>
      <c r="G2873" s="3">
        <f t="shared" si="113"/>
        <v>2012</v>
      </c>
    </row>
    <row r="2874" spans="1:7" x14ac:dyDescent="0.3">
      <c r="A2874" s="3" t="s">
        <v>14</v>
      </c>
      <c r="B2874" s="3" t="s">
        <v>17</v>
      </c>
      <c r="C2874" s="12">
        <v>41099</v>
      </c>
      <c r="D2874" s="13">
        <v>1500</v>
      </c>
      <c r="E2874" s="3">
        <v>1</v>
      </c>
      <c r="F2874" s="3">
        <f t="shared" si="112"/>
        <v>1500</v>
      </c>
      <c r="G2874" s="3">
        <f t="shared" si="113"/>
        <v>2012</v>
      </c>
    </row>
    <row r="2875" spans="1:7" x14ac:dyDescent="0.3">
      <c r="A2875" s="3" t="s">
        <v>14</v>
      </c>
      <c r="B2875" s="3" t="s">
        <v>17</v>
      </c>
      <c r="C2875" s="12">
        <v>41104</v>
      </c>
      <c r="D2875" s="13">
        <v>5000</v>
      </c>
      <c r="E2875" s="3">
        <v>2</v>
      </c>
      <c r="F2875" s="3">
        <f t="shared" si="112"/>
        <v>2500</v>
      </c>
      <c r="G2875" s="3">
        <f t="shared" si="113"/>
        <v>2012</v>
      </c>
    </row>
    <row r="2876" spans="1:7" x14ac:dyDescent="0.3">
      <c r="A2876" s="3" t="s">
        <v>14</v>
      </c>
      <c r="B2876" s="3" t="s">
        <v>17</v>
      </c>
      <c r="C2876" s="12">
        <v>41106</v>
      </c>
      <c r="D2876" s="13">
        <v>2500</v>
      </c>
      <c r="E2876" s="3">
        <v>1</v>
      </c>
      <c r="F2876" s="3">
        <f t="shared" si="112"/>
        <v>2500</v>
      </c>
      <c r="G2876" s="3">
        <f t="shared" si="113"/>
        <v>2012</v>
      </c>
    </row>
    <row r="2877" spans="1:7" x14ac:dyDescent="0.3">
      <c r="A2877" s="3" t="s">
        <v>14</v>
      </c>
      <c r="B2877" s="3" t="s">
        <v>17</v>
      </c>
      <c r="C2877" s="12">
        <v>41110</v>
      </c>
      <c r="D2877" s="13">
        <v>4300</v>
      </c>
      <c r="E2877" s="3">
        <v>2</v>
      </c>
      <c r="F2877" s="3">
        <f t="shared" si="112"/>
        <v>2150</v>
      </c>
      <c r="G2877" s="3">
        <f t="shared" si="113"/>
        <v>2012</v>
      </c>
    </row>
    <row r="2878" spans="1:7" x14ac:dyDescent="0.3">
      <c r="A2878" s="3" t="s">
        <v>14</v>
      </c>
      <c r="B2878" s="3" t="s">
        <v>17</v>
      </c>
      <c r="C2878" s="12">
        <v>41111</v>
      </c>
      <c r="D2878" s="13">
        <v>3000</v>
      </c>
      <c r="E2878" s="3">
        <v>2</v>
      </c>
      <c r="F2878" s="3">
        <f t="shared" si="112"/>
        <v>1500</v>
      </c>
      <c r="G2878" s="3">
        <f t="shared" si="113"/>
        <v>2012</v>
      </c>
    </row>
    <row r="2879" spans="1:7" x14ac:dyDescent="0.3">
      <c r="A2879" s="3" t="s">
        <v>14</v>
      </c>
      <c r="B2879" s="3" t="s">
        <v>17</v>
      </c>
      <c r="C2879" s="12">
        <v>41112</v>
      </c>
      <c r="D2879" s="13">
        <v>1500</v>
      </c>
      <c r="E2879" s="3">
        <v>1</v>
      </c>
      <c r="F2879" s="3">
        <f t="shared" si="112"/>
        <v>1500</v>
      </c>
      <c r="G2879" s="3">
        <f t="shared" si="113"/>
        <v>2012</v>
      </c>
    </row>
    <row r="2880" spans="1:7" x14ac:dyDescent="0.3">
      <c r="A2880" s="3" t="s">
        <v>14</v>
      </c>
      <c r="B2880" s="3" t="s">
        <v>17</v>
      </c>
      <c r="C2880" s="12">
        <v>41114</v>
      </c>
      <c r="D2880" s="13">
        <v>2500</v>
      </c>
      <c r="E2880" s="3">
        <v>1</v>
      </c>
      <c r="F2880" s="3">
        <f t="shared" si="112"/>
        <v>2500</v>
      </c>
      <c r="G2880" s="3">
        <f t="shared" si="113"/>
        <v>2012</v>
      </c>
    </row>
    <row r="2881" spans="1:7" x14ac:dyDescent="0.3">
      <c r="A2881" s="3" t="s">
        <v>14</v>
      </c>
      <c r="B2881" s="3" t="s">
        <v>17</v>
      </c>
      <c r="C2881" s="12">
        <v>41117</v>
      </c>
      <c r="D2881" s="13">
        <v>8600</v>
      </c>
      <c r="E2881" s="3">
        <v>4</v>
      </c>
      <c r="F2881" s="3">
        <f t="shared" si="112"/>
        <v>2150</v>
      </c>
      <c r="G2881" s="3">
        <f t="shared" si="113"/>
        <v>2012</v>
      </c>
    </row>
    <row r="2882" spans="1:7" x14ac:dyDescent="0.3">
      <c r="A2882" s="3" t="s">
        <v>14</v>
      </c>
      <c r="B2882" s="3" t="s">
        <v>17</v>
      </c>
      <c r="C2882" s="12">
        <v>41124</v>
      </c>
      <c r="D2882" s="13">
        <v>7800</v>
      </c>
      <c r="E2882" s="3">
        <v>5</v>
      </c>
      <c r="F2882" s="3">
        <f t="shared" ref="F2882:F2945" si="114">D2882/E2882</f>
        <v>1560</v>
      </c>
      <c r="G2882" s="3">
        <f t="shared" si="113"/>
        <v>2012</v>
      </c>
    </row>
    <row r="2883" spans="1:7" x14ac:dyDescent="0.3">
      <c r="A2883" s="3" t="s">
        <v>14</v>
      </c>
      <c r="B2883" s="3" t="s">
        <v>17</v>
      </c>
      <c r="C2883" s="12">
        <v>41125</v>
      </c>
      <c r="D2883" s="13">
        <v>1000</v>
      </c>
      <c r="E2883" s="3">
        <v>1</v>
      </c>
      <c r="F2883" s="3">
        <f t="shared" si="114"/>
        <v>1000</v>
      </c>
      <c r="G2883" s="3">
        <f t="shared" ref="G2883:G2946" si="115">YEAR(C2883)</f>
        <v>2012</v>
      </c>
    </row>
    <row r="2884" spans="1:7" x14ac:dyDescent="0.3">
      <c r="A2884" s="3" t="s">
        <v>14</v>
      </c>
      <c r="B2884" s="3" t="s">
        <v>17</v>
      </c>
      <c r="C2884" s="12">
        <v>41126</v>
      </c>
      <c r="D2884" s="13">
        <v>3000</v>
      </c>
      <c r="E2884" s="3">
        <v>1</v>
      </c>
      <c r="F2884" s="3">
        <f t="shared" si="114"/>
        <v>3000</v>
      </c>
      <c r="G2884" s="3">
        <f t="shared" si="115"/>
        <v>2012</v>
      </c>
    </row>
    <row r="2885" spans="1:7" x14ac:dyDescent="0.3">
      <c r="A2885" s="3" t="s">
        <v>14</v>
      </c>
      <c r="B2885" s="3" t="s">
        <v>17</v>
      </c>
      <c r="C2885" s="12">
        <v>41128</v>
      </c>
      <c r="D2885" s="13">
        <v>6000</v>
      </c>
      <c r="E2885" s="3">
        <v>3</v>
      </c>
      <c r="F2885" s="3">
        <f t="shared" si="114"/>
        <v>2000</v>
      </c>
      <c r="G2885" s="3">
        <f t="shared" si="115"/>
        <v>2012</v>
      </c>
    </row>
    <row r="2886" spans="1:7" x14ac:dyDescent="0.3">
      <c r="A2886" s="3" t="s">
        <v>14</v>
      </c>
      <c r="B2886" s="3" t="s">
        <v>17</v>
      </c>
      <c r="C2886" s="12">
        <v>41131</v>
      </c>
      <c r="D2886" s="13">
        <v>10000</v>
      </c>
      <c r="E2886" s="3">
        <v>6</v>
      </c>
      <c r="F2886" s="3">
        <f t="shared" si="114"/>
        <v>1666.6666666666667</v>
      </c>
      <c r="G2886" s="3">
        <f t="shared" si="115"/>
        <v>2012</v>
      </c>
    </row>
    <row r="2887" spans="1:7" x14ac:dyDescent="0.3">
      <c r="A2887" s="3" t="s">
        <v>14</v>
      </c>
      <c r="B2887" s="3" t="s">
        <v>17</v>
      </c>
      <c r="C2887" s="12">
        <v>41133</v>
      </c>
      <c r="D2887" s="13">
        <v>4000</v>
      </c>
      <c r="E2887" s="3">
        <v>2</v>
      </c>
      <c r="F2887" s="3">
        <f t="shared" si="114"/>
        <v>2000</v>
      </c>
      <c r="G2887" s="3">
        <f t="shared" si="115"/>
        <v>2012</v>
      </c>
    </row>
    <row r="2888" spans="1:7" x14ac:dyDescent="0.3">
      <c r="A2888" s="3" t="s">
        <v>14</v>
      </c>
      <c r="B2888" s="3" t="s">
        <v>17</v>
      </c>
      <c r="C2888" s="12">
        <v>41135</v>
      </c>
      <c r="D2888" s="13">
        <v>7000</v>
      </c>
      <c r="E2888" s="3">
        <v>5</v>
      </c>
      <c r="F2888" s="3">
        <f t="shared" si="114"/>
        <v>1400</v>
      </c>
      <c r="G2888" s="3">
        <f t="shared" si="115"/>
        <v>2012</v>
      </c>
    </row>
    <row r="2889" spans="1:7" x14ac:dyDescent="0.3">
      <c r="A2889" s="3" t="s">
        <v>14</v>
      </c>
      <c r="B2889" s="3" t="s">
        <v>17</v>
      </c>
      <c r="C2889" s="12">
        <v>41138</v>
      </c>
      <c r="D2889" s="13">
        <v>5200</v>
      </c>
      <c r="E2889" s="3">
        <v>3</v>
      </c>
      <c r="F2889" s="3">
        <f t="shared" si="114"/>
        <v>1733.3333333333333</v>
      </c>
      <c r="G2889" s="3">
        <f t="shared" si="115"/>
        <v>2012</v>
      </c>
    </row>
    <row r="2890" spans="1:7" x14ac:dyDescent="0.3">
      <c r="A2890" s="3" t="s">
        <v>14</v>
      </c>
      <c r="B2890" s="3" t="s">
        <v>17</v>
      </c>
      <c r="C2890" s="12">
        <v>41139</v>
      </c>
      <c r="D2890" s="13">
        <v>9800</v>
      </c>
      <c r="E2890" s="3">
        <v>5</v>
      </c>
      <c r="F2890" s="3">
        <f t="shared" si="114"/>
        <v>1960</v>
      </c>
      <c r="G2890" s="3">
        <f t="shared" si="115"/>
        <v>2012</v>
      </c>
    </row>
    <row r="2891" spans="1:7" x14ac:dyDescent="0.3">
      <c r="A2891" s="3" t="s">
        <v>14</v>
      </c>
      <c r="B2891" s="3" t="s">
        <v>17</v>
      </c>
      <c r="C2891" s="12">
        <v>41141</v>
      </c>
      <c r="D2891" s="13">
        <v>2700</v>
      </c>
      <c r="E2891" s="3">
        <v>2</v>
      </c>
      <c r="F2891" s="3">
        <f t="shared" si="114"/>
        <v>1350</v>
      </c>
      <c r="G2891" s="3">
        <f t="shared" si="115"/>
        <v>2012</v>
      </c>
    </row>
    <row r="2892" spans="1:7" x14ac:dyDescent="0.3">
      <c r="A2892" s="3" t="s">
        <v>14</v>
      </c>
      <c r="B2892" s="3" t="s">
        <v>17</v>
      </c>
      <c r="C2892" s="12">
        <v>41145</v>
      </c>
      <c r="D2892" s="13">
        <v>8000</v>
      </c>
      <c r="E2892" s="3">
        <v>3</v>
      </c>
      <c r="F2892" s="3">
        <f t="shared" si="114"/>
        <v>2666.6666666666665</v>
      </c>
      <c r="G2892" s="3">
        <f t="shared" si="115"/>
        <v>2012</v>
      </c>
    </row>
    <row r="2893" spans="1:7" x14ac:dyDescent="0.3">
      <c r="A2893" s="3" t="s">
        <v>14</v>
      </c>
      <c r="B2893" s="3" t="s">
        <v>17</v>
      </c>
      <c r="C2893" s="12">
        <v>41147</v>
      </c>
      <c r="D2893" s="13">
        <v>4500</v>
      </c>
      <c r="E2893" s="3">
        <v>2</v>
      </c>
      <c r="F2893" s="3">
        <f t="shared" si="114"/>
        <v>2250</v>
      </c>
      <c r="G2893" s="3">
        <f t="shared" si="115"/>
        <v>2012</v>
      </c>
    </row>
    <row r="2894" spans="1:7" x14ac:dyDescent="0.3">
      <c r="A2894" s="3" t="s">
        <v>14</v>
      </c>
      <c r="B2894" s="3" t="s">
        <v>17</v>
      </c>
      <c r="C2894" s="12">
        <v>41154</v>
      </c>
      <c r="D2894" s="13">
        <v>5000</v>
      </c>
      <c r="E2894" s="3">
        <v>3</v>
      </c>
      <c r="F2894" s="3">
        <f t="shared" si="114"/>
        <v>1666.6666666666667</v>
      </c>
      <c r="G2894" s="3">
        <f t="shared" si="115"/>
        <v>2012</v>
      </c>
    </row>
    <row r="2895" spans="1:7" x14ac:dyDescent="0.3">
      <c r="A2895" s="3" t="s">
        <v>14</v>
      </c>
      <c r="B2895" s="3" t="s">
        <v>17</v>
      </c>
      <c r="C2895" s="12">
        <v>41159</v>
      </c>
      <c r="D2895" s="13">
        <v>7000</v>
      </c>
      <c r="E2895" s="3">
        <v>3</v>
      </c>
      <c r="F2895" s="3">
        <f t="shared" si="114"/>
        <v>2333.3333333333335</v>
      </c>
      <c r="G2895" s="3">
        <f t="shared" si="115"/>
        <v>2012</v>
      </c>
    </row>
    <row r="2896" spans="1:7" x14ac:dyDescent="0.3">
      <c r="A2896" s="3" t="s">
        <v>14</v>
      </c>
      <c r="B2896" s="3" t="s">
        <v>17</v>
      </c>
      <c r="C2896" s="12">
        <v>41161</v>
      </c>
      <c r="D2896" s="13">
        <v>4500</v>
      </c>
      <c r="E2896" s="3">
        <v>3</v>
      </c>
      <c r="F2896" s="3">
        <f t="shared" si="114"/>
        <v>1500</v>
      </c>
      <c r="G2896" s="3">
        <f t="shared" si="115"/>
        <v>2012</v>
      </c>
    </row>
    <row r="2897" spans="1:7" x14ac:dyDescent="0.3">
      <c r="A2897" s="3" t="s">
        <v>14</v>
      </c>
      <c r="B2897" s="3" t="s">
        <v>17</v>
      </c>
      <c r="C2897" s="12">
        <v>41166</v>
      </c>
      <c r="D2897" s="13">
        <v>6500</v>
      </c>
      <c r="E2897" s="3">
        <v>4</v>
      </c>
      <c r="F2897" s="3">
        <f t="shared" si="114"/>
        <v>1625</v>
      </c>
      <c r="G2897" s="3">
        <f t="shared" si="115"/>
        <v>2012</v>
      </c>
    </row>
    <row r="2898" spans="1:7" x14ac:dyDescent="0.3">
      <c r="A2898" s="3" t="s">
        <v>14</v>
      </c>
      <c r="B2898" s="3" t="s">
        <v>17</v>
      </c>
      <c r="C2898" s="12">
        <v>41168</v>
      </c>
      <c r="D2898" s="13">
        <v>4000</v>
      </c>
      <c r="E2898" s="3">
        <v>2</v>
      </c>
      <c r="F2898" s="3">
        <f t="shared" si="114"/>
        <v>2000</v>
      </c>
      <c r="G2898" s="3">
        <f t="shared" si="115"/>
        <v>2012</v>
      </c>
    </row>
    <row r="2899" spans="1:7" x14ac:dyDescent="0.3">
      <c r="A2899" s="3" t="s">
        <v>14</v>
      </c>
      <c r="B2899" s="3" t="s">
        <v>17</v>
      </c>
      <c r="C2899" s="12">
        <v>41169</v>
      </c>
      <c r="D2899" s="13">
        <v>1500</v>
      </c>
      <c r="E2899" s="3">
        <v>1</v>
      </c>
      <c r="F2899" s="3">
        <f t="shared" si="114"/>
        <v>1500</v>
      </c>
      <c r="G2899" s="3">
        <f t="shared" si="115"/>
        <v>2012</v>
      </c>
    </row>
    <row r="2900" spans="1:7" x14ac:dyDescent="0.3">
      <c r="A2900" s="3" t="s">
        <v>14</v>
      </c>
      <c r="B2900" s="3" t="s">
        <v>17</v>
      </c>
      <c r="C2900" s="12">
        <v>41170</v>
      </c>
      <c r="D2900" s="13">
        <v>6000</v>
      </c>
      <c r="E2900" s="3">
        <v>4</v>
      </c>
      <c r="F2900" s="3">
        <f t="shared" si="114"/>
        <v>1500</v>
      </c>
      <c r="G2900" s="3">
        <f t="shared" si="115"/>
        <v>2012</v>
      </c>
    </row>
    <row r="2901" spans="1:7" x14ac:dyDescent="0.3">
      <c r="A2901" s="3" t="s">
        <v>14</v>
      </c>
      <c r="B2901" s="3" t="s">
        <v>17</v>
      </c>
      <c r="C2901" s="12">
        <v>41173</v>
      </c>
      <c r="D2901" s="13">
        <v>10700</v>
      </c>
      <c r="E2901" s="3">
        <v>5</v>
      </c>
      <c r="F2901" s="3">
        <f t="shared" si="114"/>
        <v>2140</v>
      </c>
      <c r="G2901" s="3">
        <f t="shared" si="115"/>
        <v>2012</v>
      </c>
    </row>
    <row r="2902" spans="1:7" x14ac:dyDescent="0.3">
      <c r="A2902" s="3" t="s">
        <v>14</v>
      </c>
      <c r="B2902" s="3" t="s">
        <v>17</v>
      </c>
      <c r="C2902" s="12">
        <v>41174</v>
      </c>
      <c r="D2902" s="13">
        <v>14500</v>
      </c>
      <c r="E2902" s="3">
        <v>7</v>
      </c>
      <c r="F2902" s="3">
        <f t="shared" si="114"/>
        <v>2071.4285714285716</v>
      </c>
      <c r="G2902" s="3">
        <f t="shared" si="115"/>
        <v>2012</v>
      </c>
    </row>
    <row r="2903" spans="1:7" x14ac:dyDescent="0.3">
      <c r="A2903" s="3" t="s">
        <v>14</v>
      </c>
      <c r="B2903" s="3" t="s">
        <v>17</v>
      </c>
      <c r="C2903" s="12">
        <v>41177</v>
      </c>
      <c r="D2903" s="13">
        <v>3500</v>
      </c>
      <c r="E2903" s="3">
        <v>2</v>
      </c>
      <c r="F2903" s="3">
        <f t="shared" si="114"/>
        <v>1750</v>
      </c>
      <c r="G2903" s="3">
        <f t="shared" si="115"/>
        <v>2012</v>
      </c>
    </row>
    <row r="2904" spans="1:7" x14ac:dyDescent="0.3">
      <c r="A2904" s="3" t="s">
        <v>14</v>
      </c>
      <c r="B2904" s="3" t="s">
        <v>17</v>
      </c>
      <c r="C2904" s="12">
        <v>41181</v>
      </c>
      <c r="D2904" s="13">
        <v>3900</v>
      </c>
      <c r="E2904" s="3">
        <v>3</v>
      </c>
      <c r="F2904" s="3">
        <f t="shared" si="114"/>
        <v>1300</v>
      </c>
      <c r="G2904" s="3">
        <f t="shared" si="115"/>
        <v>2012</v>
      </c>
    </row>
    <row r="2905" spans="1:7" x14ac:dyDescent="0.3">
      <c r="A2905" s="3" t="s">
        <v>14</v>
      </c>
      <c r="B2905" s="3" t="s">
        <v>17</v>
      </c>
      <c r="C2905" s="12">
        <v>41184</v>
      </c>
      <c r="D2905" s="13">
        <v>9500</v>
      </c>
      <c r="E2905" s="3">
        <v>5</v>
      </c>
      <c r="F2905" s="3">
        <f t="shared" si="114"/>
        <v>1900</v>
      </c>
      <c r="G2905" s="3">
        <f t="shared" si="115"/>
        <v>2012</v>
      </c>
    </row>
    <row r="2906" spans="1:7" x14ac:dyDescent="0.3">
      <c r="A2906" s="3" t="s">
        <v>14</v>
      </c>
      <c r="B2906" s="3" t="s">
        <v>17</v>
      </c>
      <c r="C2906" s="12">
        <v>41187</v>
      </c>
      <c r="D2906" s="13">
        <v>6000</v>
      </c>
      <c r="E2906" s="3">
        <v>4</v>
      </c>
      <c r="F2906" s="3">
        <f t="shared" si="114"/>
        <v>1500</v>
      </c>
      <c r="G2906" s="3">
        <f t="shared" si="115"/>
        <v>2012</v>
      </c>
    </row>
    <row r="2907" spans="1:7" x14ac:dyDescent="0.3">
      <c r="A2907" s="3" t="s">
        <v>14</v>
      </c>
      <c r="B2907" s="3" t="s">
        <v>17</v>
      </c>
      <c r="C2907" s="12">
        <v>41189</v>
      </c>
      <c r="D2907" s="13">
        <v>5520</v>
      </c>
      <c r="E2907" s="3">
        <v>4</v>
      </c>
      <c r="F2907" s="3">
        <f t="shared" si="114"/>
        <v>1380</v>
      </c>
      <c r="G2907" s="3">
        <f t="shared" si="115"/>
        <v>2012</v>
      </c>
    </row>
    <row r="2908" spans="1:7" x14ac:dyDescent="0.3">
      <c r="A2908" s="3" t="s">
        <v>14</v>
      </c>
      <c r="B2908" s="3" t="s">
        <v>17</v>
      </c>
      <c r="C2908" s="12">
        <v>41191</v>
      </c>
      <c r="D2908" s="13">
        <v>24700</v>
      </c>
      <c r="E2908" s="3">
        <v>12</v>
      </c>
      <c r="F2908" s="3">
        <f t="shared" si="114"/>
        <v>2058.3333333333335</v>
      </c>
      <c r="G2908" s="3">
        <f t="shared" si="115"/>
        <v>2012</v>
      </c>
    </row>
    <row r="2909" spans="1:7" x14ac:dyDescent="0.3">
      <c r="A2909" s="3" t="s">
        <v>14</v>
      </c>
      <c r="B2909" s="3" t="s">
        <v>17</v>
      </c>
      <c r="C2909" s="12">
        <v>41194</v>
      </c>
      <c r="D2909" s="13">
        <v>5000</v>
      </c>
      <c r="E2909" s="3">
        <v>3</v>
      </c>
      <c r="F2909" s="3">
        <f t="shared" si="114"/>
        <v>1666.6666666666667</v>
      </c>
      <c r="G2909" s="3">
        <f t="shared" si="115"/>
        <v>2012</v>
      </c>
    </row>
    <row r="2910" spans="1:7" x14ac:dyDescent="0.3">
      <c r="A2910" s="3" t="s">
        <v>14</v>
      </c>
      <c r="B2910" s="3" t="s">
        <v>17</v>
      </c>
      <c r="C2910" s="12">
        <v>41196</v>
      </c>
      <c r="D2910" s="13">
        <v>16500</v>
      </c>
      <c r="E2910" s="3">
        <v>7</v>
      </c>
      <c r="F2910" s="3">
        <f t="shared" si="114"/>
        <v>2357.1428571428573</v>
      </c>
      <c r="G2910" s="3">
        <f t="shared" si="115"/>
        <v>2012</v>
      </c>
    </row>
    <row r="2911" spans="1:7" x14ac:dyDescent="0.3">
      <c r="A2911" s="3" t="s">
        <v>14</v>
      </c>
      <c r="B2911" s="3" t="s">
        <v>17</v>
      </c>
      <c r="C2911" s="12">
        <v>41198</v>
      </c>
      <c r="D2911" s="13">
        <v>15000</v>
      </c>
      <c r="E2911" s="3">
        <v>7</v>
      </c>
      <c r="F2911" s="3">
        <f t="shared" si="114"/>
        <v>2142.8571428571427</v>
      </c>
      <c r="G2911" s="3">
        <f t="shared" si="115"/>
        <v>2012</v>
      </c>
    </row>
    <row r="2912" spans="1:7" x14ac:dyDescent="0.3">
      <c r="A2912" s="3" t="s">
        <v>14</v>
      </c>
      <c r="B2912" s="3" t="s">
        <v>17</v>
      </c>
      <c r="C2912" s="12">
        <v>41201</v>
      </c>
      <c r="D2912" s="13">
        <v>9500</v>
      </c>
      <c r="E2912" s="3">
        <v>4</v>
      </c>
      <c r="F2912" s="3">
        <f t="shared" si="114"/>
        <v>2375</v>
      </c>
      <c r="G2912" s="3">
        <f t="shared" si="115"/>
        <v>2012</v>
      </c>
    </row>
    <row r="2913" spans="1:7" x14ac:dyDescent="0.3">
      <c r="A2913" s="3" t="s">
        <v>14</v>
      </c>
      <c r="B2913" s="3" t="s">
        <v>17</v>
      </c>
      <c r="C2913" s="12">
        <v>41202</v>
      </c>
      <c r="D2913" s="13">
        <v>1100</v>
      </c>
      <c r="E2913" s="3">
        <v>2</v>
      </c>
      <c r="F2913" s="3">
        <f t="shared" si="114"/>
        <v>550</v>
      </c>
      <c r="G2913" s="3">
        <f t="shared" si="115"/>
        <v>2012</v>
      </c>
    </row>
    <row r="2914" spans="1:7" x14ac:dyDescent="0.3">
      <c r="A2914" s="3" t="s">
        <v>14</v>
      </c>
      <c r="B2914" s="3" t="s">
        <v>17</v>
      </c>
      <c r="C2914" s="12">
        <v>41204</v>
      </c>
      <c r="D2914" s="13">
        <v>9200</v>
      </c>
      <c r="E2914" s="3">
        <v>4</v>
      </c>
      <c r="F2914" s="3">
        <f t="shared" si="114"/>
        <v>2300</v>
      </c>
      <c r="G2914" s="3">
        <f t="shared" si="115"/>
        <v>2012</v>
      </c>
    </row>
    <row r="2915" spans="1:7" x14ac:dyDescent="0.3">
      <c r="A2915" s="3" t="s">
        <v>14</v>
      </c>
      <c r="B2915" s="3" t="s">
        <v>17</v>
      </c>
      <c r="C2915" s="12">
        <v>41208</v>
      </c>
      <c r="D2915" s="13">
        <v>6500</v>
      </c>
      <c r="E2915" s="3">
        <v>3</v>
      </c>
      <c r="F2915" s="3">
        <f t="shared" si="114"/>
        <v>2166.6666666666665</v>
      </c>
      <c r="G2915" s="3">
        <f t="shared" si="115"/>
        <v>2012</v>
      </c>
    </row>
    <row r="2916" spans="1:7" x14ac:dyDescent="0.3">
      <c r="A2916" s="3" t="s">
        <v>14</v>
      </c>
      <c r="B2916" s="3" t="s">
        <v>17</v>
      </c>
      <c r="C2916" s="12">
        <v>41209</v>
      </c>
      <c r="D2916" s="13">
        <v>2400</v>
      </c>
      <c r="E2916" s="3">
        <v>2</v>
      </c>
      <c r="F2916" s="3">
        <f t="shared" si="114"/>
        <v>1200</v>
      </c>
      <c r="G2916" s="3">
        <f t="shared" si="115"/>
        <v>2012</v>
      </c>
    </row>
    <row r="2917" spans="1:7" x14ac:dyDescent="0.3">
      <c r="A2917" s="3" t="s">
        <v>14</v>
      </c>
      <c r="B2917" s="3" t="s">
        <v>17</v>
      </c>
      <c r="C2917" s="12">
        <v>41212</v>
      </c>
      <c r="D2917" s="13">
        <v>2800</v>
      </c>
      <c r="E2917" s="3">
        <v>2</v>
      </c>
      <c r="F2917" s="3">
        <f t="shared" si="114"/>
        <v>1400</v>
      </c>
      <c r="G2917" s="3">
        <f t="shared" si="115"/>
        <v>2012</v>
      </c>
    </row>
    <row r="2918" spans="1:7" x14ac:dyDescent="0.3">
      <c r="A2918" s="3" t="s">
        <v>14</v>
      </c>
      <c r="B2918" s="3" t="s">
        <v>17</v>
      </c>
      <c r="C2918" s="12">
        <v>41215</v>
      </c>
      <c r="D2918" s="13">
        <v>6000</v>
      </c>
      <c r="E2918" s="3">
        <v>3</v>
      </c>
      <c r="F2918" s="3">
        <f t="shared" si="114"/>
        <v>2000</v>
      </c>
      <c r="G2918" s="3">
        <f t="shared" si="115"/>
        <v>2012</v>
      </c>
    </row>
    <row r="2919" spans="1:7" x14ac:dyDescent="0.3">
      <c r="A2919" s="3" t="s">
        <v>14</v>
      </c>
      <c r="B2919" s="3" t="s">
        <v>17</v>
      </c>
      <c r="C2919" s="12">
        <v>41216</v>
      </c>
      <c r="D2919" s="13">
        <v>6500</v>
      </c>
      <c r="E2919" s="3">
        <v>3</v>
      </c>
      <c r="F2919" s="3">
        <f t="shared" si="114"/>
        <v>2166.6666666666665</v>
      </c>
      <c r="G2919" s="3">
        <f t="shared" si="115"/>
        <v>2012</v>
      </c>
    </row>
    <row r="2920" spans="1:7" x14ac:dyDescent="0.3">
      <c r="A2920" s="3" t="s">
        <v>14</v>
      </c>
      <c r="B2920" s="3" t="s">
        <v>17</v>
      </c>
      <c r="C2920" s="12">
        <v>41218</v>
      </c>
      <c r="D2920" s="13">
        <v>4500</v>
      </c>
      <c r="E2920" s="3">
        <v>2</v>
      </c>
      <c r="F2920" s="3">
        <f t="shared" si="114"/>
        <v>2250</v>
      </c>
      <c r="G2920" s="3">
        <f t="shared" si="115"/>
        <v>2012</v>
      </c>
    </row>
    <row r="2921" spans="1:7" x14ac:dyDescent="0.3">
      <c r="A2921" s="3" t="s">
        <v>14</v>
      </c>
      <c r="B2921" s="3" t="s">
        <v>17</v>
      </c>
      <c r="C2921" s="12">
        <v>41222</v>
      </c>
      <c r="D2921" s="13">
        <v>9000</v>
      </c>
      <c r="E2921" s="3">
        <v>4</v>
      </c>
      <c r="F2921" s="3">
        <f t="shared" si="114"/>
        <v>2250</v>
      </c>
      <c r="G2921" s="3">
        <f t="shared" si="115"/>
        <v>2012</v>
      </c>
    </row>
    <row r="2922" spans="1:7" x14ac:dyDescent="0.3">
      <c r="A2922" s="3" t="s">
        <v>14</v>
      </c>
      <c r="B2922" s="3" t="s">
        <v>17</v>
      </c>
      <c r="C2922" s="12">
        <v>41225</v>
      </c>
      <c r="D2922" s="13">
        <v>6800</v>
      </c>
      <c r="E2922" s="3">
        <v>4</v>
      </c>
      <c r="F2922" s="3">
        <f t="shared" si="114"/>
        <v>1700</v>
      </c>
      <c r="G2922" s="3">
        <f t="shared" si="115"/>
        <v>2012</v>
      </c>
    </row>
    <row r="2923" spans="1:7" x14ac:dyDescent="0.3">
      <c r="A2923" s="3" t="s">
        <v>14</v>
      </c>
      <c r="B2923" s="3" t="s">
        <v>17</v>
      </c>
      <c r="C2923" s="12">
        <v>41229</v>
      </c>
      <c r="D2923" s="13">
        <v>7050</v>
      </c>
      <c r="E2923" s="3">
        <v>5</v>
      </c>
      <c r="F2923" s="3">
        <f t="shared" si="114"/>
        <v>1410</v>
      </c>
      <c r="G2923" s="3">
        <f t="shared" si="115"/>
        <v>2012</v>
      </c>
    </row>
    <row r="2924" spans="1:7" x14ac:dyDescent="0.3">
      <c r="A2924" s="3" t="s">
        <v>14</v>
      </c>
      <c r="B2924" s="3" t="s">
        <v>17</v>
      </c>
      <c r="C2924" s="12">
        <v>41231</v>
      </c>
      <c r="D2924" s="13">
        <v>8300</v>
      </c>
      <c r="E2924" s="3">
        <v>5</v>
      </c>
      <c r="F2924" s="3">
        <f t="shared" si="114"/>
        <v>1660</v>
      </c>
      <c r="G2924" s="3">
        <f t="shared" si="115"/>
        <v>2012</v>
      </c>
    </row>
    <row r="2925" spans="1:7" x14ac:dyDescent="0.3">
      <c r="A2925" s="3" t="s">
        <v>14</v>
      </c>
      <c r="B2925" s="3" t="s">
        <v>17</v>
      </c>
      <c r="C2925" s="12">
        <v>41233</v>
      </c>
      <c r="D2925" s="13">
        <v>8000</v>
      </c>
      <c r="E2925" s="3">
        <v>4</v>
      </c>
      <c r="F2925" s="3">
        <f t="shared" si="114"/>
        <v>2000</v>
      </c>
      <c r="G2925" s="3">
        <f t="shared" si="115"/>
        <v>2012</v>
      </c>
    </row>
    <row r="2926" spans="1:7" x14ac:dyDescent="0.3">
      <c r="A2926" s="3" t="s">
        <v>14</v>
      </c>
      <c r="B2926" s="3" t="s">
        <v>17</v>
      </c>
      <c r="C2926" s="12">
        <v>41236</v>
      </c>
      <c r="D2926" s="13">
        <v>1000</v>
      </c>
      <c r="E2926" s="3">
        <v>1</v>
      </c>
      <c r="F2926" s="3">
        <f t="shared" si="114"/>
        <v>1000</v>
      </c>
      <c r="G2926" s="3">
        <f t="shared" si="115"/>
        <v>2012</v>
      </c>
    </row>
    <row r="2927" spans="1:7" x14ac:dyDescent="0.3">
      <c r="A2927" s="3" t="s">
        <v>14</v>
      </c>
      <c r="B2927" s="3" t="s">
        <v>17</v>
      </c>
      <c r="C2927" s="12">
        <v>41237</v>
      </c>
      <c r="D2927" s="13">
        <v>6000</v>
      </c>
      <c r="E2927" s="3">
        <v>4</v>
      </c>
      <c r="F2927" s="3">
        <f t="shared" si="114"/>
        <v>1500</v>
      </c>
      <c r="G2927" s="3">
        <f t="shared" si="115"/>
        <v>2012</v>
      </c>
    </row>
    <row r="2928" spans="1:7" x14ac:dyDescent="0.3">
      <c r="A2928" s="3" t="s">
        <v>14</v>
      </c>
      <c r="B2928" s="3" t="s">
        <v>17</v>
      </c>
      <c r="C2928" s="12">
        <v>41238</v>
      </c>
      <c r="D2928" s="13">
        <v>1000</v>
      </c>
      <c r="E2928" s="3">
        <v>1</v>
      </c>
      <c r="F2928" s="3">
        <f t="shared" si="114"/>
        <v>1000</v>
      </c>
      <c r="G2928" s="3">
        <f t="shared" si="115"/>
        <v>2012</v>
      </c>
    </row>
    <row r="2929" spans="1:7" x14ac:dyDescent="0.3">
      <c r="A2929" s="3" t="s">
        <v>14</v>
      </c>
      <c r="B2929" s="3" t="s">
        <v>17</v>
      </c>
      <c r="C2929" s="12">
        <v>41239</v>
      </c>
      <c r="D2929" s="13">
        <v>7000</v>
      </c>
      <c r="E2929" s="3">
        <v>4</v>
      </c>
      <c r="F2929" s="3">
        <f t="shared" si="114"/>
        <v>1750</v>
      </c>
      <c r="G2929" s="3">
        <f t="shared" si="115"/>
        <v>2012</v>
      </c>
    </row>
    <row r="2930" spans="1:7" x14ac:dyDescent="0.3">
      <c r="A2930" s="3" t="s">
        <v>14</v>
      </c>
      <c r="B2930" s="3" t="s">
        <v>17</v>
      </c>
      <c r="C2930" s="12">
        <v>41240</v>
      </c>
      <c r="D2930" s="13">
        <v>2500</v>
      </c>
      <c r="E2930" s="3">
        <v>3</v>
      </c>
      <c r="F2930" s="3">
        <f t="shared" si="114"/>
        <v>833.33333333333337</v>
      </c>
      <c r="G2930" s="3">
        <f t="shared" si="115"/>
        <v>2012</v>
      </c>
    </row>
    <row r="2931" spans="1:7" x14ac:dyDescent="0.3">
      <c r="A2931" s="3" t="s">
        <v>14</v>
      </c>
      <c r="B2931" s="3" t="s">
        <v>17</v>
      </c>
      <c r="C2931" s="12">
        <v>41250</v>
      </c>
      <c r="D2931" s="13">
        <v>10500</v>
      </c>
      <c r="E2931" s="3">
        <v>5</v>
      </c>
      <c r="F2931" s="3">
        <f t="shared" si="114"/>
        <v>2100</v>
      </c>
      <c r="G2931" s="3">
        <f t="shared" si="115"/>
        <v>2012</v>
      </c>
    </row>
    <row r="2932" spans="1:7" x14ac:dyDescent="0.3">
      <c r="A2932" s="3" t="s">
        <v>14</v>
      </c>
      <c r="B2932" s="3" t="s">
        <v>17</v>
      </c>
      <c r="C2932" s="12">
        <v>41257</v>
      </c>
      <c r="D2932" s="13">
        <v>15600</v>
      </c>
      <c r="E2932" s="3">
        <v>11</v>
      </c>
      <c r="F2932" s="3">
        <f t="shared" si="114"/>
        <v>1418.1818181818182</v>
      </c>
      <c r="G2932" s="3">
        <f t="shared" si="115"/>
        <v>2012</v>
      </c>
    </row>
    <row r="2933" spans="1:7" x14ac:dyDescent="0.3">
      <c r="A2933" s="3" t="s">
        <v>14</v>
      </c>
      <c r="B2933" s="3" t="s">
        <v>17</v>
      </c>
      <c r="C2933" s="12">
        <v>41261</v>
      </c>
      <c r="D2933" s="13">
        <v>7300</v>
      </c>
      <c r="E2933" s="3">
        <v>5</v>
      </c>
      <c r="F2933" s="3">
        <f t="shared" si="114"/>
        <v>1460</v>
      </c>
      <c r="G2933" s="3">
        <f t="shared" si="115"/>
        <v>2012</v>
      </c>
    </row>
    <row r="2934" spans="1:7" x14ac:dyDescent="0.3">
      <c r="A2934" s="3" t="s">
        <v>14</v>
      </c>
      <c r="B2934" s="3" t="s">
        <v>17</v>
      </c>
      <c r="C2934" s="12">
        <v>41265</v>
      </c>
      <c r="D2934" s="13">
        <v>7000</v>
      </c>
      <c r="E2934" s="3">
        <v>5</v>
      </c>
      <c r="F2934" s="3">
        <f t="shared" si="114"/>
        <v>1400</v>
      </c>
      <c r="G2934" s="3">
        <f t="shared" si="115"/>
        <v>2012</v>
      </c>
    </row>
    <row r="2935" spans="1:7" x14ac:dyDescent="0.3">
      <c r="A2935" s="3" t="s">
        <v>14</v>
      </c>
      <c r="B2935" s="3" t="s">
        <v>17</v>
      </c>
      <c r="C2935" s="12">
        <v>41267</v>
      </c>
      <c r="D2935" s="13">
        <v>19850</v>
      </c>
      <c r="E2935" s="3">
        <v>10</v>
      </c>
      <c r="F2935" s="3">
        <f t="shared" si="114"/>
        <v>1985</v>
      </c>
      <c r="G2935" s="3">
        <f t="shared" si="115"/>
        <v>2012</v>
      </c>
    </row>
    <row r="2936" spans="1:7" x14ac:dyDescent="0.3">
      <c r="A2936" s="3" t="s">
        <v>14</v>
      </c>
      <c r="B2936" s="3" t="s">
        <v>17</v>
      </c>
      <c r="C2936" s="12">
        <v>41264</v>
      </c>
      <c r="D2936" s="13">
        <v>8950</v>
      </c>
      <c r="E2936" s="3">
        <v>6</v>
      </c>
      <c r="F2936" s="3">
        <f t="shared" si="114"/>
        <v>1491.6666666666667</v>
      </c>
      <c r="G2936" s="3">
        <f t="shared" si="115"/>
        <v>2012</v>
      </c>
    </row>
    <row r="2937" spans="1:7" x14ac:dyDescent="0.3">
      <c r="A2937" s="3" t="s">
        <v>14</v>
      </c>
      <c r="B2937" s="3" t="s">
        <v>17</v>
      </c>
      <c r="C2937" s="12">
        <v>41272</v>
      </c>
      <c r="D2937" s="13">
        <v>15900</v>
      </c>
      <c r="E2937" s="3">
        <v>10</v>
      </c>
      <c r="F2937" s="3">
        <f t="shared" si="114"/>
        <v>1590</v>
      </c>
      <c r="G2937" s="3">
        <f t="shared" si="115"/>
        <v>2012</v>
      </c>
    </row>
    <row r="2938" spans="1:7" x14ac:dyDescent="0.3">
      <c r="A2938" s="3" t="s">
        <v>14</v>
      </c>
      <c r="B2938" s="3" t="s">
        <v>17</v>
      </c>
      <c r="C2938" s="12">
        <v>41245</v>
      </c>
      <c r="D2938" s="13">
        <v>3500</v>
      </c>
      <c r="E2938" s="3">
        <v>2</v>
      </c>
      <c r="F2938" s="3">
        <f t="shared" si="114"/>
        <v>1750</v>
      </c>
      <c r="G2938" s="3">
        <f t="shared" si="115"/>
        <v>2012</v>
      </c>
    </row>
    <row r="2939" spans="1:7" x14ac:dyDescent="0.3">
      <c r="A2939" s="3" t="s">
        <v>14</v>
      </c>
      <c r="B2939" s="3" t="s">
        <v>17</v>
      </c>
      <c r="C2939" s="12">
        <v>41252</v>
      </c>
      <c r="D2939" s="13">
        <v>5000</v>
      </c>
      <c r="E2939" s="3">
        <v>3</v>
      </c>
      <c r="F2939" s="3">
        <f t="shared" si="114"/>
        <v>1666.6666666666667</v>
      </c>
      <c r="G2939" s="3">
        <f t="shared" si="115"/>
        <v>2012</v>
      </c>
    </row>
    <row r="2940" spans="1:7" x14ac:dyDescent="0.3">
      <c r="A2940" s="3" t="s">
        <v>14</v>
      </c>
      <c r="B2940" s="3" t="s">
        <v>17</v>
      </c>
      <c r="C2940" s="12">
        <v>41246</v>
      </c>
      <c r="D2940" s="13">
        <v>5000</v>
      </c>
      <c r="E2940" s="3">
        <v>2</v>
      </c>
      <c r="F2940" s="3">
        <f t="shared" si="114"/>
        <v>2500</v>
      </c>
      <c r="G2940" s="3">
        <f t="shared" si="115"/>
        <v>2012</v>
      </c>
    </row>
    <row r="2941" spans="1:7" x14ac:dyDescent="0.3">
      <c r="A2941" s="3" t="s">
        <v>14</v>
      </c>
      <c r="B2941" s="3" t="s">
        <v>17</v>
      </c>
      <c r="C2941" s="12">
        <v>41292</v>
      </c>
      <c r="D2941" s="13">
        <v>9050</v>
      </c>
      <c r="E2941" s="3">
        <v>4</v>
      </c>
      <c r="F2941" s="3">
        <f t="shared" si="114"/>
        <v>2262.5</v>
      </c>
      <c r="G2941" s="3">
        <f t="shared" si="115"/>
        <v>2013</v>
      </c>
    </row>
    <row r="2942" spans="1:7" x14ac:dyDescent="0.3">
      <c r="A2942" s="3" t="s">
        <v>14</v>
      </c>
      <c r="B2942" s="3" t="s">
        <v>17</v>
      </c>
      <c r="C2942" s="12">
        <v>41286</v>
      </c>
      <c r="D2942" s="13">
        <v>5500</v>
      </c>
      <c r="E2942" s="3">
        <v>2</v>
      </c>
      <c r="F2942" s="3">
        <f t="shared" si="114"/>
        <v>2750</v>
      </c>
      <c r="G2942" s="3">
        <f t="shared" si="115"/>
        <v>2013</v>
      </c>
    </row>
    <row r="2943" spans="1:7" x14ac:dyDescent="0.3">
      <c r="A2943" s="3" t="s">
        <v>14</v>
      </c>
      <c r="B2943" s="3" t="s">
        <v>17</v>
      </c>
      <c r="C2943" s="12">
        <v>41296</v>
      </c>
      <c r="D2943" s="13">
        <v>7000</v>
      </c>
      <c r="E2943" s="3">
        <v>3</v>
      </c>
      <c r="F2943" s="3">
        <f t="shared" si="114"/>
        <v>2333.3333333333335</v>
      </c>
      <c r="G2943" s="3">
        <f t="shared" si="115"/>
        <v>2013</v>
      </c>
    </row>
    <row r="2944" spans="1:7" x14ac:dyDescent="0.3">
      <c r="A2944" s="3" t="s">
        <v>14</v>
      </c>
      <c r="B2944" s="3" t="s">
        <v>17</v>
      </c>
      <c r="C2944" s="12">
        <v>41299</v>
      </c>
      <c r="D2944" s="13">
        <v>5800</v>
      </c>
      <c r="E2944" s="3">
        <v>3</v>
      </c>
      <c r="F2944" s="3">
        <f t="shared" si="114"/>
        <v>1933.3333333333333</v>
      </c>
      <c r="G2944" s="3">
        <f t="shared" si="115"/>
        <v>2013</v>
      </c>
    </row>
    <row r="2945" spans="1:7" x14ac:dyDescent="0.3">
      <c r="A2945" s="3" t="s">
        <v>14</v>
      </c>
      <c r="B2945" s="3" t="s">
        <v>17</v>
      </c>
      <c r="C2945" s="12">
        <v>41288</v>
      </c>
      <c r="D2945" s="13">
        <v>4500</v>
      </c>
      <c r="E2945" s="3">
        <v>3</v>
      </c>
      <c r="F2945" s="3">
        <f t="shared" si="114"/>
        <v>1500</v>
      </c>
      <c r="G2945" s="3">
        <f t="shared" si="115"/>
        <v>2013</v>
      </c>
    </row>
    <row r="2946" spans="1:7" x14ac:dyDescent="0.3">
      <c r="A2946" s="3" t="s">
        <v>14</v>
      </c>
      <c r="B2946" s="3" t="s">
        <v>17</v>
      </c>
      <c r="C2946" s="12">
        <v>41279</v>
      </c>
      <c r="D2946" s="13">
        <v>2400</v>
      </c>
      <c r="E2946" s="3">
        <v>1</v>
      </c>
      <c r="F2946" s="3">
        <f t="shared" ref="F2946:F3009" si="116">D2946/E2946</f>
        <v>2400</v>
      </c>
      <c r="G2946" s="3">
        <f t="shared" si="115"/>
        <v>2013</v>
      </c>
    </row>
    <row r="2947" spans="1:7" x14ac:dyDescent="0.3">
      <c r="A2947" s="3" t="s">
        <v>14</v>
      </c>
      <c r="B2947" s="3" t="s">
        <v>17</v>
      </c>
      <c r="C2947" s="12">
        <v>41301</v>
      </c>
      <c r="D2947" s="13">
        <v>700</v>
      </c>
      <c r="E2947" s="3">
        <v>1</v>
      </c>
      <c r="F2947" s="3">
        <f t="shared" si="116"/>
        <v>700</v>
      </c>
      <c r="G2947" s="3">
        <f t="shared" ref="G2947:G3010" si="117">YEAR(C2947)</f>
        <v>2013</v>
      </c>
    </row>
    <row r="2948" spans="1:7" x14ac:dyDescent="0.3">
      <c r="A2948" s="3" t="s">
        <v>14</v>
      </c>
      <c r="B2948" s="3" t="s">
        <v>17</v>
      </c>
      <c r="C2948" s="12">
        <v>41303</v>
      </c>
      <c r="D2948" s="13">
        <v>8000</v>
      </c>
      <c r="E2948" s="3">
        <v>2</v>
      </c>
      <c r="F2948" s="3">
        <f t="shared" si="116"/>
        <v>4000</v>
      </c>
      <c r="G2948" s="3">
        <f t="shared" si="117"/>
        <v>2013</v>
      </c>
    </row>
    <row r="2949" spans="1:7" x14ac:dyDescent="0.3">
      <c r="A2949" s="3" t="s">
        <v>14</v>
      </c>
      <c r="B2949" s="3" t="s">
        <v>17</v>
      </c>
      <c r="C2949" s="12">
        <v>41285</v>
      </c>
      <c r="D2949" s="13">
        <v>6000</v>
      </c>
      <c r="E2949" s="3">
        <v>3</v>
      </c>
      <c r="F2949" s="3">
        <f t="shared" si="116"/>
        <v>2000</v>
      </c>
      <c r="G2949" s="3">
        <f t="shared" si="117"/>
        <v>2013</v>
      </c>
    </row>
    <row r="2950" spans="1:7" x14ac:dyDescent="0.3">
      <c r="A2950" s="3" t="s">
        <v>14</v>
      </c>
      <c r="B2950" s="3" t="s">
        <v>17</v>
      </c>
      <c r="C2950" s="12">
        <v>41294</v>
      </c>
      <c r="D2950" s="13">
        <v>11050</v>
      </c>
      <c r="E2950" s="3">
        <v>7</v>
      </c>
      <c r="F2950" s="3">
        <f t="shared" si="116"/>
        <v>1578.5714285714287</v>
      </c>
      <c r="G2950" s="3">
        <f t="shared" si="117"/>
        <v>2013</v>
      </c>
    </row>
    <row r="2951" spans="1:7" x14ac:dyDescent="0.3">
      <c r="A2951" s="3" t="s">
        <v>14</v>
      </c>
      <c r="B2951" s="3" t="s">
        <v>18</v>
      </c>
      <c r="C2951" s="12">
        <v>40879</v>
      </c>
      <c r="D2951" s="13">
        <v>18000</v>
      </c>
      <c r="E2951" s="3">
        <v>5</v>
      </c>
      <c r="F2951" s="3">
        <f t="shared" si="116"/>
        <v>3600</v>
      </c>
      <c r="G2951" s="3">
        <f t="shared" si="117"/>
        <v>2011</v>
      </c>
    </row>
    <row r="2952" spans="1:7" x14ac:dyDescent="0.3">
      <c r="A2952" s="3" t="s">
        <v>14</v>
      </c>
      <c r="B2952" s="3" t="s">
        <v>18</v>
      </c>
      <c r="C2952" s="12">
        <v>40880</v>
      </c>
      <c r="D2952" s="13">
        <v>6000</v>
      </c>
      <c r="E2952" s="3">
        <v>1</v>
      </c>
      <c r="F2952" s="3">
        <f t="shared" si="116"/>
        <v>6000</v>
      </c>
      <c r="G2952" s="3">
        <f t="shared" si="117"/>
        <v>2011</v>
      </c>
    </row>
    <row r="2953" spans="1:7" x14ac:dyDescent="0.3">
      <c r="A2953" s="3" t="s">
        <v>14</v>
      </c>
      <c r="B2953" s="3" t="s">
        <v>18</v>
      </c>
      <c r="C2953" s="12">
        <v>40882</v>
      </c>
      <c r="D2953" s="13">
        <v>32000</v>
      </c>
      <c r="E2953" s="3">
        <v>9</v>
      </c>
      <c r="F2953" s="3">
        <f t="shared" si="116"/>
        <v>3555.5555555555557</v>
      </c>
      <c r="G2953" s="3">
        <f t="shared" si="117"/>
        <v>2011</v>
      </c>
    </row>
    <row r="2954" spans="1:7" x14ac:dyDescent="0.3">
      <c r="A2954" s="3" t="s">
        <v>14</v>
      </c>
      <c r="B2954" s="3" t="s">
        <v>18</v>
      </c>
      <c r="C2954" s="12">
        <v>40885</v>
      </c>
      <c r="D2954" s="13">
        <v>18500</v>
      </c>
      <c r="E2954" s="3">
        <v>7</v>
      </c>
      <c r="F2954" s="3">
        <f t="shared" si="116"/>
        <v>2642.8571428571427</v>
      </c>
      <c r="G2954" s="3">
        <f t="shared" si="117"/>
        <v>2011</v>
      </c>
    </row>
    <row r="2955" spans="1:7" x14ac:dyDescent="0.3">
      <c r="A2955" s="3" t="s">
        <v>14</v>
      </c>
      <c r="B2955" s="3" t="s">
        <v>18</v>
      </c>
      <c r="C2955" s="12">
        <v>40886</v>
      </c>
      <c r="D2955" s="13">
        <v>14500</v>
      </c>
      <c r="E2955" s="3">
        <v>6</v>
      </c>
      <c r="F2955" s="3">
        <f t="shared" si="116"/>
        <v>2416.6666666666665</v>
      </c>
      <c r="G2955" s="3">
        <f t="shared" si="117"/>
        <v>2011</v>
      </c>
    </row>
    <row r="2956" spans="1:7" x14ac:dyDescent="0.3">
      <c r="A2956" s="3" t="s">
        <v>14</v>
      </c>
      <c r="B2956" s="3" t="s">
        <v>18</v>
      </c>
      <c r="C2956" s="12">
        <v>40887</v>
      </c>
      <c r="D2956" s="13">
        <v>3200</v>
      </c>
      <c r="E2956" s="3">
        <v>2</v>
      </c>
      <c r="F2956" s="3">
        <f t="shared" si="116"/>
        <v>1600</v>
      </c>
      <c r="G2956" s="3">
        <f t="shared" si="117"/>
        <v>2011</v>
      </c>
    </row>
    <row r="2957" spans="1:7" x14ac:dyDescent="0.3">
      <c r="A2957" s="3" t="s">
        <v>14</v>
      </c>
      <c r="B2957" s="3" t="s">
        <v>18</v>
      </c>
      <c r="C2957" s="12">
        <v>40889</v>
      </c>
      <c r="D2957" s="13">
        <v>17500</v>
      </c>
      <c r="E2957" s="3">
        <v>5</v>
      </c>
      <c r="F2957" s="3">
        <f t="shared" si="116"/>
        <v>3500</v>
      </c>
      <c r="G2957" s="3">
        <f t="shared" si="117"/>
        <v>2011</v>
      </c>
    </row>
    <row r="2958" spans="1:7" x14ac:dyDescent="0.3">
      <c r="A2958" s="3" t="s">
        <v>14</v>
      </c>
      <c r="B2958" s="3" t="s">
        <v>18</v>
      </c>
      <c r="C2958" s="12">
        <v>40892</v>
      </c>
      <c r="D2958" s="13">
        <v>18000</v>
      </c>
      <c r="E2958" s="3">
        <v>3</v>
      </c>
      <c r="F2958" s="3">
        <f t="shared" si="116"/>
        <v>6000</v>
      </c>
      <c r="G2958" s="3">
        <f t="shared" si="117"/>
        <v>2011</v>
      </c>
    </row>
    <row r="2959" spans="1:7" x14ac:dyDescent="0.3">
      <c r="A2959" s="3" t="s">
        <v>14</v>
      </c>
      <c r="B2959" s="3" t="s">
        <v>18</v>
      </c>
      <c r="C2959" s="12">
        <v>40895</v>
      </c>
      <c r="D2959" s="13">
        <v>25000</v>
      </c>
      <c r="E2959" s="3">
        <v>4</v>
      </c>
      <c r="F2959" s="3">
        <f t="shared" si="116"/>
        <v>6250</v>
      </c>
      <c r="G2959" s="3">
        <f t="shared" si="117"/>
        <v>2011</v>
      </c>
    </row>
    <row r="2960" spans="1:7" x14ac:dyDescent="0.3">
      <c r="A2960" s="3" t="s">
        <v>14</v>
      </c>
      <c r="B2960" s="3" t="s">
        <v>18</v>
      </c>
      <c r="C2960" s="12">
        <v>40896</v>
      </c>
      <c r="D2960" s="13">
        <v>3500</v>
      </c>
      <c r="E2960" s="3">
        <v>2</v>
      </c>
      <c r="F2960" s="3">
        <f t="shared" si="116"/>
        <v>1750</v>
      </c>
      <c r="G2960" s="3">
        <f t="shared" si="117"/>
        <v>2011</v>
      </c>
    </row>
    <row r="2961" spans="1:7" x14ac:dyDescent="0.3">
      <c r="A2961" s="3" t="s">
        <v>14</v>
      </c>
      <c r="B2961" s="3" t="s">
        <v>18</v>
      </c>
      <c r="C2961" s="12">
        <v>40899</v>
      </c>
      <c r="D2961" s="13">
        <v>3000</v>
      </c>
      <c r="E2961" s="3">
        <v>1</v>
      </c>
      <c r="F2961" s="3">
        <f t="shared" si="116"/>
        <v>3000</v>
      </c>
      <c r="G2961" s="3">
        <f t="shared" si="117"/>
        <v>2011</v>
      </c>
    </row>
    <row r="2962" spans="1:7" x14ac:dyDescent="0.3">
      <c r="A2962" s="3" t="s">
        <v>14</v>
      </c>
      <c r="B2962" s="3" t="s">
        <v>18</v>
      </c>
      <c r="C2962" s="12">
        <v>40901</v>
      </c>
      <c r="D2962" s="13">
        <v>17500</v>
      </c>
      <c r="E2962" s="3">
        <v>6</v>
      </c>
      <c r="F2962" s="3">
        <f t="shared" si="116"/>
        <v>2916.6666666666665</v>
      </c>
      <c r="G2962" s="3">
        <f t="shared" si="117"/>
        <v>2011</v>
      </c>
    </row>
    <row r="2963" spans="1:7" x14ac:dyDescent="0.3">
      <c r="A2963" s="3" t="s">
        <v>14</v>
      </c>
      <c r="B2963" s="3" t="s">
        <v>18</v>
      </c>
      <c r="C2963" s="12">
        <v>40913</v>
      </c>
      <c r="D2963" s="13">
        <v>10000</v>
      </c>
      <c r="E2963" s="3">
        <v>3</v>
      </c>
      <c r="F2963" s="3">
        <f t="shared" si="116"/>
        <v>3333.3333333333335</v>
      </c>
      <c r="G2963" s="3">
        <f t="shared" si="117"/>
        <v>2012</v>
      </c>
    </row>
    <row r="2964" spans="1:7" x14ac:dyDescent="0.3">
      <c r="A2964" s="3" t="s">
        <v>14</v>
      </c>
      <c r="B2964" s="3" t="s">
        <v>18</v>
      </c>
      <c r="C2964" s="12">
        <v>40916</v>
      </c>
      <c r="D2964" s="13">
        <v>37200</v>
      </c>
      <c r="E2964" s="3">
        <v>10</v>
      </c>
      <c r="F2964" s="3">
        <f t="shared" si="116"/>
        <v>3720</v>
      </c>
      <c r="G2964" s="3">
        <f t="shared" si="117"/>
        <v>2012</v>
      </c>
    </row>
    <row r="2965" spans="1:7" x14ac:dyDescent="0.3">
      <c r="A2965" s="3" t="s">
        <v>14</v>
      </c>
      <c r="B2965" s="3" t="s">
        <v>18</v>
      </c>
      <c r="C2965" s="12">
        <v>40917</v>
      </c>
      <c r="D2965" s="13">
        <v>9200</v>
      </c>
      <c r="E2965" s="3">
        <v>5</v>
      </c>
      <c r="F2965" s="3">
        <f t="shared" si="116"/>
        <v>1840</v>
      </c>
      <c r="G2965" s="3">
        <f t="shared" si="117"/>
        <v>2012</v>
      </c>
    </row>
    <row r="2966" spans="1:7" x14ac:dyDescent="0.3">
      <c r="A2966" s="3" t="s">
        <v>14</v>
      </c>
      <c r="B2966" s="3" t="s">
        <v>18</v>
      </c>
      <c r="C2966" s="12">
        <v>40920</v>
      </c>
      <c r="D2966" s="13">
        <v>6300</v>
      </c>
      <c r="E2966" s="3">
        <v>3</v>
      </c>
      <c r="F2966" s="3">
        <f t="shared" si="116"/>
        <v>2100</v>
      </c>
      <c r="G2966" s="3">
        <f t="shared" si="117"/>
        <v>2012</v>
      </c>
    </row>
    <row r="2967" spans="1:7" x14ac:dyDescent="0.3">
      <c r="A2967" s="3" t="s">
        <v>14</v>
      </c>
      <c r="B2967" s="3" t="s">
        <v>18</v>
      </c>
      <c r="C2967" s="12">
        <v>40921</v>
      </c>
      <c r="D2967" s="13">
        <v>2000</v>
      </c>
      <c r="E2967" s="3">
        <v>1</v>
      </c>
      <c r="F2967" s="3">
        <f t="shared" si="116"/>
        <v>2000</v>
      </c>
      <c r="G2967" s="3">
        <f t="shared" si="117"/>
        <v>2012</v>
      </c>
    </row>
    <row r="2968" spans="1:7" x14ac:dyDescent="0.3">
      <c r="A2968" s="3" t="s">
        <v>14</v>
      </c>
      <c r="B2968" s="3" t="s">
        <v>18</v>
      </c>
      <c r="C2968" s="12">
        <v>40922</v>
      </c>
      <c r="D2968" s="13">
        <v>37500</v>
      </c>
      <c r="E2968" s="3">
        <v>12</v>
      </c>
      <c r="F2968" s="3">
        <f t="shared" si="116"/>
        <v>3125</v>
      </c>
      <c r="G2968" s="3">
        <f t="shared" si="117"/>
        <v>2012</v>
      </c>
    </row>
    <row r="2969" spans="1:7" x14ac:dyDescent="0.3">
      <c r="A2969" s="3" t="s">
        <v>14</v>
      </c>
      <c r="B2969" s="3" t="s">
        <v>18</v>
      </c>
      <c r="C2969" s="12">
        <v>40924</v>
      </c>
      <c r="D2969" s="13">
        <v>16500</v>
      </c>
      <c r="E2969" s="3">
        <v>5</v>
      </c>
      <c r="F2969" s="3">
        <f t="shared" si="116"/>
        <v>3300</v>
      </c>
      <c r="G2969" s="3">
        <f t="shared" si="117"/>
        <v>2012</v>
      </c>
    </row>
    <row r="2970" spans="1:7" x14ac:dyDescent="0.3">
      <c r="A2970" s="3" t="s">
        <v>14</v>
      </c>
      <c r="B2970" s="3" t="s">
        <v>18</v>
      </c>
      <c r="C2970" s="12">
        <v>40927</v>
      </c>
      <c r="D2970" s="13">
        <v>2500</v>
      </c>
      <c r="E2970" s="3">
        <v>1</v>
      </c>
      <c r="F2970" s="3">
        <f t="shared" si="116"/>
        <v>2500</v>
      </c>
      <c r="G2970" s="3">
        <f t="shared" si="117"/>
        <v>2012</v>
      </c>
    </row>
    <row r="2971" spans="1:7" x14ac:dyDescent="0.3">
      <c r="A2971" s="3" t="s">
        <v>14</v>
      </c>
      <c r="B2971" s="3" t="s">
        <v>18</v>
      </c>
      <c r="C2971" s="12">
        <v>40928</v>
      </c>
      <c r="D2971" s="13">
        <v>11000</v>
      </c>
      <c r="E2971" s="3">
        <v>2</v>
      </c>
      <c r="F2971" s="3">
        <f t="shared" si="116"/>
        <v>5500</v>
      </c>
      <c r="G2971" s="3">
        <f t="shared" si="117"/>
        <v>2012</v>
      </c>
    </row>
    <row r="2972" spans="1:7" x14ac:dyDescent="0.3">
      <c r="A2972" s="3" t="s">
        <v>14</v>
      </c>
      <c r="B2972" s="3" t="s">
        <v>18</v>
      </c>
      <c r="C2972" s="12">
        <v>40931</v>
      </c>
      <c r="D2972" s="13">
        <v>34500</v>
      </c>
      <c r="E2972" s="3">
        <v>8</v>
      </c>
      <c r="F2972" s="3">
        <f t="shared" si="116"/>
        <v>4312.5</v>
      </c>
      <c r="G2972" s="3">
        <f t="shared" si="117"/>
        <v>2012</v>
      </c>
    </row>
    <row r="2973" spans="1:7" x14ac:dyDescent="0.3">
      <c r="A2973" s="3" t="s">
        <v>14</v>
      </c>
      <c r="B2973" s="3" t="s">
        <v>18</v>
      </c>
      <c r="C2973" s="12">
        <v>40934</v>
      </c>
      <c r="D2973" s="13">
        <v>41200</v>
      </c>
      <c r="E2973" s="3">
        <v>9</v>
      </c>
      <c r="F2973" s="3">
        <f t="shared" si="116"/>
        <v>4577.7777777777774</v>
      </c>
      <c r="G2973" s="3">
        <f t="shared" si="117"/>
        <v>2012</v>
      </c>
    </row>
    <row r="2974" spans="1:7" x14ac:dyDescent="0.3">
      <c r="A2974" s="3" t="s">
        <v>14</v>
      </c>
      <c r="B2974" s="3" t="s">
        <v>18</v>
      </c>
      <c r="C2974" s="12">
        <v>40941</v>
      </c>
      <c r="D2974" s="13">
        <v>2000</v>
      </c>
      <c r="E2974" s="3">
        <v>1</v>
      </c>
      <c r="F2974" s="3">
        <f t="shared" si="116"/>
        <v>2000</v>
      </c>
      <c r="G2974" s="3">
        <f t="shared" si="117"/>
        <v>2012</v>
      </c>
    </row>
    <row r="2975" spans="1:7" x14ac:dyDescent="0.3">
      <c r="A2975" s="3" t="s">
        <v>14</v>
      </c>
      <c r="B2975" s="3" t="s">
        <v>18</v>
      </c>
      <c r="C2975" s="12">
        <v>40942</v>
      </c>
      <c r="D2975" s="13">
        <v>20000</v>
      </c>
      <c r="E2975" s="3">
        <v>7</v>
      </c>
      <c r="F2975" s="3">
        <f t="shared" si="116"/>
        <v>2857.1428571428573</v>
      </c>
      <c r="G2975" s="3">
        <f t="shared" si="117"/>
        <v>2012</v>
      </c>
    </row>
    <row r="2976" spans="1:7" x14ac:dyDescent="0.3">
      <c r="A2976" s="3" t="s">
        <v>14</v>
      </c>
      <c r="B2976" s="3" t="s">
        <v>18</v>
      </c>
      <c r="C2976" s="12">
        <v>40944</v>
      </c>
      <c r="D2976" s="13">
        <v>11500</v>
      </c>
      <c r="E2976" s="3">
        <v>3</v>
      </c>
      <c r="F2976" s="3">
        <f t="shared" si="116"/>
        <v>3833.3333333333335</v>
      </c>
      <c r="G2976" s="3">
        <f t="shared" si="117"/>
        <v>2012</v>
      </c>
    </row>
    <row r="2977" spans="1:7" x14ac:dyDescent="0.3">
      <c r="A2977" s="3" t="s">
        <v>14</v>
      </c>
      <c r="B2977" s="3" t="s">
        <v>18</v>
      </c>
      <c r="C2977" s="12">
        <v>40948</v>
      </c>
      <c r="D2977" s="13">
        <v>27500</v>
      </c>
      <c r="E2977" s="3">
        <v>6</v>
      </c>
      <c r="F2977" s="3">
        <f t="shared" si="116"/>
        <v>4583.333333333333</v>
      </c>
      <c r="G2977" s="3">
        <f t="shared" si="117"/>
        <v>2012</v>
      </c>
    </row>
    <row r="2978" spans="1:7" x14ac:dyDescent="0.3">
      <c r="A2978" s="3" t="s">
        <v>14</v>
      </c>
      <c r="B2978" s="3" t="s">
        <v>18</v>
      </c>
      <c r="C2978" s="12">
        <v>40950</v>
      </c>
      <c r="D2978" s="13">
        <v>3000</v>
      </c>
      <c r="E2978" s="3">
        <v>1</v>
      </c>
      <c r="F2978" s="3">
        <f t="shared" si="116"/>
        <v>3000</v>
      </c>
      <c r="G2978" s="3">
        <f t="shared" si="117"/>
        <v>2012</v>
      </c>
    </row>
    <row r="2979" spans="1:7" x14ac:dyDescent="0.3">
      <c r="A2979" s="3" t="s">
        <v>14</v>
      </c>
      <c r="B2979" s="3" t="s">
        <v>18</v>
      </c>
      <c r="C2979" s="12">
        <v>40951</v>
      </c>
      <c r="D2979" s="13">
        <v>19000</v>
      </c>
      <c r="E2979" s="3">
        <v>3</v>
      </c>
      <c r="F2979" s="3">
        <f t="shared" si="116"/>
        <v>6333.333333333333</v>
      </c>
      <c r="G2979" s="3">
        <f t="shared" si="117"/>
        <v>2012</v>
      </c>
    </row>
    <row r="2980" spans="1:7" x14ac:dyDescent="0.3">
      <c r="A2980" s="3" t="s">
        <v>14</v>
      </c>
      <c r="B2980" s="3" t="s">
        <v>18</v>
      </c>
      <c r="C2980" s="12">
        <v>40955</v>
      </c>
      <c r="D2980" s="13">
        <v>13500</v>
      </c>
      <c r="E2980" s="3">
        <v>4</v>
      </c>
      <c r="F2980" s="3">
        <f t="shared" si="116"/>
        <v>3375</v>
      </c>
      <c r="G2980" s="3">
        <f t="shared" si="117"/>
        <v>2012</v>
      </c>
    </row>
    <row r="2981" spans="1:7" x14ac:dyDescent="0.3">
      <c r="A2981" s="3" t="s">
        <v>14</v>
      </c>
      <c r="B2981" s="3" t="s">
        <v>18</v>
      </c>
      <c r="C2981" s="12">
        <v>40957</v>
      </c>
      <c r="D2981" s="13">
        <v>10200</v>
      </c>
      <c r="E2981" s="3">
        <v>3</v>
      </c>
      <c r="F2981" s="3">
        <f t="shared" si="116"/>
        <v>3400</v>
      </c>
      <c r="G2981" s="3">
        <f t="shared" si="117"/>
        <v>2012</v>
      </c>
    </row>
    <row r="2982" spans="1:7" x14ac:dyDescent="0.3">
      <c r="A2982" s="3" t="s">
        <v>14</v>
      </c>
      <c r="B2982" s="3" t="s">
        <v>18</v>
      </c>
      <c r="C2982" s="12">
        <v>40959</v>
      </c>
      <c r="D2982" s="13">
        <v>2500</v>
      </c>
      <c r="E2982" s="3">
        <v>1</v>
      </c>
      <c r="F2982" s="3">
        <f t="shared" si="116"/>
        <v>2500</v>
      </c>
      <c r="G2982" s="3">
        <f t="shared" si="117"/>
        <v>2012</v>
      </c>
    </row>
    <row r="2983" spans="1:7" x14ac:dyDescent="0.3">
      <c r="A2983" s="3" t="s">
        <v>14</v>
      </c>
      <c r="B2983" s="3" t="s">
        <v>18</v>
      </c>
      <c r="C2983" s="12">
        <v>40962</v>
      </c>
      <c r="D2983" s="13">
        <v>11500</v>
      </c>
      <c r="E2983" s="3">
        <v>5</v>
      </c>
      <c r="F2983" s="3">
        <f t="shared" si="116"/>
        <v>2300</v>
      </c>
      <c r="G2983" s="3">
        <f t="shared" si="117"/>
        <v>2012</v>
      </c>
    </row>
    <row r="2984" spans="1:7" x14ac:dyDescent="0.3">
      <c r="A2984" s="3" t="s">
        <v>14</v>
      </c>
      <c r="B2984" s="3" t="s">
        <v>18</v>
      </c>
      <c r="C2984" s="12">
        <v>40963</v>
      </c>
      <c r="D2984" s="13">
        <v>27000</v>
      </c>
      <c r="E2984" s="3">
        <v>6</v>
      </c>
      <c r="F2984" s="3">
        <f t="shared" si="116"/>
        <v>4500</v>
      </c>
      <c r="G2984" s="3">
        <f t="shared" si="117"/>
        <v>2012</v>
      </c>
    </row>
    <row r="2985" spans="1:7" x14ac:dyDescent="0.3">
      <c r="A2985" s="3" t="s">
        <v>14</v>
      </c>
      <c r="B2985" s="3" t="s">
        <v>18</v>
      </c>
      <c r="C2985" s="12">
        <v>40964</v>
      </c>
      <c r="D2985" s="13">
        <v>6500</v>
      </c>
      <c r="E2985" s="3">
        <v>4</v>
      </c>
      <c r="F2985" s="3">
        <f t="shared" si="116"/>
        <v>1625</v>
      </c>
      <c r="G2985" s="3">
        <f t="shared" si="117"/>
        <v>2012</v>
      </c>
    </row>
    <row r="2986" spans="1:7" x14ac:dyDescent="0.3">
      <c r="A2986" s="3" t="s">
        <v>14</v>
      </c>
      <c r="B2986" s="3" t="s">
        <v>18</v>
      </c>
      <c r="C2986" s="12">
        <v>40970</v>
      </c>
      <c r="D2986" s="13">
        <v>6500</v>
      </c>
      <c r="E2986" s="3">
        <v>2</v>
      </c>
      <c r="F2986" s="3">
        <f t="shared" si="116"/>
        <v>3250</v>
      </c>
      <c r="G2986" s="3">
        <f t="shared" si="117"/>
        <v>2012</v>
      </c>
    </row>
    <row r="2987" spans="1:7" x14ac:dyDescent="0.3">
      <c r="A2987" s="3" t="s">
        <v>14</v>
      </c>
      <c r="B2987" s="3" t="s">
        <v>18</v>
      </c>
      <c r="C2987" s="12">
        <v>40971</v>
      </c>
      <c r="D2987" s="13">
        <v>3000</v>
      </c>
      <c r="E2987" s="3">
        <v>1</v>
      </c>
      <c r="F2987" s="3">
        <f t="shared" si="116"/>
        <v>3000</v>
      </c>
      <c r="G2987" s="3">
        <f t="shared" si="117"/>
        <v>2012</v>
      </c>
    </row>
    <row r="2988" spans="1:7" x14ac:dyDescent="0.3">
      <c r="A2988" s="3" t="s">
        <v>14</v>
      </c>
      <c r="B2988" s="3" t="s">
        <v>18</v>
      </c>
      <c r="C2988" s="12">
        <v>40973</v>
      </c>
      <c r="D2988" s="13">
        <v>14700</v>
      </c>
      <c r="E2988" s="3">
        <v>5</v>
      </c>
      <c r="F2988" s="3">
        <f t="shared" si="116"/>
        <v>2940</v>
      </c>
      <c r="G2988" s="3">
        <f t="shared" si="117"/>
        <v>2012</v>
      </c>
    </row>
    <row r="2989" spans="1:7" x14ac:dyDescent="0.3">
      <c r="A2989" s="3" t="s">
        <v>14</v>
      </c>
      <c r="B2989" s="3" t="s">
        <v>18</v>
      </c>
      <c r="C2989" s="12">
        <v>40978</v>
      </c>
      <c r="D2989" s="13">
        <v>24500</v>
      </c>
      <c r="E2989" s="3">
        <v>5</v>
      </c>
      <c r="F2989" s="3">
        <f t="shared" si="116"/>
        <v>4900</v>
      </c>
      <c r="G2989" s="3">
        <f t="shared" si="117"/>
        <v>2012</v>
      </c>
    </row>
    <row r="2990" spans="1:7" x14ac:dyDescent="0.3">
      <c r="A2990" s="3" t="s">
        <v>14</v>
      </c>
      <c r="B2990" s="3" t="s">
        <v>18</v>
      </c>
      <c r="C2990" s="12">
        <v>40979</v>
      </c>
      <c r="D2990" s="13">
        <v>8000</v>
      </c>
      <c r="E2990" s="3">
        <v>4</v>
      </c>
      <c r="F2990" s="3">
        <f t="shared" si="116"/>
        <v>2000</v>
      </c>
      <c r="G2990" s="3">
        <f t="shared" si="117"/>
        <v>2012</v>
      </c>
    </row>
    <row r="2991" spans="1:7" x14ac:dyDescent="0.3">
      <c r="A2991" s="3" t="s">
        <v>14</v>
      </c>
      <c r="B2991" s="3" t="s">
        <v>18</v>
      </c>
      <c r="C2991" s="12">
        <v>40980</v>
      </c>
      <c r="D2991" s="13">
        <v>15000</v>
      </c>
      <c r="E2991" s="3">
        <v>3</v>
      </c>
      <c r="F2991" s="3">
        <f t="shared" si="116"/>
        <v>5000</v>
      </c>
      <c r="G2991" s="3">
        <f t="shared" si="117"/>
        <v>2012</v>
      </c>
    </row>
    <row r="2992" spans="1:7" x14ac:dyDescent="0.3">
      <c r="A2992" s="3" t="s">
        <v>14</v>
      </c>
      <c r="B2992" s="3" t="s">
        <v>18</v>
      </c>
      <c r="C2992" s="12">
        <v>40984</v>
      </c>
      <c r="D2992" s="13">
        <v>15000</v>
      </c>
      <c r="E2992" s="3">
        <v>4</v>
      </c>
      <c r="F2992" s="3">
        <f t="shared" si="116"/>
        <v>3750</v>
      </c>
      <c r="G2992" s="3">
        <f t="shared" si="117"/>
        <v>2012</v>
      </c>
    </row>
    <row r="2993" spans="1:7" x14ac:dyDescent="0.3">
      <c r="A2993" s="3" t="s">
        <v>14</v>
      </c>
      <c r="B2993" s="3" t="s">
        <v>18</v>
      </c>
      <c r="C2993" s="12">
        <v>40985</v>
      </c>
      <c r="D2993" s="13">
        <v>35500</v>
      </c>
      <c r="E2993" s="3">
        <v>11</v>
      </c>
      <c r="F2993" s="3">
        <f t="shared" si="116"/>
        <v>3227.2727272727275</v>
      </c>
      <c r="G2993" s="3">
        <f t="shared" si="117"/>
        <v>2012</v>
      </c>
    </row>
    <row r="2994" spans="1:7" x14ac:dyDescent="0.3">
      <c r="A2994" s="3" t="s">
        <v>14</v>
      </c>
      <c r="B2994" s="3" t="s">
        <v>18</v>
      </c>
      <c r="C2994" s="12">
        <v>40986</v>
      </c>
      <c r="D2994" s="13">
        <v>36000</v>
      </c>
      <c r="E2994" s="3">
        <v>12</v>
      </c>
      <c r="F2994" s="3">
        <f t="shared" si="116"/>
        <v>3000</v>
      </c>
      <c r="G2994" s="3">
        <f t="shared" si="117"/>
        <v>2012</v>
      </c>
    </row>
    <row r="2995" spans="1:7" x14ac:dyDescent="0.3">
      <c r="A2995" s="3" t="s">
        <v>14</v>
      </c>
      <c r="B2995" s="3" t="s">
        <v>18</v>
      </c>
      <c r="C2995" s="12">
        <v>40987</v>
      </c>
      <c r="D2995" s="13">
        <v>4500</v>
      </c>
      <c r="E2995" s="3">
        <v>2</v>
      </c>
      <c r="F2995" s="3">
        <f t="shared" si="116"/>
        <v>2250</v>
      </c>
      <c r="G2995" s="3">
        <f t="shared" si="117"/>
        <v>2012</v>
      </c>
    </row>
    <row r="2996" spans="1:7" x14ac:dyDescent="0.3">
      <c r="A2996" s="3" t="s">
        <v>14</v>
      </c>
      <c r="B2996" s="3" t="s">
        <v>18</v>
      </c>
      <c r="C2996" s="12">
        <v>40988</v>
      </c>
      <c r="D2996" s="13">
        <v>10500</v>
      </c>
      <c r="E2996" s="3">
        <v>4</v>
      </c>
      <c r="F2996" s="3">
        <f t="shared" si="116"/>
        <v>2625</v>
      </c>
      <c r="G2996" s="3">
        <f t="shared" si="117"/>
        <v>2012</v>
      </c>
    </row>
    <row r="2997" spans="1:7" x14ac:dyDescent="0.3">
      <c r="A2997" s="3" t="s">
        <v>14</v>
      </c>
      <c r="B2997" s="3" t="s">
        <v>18</v>
      </c>
      <c r="C2997" s="12">
        <v>40994</v>
      </c>
      <c r="D2997" s="13">
        <v>11000</v>
      </c>
      <c r="E2997" s="3">
        <v>3</v>
      </c>
      <c r="F2997" s="3">
        <f t="shared" si="116"/>
        <v>3666.6666666666665</v>
      </c>
      <c r="G2997" s="3">
        <f t="shared" si="117"/>
        <v>2012</v>
      </c>
    </row>
    <row r="2998" spans="1:7" x14ac:dyDescent="0.3">
      <c r="A2998" s="3" t="s">
        <v>14</v>
      </c>
      <c r="B2998" s="3" t="s">
        <v>18</v>
      </c>
      <c r="C2998" s="12">
        <v>40995</v>
      </c>
      <c r="D2998" s="13">
        <v>2000</v>
      </c>
      <c r="E2998" s="3">
        <v>1</v>
      </c>
      <c r="F2998" s="3">
        <f t="shared" si="116"/>
        <v>2000</v>
      </c>
      <c r="G2998" s="3">
        <f t="shared" si="117"/>
        <v>2012</v>
      </c>
    </row>
    <row r="2999" spans="1:7" x14ac:dyDescent="0.3">
      <c r="A2999" s="3" t="s">
        <v>14</v>
      </c>
      <c r="B2999" s="3" t="s">
        <v>18</v>
      </c>
      <c r="C2999" s="12">
        <v>41001</v>
      </c>
      <c r="D2999" s="13">
        <v>11400</v>
      </c>
      <c r="E2999" s="3">
        <v>5</v>
      </c>
      <c r="F2999" s="3">
        <f t="shared" si="116"/>
        <v>2280</v>
      </c>
      <c r="G2999" s="3">
        <f t="shared" si="117"/>
        <v>2012</v>
      </c>
    </row>
    <row r="3000" spans="1:7" x14ac:dyDescent="0.3">
      <c r="A3000" s="3" t="s">
        <v>14</v>
      </c>
      <c r="B3000" s="3" t="s">
        <v>18</v>
      </c>
      <c r="C3000" s="12">
        <v>41002</v>
      </c>
      <c r="D3000" s="13">
        <v>3500</v>
      </c>
      <c r="E3000" s="3">
        <v>2</v>
      </c>
      <c r="F3000" s="3">
        <f t="shared" si="116"/>
        <v>1750</v>
      </c>
      <c r="G3000" s="3">
        <f t="shared" si="117"/>
        <v>2012</v>
      </c>
    </row>
    <row r="3001" spans="1:7" x14ac:dyDescent="0.3">
      <c r="A3001" s="3" t="s">
        <v>14</v>
      </c>
      <c r="B3001" s="3" t="s">
        <v>18</v>
      </c>
      <c r="C3001" s="12">
        <v>41005</v>
      </c>
      <c r="D3001" s="13">
        <v>25000</v>
      </c>
      <c r="E3001" s="3">
        <v>7</v>
      </c>
      <c r="F3001" s="3">
        <f t="shared" si="116"/>
        <v>3571.4285714285716</v>
      </c>
      <c r="G3001" s="3">
        <f t="shared" si="117"/>
        <v>2012</v>
      </c>
    </row>
    <row r="3002" spans="1:7" x14ac:dyDescent="0.3">
      <c r="A3002" s="3" t="s">
        <v>14</v>
      </c>
      <c r="B3002" s="3" t="s">
        <v>18</v>
      </c>
      <c r="C3002" s="12">
        <v>41006</v>
      </c>
      <c r="D3002" s="13">
        <v>21000</v>
      </c>
      <c r="E3002" s="3">
        <v>6</v>
      </c>
      <c r="F3002" s="3">
        <f t="shared" si="116"/>
        <v>3500</v>
      </c>
      <c r="G3002" s="3">
        <f t="shared" si="117"/>
        <v>2012</v>
      </c>
    </row>
    <row r="3003" spans="1:7" x14ac:dyDescent="0.3">
      <c r="A3003" s="3" t="s">
        <v>14</v>
      </c>
      <c r="B3003" s="3" t="s">
        <v>18</v>
      </c>
      <c r="C3003" s="12">
        <v>41008</v>
      </c>
      <c r="D3003" s="13">
        <v>17500</v>
      </c>
      <c r="E3003" s="3">
        <v>3</v>
      </c>
      <c r="F3003" s="3">
        <f t="shared" si="116"/>
        <v>5833.333333333333</v>
      </c>
      <c r="G3003" s="3">
        <f t="shared" si="117"/>
        <v>2012</v>
      </c>
    </row>
    <row r="3004" spans="1:7" x14ac:dyDescent="0.3">
      <c r="A3004" s="3" t="s">
        <v>14</v>
      </c>
      <c r="B3004" s="3" t="s">
        <v>18</v>
      </c>
      <c r="C3004" s="12">
        <v>41009</v>
      </c>
      <c r="D3004" s="13">
        <v>5000</v>
      </c>
      <c r="E3004" s="3">
        <v>2</v>
      </c>
      <c r="F3004" s="3">
        <f t="shared" si="116"/>
        <v>2500</v>
      </c>
      <c r="G3004" s="3">
        <f t="shared" si="117"/>
        <v>2012</v>
      </c>
    </row>
    <row r="3005" spans="1:7" x14ac:dyDescent="0.3">
      <c r="A3005" s="3" t="s">
        <v>14</v>
      </c>
      <c r="B3005" s="3" t="s">
        <v>18</v>
      </c>
      <c r="C3005" s="12">
        <v>41012</v>
      </c>
      <c r="D3005" s="13">
        <v>27000</v>
      </c>
      <c r="E3005" s="3">
        <v>8</v>
      </c>
      <c r="F3005" s="3">
        <f t="shared" si="116"/>
        <v>3375</v>
      </c>
      <c r="G3005" s="3">
        <f t="shared" si="117"/>
        <v>2012</v>
      </c>
    </row>
    <row r="3006" spans="1:7" x14ac:dyDescent="0.3">
      <c r="A3006" s="3" t="s">
        <v>14</v>
      </c>
      <c r="B3006" s="3" t="s">
        <v>18</v>
      </c>
      <c r="C3006" s="12">
        <v>41013</v>
      </c>
      <c r="D3006" s="13">
        <v>10500</v>
      </c>
      <c r="E3006" s="3">
        <v>4</v>
      </c>
      <c r="F3006" s="3">
        <f t="shared" si="116"/>
        <v>2625</v>
      </c>
      <c r="G3006" s="3">
        <f t="shared" si="117"/>
        <v>2012</v>
      </c>
    </row>
    <row r="3007" spans="1:7" x14ac:dyDescent="0.3">
      <c r="A3007" s="3" t="s">
        <v>14</v>
      </c>
      <c r="B3007" s="3" t="s">
        <v>18</v>
      </c>
      <c r="C3007" s="12">
        <v>41015</v>
      </c>
      <c r="D3007" s="13">
        <v>25000</v>
      </c>
      <c r="E3007" s="3">
        <v>8</v>
      </c>
      <c r="F3007" s="3">
        <f t="shared" si="116"/>
        <v>3125</v>
      </c>
      <c r="G3007" s="3">
        <f t="shared" si="117"/>
        <v>2012</v>
      </c>
    </row>
    <row r="3008" spans="1:7" x14ac:dyDescent="0.3">
      <c r="A3008" s="3" t="s">
        <v>14</v>
      </c>
      <c r="B3008" s="3" t="s">
        <v>18</v>
      </c>
      <c r="C3008" s="12">
        <v>41019</v>
      </c>
      <c r="D3008" s="13">
        <v>19200</v>
      </c>
      <c r="E3008" s="3">
        <v>6</v>
      </c>
      <c r="F3008" s="3">
        <f t="shared" si="116"/>
        <v>3200</v>
      </c>
      <c r="G3008" s="3">
        <f t="shared" si="117"/>
        <v>2012</v>
      </c>
    </row>
    <row r="3009" spans="1:7" x14ac:dyDescent="0.3">
      <c r="A3009" s="3" t="s">
        <v>14</v>
      </c>
      <c r="B3009" s="3" t="s">
        <v>18</v>
      </c>
      <c r="C3009" s="12">
        <v>41021</v>
      </c>
      <c r="D3009" s="13">
        <v>21500</v>
      </c>
      <c r="E3009" s="3">
        <v>5</v>
      </c>
      <c r="F3009" s="3">
        <f t="shared" si="116"/>
        <v>4300</v>
      </c>
      <c r="G3009" s="3">
        <f t="shared" si="117"/>
        <v>2012</v>
      </c>
    </row>
    <row r="3010" spans="1:7" x14ac:dyDescent="0.3">
      <c r="A3010" s="3" t="s">
        <v>14</v>
      </c>
      <c r="B3010" s="3" t="s">
        <v>18</v>
      </c>
      <c r="C3010" s="12">
        <v>41023</v>
      </c>
      <c r="D3010" s="13">
        <v>16000</v>
      </c>
      <c r="E3010" s="3">
        <v>7</v>
      </c>
      <c r="F3010" s="3">
        <f t="shared" ref="F3010:F3073" si="118">D3010/E3010</f>
        <v>2285.7142857142858</v>
      </c>
      <c r="G3010" s="3">
        <f t="shared" si="117"/>
        <v>2012</v>
      </c>
    </row>
    <row r="3011" spans="1:7" x14ac:dyDescent="0.3">
      <c r="A3011" s="3" t="s">
        <v>14</v>
      </c>
      <c r="B3011" s="3" t="s">
        <v>18</v>
      </c>
      <c r="C3011" s="12">
        <v>41026</v>
      </c>
      <c r="D3011" s="13">
        <v>1500</v>
      </c>
      <c r="E3011" s="3">
        <v>1</v>
      </c>
      <c r="F3011" s="3">
        <f t="shared" si="118"/>
        <v>1500</v>
      </c>
      <c r="G3011" s="3">
        <f t="shared" ref="G3011:G3074" si="119">YEAR(C3011)</f>
        <v>2012</v>
      </c>
    </row>
    <row r="3012" spans="1:7" x14ac:dyDescent="0.3">
      <c r="A3012" s="3" t="s">
        <v>14</v>
      </c>
      <c r="B3012" s="3" t="s">
        <v>18</v>
      </c>
      <c r="C3012" s="12">
        <v>41033</v>
      </c>
      <c r="D3012" s="13">
        <v>11500</v>
      </c>
      <c r="E3012" s="3">
        <v>3</v>
      </c>
      <c r="F3012" s="3">
        <f t="shared" si="118"/>
        <v>3833.3333333333335</v>
      </c>
      <c r="G3012" s="3">
        <f t="shared" si="119"/>
        <v>2012</v>
      </c>
    </row>
    <row r="3013" spans="1:7" x14ac:dyDescent="0.3">
      <c r="A3013" s="3" t="s">
        <v>14</v>
      </c>
      <c r="B3013" s="3" t="s">
        <v>18</v>
      </c>
      <c r="C3013" s="12">
        <v>41034</v>
      </c>
      <c r="D3013" s="13">
        <v>31500</v>
      </c>
      <c r="E3013" s="3">
        <v>10</v>
      </c>
      <c r="F3013" s="3">
        <f t="shared" si="118"/>
        <v>3150</v>
      </c>
      <c r="G3013" s="3">
        <f t="shared" si="119"/>
        <v>2012</v>
      </c>
    </row>
    <row r="3014" spans="1:7" x14ac:dyDescent="0.3">
      <c r="A3014" s="3" t="s">
        <v>14</v>
      </c>
      <c r="B3014" s="3" t="s">
        <v>18</v>
      </c>
      <c r="C3014" s="12">
        <v>41037</v>
      </c>
      <c r="D3014" s="13">
        <v>27000</v>
      </c>
      <c r="E3014" s="3">
        <v>6</v>
      </c>
      <c r="F3014" s="3">
        <f t="shared" si="118"/>
        <v>4500</v>
      </c>
      <c r="G3014" s="3">
        <f t="shared" si="119"/>
        <v>2012</v>
      </c>
    </row>
    <row r="3015" spans="1:7" x14ac:dyDescent="0.3">
      <c r="A3015" s="3" t="s">
        <v>14</v>
      </c>
      <c r="B3015" s="3" t="s">
        <v>18</v>
      </c>
      <c r="C3015" s="12">
        <v>41041</v>
      </c>
      <c r="D3015" s="13">
        <v>16250</v>
      </c>
      <c r="E3015" s="3">
        <v>5</v>
      </c>
      <c r="F3015" s="3">
        <f t="shared" si="118"/>
        <v>3250</v>
      </c>
      <c r="G3015" s="3">
        <f t="shared" si="119"/>
        <v>2012</v>
      </c>
    </row>
    <row r="3016" spans="1:7" x14ac:dyDescent="0.3">
      <c r="A3016" s="3" t="s">
        <v>14</v>
      </c>
      <c r="B3016" s="3" t="s">
        <v>18</v>
      </c>
      <c r="C3016" s="12">
        <v>41043</v>
      </c>
      <c r="D3016" s="13">
        <v>42000</v>
      </c>
      <c r="E3016" s="3">
        <v>10</v>
      </c>
      <c r="F3016" s="3">
        <f t="shared" si="118"/>
        <v>4200</v>
      </c>
      <c r="G3016" s="3">
        <f t="shared" si="119"/>
        <v>2012</v>
      </c>
    </row>
    <row r="3017" spans="1:7" x14ac:dyDescent="0.3">
      <c r="A3017" s="3" t="s">
        <v>14</v>
      </c>
      <c r="B3017" s="3" t="s">
        <v>18</v>
      </c>
      <c r="C3017" s="12">
        <v>41044</v>
      </c>
      <c r="D3017" s="13">
        <v>9000</v>
      </c>
      <c r="E3017" s="3">
        <v>2</v>
      </c>
      <c r="F3017" s="3">
        <f t="shared" si="118"/>
        <v>4500</v>
      </c>
      <c r="G3017" s="3">
        <f t="shared" si="119"/>
        <v>2012</v>
      </c>
    </row>
    <row r="3018" spans="1:7" x14ac:dyDescent="0.3">
      <c r="A3018" s="3" t="s">
        <v>14</v>
      </c>
      <c r="B3018" s="3" t="s">
        <v>18</v>
      </c>
      <c r="C3018" s="12">
        <v>41047</v>
      </c>
      <c r="D3018" s="13">
        <v>11500</v>
      </c>
      <c r="E3018" s="3">
        <v>3</v>
      </c>
      <c r="F3018" s="3">
        <f t="shared" si="118"/>
        <v>3833.3333333333335</v>
      </c>
      <c r="G3018" s="3">
        <f t="shared" si="119"/>
        <v>2012</v>
      </c>
    </row>
    <row r="3019" spans="1:7" x14ac:dyDescent="0.3">
      <c r="A3019" s="3" t="s">
        <v>14</v>
      </c>
      <c r="B3019" s="3" t="s">
        <v>18</v>
      </c>
      <c r="C3019" s="12">
        <v>41049</v>
      </c>
      <c r="D3019" s="13">
        <v>20000</v>
      </c>
      <c r="E3019" s="3">
        <v>6</v>
      </c>
      <c r="F3019" s="3">
        <f t="shared" si="118"/>
        <v>3333.3333333333335</v>
      </c>
      <c r="G3019" s="3">
        <f t="shared" si="119"/>
        <v>2012</v>
      </c>
    </row>
    <row r="3020" spans="1:7" x14ac:dyDescent="0.3">
      <c r="A3020" s="3" t="s">
        <v>14</v>
      </c>
      <c r="B3020" s="3" t="s">
        <v>18</v>
      </c>
      <c r="C3020" s="12">
        <v>41051</v>
      </c>
      <c r="D3020" s="13">
        <v>25500</v>
      </c>
      <c r="E3020" s="3">
        <v>9</v>
      </c>
      <c r="F3020" s="3">
        <f t="shared" si="118"/>
        <v>2833.3333333333335</v>
      </c>
      <c r="G3020" s="3">
        <f t="shared" si="119"/>
        <v>2012</v>
      </c>
    </row>
    <row r="3021" spans="1:7" x14ac:dyDescent="0.3">
      <c r="A3021" s="3" t="s">
        <v>14</v>
      </c>
      <c r="B3021" s="3" t="s">
        <v>18</v>
      </c>
      <c r="C3021" s="12">
        <v>41054</v>
      </c>
      <c r="D3021" s="13">
        <v>40000</v>
      </c>
      <c r="E3021" s="3">
        <v>12</v>
      </c>
      <c r="F3021" s="3">
        <f t="shared" si="118"/>
        <v>3333.3333333333335</v>
      </c>
      <c r="G3021" s="3">
        <f t="shared" si="119"/>
        <v>2012</v>
      </c>
    </row>
    <row r="3022" spans="1:7" x14ac:dyDescent="0.3">
      <c r="A3022" s="3" t="s">
        <v>14</v>
      </c>
      <c r="B3022" s="3" t="s">
        <v>18</v>
      </c>
      <c r="C3022" s="12">
        <v>41062</v>
      </c>
      <c r="D3022" s="13">
        <v>40800</v>
      </c>
      <c r="E3022" s="3">
        <v>5</v>
      </c>
      <c r="F3022" s="3">
        <f t="shared" si="118"/>
        <v>8160</v>
      </c>
      <c r="G3022" s="3">
        <f t="shared" si="119"/>
        <v>2012</v>
      </c>
    </row>
    <row r="3023" spans="1:7" x14ac:dyDescent="0.3">
      <c r="A3023" s="3" t="s">
        <v>14</v>
      </c>
      <c r="B3023" s="3" t="s">
        <v>18</v>
      </c>
      <c r="C3023" s="12">
        <v>41063</v>
      </c>
      <c r="D3023" s="13">
        <v>17500</v>
      </c>
      <c r="E3023" s="3">
        <v>6</v>
      </c>
      <c r="F3023" s="3">
        <f t="shared" si="118"/>
        <v>2916.6666666666665</v>
      </c>
      <c r="G3023" s="3">
        <f t="shared" si="119"/>
        <v>2012</v>
      </c>
    </row>
    <row r="3024" spans="1:7" x14ac:dyDescent="0.3">
      <c r="A3024" s="3" t="s">
        <v>14</v>
      </c>
      <c r="B3024" s="3" t="s">
        <v>18</v>
      </c>
      <c r="C3024" s="12">
        <v>41065</v>
      </c>
      <c r="D3024" s="13">
        <v>22600</v>
      </c>
      <c r="E3024" s="3">
        <v>9</v>
      </c>
      <c r="F3024" s="3">
        <f t="shared" si="118"/>
        <v>2511.1111111111113</v>
      </c>
      <c r="G3024" s="3">
        <f t="shared" si="119"/>
        <v>2012</v>
      </c>
    </row>
    <row r="3025" spans="1:7" x14ac:dyDescent="0.3">
      <c r="A3025" s="3" t="s">
        <v>14</v>
      </c>
      <c r="B3025" s="3" t="s">
        <v>18</v>
      </c>
      <c r="C3025" s="12">
        <v>41068</v>
      </c>
      <c r="D3025" s="13">
        <v>9000</v>
      </c>
      <c r="E3025" s="3">
        <v>2</v>
      </c>
      <c r="F3025" s="3">
        <f t="shared" si="118"/>
        <v>4500</v>
      </c>
      <c r="G3025" s="3">
        <f t="shared" si="119"/>
        <v>2012</v>
      </c>
    </row>
    <row r="3026" spans="1:7" x14ac:dyDescent="0.3">
      <c r="A3026" s="3" t="s">
        <v>14</v>
      </c>
      <c r="B3026" s="3" t="s">
        <v>18</v>
      </c>
      <c r="C3026" s="12">
        <v>41069</v>
      </c>
      <c r="D3026" s="13">
        <v>9500</v>
      </c>
      <c r="E3026" s="3">
        <v>4</v>
      </c>
      <c r="F3026" s="3">
        <f t="shared" si="118"/>
        <v>2375</v>
      </c>
      <c r="G3026" s="3">
        <f t="shared" si="119"/>
        <v>2012</v>
      </c>
    </row>
    <row r="3027" spans="1:7" x14ac:dyDescent="0.3">
      <c r="A3027" s="3" t="s">
        <v>14</v>
      </c>
      <c r="B3027" s="3" t="s">
        <v>18</v>
      </c>
      <c r="C3027" s="12">
        <v>41072</v>
      </c>
      <c r="D3027" s="13">
        <v>43100</v>
      </c>
      <c r="E3027" s="3">
        <v>13</v>
      </c>
      <c r="F3027" s="3">
        <f t="shared" si="118"/>
        <v>3315.3846153846152</v>
      </c>
      <c r="G3027" s="3">
        <f t="shared" si="119"/>
        <v>2012</v>
      </c>
    </row>
    <row r="3028" spans="1:7" x14ac:dyDescent="0.3">
      <c r="A3028" s="3" t="s">
        <v>14</v>
      </c>
      <c r="B3028" s="3" t="s">
        <v>18</v>
      </c>
      <c r="C3028" s="12">
        <v>41076</v>
      </c>
      <c r="D3028" s="13">
        <v>17200</v>
      </c>
      <c r="E3028" s="3">
        <v>7</v>
      </c>
      <c r="F3028" s="3">
        <f t="shared" si="118"/>
        <v>2457.1428571428573</v>
      </c>
      <c r="G3028" s="3">
        <f t="shared" si="119"/>
        <v>2012</v>
      </c>
    </row>
    <row r="3029" spans="1:7" x14ac:dyDescent="0.3">
      <c r="A3029" s="3" t="s">
        <v>14</v>
      </c>
      <c r="B3029" s="3" t="s">
        <v>18</v>
      </c>
      <c r="C3029" s="12">
        <v>41078</v>
      </c>
      <c r="D3029" s="13">
        <v>4000</v>
      </c>
      <c r="E3029" s="3">
        <v>2</v>
      </c>
      <c r="F3029" s="3">
        <f t="shared" si="118"/>
        <v>2000</v>
      </c>
      <c r="G3029" s="3">
        <f t="shared" si="119"/>
        <v>2012</v>
      </c>
    </row>
    <row r="3030" spans="1:7" x14ac:dyDescent="0.3">
      <c r="A3030" s="3" t="s">
        <v>14</v>
      </c>
      <c r="B3030" s="3" t="s">
        <v>18</v>
      </c>
      <c r="C3030" s="12">
        <v>41082</v>
      </c>
      <c r="D3030" s="13">
        <v>13200</v>
      </c>
      <c r="E3030" s="3">
        <v>5</v>
      </c>
      <c r="F3030" s="3">
        <f t="shared" si="118"/>
        <v>2640</v>
      </c>
      <c r="G3030" s="3">
        <f t="shared" si="119"/>
        <v>2012</v>
      </c>
    </row>
    <row r="3031" spans="1:7" x14ac:dyDescent="0.3">
      <c r="A3031" s="3" t="s">
        <v>14</v>
      </c>
      <c r="B3031" s="3" t="s">
        <v>18</v>
      </c>
      <c r="C3031" s="12">
        <v>41084</v>
      </c>
      <c r="D3031" s="13">
        <v>14500</v>
      </c>
      <c r="E3031" s="3">
        <v>4</v>
      </c>
      <c r="F3031" s="3">
        <f t="shared" si="118"/>
        <v>3625</v>
      </c>
      <c r="G3031" s="3">
        <f t="shared" si="119"/>
        <v>2012</v>
      </c>
    </row>
    <row r="3032" spans="1:7" x14ac:dyDescent="0.3">
      <c r="A3032" s="3" t="s">
        <v>14</v>
      </c>
      <c r="B3032" s="3" t="s">
        <v>18</v>
      </c>
      <c r="C3032" s="12">
        <v>41089</v>
      </c>
      <c r="D3032" s="13">
        <v>48700</v>
      </c>
      <c r="E3032" s="3">
        <v>17</v>
      </c>
      <c r="F3032" s="3">
        <f t="shared" si="118"/>
        <v>2864.705882352941</v>
      </c>
      <c r="G3032" s="3">
        <f t="shared" si="119"/>
        <v>2012</v>
      </c>
    </row>
    <row r="3033" spans="1:7" x14ac:dyDescent="0.3">
      <c r="A3033" s="3" t="s">
        <v>14</v>
      </c>
      <c r="B3033" s="3" t="s">
        <v>18</v>
      </c>
      <c r="C3033" s="12">
        <v>41090</v>
      </c>
      <c r="D3033" s="13">
        <v>2500</v>
      </c>
      <c r="E3033" s="3">
        <v>1</v>
      </c>
      <c r="F3033" s="3">
        <f t="shared" si="118"/>
        <v>2500</v>
      </c>
      <c r="G3033" s="3">
        <f t="shared" si="119"/>
        <v>2012</v>
      </c>
    </row>
    <row r="3034" spans="1:7" x14ac:dyDescent="0.3">
      <c r="A3034" s="3" t="s">
        <v>14</v>
      </c>
      <c r="B3034" s="3" t="s">
        <v>18</v>
      </c>
      <c r="C3034" s="12">
        <v>41092</v>
      </c>
      <c r="D3034" s="13">
        <v>4000</v>
      </c>
      <c r="E3034" s="3">
        <v>2</v>
      </c>
      <c r="F3034" s="3">
        <f t="shared" si="118"/>
        <v>2000</v>
      </c>
      <c r="G3034" s="3">
        <f t="shared" si="119"/>
        <v>2012</v>
      </c>
    </row>
    <row r="3035" spans="1:7" x14ac:dyDescent="0.3">
      <c r="A3035" s="3" t="s">
        <v>14</v>
      </c>
      <c r="B3035" s="3" t="s">
        <v>18</v>
      </c>
      <c r="C3035" s="12">
        <v>41093</v>
      </c>
      <c r="D3035" s="13">
        <v>24000</v>
      </c>
      <c r="E3035" s="3">
        <v>6</v>
      </c>
      <c r="F3035" s="3">
        <f t="shared" si="118"/>
        <v>4000</v>
      </c>
      <c r="G3035" s="3">
        <f t="shared" si="119"/>
        <v>2012</v>
      </c>
    </row>
    <row r="3036" spans="1:7" x14ac:dyDescent="0.3">
      <c r="A3036" s="3" t="s">
        <v>14</v>
      </c>
      <c r="B3036" s="3" t="s">
        <v>18</v>
      </c>
      <c r="C3036" s="12">
        <v>41097</v>
      </c>
      <c r="D3036" s="13">
        <v>13000</v>
      </c>
      <c r="E3036" s="3">
        <v>4</v>
      </c>
      <c r="F3036" s="3">
        <f t="shared" si="118"/>
        <v>3250</v>
      </c>
      <c r="G3036" s="3">
        <f t="shared" si="119"/>
        <v>2012</v>
      </c>
    </row>
    <row r="3037" spans="1:7" x14ac:dyDescent="0.3">
      <c r="A3037" s="3" t="s">
        <v>14</v>
      </c>
      <c r="B3037" s="3" t="s">
        <v>18</v>
      </c>
      <c r="C3037" s="12">
        <v>41099</v>
      </c>
      <c r="D3037" s="13">
        <v>14500</v>
      </c>
      <c r="E3037" s="3">
        <v>6</v>
      </c>
      <c r="F3037" s="3">
        <f t="shared" si="118"/>
        <v>2416.6666666666665</v>
      </c>
      <c r="G3037" s="3">
        <f t="shared" si="119"/>
        <v>2012</v>
      </c>
    </row>
    <row r="3038" spans="1:7" x14ac:dyDescent="0.3">
      <c r="A3038" s="3" t="s">
        <v>14</v>
      </c>
      <c r="B3038" s="3" t="s">
        <v>18</v>
      </c>
      <c r="C3038" s="12">
        <v>41103</v>
      </c>
      <c r="D3038" s="13">
        <v>17500</v>
      </c>
      <c r="E3038" s="3">
        <v>4</v>
      </c>
      <c r="F3038" s="3">
        <f t="shared" si="118"/>
        <v>4375</v>
      </c>
      <c r="G3038" s="3">
        <f t="shared" si="119"/>
        <v>2012</v>
      </c>
    </row>
    <row r="3039" spans="1:7" x14ac:dyDescent="0.3">
      <c r="A3039" s="3" t="s">
        <v>14</v>
      </c>
      <c r="B3039" s="3" t="s">
        <v>18</v>
      </c>
      <c r="C3039" s="12">
        <v>41104</v>
      </c>
      <c r="D3039" s="13">
        <v>21000</v>
      </c>
      <c r="E3039" s="3">
        <v>5</v>
      </c>
      <c r="F3039" s="3">
        <f t="shared" si="118"/>
        <v>4200</v>
      </c>
      <c r="G3039" s="3">
        <f t="shared" si="119"/>
        <v>2012</v>
      </c>
    </row>
    <row r="3040" spans="1:7" x14ac:dyDescent="0.3">
      <c r="A3040" s="3" t="s">
        <v>14</v>
      </c>
      <c r="B3040" s="3" t="s">
        <v>18</v>
      </c>
      <c r="C3040" s="12">
        <v>41105</v>
      </c>
      <c r="D3040" s="13">
        <v>7000</v>
      </c>
      <c r="E3040" s="3">
        <v>3</v>
      </c>
      <c r="F3040" s="3">
        <f t="shared" si="118"/>
        <v>2333.3333333333335</v>
      </c>
      <c r="G3040" s="3">
        <f t="shared" si="119"/>
        <v>2012</v>
      </c>
    </row>
    <row r="3041" spans="1:7" x14ac:dyDescent="0.3">
      <c r="A3041" s="3" t="s">
        <v>14</v>
      </c>
      <c r="B3041" s="3" t="s">
        <v>18</v>
      </c>
      <c r="C3041" s="12">
        <v>41106</v>
      </c>
      <c r="D3041" s="13">
        <v>8700</v>
      </c>
      <c r="E3041" s="3">
        <v>4</v>
      </c>
      <c r="F3041" s="3">
        <f t="shared" si="118"/>
        <v>2175</v>
      </c>
      <c r="G3041" s="3">
        <f t="shared" si="119"/>
        <v>2012</v>
      </c>
    </row>
    <row r="3042" spans="1:7" x14ac:dyDescent="0.3">
      <c r="A3042" s="3" t="s">
        <v>14</v>
      </c>
      <c r="B3042" s="3" t="s">
        <v>18</v>
      </c>
      <c r="C3042" s="12">
        <v>41110</v>
      </c>
      <c r="D3042" s="13">
        <v>46000</v>
      </c>
      <c r="E3042" s="3">
        <v>12</v>
      </c>
      <c r="F3042" s="3">
        <f t="shared" si="118"/>
        <v>3833.3333333333335</v>
      </c>
      <c r="G3042" s="3">
        <f t="shared" si="119"/>
        <v>2012</v>
      </c>
    </row>
    <row r="3043" spans="1:7" x14ac:dyDescent="0.3">
      <c r="A3043" s="3" t="s">
        <v>14</v>
      </c>
      <c r="B3043" s="3" t="s">
        <v>18</v>
      </c>
      <c r="C3043" s="12">
        <v>41111</v>
      </c>
      <c r="D3043" s="13">
        <v>4100</v>
      </c>
      <c r="E3043" s="3">
        <v>2</v>
      </c>
      <c r="F3043" s="3">
        <f t="shared" si="118"/>
        <v>2050</v>
      </c>
      <c r="G3043" s="3">
        <f t="shared" si="119"/>
        <v>2012</v>
      </c>
    </row>
    <row r="3044" spans="1:7" x14ac:dyDescent="0.3">
      <c r="A3044" s="3" t="s">
        <v>14</v>
      </c>
      <c r="B3044" s="3" t="s">
        <v>18</v>
      </c>
      <c r="C3044" s="12">
        <v>41112</v>
      </c>
      <c r="D3044" s="13">
        <v>9500</v>
      </c>
      <c r="E3044" s="3">
        <v>4</v>
      </c>
      <c r="F3044" s="3">
        <f t="shared" si="118"/>
        <v>2375</v>
      </c>
      <c r="G3044" s="3">
        <f t="shared" si="119"/>
        <v>2012</v>
      </c>
    </row>
    <row r="3045" spans="1:7" x14ac:dyDescent="0.3">
      <c r="A3045" s="3" t="s">
        <v>14</v>
      </c>
      <c r="B3045" s="3" t="s">
        <v>18</v>
      </c>
      <c r="C3045" s="12">
        <v>41113</v>
      </c>
      <c r="D3045" s="13">
        <v>20000</v>
      </c>
      <c r="E3045" s="3">
        <v>1</v>
      </c>
      <c r="F3045" s="3">
        <f t="shared" si="118"/>
        <v>20000</v>
      </c>
      <c r="G3045" s="3">
        <f t="shared" si="119"/>
        <v>2012</v>
      </c>
    </row>
    <row r="3046" spans="1:7" x14ac:dyDescent="0.3">
      <c r="A3046" s="3" t="s">
        <v>14</v>
      </c>
      <c r="B3046" s="3" t="s">
        <v>18</v>
      </c>
      <c r="C3046" s="12">
        <v>41114</v>
      </c>
      <c r="D3046" s="13">
        <v>5000</v>
      </c>
      <c r="E3046" s="3">
        <v>1</v>
      </c>
      <c r="F3046" s="3">
        <f t="shared" si="118"/>
        <v>5000</v>
      </c>
      <c r="G3046" s="3">
        <f t="shared" si="119"/>
        <v>2012</v>
      </c>
    </row>
    <row r="3047" spans="1:7" x14ac:dyDescent="0.3">
      <c r="A3047" s="3" t="s">
        <v>14</v>
      </c>
      <c r="B3047" s="3" t="s">
        <v>18</v>
      </c>
      <c r="C3047" s="12">
        <v>41117</v>
      </c>
      <c r="D3047" s="13">
        <v>8000</v>
      </c>
      <c r="E3047" s="3">
        <v>3</v>
      </c>
      <c r="F3047" s="3">
        <f t="shared" si="118"/>
        <v>2666.6666666666665</v>
      </c>
      <c r="G3047" s="3">
        <f t="shared" si="119"/>
        <v>2012</v>
      </c>
    </row>
    <row r="3048" spans="1:7" x14ac:dyDescent="0.3">
      <c r="A3048" s="3" t="s">
        <v>14</v>
      </c>
      <c r="B3048" s="3" t="s">
        <v>18</v>
      </c>
      <c r="C3048" s="12">
        <v>41118</v>
      </c>
      <c r="D3048" s="13">
        <v>3000</v>
      </c>
      <c r="E3048" s="3">
        <v>1</v>
      </c>
      <c r="F3048" s="3">
        <f t="shared" si="118"/>
        <v>3000</v>
      </c>
      <c r="G3048" s="3">
        <f t="shared" si="119"/>
        <v>2012</v>
      </c>
    </row>
    <row r="3049" spans="1:7" x14ac:dyDescent="0.3">
      <c r="A3049" s="3" t="s">
        <v>14</v>
      </c>
      <c r="B3049" s="3" t="s">
        <v>18</v>
      </c>
      <c r="C3049" s="12">
        <v>41124</v>
      </c>
      <c r="D3049" s="13">
        <v>18500</v>
      </c>
      <c r="E3049" s="3">
        <v>6</v>
      </c>
      <c r="F3049" s="3">
        <f t="shared" si="118"/>
        <v>3083.3333333333335</v>
      </c>
      <c r="G3049" s="3">
        <f t="shared" si="119"/>
        <v>2012</v>
      </c>
    </row>
    <row r="3050" spans="1:7" x14ac:dyDescent="0.3">
      <c r="A3050" s="3" t="s">
        <v>14</v>
      </c>
      <c r="B3050" s="3" t="s">
        <v>18</v>
      </c>
      <c r="C3050" s="12">
        <v>41125</v>
      </c>
      <c r="D3050" s="13">
        <v>7500</v>
      </c>
      <c r="E3050" s="3">
        <v>3</v>
      </c>
      <c r="F3050" s="3">
        <f t="shared" si="118"/>
        <v>2500</v>
      </c>
      <c r="G3050" s="3">
        <f t="shared" si="119"/>
        <v>2012</v>
      </c>
    </row>
    <row r="3051" spans="1:7" x14ac:dyDescent="0.3">
      <c r="A3051" s="3" t="s">
        <v>14</v>
      </c>
      <c r="B3051" s="3" t="s">
        <v>18</v>
      </c>
      <c r="C3051" s="12">
        <v>41126</v>
      </c>
      <c r="D3051" s="13">
        <v>5700</v>
      </c>
      <c r="E3051" s="3">
        <v>3</v>
      </c>
      <c r="F3051" s="3">
        <f t="shared" si="118"/>
        <v>1900</v>
      </c>
      <c r="G3051" s="3">
        <f t="shared" si="119"/>
        <v>2012</v>
      </c>
    </row>
    <row r="3052" spans="1:7" x14ac:dyDescent="0.3">
      <c r="A3052" s="3" t="s">
        <v>14</v>
      </c>
      <c r="B3052" s="3" t="s">
        <v>18</v>
      </c>
      <c r="C3052" s="12">
        <v>41128</v>
      </c>
      <c r="D3052" s="13">
        <v>6000</v>
      </c>
      <c r="E3052" s="3">
        <v>2</v>
      </c>
      <c r="F3052" s="3">
        <f t="shared" si="118"/>
        <v>3000</v>
      </c>
      <c r="G3052" s="3">
        <f t="shared" si="119"/>
        <v>2012</v>
      </c>
    </row>
    <row r="3053" spans="1:7" x14ac:dyDescent="0.3">
      <c r="A3053" s="3" t="s">
        <v>14</v>
      </c>
      <c r="B3053" s="3" t="s">
        <v>18</v>
      </c>
      <c r="C3053" s="12">
        <v>41131</v>
      </c>
      <c r="D3053" s="13">
        <v>15500</v>
      </c>
      <c r="E3053" s="3">
        <v>4</v>
      </c>
      <c r="F3053" s="3">
        <f t="shared" si="118"/>
        <v>3875</v>
      </c>
      <c r="G3053" s="3">
        <f t="shared" si="119"/>
        <v>2012</v>
      </c>
    </row>
    <row r="3054" spans="1:7" x14ac:dyDescent="0.3">
      <c r="A3054" s="3" t="s">
        <v>14</v>
      </c>
      <c r="B3054" s="3" t="s">
        <v>18</v>
      </c>
      <c r="C3054" s="12">
        <v>41133</v>
      </c>
      <c r="D3054" s="13">
        <v>6000</v>
      </c>
      <c r="E3054" s="3">
        <v>2</v>
      </c>
      <c r="F3054" s="3">
        <f t="shared" si="118"/>
        <v>3000</v>
      </c>
      <c r="G3054" s="3">
        <f t="shared" si="119"/>
        <v>2012</v>
      </c>
    </row>
    <row r="3055" spans="1:7" x14ac:dyDescent="0.3">
      <c r="A3055" s="3" t="s">
        <v>14</v>
      </c>
      <c r="B3055" s="3" t="s">
        <v>18</v>
      </c>
      <c r="C3055" s="12">
        <v>41134</v>
      </c>
      <c r="D3055" s="13">
        <v>12000</v>
      </c>
      <c r="E3055" s="3">
        <v>2</v>
      </c>
      <c r="F3055" s="3">
        <f t="shared" si="118"/>
        <v>6000</v>
      </c>
      <c r="G3055" s="3">
        <f t="shared" si="119"/>
        <v>2012</v>
      </c>
    </row>
    <row r="3056" spans="1:7" x14ac:dyDescent="0.3">
      <c r="A3056" s="3" t="s">
        <v>14</v>
      </c>
      <c r="B3056" s="3" t="s">
        <v>18</v>
      </c>
      <c r="C3056" s="12">
        <v>41135</v>
      </c>
      <c r="D3056" s="13">
        <v>24700</v>
      </c>
      <c r="E3056" s="3">
        <v>8</v>
      </c>
      <c r="F3056" s="3">
        <f t="shared" si="118"/>
        <v>3087.5</v>
      </c>
      <c r="G3056" s="3">
        <f t="shared" si="119"/>
        <v>2012</v>
      </c>
    </row>
    <row r="3057" spans="1:7" x14ac:dyDescent="0.3">
      <c r="A3057" s="3" t="s">
        <v>14</v>
      </c>
      <c r="B3057" s="3" t="s">
        <v>18</v>
      </c>
      <c r="C3057" s="12">
        <v>41138</v>
      </c>
      <c r="D3057" s="13">
        <v>15500</v>
      </c>
      <c r="E3057" s="3">
        <v>6</v>
      </c>
      <c r="F3057" s="3">
        <f t="shared" si="118"/>
        <v>2583.3333333333335</v>
      </c>
      <c r="G3057" s="3">
        <f t="shared" si="119"/>
        <v>2012</v>
      </c>
    </row>
    <row r="3058" spans="1:7" x14ac:dyDescent="0.3">
      <c r="A3058" s="3" t="s">
        <v>14</v>
      </c>
      <c r="B3058" s="3" t="s">
        <v>18</v>
      </c>
      <c r="C3058" s="12">
        <v>41139</v>
      </c>
      <c r="D3058" s="13">
        <v>13100</v>
      </c>
      <c r="E3058" s="3">
        <v>7</v>
      </c>
      <c r="F3058" s="3">
        <f t="shared" si="118"/>
        <v>1871.4285714285713</v>
      </c>
      <c r="G3058" s="3">
        <f t="shared" si="119"/>
        <v>2012</v>
      </c>
    </row>
    <row r="3059" spans="1:7" x14ac:dyDescent="0.3">
      <c r="A3059" s="3" t="s">
        <v>14</v>
      </c>
      <c r="B3059" s="3" t="s">
        <v>18</v>
      </c>
      <c r="C3059" s="12">
        <v>41141</v>
      </c>
      <c r="D3059" s="13">
        <v>27000</v>
      </c>
      <c r="E3059" s="3">
        <v>4</v>
      </c>
      <c r="F3059" s="3">
        <f t="shared" si="118"/>
        <v>6750</v>
      </c>
      <c r="G3059" s="3">
        <f t="shared" si="119"/>
        <v>2012</v>
      </c>
    </row>
    <row r="3060" spans="1:7" x14ac:dyDescent="0.3">
      <c r="A3060" s="3" t="s">
        <v>14</v>
      </c>
      <c r="B3060" s="3" t="s">
        <v>18</v>
      </c>
      <c r="C3060" s="12">
        <v>41145</v>
      </c>
      <c r="D3060" s="13">
        <v>13000</v>
      </c>
      <c r="E3060" s="3">
        <v>5</v>
      </c>
      <c r="F3060" s="3">
        <f t="shared" si="118"/>
        <v>2600</v>
      </c>
      <c r="G3060" s="3">
        <f t="shared" si="119"/>
        <v>2012</v>
      </c>
    </row>
    <row r="3061" spans="1:7" x14ac:dyDescent="0.3">
      <c r="A3061" s="3" t="s">
        <v>14</v>
      </c>
      <c r="B3061" s="3" t="s">
        <v>18</v>
      </c>
      <c r="C3061" s="12">
        <v>41146</v>
      </c>
      <c r="D3061" s="13">
        <v>4000</v>
      </c>
      <c r="E3061" s="3">
        <v>1</v>
      </c>
      <c r="F3061" s="3">
        <f t="shared" si="118"/>
        <v>4000</v>
      </c>
      <c r="G3061" s="3">
        <f t="shared" si="119"/>
        <v>2012</v>
      </c>
    </row>
    <row r="3062" spans="1:7" x14ac:dyDescent="0.3">
      <c r="A3062" s="3" t="s">
        <v>14</v>
      </c>
      <c r="B3062" s="3" t="s">
        <v>18</v>
      </c>
      <c r="C3062" s="12">
        <v>41147</v>
      </c>
      <c r="D3062" s="13">
        <v>3000</v>
      </c>
      <c r="E3062" s="3">
        <v>1</v>
      </c>
      <c r="F3062" s="3">
        <f t="shared" si="118"/>
        <v>3000</v>
      </c>
      <c r="G3062" s="3">
        <f t="shared" si="119"/>
        <v>2012</v>
      </c>
    </row>
    <row r="3063" spans="1:7" x14ac:dyDescent="0.3">
      <c r="A3063" s="3" t="s">
        <v>14</v>
      </c>
      <c r="B3063" s="3" t="s">
        <v>18</v>
      </c>
      <c r="C3063" s="12">
        <v>41154</v>
      </c>
      <c r="D3063" s="13">
        <v>13500</v>
      </c>
      <c r="E3063" s="3">
        <v>5</v>
      </c>
      <c r="F3063" s="3">
        <f t="shared" si="118"/>
        <v>2700</v>
      </c>
      <c r="G3063" s="3">
        <f t="shared" si="119"/>
        <v>2012</v>
      </c>
    </row>
    <row r="3064" spans="1:7" x14ac:dyDescent="0.3">
      <c r="A3064" s="3" t="s">
        <v>14</v>
      </c>
      <c r="B3064" s="3" t="s">
        <v>18</v>
      </c>
      <c r="C3064" s="12">
        <v>41159</v>
      </c>
      <c r="D3064" s="13">
        <v>8000</v>
      </c>
      <c r="E3064" s="3">
        <v>3</v>
      </c>
      <c r="F3064" s="3">
        <f t="shared" si="118"/>
        <v>2666.6666666666665</v>
      </c>
      <c r="G3064" s="3">
        <f t="shared" si="119"/>
        <v>2012</v>
      </c>
    </row>
    <row r="3065" spans="1:7" x14ac:dyDescent="0.3">
      <c r="A3065" s="3" t="s">
        <v>14</v>
      </c>
      <c r="B3065" s="3" t="s">
        <v>18</v>
      </c>
      <c r="C3065" s="12">
        <v>41161</v>
      </c>
      <c r="D3065" s="13">
        <v>1200</v>
      </c>
      <c r="E3065" s="3">
        <v>1</v>
      </c>
      <c r="F3065" s="3">
        <f t="shared" si="118"/>
        <v>1200</v>
      </c>
      <c r="G3065" s="3">
        <f t="shared" si="119"/>
        <v>2012</v>
      </c>
    </row>
    <row r="3066" spans="1:7" x14ac:dyDescent="0.3">
      <c r="A3066" s="3" t="s">
        <v>14</v>
      </c>
      <c r="B3066" s="3" t="s">
        <v>18</v>
      </c>
      <c r="C3066" s="12">
        <v>41166</v>
      </c>
      <c r="D3066" s="13">
        <v>3000</v>
      </c>
      <c r="E3066" s="3">
        <v>2</v>
      </c>
      <c r="F3066" s="3">
        <f t="shared" si="118"/>
        <v>1500</v>
      </c>
      <c r="G3066" s="3">
        <f t="shared" si="119"/>
        <v>2012</v>
      </c>
    </row>
    <row r="3067" spans="1:7" x14ac:dyDescent="0.3">
      <c r="A3067" s="3" t="s">
        <v>14</v>
      </c>
      <c r="B3067" s="3" t="s">
        <v>18</v>
      </c>
      <c r="C3067" s="12">
        <v>41168</v>
      </c>
      <c r="D3067" s="13">
        <v>6500</v>
      </c>
      <c r="E3067" s="3">
        <v>2</v>
      </c>
      <c r="F3067" s="3">
        <f t="shared" si="118"/>
        <v>3250</v>
      </c>
      <c r="G3067" s="3">
        <f t="shared" si="119"/>
        <v>2012</v>
      </c>
    </row>
    <row r="3068" spans="1:7" x14ac:dyDescent="0.3">
      <c r="A3068" s="3" t="s">
        <v>14</v>
      </c>
      <c r="B3068" s="3" t="s">
        <v>18</v>
      </c>
      <c r="C3068" s="12">
        <v>41170</v>
      </c>
      <c r="D3068" s="13">
        <v>10000</v>
      </c>
      <c r="E3068" s="3">
        <v>3</v>
      </c>
      <c r="F3068" s="3">
        <f t="shared" si="118"/>
        <v>3333.3333333333335</v>
      </c>
      <c r="G3068" s="3">
        <f t="shared" si="119"/>
        <v>2012</v>
      </c>
    </row>
    <row r="3069" spans="1:7" x14ac:dyDescent="0.3">
      <c r="A3069" s="3" t="s">
        <v>14</v>
      </c>
      <c r="B3069" s="3" t="s">
        <v>18</v>
      </c>
      <c r="C3069" s="12">
        <v>41173</v>
      </c>
      <c r="D3069" s="13">
        <v>3000</v>
      </c>
      <c r="E3069" s="3">
        <v>1</v>
      </c>
      <c r="F3069" s="3">
        <f t="shared" si="118"/>
        <v>3000</v>
      </c>
      <c r="G3069" s="3">
        <f t="shared" si="119"/>
        <v>2012</v>
      </c>
    </row>
    <row r="3070" spans="1:7" x14ac:dyDescent="0.3">
      <c r="A3070" s="3" t="s">
        <v>14</v>
      </c>
      <c r="B3070" s="3" t="s">
        <v>18</v>
      </c>
      <c r="C3070" s="12">
        <v>41174</v>
      </c>
      <c r="D3070" s="13">
        <v>6000</v>
      </c>
      <c r="E3070" s="3">
        <v>1</v>
      </c>
      <c r="F3070" s="3">
        <f t="shared" si="118"/>
        <v>6000</v>
      </c>
      <c r="G3070" s="3">
        <f t="shared" si="119"/>
        <v>2012</v>
      </c>
    </row>
    <row r="3071" spans="1:7" x14ac:dyDescent="0.3">
      <c r="A3071" s="3" t="s">
        <v>14</v>
      </c>
      <c r="B3071" s="3" t="s">
        <v>18</v>
      </c>
      <c r="C3071" s="12">
        <v>41181</v>
      </c>
      <c r="D3071" s="13">
        <v>24500</v>
      </c>
      <c r="E3071" s="3">
        <v>6</v>
      </c>
      <c r="F3071" s="3">
        <f t="shared" si="118"/>
        <v>4083.3333333333335</v>
      </c>
      <c r="G3071" s="3">
        <f t="shared" si="119"/>
        <v>2012</v>
      </c>
    </row>
    <row r="3072" spans="1:7" x14ac:dyDescent="0.3">
      <c r="A3072" s="3" t="s">
        <v>14</v>
      </c>
      <c r="B3072" s="3" t="s">
        <v>18</v>
      </c>
      <c r="C3072" s="12">
        <v>41184</v>
      </c>
      <c r="D3072" s="13">
        <v>2500</v>
      </c>
      <c r="E3072" s="3">
        <v>1</v>
      </c>
      <c r="F3072" s="3">
        <f t="shared" si="118"/>
        <v>2500</v>
      </c>
      <c r="G3072" s="3">
        <f t="shared" si="119"/>
        <v>2012</v>
      </c>
    </row>
    <row r="3073" spans="1:7" x14ac:dyDescent="0.3">
      <c r="A3073" s="3" t="s">
        <v>14</v>
      </c>
      <c r="B3073" s="3" t="s">
        <v>18</v>
      </c>
      <c r="C3073" s="12">
        <v>41187</v>
      </c>
      <c r="D3073" s="13">
        <v>10000</v>
      </c>
      <c r="E3073" s="3">
        <v>3</v>
      </c>
      <c r="F3073" s="3">
        <f t="shared" si="118"/>
        <v>3333.3333333333335</v>
      </c>
      <c r="G3073" s="3">
        <f t="shared" si="119"/>
        <v>2012</v>
      </c>
    </row>
    <row r="3074" spans="1:7" x14ac:dyDescent="0.3">
      <c r="A3074" s="3" t="s">
        <v>14</v>
      </c>
      <c r="B3074" s="3" t="s">
        <v>18</v>
      </c>
      <c r="C3074" s="12">
        <v>41189</v>
      </c>
      <c r="D3074" s="13">
        <v>1500</v>
      </c>
      <c r="E3074" s="3">
        <v>1</v>
      </c>
      <c r="F3074" s="3">
        <f t="shared" ref="F3074:F3114" si="120">D3074/E3074</f>
        <v>1500</v>
      </c>
      <c r="G3074" s="3">
        <f t="shared" si="119"/>
        <v>2012</v>
      </c>
    </row>
    <row r="3075" spans="1:7" x14ac:dyDescent="0.3">
      <c r="A3075" s="3" t="s">
        <v>14</v>
      </c>
      <c r="B3075" s="3" t="s">
        <v>18</v>
      </c>
      <c r="C3075" s="12">
        <v>41191</v>
      </c>
      <c r="D3075" s="13">
        <v>1300</v>
      </c>
      <c r="E3075" s="3">
        <v>1</v>
      </c>
      <c r="F3075" s="3">
        <f t="shared" si="120"/>
        <v>1300</v>
      </c>
      <c r="G3075" s="3">
        <f t="shared" ref="G3075:G3115" si="121">YEAR(C3075)</f>
        <v>2012</v>
      </c>
    </row>
    <row r="3076" spans="1:7" x14ac:dyDescent="0.3">
      <c r="A3076" s="3" t="s">
        <v>14</v>
      </c>
      <c r="B3076" s="3" t="s">
        <v>18</v>
      </c>
      <c r="C3076" s="12">
        <v>41194</v>
      </c>
      <c r="D3076" s="13">
        <v>4500</v>
      </c>
      <c r="E3076" s="3">
        <v>2</v>
      </c>
      <c r="F3076" s="3">
        <f t="shared" si="120"/>
        <v>2250</v>
      </c>
      <c r="G3076" s="3">
        <f t="shared" si="121"/>
        <v>2012</v>
      </c>
    </row>
    <row r="3077" spans="1:7" x14ac:dyDescent="0.3">
      <c r="A3077" s="3" t="s">
        <v>14</v>
      </c>
      <c r="B3077" s="3" t="s">
        <v>18</v>
      </c>
      <c r="C3077" s="12">
        <v>41196</v>
      </c>
      <c r="D3077" s="13">
        <v>1800</v>
      </c>
      <c r="E3077" s="3">
        <v>1</v>
      </c>
      <c r="F3077" s="3">
        <f t="shared" si="120"/>
        <v>1800</v>
      </c>
      <c r="G3077" s="3">
        <f t="shared" si="121"/>
        <v>2012</v>
      </c>
    </row>
    <row r="3078" spans="1:7" x14ac:dyDescent="0.3">
      <c r="A3078" s="3" t="s">
        <v>14</v>
      </c>
      <c r="B3078" s="3" t="s">
        <v>18</v>
      </c>
      <c r="C3078" s="12">
        <v>41198</v>
      </c>
      <c r="D3078" s="13">
        <v>12500</v>
      </c>
      <c r="E3078" s="3">
        <v>4</v>
      </c>
      <c r="F3078" s="3">
        <f t="shared" si="120"/>
        <v>3125</v>
      </c>
      <c r="G3078" s="3">
        <f t="shared" si="121"/>
        <v>2012</v>
      </c>
    </row>
    <row r="3079" spans="1:7" x14ac:dyDescent="0.3">
      <c r="A3079" s="3" t="s">
        <v>14</v>
      </c>
      <c r="B3079" s="3" t="s">
        <v>18</v>
      </c>
      <c r="C3079" s="12">
        <v>41201</v>
      </c>
      <c r="D3079" s="13">
        <v>3000</v>
      </c>
      <c r="E3079" s="3">
        <v>1</v>
      </c>
      <c r="F3079" s="3">
        <f t="shared" si="120"/>
        <v>3000</v>
      </c>
      <c r="G3079" s="3">
        <f t="shared" si="121"/>
        <v>2012</v>
      </c>
    </row>
    <row r="3080" spans="1:7" x14ac:dyDescent="0.3">
      <c r="A3080" s="3" t="s">
        <v>14</v>
      </c>
      <c r="B3080" s="3" t="s">
        <v>18</v>
      </c>
      <c r="C3080" s="12">
        <v>41202</v>
      </c>
      <c r="D3080" s="13">
        <v>2500</v>
      </c>
      <c r="E3080" s="3">
        <v>1</v>
      </c>
      <c r="F3080" s="3">
        <f t="shared" si="120"/>
        <v>2500</v>
      </c>
      <c r="G3080" s="3">
        <f t="shared" si="121"/>
        <v>2012</v>
      </c>
    </row>
    <row r="3081" spans="1:7" x14ac:dyDescent="0.3">
      <c r="A3081" s="3" t="s">
        <v>14</v>
      </c>
      <c r="B3081" s="3" t="s">
        <v>18</v>
      </c>
      <c r="C3081" s="12">
        <v>41204</v>
      </c>
      <c r="D3081" s="13">
        <v>6000</v>
      </c>
      <c r="E3081" s="3">
        <v>1</v>
      </c>
      <c r="F3081" s="3">
        <f t="shared" si="120"/>
        <v>6000</v>
      </c>
      <c r="G3081" s="3">
        <f t="shared" si="121"/>
        <v>2012</v>
      </c>
    </row>
    <row r="3082" spans="1:7" x14ac:dyDescent="0.3">
      <c r="A3082" s="3" t="s">
        <v>14</v>
      </c>
      <c r="B3082" s="3" t="s">
        <v>18</v>
      </c>
      <c r="C3082" s="12">
        <v>41205</v>
      </c>
      <c r="D3082" s="13">
        <v>2000</v>
      </c>
      <c r="E3082" s="3">
        <v>1</v>
      </c>
      <c r="F3082" s="3">
        <f t="shared" si="120"/>
        <v>2000</v>
      </c>
      <c r="G3082" s="3">
        <f t="shared" si="121"/>
        <v>2012</v>
      </c>
    </row>
    <row r="3083" spans="1:7" x14ac:dyDescent="0.3">
      <c r="A3083" s="3" t="s">
        <v>14</v>
      </c>
      <c r="B3083" s="3" t="s">
        <v>18</v>
      </c>
      <c r="C3083" s="12">
        <v>41208</v>
      </c>
      <c r="D3083" s="13">
        <v>1300</v>
      </c>
      <c r="E3083" s="3">
        <v>1</v>
      </c>
      <c r="F3083" s="3">
        <f t="shared" si="120"/>
        <v>1300</v>
      </c>
      <c r="G3083" s="3">
        <f t="shared" si="121"/>
        <v>2012</v>
      </c>
    </row>
    <row r="3084" spans="1:7" x14ac:dyDescent="0.3">
      <c r="A3084" s="3" t="s">
        <v>14</v>
      </c>
      <c r="B3084" s="3" t="s">
        <v>18</v>
      </c>
      <c r="C3084" s="12">
        <v>41215</v>
      </c>
      <c r="D3084" s="13">
        <v>2500</v>
      </c>
      <c r="E3084" s="3">
        <v>1</v>
      </c>
      <c r="F3084" s="3">
        <f t="shared" si="120"/>
        <v>2500</v>
      </c>
      <c r="G3084" s="3">
        <f t="shared" si="121"/>
        <v>2012</v>
      </c>
    </row>
    <row r="3085" spans="1:7" x14ac:dyDescent="0.3">
      <c r="A3085" s="3" t="s">
        <v>14</v>
      </c>
      <c r="B3085" s="3" t="s">
        <v>18</v>
      </c>
      <c r="C3085" s="12">
        <v>41218</v>
      </c>
      <c r="D3085" s="13">
        <v>7500</v>
      </c>
      <c r="E3085" s="3">
        <v>3</v>
      </c>
      <c r="F3085" s="3">
        <f t="shared" si="120"/>
        <v>2500</v>
      </c>
      <c r="G3085" s="3">
        <f t="shared" si="121"/>
        <v>2012</v>
      </c>
    </row>
    <row r="3086" spans="1:7" x14ac:dyDescent="0.3">
      <c r="A3086" s="3" t="s">
        <v>14</v>
      </c>
      <c r="B3086" s="3" t="s">
        <v>18</v>
      </c>
      <c r="C3086" s="12">
        <v>41222</v>
      </c>
      <c r="D3086" s="13">
        <v>20000</v>
      </c>
      <c r="E3086" s="3">
        <v>3</v>
      </c>
      <c r="F3086" s="3">
        <f t="shared" si="120"/>
        <v>6666.666666666667</v>
      </c>
      <c r="G3086" s="3">
        <f t="shared" si="121"/>
        <v>2012</v>
      </c>
    </row>
    <row r="3087" spans="1:7" x14ac:dyDescent="0.3">
      <c r="A3087" s="3" t="s">
        <v>14</v>
      </c>
      <c r="B3087" s="3" t="s">
        <v>18</v>
      </c>
      <c r="C3087" s="12">
        <v>41224</v>
      </c>
      <c r="D3087" s="13">
        <v>6000</v>
      </c>
      <c r="E3087" s="3">
        <v>1</v>
      </c>
      <c r="F3087" s="3">
        <f t="shared" si="120"/>
        <v>6000</v>
      </c>
      <c r="G3087" s="3">
        <f t="shared" si="121"/>
        <v>2012</v>
      </c>
    </row>
    <row r="3088" spans="1:7" x14ac:dyDescent="0.3">
      <c r="A3088" s="3" t="s">
        <v>14</v>
      </c>
      <c r="B3088" s="3" t="s">
        <v>18</v>
      </c>
      <c r="C3088" s="12">
        <v>41225</v>
      </c>
      <c r="D3088" s="13">
        <v>22000</v>
      </c>
      <c r="E3088" s="3">
        <v>4</v>
      </c>
      <c r="F3088" s="3">
        <f t="shared" si="120"/>
        <v>5500</v>
      </c>
      <c r="G3088" s="3">
        <f t="shared" si="121"/>
        <v>2012</v>
      </c>
    </row>
    <row r="3089" spans="1:7" x14ac:dyDescent="0.3">
      <c r="A3089" s="3" t="s">
        <v>14</v>
      </c>
      <c r="B3089" s="3" t="s">
        <v>18</v>
      </c>
      <c r="C3089" s="12">
        <v>41229</v>
      </c>
      <c r="D3089" s="13">
        <v>14000</v>
      </c>
      <c r="E3089" s="3">
        <v>3</v>
      </c>
      <c r="F3089" s="3">
        <f t="shared" si="120"/>
        <v>4666.666666666667</v>
      </c>
      <c r="G3089" s="3">
        <f t="shared" si="121"/>
        <v>2012</v>
      </c>
    </row>
    <row r="3090" spans="1:7" x14ac:dyDescent="0.3">
      <c r="A3090" s="3" t="s">
        <v>14</v>
      </c>
      <c r="B3090" s="3" t="s">
        <v>18</v>
      </c>
      <c r="C3090" s="12">
        <v>41231</v>
      </c>
      <c r="D3090" s="13">
        <v>10000</v>
      </c>
      <c r="E3090" s="3">
        <v>3</v>
      </c>
      <c r="F3090" s="3">
        <f t="shared" si="120"/>
        <v>3333.3333333333335</v>
      </c>
      <c r="G3090" s="3">
        <f t="shared" si="121"/>
        <v>2012</v>
      </c>
    </row>
    <row r="3091" spans="1:7" x14ac:dyDescent="0.3">
      <c r="A3091" s="3" t="s">
        <v>14</v>
      </c>
      <c r="B3091" s="3" t="s">
        <v>18</v>
      </c>
      <c r="C3091" s="12">
        <v>41233</v>
      </c>
      <c r="D3091" s="13">
        <v>9000</v>
      </c>
      <c r="E3091" s="3">
        <v>2</v>
      </c>
      <c r="F3091" s="3">
        <f t="shared" si="120"/>
        <v>4500</v>
      </c>
      <c r="G3091" s="3">
        <f t="shared" si="121"/>
        <v>2012</v>
      </c>
    </row>
    <row r="3092" spans="1:7" x14ac:dyDescent="0.3">
      <c r="A3092" s="3" t="s">
        <v>14</v>
      </c>
      <c r="B3092" s="3" t="s">
        <v>18</v>
      </c>
      <c r="C3092" s="12">
        <v>41236</v>
      </c>
      <c r="D3092" s="13">
        <v>4000</v>
      </c>
      <c r="E3092" s="3">
        <v>1</v>
      </c>
      <c r="F3092" s="3">
        <f t="shared" si="120"/>
        <v>4000</v>
      </c>
      <c r="G3092" s="3">
        <f t="shared" si="121"/>
        <v>2012</v>
      </c>
    </row>
    <row r="3093" spans="1:7" x14ac:dyDescent="0.3">
      <c r="A3093" s="3" t="s">
        <v>14</v>
      </c>
      <c r="B3093" s="3" t="s">
        <v>18</v>
      </c>
      <c r="C3093" s="12">
        <v>41237</v>
      </c>
      <c r="D3093" s="13">
        <v>12000</v>
      </c>
      <c r="E3093" s="3">
        <v>4</v>
      </c>
      <c r="F3093" s="3">
        <f t="shared" si="120"/>
        <v>3000</v>
      </c>
      <c r="G3093" s="3">
        <f t="shared" si="121"/>
        <v>2012</v>
      </c>
    </row>
    <row r="3094" spans="1:7" x14ac:dyDescent="0.3">
      <c r="A3094" s="3" t="s">
        <v>14</v>
      </c>
      <c r="B3094" s="3" t="s">
        <v>18</v>
      </c>
      <c r="C3094" s="12">
        <v>41238</v>
      </c>
      <c r="D3094" s="13">
        <v>8000</v>
      </c>
      <c r="E3094" s="3">
        <v>1</v>
      </c>
      <c r="F3094" s="3">
        <f t="shared" si="120"/>
        <v>8000</v>
      </c>
      <c r="G3094" s="3">
        <f t="shared" si="121"/>
        <v>2012</v>
      </c>
    </row>
    <row r="3095" spans="1:7" x14ac:dyDescent="0.3">
      <c r="A3095" s="3" t="s">
        <v>14</v>
      </c>
      <c r="B3095" s="3" t="s">
        <v>18</v>
      </c>
      <c r="C3095" s="12">
        <v>41239</v>
      </c>
      <c r="D3095" s="13">
        <v>13000</v>
      </c>
      <c r="E3095" s="3">
        <v>7</v>
      </c>
      <c r="F3095" s="3">
        <f t="shared" si="120"/>
        <v>1857.1428571428571</v>
      </c>
      <c r="G3095" s="3">
        <f t="shared" si="121"/>
        <v>2012</v>
      </c>
    </row>
    <row r="3096" spans="1:7" x14ac:dyDescent="0.3">
      <c r="A3096" s="3" t="s">
        <v>14</v>
      </c>
      <c r="B3096" s="3" t="s">
        <v>18</v>
      </c>
      <c r="C3096" s="12">
        <v>41250</v>
      </c>
      <c r="D3096" s="13">
        <v>14100</v>
      </c>
      <c r="E3096" s="3">
        <v>3</v>
      </c>
      <c r="F3096" s="3">
        <f t="shared" si="120"/>
        <v>4700</v>
      </c>
      <c r="G3096" s="3">
        <f t="shared" si="121"/>
        <v>2012</v>
      </c>
    </row>
    <row r="3097" spans="1:7" x14ac:dyDescent="0.3">
      <c r="A3097" s="3" t="s">
        <v>14</v>
      </c>
      <c r="B3097" s="3" t="s">
        <v>18</v>
      </c>
      <c r="C3097" s="12">
        <v>41258</v>
      </c>
      <c r="D3097" s="13">
        <v>7000</v>
      </c>
      <c r="E3097" s="3">
        <v>1</v>
      </c>
      <c r="F3097" s="3">
        <f t="shared" si="120"/>
        <v>7000</v>
      </c>
      <c r="G3097" s="3">
        <f t="shared" si="121"/>
        <v>2012</v>
      </c>
    </row>
    <row r="3098" spans="1:7" x14ac:dyDescent="0.3">
      <c r="A3098" s="3" t="s">
        <v>14</v>
      </c>
      <c r="B3098" s="3" t="s">
        <v>18</v>
      </c>
      <c r="C3098" s="12">
        <v>41257</v>
      </c>
      <c r="D3098" s="13">
        <v>14500</v>
      </c>
      <c r="E3098" s="3">
        <v>7</v>
      </c>
      <c r="F3098" s="3">
        <f t="shared" si="120"/>
        <v>2071.4285714285716</v>
      </c>
      <c r="G3098" s="3">
        <f t="shared" si="121"/>
        <v>2012</v>
      </c>
    </row>
    <row r="3099" spans="1:7" x14ac:dyDescent="0.3">
      <c r="A3099" s="3" t="s">
        <v>14</v>
      </c>
      <c r="B3099" s="3" t="s">
        <v>18</v>
      </c>
      <c r="C3099" s="12">
        <v>41261</v>
      </c>
      <c r="D3099" s="13">
        <v>6500</v>
      </c>
      <c r="E3099" s="3">
        <v>2</v>
      </c>
      <c r="F3099" s="3">
        <f t="shared" si="120"/>
        <v>3250</v>
      </c>
      <c r="G3099" s="3">
        <f t="shared" si="121"/>
        <v>2012</v>
      </c>
    </row>
    <row r="3100" spans="1:7" x14ac:dyDescent="0.3">
      <c r="A3100" s="3" t="s">
        <v>14</v>
      </c>
      <c r="B3100" s="3" t="s">
        <v>18</v>
      </c>
      <c r="C3100" s="12">
        <v>41267</v>
      </c>
      <c r="D3100" s="13">
        <v>5000</v>
      </c>
      <c r="E3100" s="3">
        <v>2</v>
      </c>
      <c r="F3100" s="3">
        <f t="shared" si="120"/>
        <v>2500</v>
      </c>
      <c r="G3100" s="3">
        <f t="shared" si="121"/>
        <v>2012</v>
      </c>
    </row>
    <row r="3101" spans="1:7" x14ac:dyDescent="0.3">
      <c r="A3101" s="3" t="s">
        <v>14</v>
      </c>
      <c r="B3101" s="3" t="s">
        <v>18</v>
      </c>
      <c r="C3101" s="12">
        <v>41253</v>
      </c>
      <c r="D3101" s="13">
        <v>23000</v>
      </c>
      <c r="E3101" s="3">
        <v>2</v>
      </c>
      <c r="F3101" s="3">
        <f t="shared" si="120"/>
        <v>11500</v>
      </c>
      <c r="G3101" s="3">
        <f t="shared" si="121"/>
        <v>2012</v>
      </c>
    </row>
    <row r="3102" spans="1:7" x14ac:dyDescent="0.3">
      <c r="A3102" s="3" t="s">
        <v>14</v>
      </c>
      <c r="B3102" s="3" t="s">
        <v>18</v>
      </c>
      <c r="C3102" s="12">
        <v>41272</v>
      </c>
      <c r="D3102" s="13">
        <v>27000</v>
      </c>
      <c r="E3102" s="3">
        <v>7</v>
      </c>
      <c r="F3102" s="3">
        <f t="shared" si="120"/>
        <v>3857.1428571428573</v>
      </c>
      <c r="G3102" s="3">
        <f t="shared" si="121"/>
        <v>2012</v>
      </c>
    </row>
    <row r="3103" spans="1:7" x14ac:dyDescent="0.3">
      <c r="A3103" s="3" t="s">
        <v>14</v>
      </c>
      <c r="B3103" s="3" t="s">
        <v>18</v>
      </c>
      <c r="C3103" s="12">
        <v>41245</v>
      </c>
      <c r="D3103" s="13">
        <v>4500</v>
      </c>
      <c r="E3103" s="3">
        <v>2</v>
      </c>
      <c r="F3103" s="3">
        <f t="shared" si="120"/>
        <v>2250</v>
      </c>
      <c r="G3103" s="3">
        <f t="shared" si="121"/>
        <v>2012</v>
      </c>
    </row>
    <row r="3104" spans="1:7" x14ac:dyDescent="0.3">
      <c r="A3104" s="3" t="s">
        <v>14</v>
      </c>
      <c r="B3104" s="3" t="s">
        <v>18</v>
      </c>
      <c r="C3104" s="12">
        <v>41268</v>
      </c>
      <c r="D3104" s="13">
        <v>7000</v>
      </c>
      <c r="E3104" s="3">
        <v>1</v>
      </c>
      <c r="F3104" s="3">
        <f t="shared" si="120"/>
        <v>7000</v>
      </c>
      <c r="G3104" s="3">
        <f t="shared" si="121"/>
        <v>2012</v>
      </c>
    </row>
    <row r="3105" spans="1:7" x14ac:dyDescent="0.3">
      <c r="A3105" s="3" t="s">
        <v>14</v>
      </c>
      <c r="B3105" s="3" t="s">
        <v>18</v>
      </c>
      <c r="C3105" s="12">
        <v>41252</v>
      </c>
      <c r="D3105" s="13">
        <v>1800</v>
      </c>
      <c r="E3105" s="3">
        <v>2</v>
      </c>
      <c r="F3105" s="3">
        <f t="shared" si="120"/>
        <v>900</v>
      </c>
      <c r="G3105" s="3">
        <f t="shared" si="121"/>
        <v>2012</v>
      </c>
    </row>
    <row r="3106" spans="1:7" x14ac:dyDescent="0.3">
      <c r="A3106" s="3" t="s">
        <v>14</v>
      </c>
      <c r="B3106" s="3" t="s">
        <v>18</v>
      </c>
      <c r="C3106" s="12">
        <v>41273</v>
      </c>
      <c r="D3106" s="13">
        <v>6000</v>
      </c>
      <c r="E3106" s="3">
        <v>1</v>
      </c>
      <c r="F3106" s="3">
        <f t="shared" si="120"/>
        <v>6000</v>
      </c>
      <c r="G3106" s="3">
        <f t="shared" si="121"/>
        <v>2012</v>
      </c>
    </row>
    <row r="3107" spans="1:7" x14ac:dyDescent="0.3">
      <c r="A3107" s="3" t="s">
        <v>14</v>
      </c>
      <c r="B3107" s="3" t="s">
        <v>18</v>
      </c>
      <c r="C3107" s="12">
        <v>41292</v>
      </c>
      <c r="D3107" s="13">
        <v>5200</v>
      </c>
      <c r="E3107" s="3">
        <v>3</v>
      </c>
      <c r="F3107" s="3">
        <f t="shared" si="120"/>
        <v>1733.3333333333333</v>
      </c>
      <c r="G3107" s="3">
        <f t="shared" si="121"/>
        <v>2013</v>
      </c>
    </row>
    <row r="3108" spans="1:7" x14ac:dyDescent="0.3">
      <c r="A3108" s="3" t="s">
        <v>14</v>
      </c>
      <c r="B3108" s="3" t="s">
        <v>18</v>
      </c>
      <c r="C3108" s="12">
        <v>41296</v>
      </c>
      <c r="D3108" s="13">
        <v>4000</v>
      </c>
      <c r="E3108" s="3">
        <v>1</v>
      </c>
      <c r="F3108" s="3">
        <f t="shared" si="120"/>
        <v>4000</v>
      </c>
      <c r="G3108" s="3">
        <f t="shared" si="121"/>
        <v>2013</v>
      </c>
    </row>
    <row r="3109" spans="1:7" x14ac:dyDescent="0.3">
      <c r="A3109" s="3" t="s">
        <v>14</v>
      </c>
      <c r="B3109" s="3" t="s">
        <v>18</v>
      </c>
      <c r="C3109" s="12">
        <v>41299</v>
      </c>
      <c r="D3109" s="13">
        <v>17500</v>
      </c>
      <c r="E3109" s="3">
        <v>4</v>
      </c>
      <c r="F3109" s="3">
        <f t="shared" si="120"/>
        <v>4375</v>
      </c>
      <c r="G3109" s="3">
        <f t="shared" si="121"/>
        <v>2013</v>
      </c>
    </row>
    <row r="3110" spans="1:7" x14ac:dyDescent="0.3">
      <c r="A3110" s="3" t="s">
        <v>14</v>
      </c>
      <c r="B3110" s="3" t="s">
        <v>18</v>
      </c>
      <c r="C3110" s="12">
        <v>41288</v>
      </c>
      <c r="D3110" s="13">
        <v>4000</v>
      </c>
      <c r="E3110" s="3">
        <v>2</v>
      </c>
      <c r="F3110" s="3">
        <f t="shared" si="120"/>
        <v>2000</v>
      </c>
      <c r="G3110" s="3">
        <f t="shared" si="121"/>
        <v>2013</v>
      </c>
    </row>
    <row r="3111" spans="1:7" x14ac:dyDescent="0.3">
      <c r="A3111" s="3" t="s">
        <v>14</v>
      </c>
      <c r="B3111" s="3" t="s">
        <v>18</v>
      </c>
      <c r="C3111" s="12">
        <v>41282</v>
      </c>
      <c r="D3111" s="13">
        <v>4000</v>
      </c>
      <c r="E3111" s="3">
        <v>1</v>
      </c>
      <c r="F3111" s="3">
        <f t="shared" si="120"/>
        <v>4000</v>
      </c>
      <c r="G3111" s="3">
        <f t="shared" si="121"/>
        <v>2013</v>
      </c>
    </row>
    <row r="3112" spans="1:7" x14ac:dyDescent="0.3">
      <c r="A3112" s="3" t="s">
        <v>14</v>
      </c>
      <c r="B3112" s="3" t="s">
        <v>18</v>
      </c>
      <c r="C3112" s="12">
        <v>41303</v>
      </c>
      <c r="D3112" s="13">
        <v>27700</v>
      </c>
      <c r="E3112" s="3">
        <v>6</v>
      </c>
      <c r="F3112" s="3">
        <f t="shared" si="120"/>
        <v>4616.666666666667</v>
      </c>
      <c r="G3112" s="3">
        <f t="shared" si="121"/>
        <v>2013</v>
      </c>
    </row>
    <row r="3113" spans="1:7" x14ac:dyDescent="0.3">
      <c r="A3113" s="3" t="s">
        <v>14</v>
      </c>
      <c r="B3113" s="3" t="s">
        <v>18</v>
      </c>
      <c r="C3113" s="12">
        <v>41285</v>
      </c>
      <c r="D3113" s="13">
        <v>2000</v>
      </c>
      <c r="E3113" s="3">
        <v>1</v>
      </c>
      <c r="F3113" s="3">
        <f t="shared" si="120"/>
        <v>2000</v>
      </c>
      <c r="G3113" s="3">
        <f t="shared" si="121"/>
        <v>2013</v>
      </c>
    </row>
    <row r="3114" spans="1:7" x14ac:dyDescent="0.3">
      <c r="A3114" s="3" t="s">
        <v>14</v>
      </c>
      <c r="B3114" s="3" t="s">
        <v>18</v>
      </c>
      <c r="C3114" s="12">
        <v>41294</v>
      </c>
      <c r="D3114" s="13">
        <v>12600</v>
      </c>
      <c r="E3114" s="3">
        <v>5</v>
      </c>
      <c r="F3114" s="3">
        <f t="shared" si="120"/>
        <v>2520</v>
      </c>
      <c r="G3114" s="3">
        <f t="shared" si="121"/>
        <v>2013</v>
      </c>
    </row>
    <row r="3115" spans="1:7" x14ac:dyDescent="0.3">
      <c r="A3115" s="3" t="s">
        <v>14</v>
      </c>
      <c r="B3115" s="3" t="s">
        <v>18</v>
      </c>
      <c r="C3115" s="12">
        <v>41289</v>
      </c>
      <c r="D3115" s="13">
        <v>6000</v>
      </c>
      <c r="E3115" s="3">
        <v>1</v>
      </c>
      <c r="F3115" s="3">
        <f>D3115/E3115</f>
        <v>6000</v>
      </c>
      <c r="G3115" s="3">
        <f t="shared" si="121"/>
        <v>2013</v>
      </c>
    </row>
  </sheetData>
  <conditionalFormatting sqref="I26:I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W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W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W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W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W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G21"/>
  <sheetViews>
    <sheetView tabSelected="1" topLeftCell="A21" zoomScaleNormal="100" workbookViewId="0">
      <selection activeCell="B4" sqref="B4:B15"/>
    </sheetView>
  </sheetViews>
  <sheetFormatPr defaultRowHeight="14.4" x14ac:dyDescent="0.3"/>
  <cols>
    <col min="1" max="1" width="29.109375" bestFit="1" customWidth="1"/>
    <col min="2" max="2" width="15.44140625" bestFit="1" customWidth="1"/>
    <col min="3" max="4" width="14.21875" bestFit="1" customWidth="1"/>
    <col min="5" max="6" width="12.77734375" bestFit="1" customWidth="1"/>
    <col min="7" max="7" width="14.21875" bestFit="1" customWidth="1"/>
  </cols>
  <sheetData>
    <row r="1" spans="1:7" x14ac:dyDescent="0.3">
      <c r="A1" s="11" t="s">
        <v>81</v>
      </c>
    </row>
    <row r="2" spans="1:7" x14ac:dyDescent="0.3">
      <c r="A2" s="31" t="s">
        <v>68</v>
      </c>
      <c r="B2" s="38" t="s">
        <v>1</v>
      </c>
      <c r="C2" s="32"/>
      <c r="D2" s="32"/>
      <c r="E2" s="32"/>
      <c r="F2" s="32"/>
      <c r="G2" s="5"/>
    </row>
    <row r="3" spans="1:7" x14ac:dyDescent="0.3">
      <c r="A3" s="39" t="s">
        <v>3</v>
      </c>
      <c r="B3" s="37" t="s">
        <v>8</v>
      </c>
      <c r="C3" s="37" t="s">
        <v>10</v>
      </c>
      <c r="D3" s="37" t="s">
        <v>11</v>
      </c>
      <c r="E3" s="37" t="s">
        <v>12</v>
      </c>
      <c r="F3" s="37" t="s">
        <v>13</v>
      </c>
      <c r="G3" s="6" t="s">
        <v>14</v>
      </c>
    </row>
    <row r="4" spans="1:7" x14ac:dyDescent="0.3">
      <c r="A4" s="12" t="s">
        <v>69</v>
      </c>
      <c r="B4" s="89">
        <v>1360050</v>
      </c>
      <c r="C4" s="89">
        <v>692740</v>
      </c>
      <c r="D4" s="89">
        <v>1075391.53</v>
      </c>
      <c r="E4" s="89">
        <v>533810</v>
      </c>
      <c r="F4" s="89">
        <v>746900</v>
      </c>
      <c r="G4" s="89">
        <v>1436250</v>
      </c>
    </row>
    <row r="5" spans="1:7" x14ac:dyDescent="0.3">
      <c r="A5" s="12" t="s">
        <v>70</v>
      </c>
      <c r="B5" s="89">
        <v>858400</v>
      </c>
      <c r="C5" s="89">
        <v>452950</v>
      </c>
      <c r="D5" s="89">
        <v>586663.93999999994</v>
      </c>
      <c r="E5" s="89">
        <v>428750</v>
      </c>
      <c r="F5" s="89">
        <v>392500</v>
      </c>
      <c r="G5" s="89">
        <v>883900</v>
      </c>
    </row>
    <row r="6" spans="1:7" x14ac:dyDescent="0.3">
      <c r="A6" s="12" t="s">
        <v>71</v>
      </c>
      <c r="B6" s="89">
        <v>928100</v>
      </c>
      <c r="C6" s="89">
        <v>628800</v>
      </c>
      <c r="D6" s="89">
        <v>788474.81</v>
      </c>
      <c r="E6" s="89">
        <v>507900</v>
      </c>
      <c r="F6" s="89">
        <v>480800</v>
      </c>
      <c r="G6" s="89">
        <v>903100</v>
      </c>
    </row>
    <row r="7" spans="1:7" x14ac:dyDescent="0.3">
      <c r="A7" s="12" t="s">
        <v>72</v>
      </c>
      <c r="B7" s="89">
        <v>870800</v>
      </c>
      <c r="C7" s="89">
        <v>570800</v>
      </c>
      <c r="D7" s="89">
        <v>872153.32</v>
      </c>
      <c r="E7" s="89">
        <v>339500</v>
      </c>
      <c r="F7" s="89">
        <v>464030</v>
      </c>
      <c r="G7" s="89">
        <v>964280</v>
      </c>
    </row>
    <row r="8" spans="1:7" x14ac:dyDescent="0.3">
      <c r="A8" s="12" t="s">
        <v>73</v>
      </c>
      <c r="B8" s="89">
        <v>731950</v>
      </c>
      <c r="C8" s="89">
        <v>341700</v>
      </c>
      <c r="D8" s="89">
        <v>454964.94</v>
      </c>
      <c r="E8" s="89">
        <v>367909.67</v>
      </c>
      <c r="F8" s="89">
        <v>341450</v>
      </c>
      <c r="G8" s="89">
        <v>838250</v>
      </c>
    </row>
    <row r="9" spans="1:7" x14ac:dyDescent="0.3">
      <c r="A9" s="12" t="s">
        <v>74</v>
      </c>
      <c r="B9" s="89">
        <v>621700</v>
      </c>
      <c r="C9" s="89">
        <v>495500</v>
      </c>
      <c r="D9" s="89">
        <v>482085.87000000005</v>
      </c>
      <c r="E9" s="89">
        <v>254400</v>
      </c>
      <c r="F9" s="89">
        <v>294400</v>
      </c>
      <c r="G9" s="89">
        <v>943213.79</v>
      </c>
    </row>
    <row r="10" spans="1:7" x14ac:dyDescent="0.3">
      <c r="A10" s="12" t="s">
        <v>75</v>
      </c>
      <c r="B10" s="89">
        <v>836500</v>
      </c>
      <c r="C10" s="89">
        <v>511150</v>
      </c>
      <c r="D10" s="89">
        <v>769018.48</v>
      </c>
      <c r="E10" s="89">
        <v>313000</v>
      </c>
      <c r="F10" s="89">
        <v>465350</v>
      </c>
      <c r="G10" s="89">
        <v>941550</v>
      </c>
    </row>
    <row r="11" spans="1:7" x14ac:dyDescent="0.3">
      <c r="A11" s="12" t="s">
        <v>76</v>
      </c>
      <c r="B11" s="89">
        <v>864700</v>
      </c>
      <c r="C11" s="89">
        <v>462700</v>
      </c>
      <c r="D11" s="89">
        <v>766300</v>
      </c>
      <c r="E11" s="89">
        <v>350800</v>
      </c>
      <c r="F11" s="89">
        <v>507350</v>
      </c>
      <c r="G11" s="89">
        <v>953400</v>
      </c>
    </row>
    <row r="12" spans="1:7" x14ac:dyDescent="0.3">
      <c r="A12" s="12" t="s">
        <v>77</v>
      </c>
      <c r="B12" s="89">
        <v>958280</v>
      </c>
      <c r="C12" s="89">
        <v>524300</v>
      </c>
      <c r="D12" s="89">
        <v>835277.24</v>
      </c>
      <c r="E12" s="89">
        <v>393000</v>
      </c>
      <c r="F12" s="89">
        <v>540550</v>
      </c>
      <c r="G12" s="89">
        <v>776723.01</v>
      </c>
    </row>
    <row r="13" spans="1:7" x14ac:dyDescent="0.3">
      <c r="A13" s="12" t="s">
        <v>78</v>
      </c>
      <c r="B13" s="89">
        <v>859760</v>
      </c>
      <c r="C13" s="89">
        <v>527350</v>
      </c>
      <c r="D13" s="89">
        <v>946298.14</v>
      </c>
      <c r="E13" s="89">
        <v>393100</v>
      </c>
      <c r="F13" s="89">
        <v>550800</v>
      </c>
      <c r="G13" s="89">
        <v>815220</v>
      </c>
    </row>
    <row r="14" spans="1:7" x14ac:dyDescent="0.3">
      <c r="A14" s="12" t="s">
        <v>79</v>
      </c>
      <c r="B14" s="89">
        <v>1006680</v>
      </c>
      <c r="C14" s="89">
        <v>540800</v>
      </c>
      <c r="D14" s="89">
        <v>948600</v>
      </c>
      <c r="E14" s="89">
        <v>491900</v>
      </c>
      <c r="F14" s="89">
        <v>591300</v>
      </c>
      <c r="G14" s="89">
        <v>728900</v>
      </c>
    </row>
    <row r="15" spans="1:7" x14ac:dyDescent="0.3">
      <c r="A15" s="12" t="s">
        <v>80</v>
      </c>
      <c r="B15" s="89">
        <v>1838480</v>
      </c>
      <c r="C15" s="89">
        <v>1140660</v>
      </c>
      <c r="D15" s="89">
        <v>1705731.61</v>
      </c>
      <c r="E15" s="89">
        <v>959900</v>
      </c>
      <c r="F15" s="89">
        <v>970200</v>
      </c>
      <c r="G15" s="89">
        <v>1662150</v>
      </c>
    </row>
    <row r="16" spans="1:7" x14ac:dyDescent="0.3">
      <c r="A16" s="87" t="s">
        <v>4656</v>
      </c>
      <c r="B16" s="88">
        <f>SUM(B4:B15)/$B$21</f>
        <v>0.22403349253560115</v>
      </c>
      <c r="C16" s="88">
        <f t="shared" ref="C16:G16" si="0">SUM(C4:C15)/$B$21</f>
        <v>0.13152236354529009</v>
      </c>
      <c r="D16" s="88">
        <f t="shared" si="0"/>
        <v>0.19531312728224132</v>
      </c>
      <c r="E16" s="88">
        <f t="shared" si="0"/>
        <v>0.10182762021312167</v>
      </c>
      <c r="F16" s="88">
        <f t="shared" si="0"/>
        <v>0.12114062164380308</v>
      </c>
      <c r="G16" s="88">
        <f t="shared" si="0"/>
        <v>0.22616277477994265</v>
      </c>
    </row>
    <row r="17" spans="1:7" x14ac:dyDescent="0.3">
      <c r="A17" s="87" t="s">
        <v>4661</v>
      </c>
      <c r="B17" s="89">
        <f>AVERAGE(B4:B15)</f>
        <v>977950</v>
      </c>
      <c r="C17" s="89">
        <f t="shared" ref="C17:G17" si="1">AVERAGE(C4:C15)</f>
        <v>574120.83333333337</v>
      </c>
      <c r="D17" s="89">
        <f t="shared" si="1"/>
        <v>852579.98999999987</v>
      </c>
      <c r="E17" s="89">
        <f t="shared" si="1"/>
        <v>444497.47249999997</v>
      </c>
      <c r="F17" s="89">
        <f t="shared" si="1"/>
        <v>528802.5</v>
      </c>
      <c r="G17" s="89">
        <f t="shared" si="1"/>
        <v>987244.7333333334</v>
      </c>
    </row>
    <row r="21" spans="1:7" ht="28.8" x14ac:dyDescent="0.3">
      <c r="A21" s="86" t="s">
        <v>4660</v>
      </c>
      <c r="B21" s="80">
        <f>SUM(B4:G15)</f>
        <v>52382346.350000001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M16"/>
  <sheetViews>
    <sheetView topLeftCell="C15" workbookViewId="0">
      <selection activeCell="Q8" sqref="Q8"/>
    </sheetView>
  </sheetViews>
  <sheetFormatPr defaultRowHeight="14.4" x14ac:dyDescent="0.3"/>
  <cols>
    <col min="1" max="1" width="9.6640625" bestFit="1" customWidth="1"/>
    <col min="2" max="2" width="29.109375" bestFit="1" customWidth="1"/>
    <col min="3" max="3" width="10.6640625" bestFit="1" customWidth="1"/>
    <col min="13" max="13" width="9.5546875" bestFit="1" customWidth="1"/>
  </cols>
  <sheetData>
    <row r="1" spans="1:13" x14ac:dyDescent="0.3">
      <c r="A1" s="11" t="s">
        <v>82</v>
      </c>
    </row>
    <row r="2" spans="1:13" x14ac:dyDescent="0.3">
      <c r="A2" s="7"/>
      <c r="B2" s="30" t="s">
        <v>83</v>
      </c>
      <c r="C2" s="31" t="s">
        <v>1</v>
      </c>
      <c r="D2" s="32"/>
      <c r="E2" s="32"/>
      <c r="F2" s="32"/>
      <c r="G2" s="5"/>
      <c r="H2" s="4"/>
      <c r="I2" s="32"/>
      <c r="J2" s="32"/>
      <c r="K2" s="32"/>
      <c r="L2" s="32"/>
      <c r="M2" s="5"/>
    </row>
    <row r="3" spans="1:13" x14ac:dyDescent="0.3">
      <c r="A3" s="33"/>
      <c r="B3" s="34" t="s">
        <v>68</v>
      </c>
      <c r="C3" s="35"/>
      <c r="G3" s="34"/>
      <c r="H3" s="35" t="s">
        <v>84</v>
      </c>
      <c r="M3" s="34"/>
    </row>
    <row r="4" spans="1:13" x14ac:dyDescent="0.3">
      <c r="A4" s="36" t="s">
        <v>3</v>
      </c>
      <c r="B4" s="34" t="s">
        <v>8</v>
      </c>
      <c r="C4" s="35" t="s">
        <v>10</v>
      </c>
      <c r="D4" t="s">
        <v>11</v>
      </c>
      <c r="E4" t="s">
        <v>12</v>
      </c>
      <c r="F4" t="s">
        <v>13</v>
      </c>
      <c r="G4" s="34" t="s">
        <v>14</v>
      </c>
      <c r="H4" s="35" t="s">
        <v>8</v>
      </c>
      <c r="I4" t="s">
        <v>10</v>
      </c>
      <c r="J4" t="s">
        <v>11</v>
      </c>
      <c r="K4" t="s">
        <v>12</v>
      </c>
      <c r="L4" t="s">
        <v>13</v>
      </c>
      <c r="M4" s="34" t="s">
        <v>14</v>
      </c>
    </row>
    <row r="5" spans="1:13" x14ac:dyDescent="0.3">
      <c r="A5" s="12" t="s">
        <v>69</v>
      </c>
      <c r="B5" s="3">
        <v>1360050</v>
      </c>
      <c r="C5" s="3">
        <v>692740</v>
      </c>
      <c r="D5" s="3">
        <v>1075391.53</v>
      </c>
      <c r="E5" s="3">
        <v>533810</v>
      </c>
      <c r="F5" s="3">
        <v>746900</v>
      </c>
      <c r="G5" s="3">
        <v>1436250</v>
      </c>
      <c r="H5" s="3">
        <v>382</v>
      </c>
      <c r="I5" s="3">
        <v>254</v>
      </c>
      <c r="J5" s="3">
        <v>311</v>
      </c>
      <c r="K5" s="3">
        <v>136</v>
      </c>
      <c r="L5" s="3">
        <v>262</v>
      </c>
      <c r="M5" s="3">
        <v>453</v>
      </c>
    </row>
    <row r="6" spans="1:13" x14ac:dyDescent="0.3">
      <c r="A6" s="12" t="s">
        <v>70</v>
      </c>
      <c r="B6" s="3">
        <v>858400</v>
      </c>
      <c r="C6" s="3">
        <v>452950</v>
      </c>
      <c r="D6" s="3">
        <v>586663.93999999994</v>
      </c>
      <c r="E6" s="3">
        <v>428750</v>
      </c>
      <c r="F6" s="3">
        <v>392500</v>
      </c>
      <c r="G6" s="3">
        <v>883900</v>
      </c>
      <c r="H6" s="3">
        <v>211</v>
      </c>
      <c r="I6" s="3">
        <v>141</v>
      </c>
      <c r="J6" s="3">
        <v>160</v>
      </c>
      <c r="K6" s="3">
        <v>109</v>
      </c>
      <c r="L6" s="3">
        <v>114</v>
      </c>
      <c r="M6" s="3">
        <v>291</v>
      </c>
    </row>
    <row r="7" spans="1:13" x14ac:dyDescent="0.3">
      <c r="A7" s="12" t="s">
        <v>71</v>
      </c>
      <c r="B7" s="3">
        <v>928100</v>
      </c>
      <c r="C7" s="3">
        <v>628800</v>
      </c>
      <c r="D7" s="3">
        <v>788474.81</v>
      </c>
      <c r="E7" s="3">
        <v>507900</v>
      </c>
      <c r="F7" s="3">
        <v>480800</v>
      </c>
      <c r="G7" s="3">
        <v>903100</v>
      </c>
      <c r="H7" s="3">
        <v>216</v>
      </c>
      <c r="I7" s="3">
        <v>152</v>
      </c>
      <c r="J7" s="3">
        <v>219</v>
      </c>
      <c r="K7" s="3">
        <v>122</v>
      </c>
      <c r="L7" s="3">
        <v>145</v>
      </c>
      <c r="M7" s="3">
        <v>319</v>
      </c>
    </row>
    <row r="8" spans="1:13" x14ac:dyDescent="0.3">
      <c r="A8" s="12" t="s">
        <v>72</v>
      </c>
      <c r="B8" s="3">
        <v>870800</v>
      </c>
      <c r="C8" s="3">
        <v>570800</v>
      </c>
      <c r="D8" s="3">
        <v>872153.32</v>
      </c>
      <c r="E8" s="3">
        <v>339500</v>
      </c>
      <c r="F8" s="3">
        <v>464030</v>
      </c>
      <c r="G8" s="3">
        <v>964280</v>
      </c>
      <c r="H8" s="3">
        <v>185</v>
      </c>
      <c r="I8" s="3">
        <v>143</v>
      </c>
      <c r="J8" s="3">
        <v>248</v>
      </c>
      <c r="K8" s="3">
        <v>92</v>
      </c>
      <c r="L8" s="3">
        <v>119</v>
      </c>
      <c r="M8" s="3">
        <v>334</v>
      </c>
    </row>
    <row r="9" spans="1:13" x14ac:dyDescent="0.3">
      <c r="A9" s="12" t="s">
        <v>73</v>
      </c>
      <c r="B9" s="3">
        <v>731950</v>
      </c>
      <c r="C9" s="3">
        <v>341700</v>
      </c>
      <c r="D9" s="3">
        <v>454964.94</v>
      </c>
      <c r="E9" s="3">
        <v>367909.67</v>
      </c>
      <c r="F9" s="3">
        <v>341450</v>
      </c>
      <c r="G9" s="3">
        <v>838250</v>
      </c>
      <c r="H9" s="3">
        <v>182</v>
      </c>
      <c r="I9" s="3">
        <v>112</v>
      </c>
      <c r="J9" s="3">
        <v>144</v>
      </c>
      <c r="K9" s="3">
        <v>89</v>
      </c>
      <c r="L9" s="3">
        <v>98</v>
      </c>
      <c r="M9" s="3">
        <v>308</v>
      </c>
    </row>
    <row r="10" spans="1:13" x14ac:dyDescent="0.3">
      <c r="A10" s="12" t="s">
        <v>74</v>
      </c>
      <c r="B10" s="3">
        <v>621700</v>
      </c>
      <c r="C10" s="3">
        <v>495500</v>
      </c>
      <c r="D10" s="3">
        <v>482085.87000000005</v>
      </c>
      <c r="E10" s="3">
        <v>254400</v>
      </c>
      <c r="F10" s="3">
        <v>294400</v>
      </c>
      <c r="G10" s="3">
        <v>943213.79</v>
      </c>
      <c r="H10" s="3">
        <v>147</v>
      </c>
      <c r="I10" s="3">
        <v>143</v>
      </c>
      <c r="J10" s="3">
        <v>149</v>
      </c>
      <c r="K10" s="3">
        <v>60</v>
      </c>
      <c r="L10" s="3">
        <v>94</v>
      </c>
      <c r="M10" s="3">
        <v>287</v>
      </c>
    </row>
    <row r="11" spans="1:13" x14ac:dyDescent="0.3">
      <c r="A11" s="12" t="s">
        <v>75</v>
      </c>
      <c r="B11" s="3">
        <v>836500</v>
      </c>
      <c r="C11" s="3">
        <v>511150</v>
      </c>
      <c r="D11" s="3">
        <v>769018.48</v>
      </c>
      <c r="E11" s="3">
        <v>313000</v>
      </c>
      <c r="F11" s="3">
        <v>465350</v>
      </c>
      <c r="G11" s="3">
        <v>941550</v>
      </c>
      <c r="H11" s="3">
        <v>181</v>
      </c>
      <c r="I11" s="3">
        <v>146</v>
      </c>
      <c r="J11" s="3">
        <v>189</v>
      </c>
      <c r="K11" s="3">
        <v>76</v>
      </c>
      <c r="L11" s="3">
        <v>136</v>
      </c>
      <c r="M11" s="3">
        <v>334</v>
      </c>
    </row>
    <row r="12" spans="1:13" x14ac:dyDescent="0.3">
      <c r="A12" s="12" t="s">
        <v>76</v>
      </c>
      <c r="B12" s="3">
        <v>864700</v>
      </c>
      <c r="C12" s="3">
        <v>462700</v>
      </c>
      <c r="D12" s="3">
        <v>766300</v>
      </c>
      <c r="E12" s="3">
        <v>350800</v>
      </c>
      <c r="F12" s="3">
        <v>507350</v>
      </c>
      <c r="G12" s="3">
        <v>953400</v>
      </c>
      <c r="H12" s="3">
        <v>231</v>
      </c>
      <c r="I12" s="3">
        <v>166</v>
      </c>
      <c r="J12" s="3">
        <v>182</v>
      </c>
      <c r="K12" s="3">
        <v>93</v>
      </c>
      <c r="L12" s="3">
        <v>163</v>
      </c>
      <c r="M12" s="3">
        <v>361</v>
      </c>
    </row>
    <row r="13" spans="1:13" x14ac:dyDescent="0.3">
      <c r="A13" s="12" t="s">
        <v>77</v>
      </c>
      <c r="B13" s="3">
        <v>958280</v>
      </c>
      <c r="C13" s="3">
        <v>524300</v>
      </c>
      <c r="D13" s="3">
        <v>835277.24</v>
      </c>
      <c r="E13" s="3">
        <v>393000</v>
      </c>
      <c r="F13" s="3">
        <v>540550</v>
      </c>
      <c r="G13" s="3">
        <v>776723.01</v>
      </c>
      <c r="H13" s="3">
        <v>236</v>
      </c>
      <c r="I13" s="3">
        <v>152</v>
      </c>
      <c r="J13" s="3">
        <v>244</v>
      </c>
      <c r="K13" s="3">
        <v>102</v>
      </c>
      <c r="L13" s="3">
        <v>173</v>
      </c>
      <c r="M13" s="3">
        <v>278</v>
      </c>
    </row>
    <row r="14" spans="1:13" x14ac:dyDescent="0.3">
      <c r="A14" s="12" t="s">
        <v>78</v>
      </c>
      <c r="B14" s="3">
        <v>859760</v>
      </c>
      <c r="C14" s="3">
        <v>527350</v>
      </c>
      <c r="D14" s="3">
        <v>946298.14</v>
      </c>
      <c r="E14" s="3">
        <v>393100</v>
      </c>
      <c r="F14" s="3">
        <v>550800</v>
      </c>
      <c r="G14" s="3">
        <v>815220</v>
      </c>
      <c r="H14" s="3">
        <v>211</v>
      </c>
      <c r="I14" s="3">
        <v>145</v>
      </c>
      <c r="J14" s="3">
        <v>249</v>
      </c>
      <c r="K14" s="3">
        <v>101</v>
      </c>
      <c r="L14" s="3">
        <v>182</v>
      </c>
      <c r="M14" s="3">
        <v>284</v>
      </c>
    </row>
    <row r="15" spans="1:13" x14ac:dyDescent="0.3">
      <c r="A15" s="12" t="s">
        <v>79</v>
      </c>
      <c r="B15" s="3">
        <v>1006680</v>
      </c>
      <c r="C15" s="3">
        <v>540800</v>
      </c>
      <c r="D15" s="3">
        <v>948600</v>
      </c>
      <c r="E15" s="3">
        <v>491900</v>
      </c>
      <c r="F15" s="3">
        <v>591300</v>
      </c>
      <c r="G15" s="3">
        <v>728900</v>
      </c>
      <c r="H15" s="3">
        <v>235</v>
      </c>
      <c r="I15" s="3">
        <v>169</v>
      </c>
      <c r="J15" s="3">
        <v>239</v>
      </c>
      <c r="K15" s="3">
        <v>117</v>
      </c>
      <c r="L15" s="3">
        <v>163</v>
      </c>
      <c r="M15" s="3">
        <v>270</v>
      </c>
    </row>
    <row r="16" spans="1:13" x14ac:dyDescent="0.3">
      <c r="A16" s="12" t="s">
        <v>80</v>
      </c>
      <c r="B16" s="3">
        <v>1838480</v>
      </c>
      <c r="C16" s="3">
        <v>1140660</v>
      </c>
      <c r="D16" s="3">
        <v>1705731.61</v>
      </c>
      <c r="E16" s="3">
        <v>959900</v>
      </c>
      <c r="F16" s="3">
        <v>970200</v>
      </c>
      <c r="G16" s="3">
        <v>1662150</v>
      </c>
      <c r="H16" s="3">
        <v>488</v>
      </c>
      <c r="I16" s="3">
        <v>319</v>
      </c>
      <c r="J16" s="3">
        <v>443</v>
      </c>
      <c r="K16" s="3">
        <v>220</v>
      </c>
      <c r="L16" s="3">
        <v>311</v>
      </c>
      <c r="M16" s="3">
        <v>507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H40"/>
  <sheetViews>
    <sheetView workbookViewId="0">
      <selection activeCell="D5" sqref="D5"/>
    </sheetView>
  </sheetViews>
  <sheetFormatPr defaultColWidth="8.88671875" defaultRowHeight="14.4" x14ac:dyDescent="0.3"/>
  <cols>
    <col min="1" max="1" width="9.6640625" style="18" bestFit="1" customWidth="1"/>
    <col min="2" max="2" width="14.5546875" style="18" bestFit="1" customWidth="1"/>
    <col min="3" max="3" width="16.6640625" style="18" bestFit="1" customWidth="1"/>
    <col min="4" max="4" width="9.6640625" style="18" customWidth="1"/>
    <col min="5" max="5" width="18.109375" style="18" bestFit="1" customWidth="1"/>
    <col min="6" max="6" width="8.88671875" style="18"/>
    <col min="7" max="7" width="14.5546875" style="18" bestFit="1" customWidth="1"/>
    <col min="8" max="8" width="10.33203125" style="18" bestFit="1" customWidth="1"/>
    <col min="9" max="16384" width="8.88671875" style="18"/>
  </cols>
  <sheetData>
    <row r="1" spans="1:8" x14ac:dyDescent="0.3">
      <c r="A1" s="1" t="s">
        <v>45</v>
      </c>
      <c r="C1" s="18" t="s">
        <v>46</v>
      </c>
      <c r="G1" s="18" t="s">
        <v>48</v>
      </c>
    </row>
    <row r="2" spans="1:8" x14ac:dyDescent="0.3">
      <c r="A2" s="19" t="s">
        <v>23</v>
      </c>
      <c r="B2" s="20" t="s">
        <v>24</v>
      </c>
      <c r="C2" s="20" t="s">
        <v>25</v>
      </c>
      <c r="D2" s="20" t="s">
        <v>26</v>
      </c>
      <c r="E2" s="21" t="s">
        <v>27</v>
      </c>
      <c r="G2" s="8" t="s">
        <v>24</v>
      </c>
      <c r="H2" s="21" t="s">
        <v>47</v>
      </c>
    </row>
    <row r="3" spans="1:8" x14ac:dyDescent="0.3">
      <c r="A3" s="22">
        <v>1</v>
      </c>
      <c r="B3" s="23" t="s">
        <v>28</v>
      </c>
      <c r="C3" s="24">
        <v>60</v>
      </c>
      <c r="D3" s="24">
        <f>VLOOKUP(B3,$G$3:$H$19,2,0)</f>
        <v>23</v>
      </c>
      <c r="E3" s="25">
        <f>D3*C3</f>
        <v>1380</v>
      </c>
      <c r="G3" s="26" t="s">
        <v>38</v>
      </c>
      <c r="H3" s="27">
        <v>40</v>
      </c>
    </row>
    <row r="4" spans="1:8" x14ac:dyDescent="0.3">
      <c r="A4" s="22">
        <v>2</v>
      </c>
      <c r="B4" s="23" t="s">
        <v>29</v>
      </c>
      <c r="C4" s="24">
        <v>40</v>
      </c>
      <c r="D4" s="24">
        <f t="shared" ref="D4:D40" si="0">VLOOKUP(B4,$G$3:$H$19,2,0)</f>
        <v>38</v>
      </c>
      <c r="E4" s="25">
        <f t="shared" ref="E4:E40" si="1">D4*C4</f>
        <v>1520</v>
      </c>
      <c r="G4" s="26" t="s">
        <v>33</v>
      </c>
      <c r="H4" s="27">
        <v>120</v>
      </c>
    </row>
    <row r="5" spans="1:8" x14ac:dyDescent="0.3">
      <c r="A5" s="22">
        <v>3</v>
      </c>
      <c r="B5" s="23" t="s">
        <v>30</v>
      </c>
      <c r="C5" s="24">
        <v>35</v>
      </c>
      <c r="D5" s="24">
        <f t="shared" si="0"/>
        <v>12</v>
      </c>
      <c r="E5" s="25">
        <f t="shared" si="1"/>
        <v>420</v>
      </c>
      <c r="G5" s="26" t="s">
        <v>44</v>
      </c>
      <c r="H5" s="27">
        <v>29</v>
      </c>
    </row>
    <row r="6" spans="1:8" x14ac:dyDescent="0.3">
      <c r="A6" s="22">
        <v>4</v>
      </c>
      <c r="B6" s="23" t="s">
        <v>31</v>
      </c>
      <c r="C6" s="24">
        <v>45</v>
      </c>
      <c r="D6" s="24">
        <f t="shared" si="0"/>
        <v>45</v>
      </c>
      <c r="E6" s="25">
        <f t="shared" si="1"/>
        <v>2025</v>
      </c>
      <c r="G6" s="26" t="s">
        <v>36</v>
      </c>
      <c r="H6" s="27">
        <v>22</v>
      </c>
    </row>
    <row r="7" spans="1:8" x14ac:dyDescent="0.3">
      <c r="A7" s="22">
        <v>5</v>
      </c>
      <c r="B7" s="23" t="s">
        <v>32</v>
      </c>
      <c r="C7" s="24">
        <v>23</v>
      </c>
      <c r="D7" s="24">
        <f t="shared" si="0"/>
        <v>60</v>
      </c>
      <c r="E7" s="25">
        <f t="shared" si="1"/>
        <v>1380</v>
      </c>
      <c r="G7" s="26" t="s">
        <v>35</v>
      </c>
      <c r="H7" s="27">
        <v>45</v>
      </c>
    </row>
    <row r="8" spans="1:8" x14ac:dyDescent="0.3">
      <c r="A8" s="22">
        <v>6</v>
      </c>
      <c r="B8" s="23" t="s">
        <v>30</v>
      </c>
      <c r="C8" s="24">
        <v>36</v>
      </c>
      <c r="D8" s="24">
        <f t="shared" si="0"/>
        <v>12</v>
      </c>
      <c r="E8" s="25">
        <f t="shared" si="1"/>
        <v>432</v>
      </c>
      <c r="G8" s="26" t="s">
        <v>29</v>
      </c>
      <c r="H8" s="27">
        <v>38</v>
      </c>
    </row>
    <row r="9" spans="1:8" x14ac:dyDescent="0.3">
      <c r="A9" s="22">
        <v>7</v>
      </c>
      <c r="B9" s="23" t="s">
        <v>32</v>
      </c>
      <c r="C9" s="24">
        <v>60</v>
      </c>
      <c r="D9" s="24">
        <f t="shared" si="0"/>
        <v>60</v>
      </c>
      <c r="E9" s="25">
        <f t="shared" si="1"/>
        <v>3600</v>
      </c>
      <c r="G9" s="26" t="s">
        <v>30</v>
      </c>
      <c r="H9" s="27">
        <v>12</v>
      </c>
    </row>
    <row r="10" spans="1:8" x14ac:dyDescent="0.3">
      <c r="A10" s="22">
        <v>8</v>
      </c>
      <c r="B10" s="23" t="s">
        <v>33</v>
      </c>
      <c r="C10" s="24">
        <v>10</v>
      </c>
      <c r="D10" s="24">
        <f t="shared" si="0"/>
        <v>120</v>
      </c>
      <c r="E10" s="25">
        <f t="shared" si="1"/>
        <v>1200</v>
      </c>
      <c r="G10" s="26" t="s">
        <v>42</v>
      </c>
      <c r="H10" s="27">
        <v>8</v>
      </c>
    </row>
    <row r="11" spans="1:8" x14ac:dyDescent="0.3">
      <c r="A11" s="22">
        <v>9</v>
      </c>
      <c r="B11" s="23" t="s">
        <v>30</v>
      </c>
      <c r="C11" s="24">
        <v>5</v>
      </c>
      <c r="D11" s="24">
        <f t="shared" si="0"/>
        <v>12</v>
      </c>
      <c r="E11" s="25">
        <f t="shared" si="1"/>
        <v>60</v>
      </c>
      <c r="G11" s="26" t="s">
        <v>32</v>
      </c>
      <c r="H11" s="27">
        <v>60</v>
      </c>
    </row>
    <row r="12" spans="1:8" x14ac:dyDescent="0.3">
      <c r="A12" s="22">
        <v>10</v>
      </c>
      <c r="B12" s="23" t="s">
        <v>34</v>
      </c>
      <c r="C12" s="24">
        <v>15</v>
      </c>
      <c r="D12" s="24">
        <f t="shared" si="0"/>
        <v>80</v>
      </c>
      <c r="E12" s="25">
        <f t="shared" si="1"/>
        <v>1200</v>
      </c>
      <c r="G12" s="26" t="s">
        <v>41</v>
      </c>
      <c r="H12" s="27">
        <v>10</v>
      </c>
    </row>
    <row r="13" spans="1:8" x14ac:dyDescent="0.3">
      <c r="A13" s="22">
        <v>11</v>
      </c>
      <c r="B13" s="23" t="s">
        <v>35</v>
      </c>
      <c r="C13" s="24">
        <v>14</v>
      </c>
      <c r="D13" s="24">
        <f t="shared" si="0"/>
        <v>45</v>
      </c>
      <c r="E13" s="25">
        <f t="shared" si="1"/>
        <v>630</v>
      </c>
      <c r="G13" s="26" t="s">
        <v>34</v>
      </c>
      <c r="H13" s="27">
        <v>80</v>
      </c>
    </row>
    <row r="14" spans="1:8" x14ac:dyDescent="0.3">
      <c r="A14" s="22">
        <v>12</v>
      </c>
      <c r="B14" s="23" t="s">
        <v>36</v>
      </c>
      <c r="C14" s="24">
        <v>48</v>
      </c>
      <c r="D14" s="24">
        <f t="shared" si="0"/>
        <v>22</v>
      </c>
      <c r="E14" s="25">
        <f t="shared" si="1"/>
        <v>1056</v>
      </c>
      <c r="G14" s="26" t="s">
        <v>31</v>
      </c>
      <c r="H14" s="27">
        <v>45</v>
      </c>
    </row>
    <row r="15" spans="1:8" x14ac:dyDescent="0.3">
      <c r="A15" s="22">
        <v>13</v>
      </c>
      <c r="B15" s="23" t="s">
        <v>32</v>
      </c>
      <c r="C15" s="24">
        <v>15</v>
      </c>
      <c r="D15" s="24">
        <f t="shared" si="0"/>
        <v>60</v>
      </c>
      <c r="E15" s="25">
        <f t="shared" si="1"/>
        <v>900</v>
      </c>
      <c r="G15" s="26" t="s">
        <v>40</v>
      </c>
      <c r="H15" s="27">
        <v>12</v>
      </c>
    </row>
    <row r="16" spans="1:8" x14ac:dyDescent="0.3">
      <c r="A16" s="22">
        <v>14</v>
      </c>
      <c r="B16" s="23" t="s">
        <v>32</v>
      </c>
      <c r="C16" s="24">
        <v>13</v>
      </c>
      <c r="D16" s="24">
        <f t="shared" si="0"/>
        <v>60</v>
      </c>
      <c r="E16" s="25">
        <f t="shared" si="1"/>
        <v>780</v>
      </c>
      <c r="G16" s="26" t="s">
        <v>39</v>
      </c>
      <c r="H16" s="27">
        <v>40</v>
      </c>
    </row>
    <row r="17" spans="1:8" x14ac:dyDescent="0.3">
      <c r="A17" s="22">
        <v>15</v>
      </c>
      <c r="B17" s="23" t="s">
        <v>37</v>
      </c>
      <c r="C17" s="24">
        <v>42</v>
      </c>
      <c r="D17" s="24">
        <f t="shared" si="0"/>
        <v>45</v>
      </c>
      <c r="E17" s="25">
        <f t="shared" si="1"/>
        <v>1890</v>
      </c>
      <c r="G17" s="26" t="s">
        <v>43</v>
      </c>
      <c r="H17" s="27">
        <v>25</v>
      </c>
    </row>
    <row r="18" spans="1:8" x14ac:dyDescent="0.3">
      <c r="A18" s="22">
        <v>16</v>
      </c>
      <c r="B18" s="23" t="s">
        <v>38</v>
      </c>
      <c r="C18" s="24">
        <v>26</v>
      </c>
      <c r="D18" s="24">
        <f t="shared" si="0"/>
        <v>40</v>
      </c>
      <c r="E18" s="25">
        <f t="shared" si="1"/>
        <v>1040</v>
      </c>
      <c r="G18" s="26" t="s">
        <v>37</v>
      </c>
      <c r="H18" s="27">
        <v>45</v>
      </c>
    </row>
    <row r="19" spans="1:8" x14ac:dyDescent="0.3">
      <c r="A19" s="22">
        <v>17</v>
      </c>
      <c r="B19" s="23" t="s">
        <v>39</v>
      </c>
      <c r="C19" s="24">
        <v>14</v>
      </c>
      <c r="D19" s="24">
        <f t="shared" si="0"/>
        <v>40</v>
      </c>
      <c r="E19" s="25">
        <f t="shared" si="1"/>
        <v>560</v>
      </c>
      <c r="G19" s="26" t="s">
        <v>28</v>
      </c>
      <c r="H19" s="27">
        <v>23</v>
      </c>
    </row>
    <row r="20" spans="1:8" x14ac:dyDescent="0.3">
      <c r="A20" s="22">
        <v>18</v>
      </c>
      <c r="B20" s="23" t="s">
        <v>30</v>
      </c>
      <c r="C20" s="24">
        <v>80</v>
      </c>
      <c r="D20" s="24">
        <f t="shared" si="0"/>
        <v>12</v>
      </c>
      <c r="E20" s="25">
        <f t="shared" si="1"/>
        <v>960</v>
      </c>
    </row>
    <row r="21" spans="1:8" x14ac:dyDescent="0.3">
      <c r="A21" s="22">
        <v>19</v>
      </c>
      <c r="B21" s="23" t="s">
        <v>40</v>
      </c>
      <c r="C21" s="24">
        <v>25</v>
      </c>
      <c r="D21" s="24">
        <f t="shared" si="0"/>
        <v>12</v>
      </c>
      <c r="E21" s="25">
        <f t="shared" si="1"/>
        <v>300</v>
      </c>
    </row>
    <row r="22" spans="1:8" x14ac:dyDescent="0.3">
      <c r="A22" s="22">
        <v>20</v>
      </c>
      <c r="B22" s="23" t="s">
        <v>41</v>
      </c>
      <c r="C22" s="24">
        <v>20</v>
      </c>
      <c r="D22" s="24">
        <f t="shared" si="0"/>
        <v>10</v>
      </c>
      <c r="E22" s="25">
        <f t="shared" si="1"/>
        <v>200</v>
      </c>
    </row>
    <row r="23" spans="1:8" x14ac:dyDescent="0.3">
      <c r="A23" s="22">
        <v>21</v>
      </c>
      <c r="B23" s="23" t="s">
        <v>42</v>
      </c>
      <c r="C23" s="24">
        <v>100</v>
      </c>
      <c r="D23" s="24">
        <f t="shared" si="0"/>
        <v>8</v>
      </c>
      <c r="E23" s="25">
        <f t="shared" si="1"/>
        <v>800</v>
      </c>
    </row>
    <row r="24" spans="1:8" x14ac:dyDescent="0.3">
      <c r="A24" s="22">
        <v>22</v>
      </c>
      <c r="B24" s="23" t="s">
        <v>43</v>
      </c>
      <c r="C24" s="24">
        <v>50</v>
      </c>
      <c r="D24" s="24">
        <f t="shared" si="0"/>
        <v>25</v>
      </c>
      <c r="E24" s="25">
        <f t="shared" si="1"/>
        <v>1250</v>
      </c>
    </row>
    <row r="25" spans="1:8" x14ac:dyDescent="0.3">
      <c r="A25" s="22">
        <v>23</v>
      </c>
      <c r="B25" s="23" t="s">
        <v>30</v>
      </c>
      <c r="C25" s="24">
        <v>60</v>
      </c>
      <c r="D25" s="24">
        <f t="shared" si="0"/>
        <v>12</v>
      </c>
      <c r="E25" s="25">
        <f t="shared" si="1"/>
        <v>720</v>
      </c>
    </row>
    <row r="26" spans="1:8" x14ac:dyDescent="0.3">
      <c r="A26" s="22">
        <v>24</v>
      </c>
      <c r="B26" s="23" t="s">
        <v>44</v>
      </c>
      <c r="C26" s="24">
        <v>40</v>
      </c>
      <c r="D26" s="24">
        <f t="shared" si="0"/>
        <v>29</v>
      </c>
      <c r="E26" s="25">
        <f t="shared" si="1"/>
        <v>1160</v>
      </c>
    </row>
    <row r="27" spans="1:8" x14ac:dyDescent="0.3">
      <c r="A27" s="22">
        <v>25</v>
      </c>
      <c r="B27" s="23" t="s">
        <v>32</v>
      </c>
      <c r="C27" s="24">
        <v>45</v>
      </c>
      <c r="D27" s="24">
        <f t="shared" si="0"/>
        <v>60</v>
      </c>
      <c r="E27" s="25">
        <f t="shared" si="1"/>
        <v>2700</v>
      </c>
    </row>
    <row r="28" spans="1:8" x14ac:dyDescent="0.3">
      <c r="A28" s="22">
        <v>26</v>
      </c>
      <c r="B28" s="23" t="s">
        <v>30</v>
      </c>
      <c r="C28" s="24">
        <v>35</v>
      </c>
      <c r="D28" s="24">
        <f t="shared" si="0"/>
        <v>12</v>
      </c>
      <c r="E28" s="25">
        <f t="shared" si="1"/>
        <v>420</v>
      </c>
    </row>
    <row r="29" spans="1:8" x14ac:dyDescent="0.3">
      <c r="A29" s="22">
        <v>27</v>
      </c>
      <c r="B29" s="23" t="s">
        <v>31</v>
      </c>
      <c r="C29" s="24">
        <v>45</v>
      </c>
      <c r="D29" s="24">
        <f t="shared" si="0"/>
        <v>45</v>
      </c>
      <c r="E29" s="25">
        <f t="shared" si="1"/>
        <v>2025</v>
      </c>
    </row>
    <row r="30" spans="1:8" x14ac:dyDescent="0.3">
      <c r="A30" s="22">
        <v>28</v>
      </c>
      <c r="B30" s="23" t="s">
        <v>32</v>
      </c>
      <c r="C30" s="24">
        <v>23</v>
      </c>
      <c r="D30" s="24">
        <f t="shared" si="0"/>
        <v>60</v>
      </c>
      <c r="E30" s="25">
        <f t="shared" si="1"/>
        <v>1380</v>
      </c>
    </row>
    <row r="31" spans="1:8" x14ac:dyDescent="0.3">
      <c r="A31" s="22">
        <v>29</v>
      </c>
      <c r="B31" s="23" t="s">
        <v>30</v>
      </c>
      <c r="C31" s="24">
        <v>36</v>
      </c>
      <c r="D31" s="24">
        <f t="shared" si="0"/>
        <v>12</v>
      </c>
      <c r="E31" s="25">
        <f t="shared" si="1"/>
        <v>432</v>
      </c>
    </row>
    <row r="32" spans="1:8" x14ac:dyDescent="0.3">
      <c r="A32" s="22">
        <v>30</v>
      </c>
      <c r="B32" s="23" t="s">
        <v>32</v>
      </c>
      <c r="C32" s="24">
        <v>60</v>
      </c>
      <c r="D32" s="24">
        <f t="shared" si="0"/>
        <v>60</v>
      </c>
      <c r="E32" s="25">
        <f t="shared" si="1"/>
        <v>3600</v>
      </c>
    </row>
    <row r="33" spans="1:5" x14ac:dyDescent="0.3">
      <c r="A33" s="22">
        <v>31</v>
      </c>
      <c r="B33" s="23" t="s">
        <v>33</v>
      </c>
      <c r="C33" s="24">
        <v>10</v>
      </c>
      <c r="D33" s="24">
        <f t="shared" si="0"/>
        <v>120</v>
      </c>
      <c r="E33" s="25">
        <f t="shared" si="1"/>
        <v>1200</v>
      </c>
    </row>
    <row r="34" spans="1:5" x14ac:dyDescent="0.3">
      <c r="A34" s="22">
        <v>32</v>
      </c>
      <c r="B34" s="23" t="s">
        <v>30</v>
      </c>
      <c r="C34" s="24">
        <v>5</v>
      </c>
      <c r="D34" s="24">
        <f t="shared" si="0"/>
        <v>12</v>
      </c>
      <c r="E34" s="25">
        <f t="shared" si="1"/>
        <v>60</v>
      </c>
    </row>
    <row r="35" spans="1:5" x14ac:dyDescent="0.3">
      <c r="A35" s="22">
        <v>33</v>
      </c>
      <c r="B35" s="23" t="s">
        <v>34</v>
      </c>
      <c r="C35" s="24">
        <v>15</v>
      </c>
      <c r="D35" s="24">
        <f t="shared" si="0"/>
        <v>80</v>
      </c>
      <c r="E35" s="25">
        <f t="shared" si="1"/>
        <v>1200</v>
      </c>
    </row>
    <row r="36" spans="1:5" x14ac:dyDescent="0.3">
      <c r="A36" s="22">
        <v>34</v>
      </c>
      <c r="B36" s="23" t="s">
        <v>37</v>
      </c>
      <c r="C36" s="24">
        <v>42</v>
      </c>
      <c r="D36" s="24">
        <f t="shared" si="0"/>
        <v>45</v>
      </c>
      <c r="E36" s="25">
        <f t="shared" si="1"/>
        <v>1890</v>
      </c>
    </row>
    <row r="37" spans="1:5" x14ac:dyDescent="0.3">
      <c r="A37" s="22">
        <v>35</v>
      </c>
      <c r="B37" s="23" t="s">
        <v>38</v>
      </c>
      <c r="C37" s="24">
        <v>26</v>
      </c>
      <c r="D37" s="24">
        <f t="shared" si="0"/>
        <v>40</v>
      </c>
      <c r="E37" s="25">
        <f t="shared" si="1"/>
        <v>1040</v>
      </c>
    </row>
    <row r="38" spans="1:5" x14ac:dyDescent="0.3">
      <c r="A38" s="22">
        <v>36</v>
      </c>
      <c r="B38" s="23" t="s">
        <v>39</v>
      </c>
      <c r="C38" s="24">
        <v>14</v>
      </c>
      <c r="D38" s="24">
        <f t="shared" si="0"/>
        <v>40</v>
      </c>
      <c r="E38" s="25">
        <f t="shared" si="1"/>
        <v>560</v>
      </c>
    </row>
    <row r="39" spans="1:5" x14ac:dyDescent="0.3">
      <c r="A39" s="22">
        <v>37</v>
      </c>
      <c r="B39" s="23" t="s">
        <v>30</v>
      </c>
      <c r="C39" s="24">
        <v>80</v>
      </c>
      <c r="D39" s="24">
        <f t="shared" si="0"/>
        <v>12</v>
      </c>
      <c r="E39" s="25">
        <f t="shared" si="1"/>
        <v>960</v>
      </c>
    </row>
    <row r="40" spans="1:5" x14ac:dyDescent="0.3">
      <c r="A40" s="22">
        <v>38</v>
      </c>
      <c r="B40" s="23" t="s">
        <v>40</v>
      </c>
      <c r="C40" s="24">
        <v>25</v>
      </c>
      <c r="D40" s="24">
        <f t="shared" si="0"/>
        <v>12</v>
      </c>
      <c r="E40" s="25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Задание №1</vt:lpstr>
      <vt:lpstr>Исходные данные</vt:lpstr>
      <vt:lpstr>Задание №2</vt:lpstr>
      <vt:lpstr>Данные(2)</vt:lpstr>
      <vt:lpstr>Задание №3</vt:lpstr>
      <vt:lpstr>Данные(3)</vt:lpstr>
      <vt:lpstr>Диаграмма1</vt:lpstr>
      <vt:lpstr>Диаграмма2</vt:lpstr>
      <vt:lpstr>Заказы</vt:lpstr>
      <vt:lpstr>СуммаПоУсловию</vt:lpstr>
      <vt:lpstr>Задание №4</vt:lpstr>
      <vt:lpstr>Лист1</vt:lpstr>
      <vt:lpstr>Лист2</vt:lpstr>
      <vt:lpstr>'Исходные данные'!Заголовки_для_печати</vt:lpstr>
      <vt:lpstr>'Исходные данные'!Область_печати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Карина Айтпакова</dc:creator>
  <cp:lastModifiedBy>Nursultan Ybyray</cp:lastModifiedBy>
  <dcterms:created xsi:type="dcterms:W3CDTF">2015-06-05T18:17:20Z</dcterms:created>
  <dcterms:modified xsi:type="dcterms:W3CDTF">2025-07-21T11:02:28Z</dcterms:modified>
</cp:coreProperties>
</file>