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/>
  <mc:AlternateContent xmlns:mc="http://schemas.openxmlformats.org/markup-compatibility/2006">
    <mc:Choice Requires="x15">
      <x15ac:absPath xmlns:x15ac="http://schemas.microsoft.com/office/spreadsheetml/2010/11/ac" url="https://d.docs.live.net/6bcf12b1ec8528d8/SENAN RYAN/"/>
    </mc:Choice>
  </mc:AlternateContent>
  <xr:revisionPtr revIDLastSave="0" documentId="8_{33F612D8-620F-41CA-AC03-D9E6BB8223D1}" xr6:coauthVersionLast="47" xr6:coauthVersionMax="47" xr10:uidLastSave="{00000000-0000-0000-0000-000000000000}"/>
  <bookViews>
    <workbookView xWindow="780" yWindow="980" windowWidth="27640" windowHeight="15600" firstSheet="1" activeTab="1" xr2:uid="{3B7C23EC-45E1-AB40-84CE-0E21C805BA5C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Sheet2!$A$1:$K$59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2" l="1"/>
  <c r="F26" i="2"/>
  <c r="F25" i="2"/>
  <c r="F23" i="2"/>
  <c r="F22" i="2"/>
  <c r="F21" i="2"/>
  <c r="F20" i="2"/>
  <c r="F19" i="2"/>
  <c r="F18" i="2"/>
  <c r="F17" i="2"/>
  <c r="G19" i="2"/>
  <c r="E19" i="2"/>
  <c r="H15" i="2"/>
  <c r="G15" i="2"/>
  <c r="F15" i="2"/>
  <c r="E15" i="2"/>
  <c r="H14" i="2"/>
  <c r="G14" i="2"/>
  <c r="F14" i="2"/>
  <c r="E17" i="2"/>
  <c r="E18" i="2"/>
  <c r="G17" i="2"/>
  <c r="E12" i="2"/>
  <c r="E25" i="2" s="1"/>
  <c r="F12" i="2"/>
  <c r="G12" i="2"/>
  <c r="G25" i="2" s="1"/>
  <c r="H12" i="2"/>
  <c r="H25" i="2" s="1"/>
  <c r="E13" i="2"/>
  <c r="F13" i="2"/>
  <c r="G13" i="2"/>
  <c r="H13" i="2"/>
  <c r="G18" i="2"/>
  <c r="H17" i="2"/>
  <c r="H18" i="2" s="1"/>
  <c r="E16" i="1"/>
  <c r="F11" i="1"/>
  <c r="G11" i="1"/>
  <c r="H11" i="1"/>
  <c r="I11" i="1"/>
  <c r="J11" i="1"/>
  <c r="F12" i="1"/>
  <c r="G12" i="1"/>
  <c r="H12" i="1"/>
  <c r="I12" i="1"/>
  <c r="J12" i="1"/>
  <c r="F13" i="1"/>
  <c r="G13" i="1"/>
  <c r="H13" i="1"/>
  <c r="I13" i="1"/>
  <c r="J13" i="1"/>
  <c r="F14" i="1"/>
  <c r="G14" i="1"/>
  <c r="H14" i="1"/>
  <c r="I14" i="1"/>
  <c r="J14" i="1"/>
  <c r="E14" i="1"/>
  <c r="E13" i="1"/>
  <c r="E12" i="1"/>
  <c r="E11" i="1"/>
  <c r="E24" i="1" s="1"/>
  <c r="H16" i="1"/>
  <c r="H17" i="1" s="1"/>
  <c r="I16" i="1"/>
  <c r="I17" i="1" s="1"/>
  <c r="J16" i="1"/>
  <c r="J17" i="1" s="1"/>
  <c r="G16" i="1"/>
  <c r="G17" i="1" s="1"/>
  <c r="F16" i="1"/>
  <c r="F17" i="1" s="1"/>
  <c r="H19" i="2" l="1"/>
  <c r="H20" i="2" s="1"/>
  <c r="G20" i="2"/>
  <c r="E20" i="2"/>
  <c r="E21" i="2" s="1"/>
  <c r="H21" i="2"/>
  <c r="H22" i="2" s="1"/>
  <c r="H23" i="2" s="1"/>
  <c r="H26" i="2" s="1"/>
  <c r="G21" i="2"/>
  <c r="G22" i="2" s="1"/>
  <c r="G23" i="2" s="1"/>
  <c r="G26" i="2" s="1"/>
  <c r="E22" i="2"/>
  <c r="E23" i="2" s="1"/>
  <c r="E26" i="2" s="1"/>
  <c r="E17" i="1"/>
  <c r="J18" i="1"/>
  <c r="J19" i="1" s="1"/>
  <c r="F18" i="1"/>
  <c r="F19" i="1" s="1"/>
  <c r="F20" i="1" s="1"/>
  <c r="F21" i="1" s="1"/>
  <c r="F22" i="1" s="1"/>
  <c r="H18" i="1"/>
  <c r="H19" i="1" s="1"/>
  <c r="H20" i="1" s="1"/>
  <c r="H21" i="1" s="1"/>
  <c r="H22" i="1" s="1"/>
  <c r="I24" i="1"/>
  <c r="F24" i="1"/>
  <c r="G18" i="1"/>
  <c r="G19" i="1" s="1"/>
  <c r="G20" i="1" s="1"/>
  <c r="G21" i="1" s="1"/>
  <c r="G22" i="1" s="1"/>
  <c r="I18" i="1"/>
  <c r="I19" i="1" s="1"/>
  <c r="I20" i="1" s="1"/>
  <c r="I21" i="1" s="1"/>
  <c r="I22" i="1" s="1"/>
  <c r="I25" i="1" s="1"/>
  <c r="G24" i="1"/>
  <c r="F25" i="1" l="1"/>
  <c r="J24" i="1"/>
  <c r="H24" i="1"/>
  <c r="H25" i="1" s="1"/>
  <c r="G25" i="1"/>
  <c r="J20" i="1" l="1"/>
  <c r="J21" i="1" s="1"/>
  <c r="J22" i="1" s="1"/>
  <c r="J25" i="1" s="1"/>
  <c r="E18" i="1" l="1"/>
  <c r="E19" i="1" s="1"/>
  <c r="E20" i="1" s="1"/>
  <c r="E21" i="1" s="1"/>
  <c r="E22" i="1" s="1"/>
  <c r="E25" i="1" s="1"/>
</calcChain>
</file>

<file path=xl/sharedStrings.xml><?xml version="1.0" encoding="utf-8"?>
<sst xmlns="http://schemas.openxmlformats.org/spreadsheetml/2006/main" count="84" uniqueCount="48">
  <si>
    <t>COST OF LIGHT CALCULATOR</t>
  </si>
  <si>
    <t>YOUR PROJECT - SITE REQUIREMENTS</t>
  </si>
  <si>
    <t>MAKE</t>
  </si>
  <si>
    <t>SustainabLED</t>
  </si>
  <si>
    <t>OTHER 1</t>
  </si>
  <si>
    <t>OTHER 2</t>
  </si>
  <si>
    <t>OTHER 3</t>
  </si>
  <si>
    <t>OTHER 4</t>
  </si>
  <si>
    <t>MODEL</t>
  </si>
  <si>
    <t xml:space="preserve">SHB 240 </t>
  </si>
  <si>
    <t>SHB 160</t>
  </si>
  <si>
    <t>No of Lamps</t>
  </si>
  <si>
    <t xml:space="preserve">Wattage </t>
  </si>
  <si>
    <t>No of Hours per day</t>
  </si>
  <si>
    <t>Efficacy (Lm/W)</t>
  </si>
  <si>
    <t>Lumens Required from each lamp</t>
  </si>
  <si>
    <t>CAPITAL COST OF 1 LAMP</t>
  </si>
  <si>
    <t>ENERGY COST IN YOUR COUNTRY (1Kwh)</t>
  </si>
  <si>
    <t>SITE REQUIREMENTS</t>
  </si>
  <si>
    <t xml:space="preserve">AT SUSTAINABLED, WE CALCULATE THE COST OF LIGHT - </t>
  </si>
  <si>
    <t xml:space="preserve">YOU PAY THE COST OF WATTS </t>
  </si>
  <si>
    <t>BUT DIFFERENT LAMPS GIVE DIFFERENT LIGHT OUTPUT</t>
  </si>
  <si>
    <t>YOUR CALCULATED COMPARISON COSTS</t>
  </si>
  <si>
    <t>THIS CALCULATOR HELPS YOU MAKE GOOD CHOICES</t>
  </si>
  <si>
    <t>Total Light Output of this lamp</t>
  </si>
  <si>
    <t>SUITABILITY OF THIS LAMP FOR PROJECT</t>
  </si>
  <si>
    <t>Cost per 1000 Lm/Hour</t>
  </si>
  <si>
    <t>ADVANTAGES OF QUALITY</t>
  </si>
  <si>
    <t>Cost per 30,000 Lm</t>
  </si>
  <si>
    <t>IMAGINE YOUR CAR RUNNING FLAT OUT AT FULL REVS</t>
  </si>
  <si>
    <t>ENERGY COST OF SITE PER DAY</t>
  </si>
  <si>
    <t>THE LIFE SPAN OF THE CAR WILL BE REDUCED</t>
  </si>
  <si>
    <t>ENERGY COST OF SITE PER YEAR</t>
  </si>
  <si>
    <t>NOW IMAGINE YOUR CAR RUNNING AT 30% REVS</t>
  </si>
  <si>
    <t>ENERGY COST OF SITE PER 5 YEARS</t>
  </si>
  <si>
    <t>THE LIFE SPAN OF THE CAR WILL BE DRAMATICALLY INCREASED</t>
  </si>
  <si>
    <t>THE BOTTOM LINE</t>
  </si>
  <si>
    <t>OUR LAMPS RUN AT 30% OF FULL POWER</t>
  </si>
  <si>
    <t>CAPITAL COST OF ALL LAMPS</t>
  </si>
  <si>
    <t>THEY RUN COOL</t>
  </si>
  <si>
    <t>CAPITAL COST + ENERGY COSTS FOR 5 YEARS</t>
  </si>
  <si>
    <t>THE WARRANTY IS 8 YEARS</t>
  </si>
  <si>
    <t>THE LAMPS ARE EVEN RENEWABLE AT THIS STAGE - VASTLY REDUCED COST</t>
  </si>
  <si>
    <t>NO NEED TO BUY NEW LAMPS - JUST REPLACE THE PARTS AT A FRACTION OF THE COST</t>
  </si>
  <si>
    <t>AT SUSTAINABLED, WE CALCULATE THE COST OF LIGHT. YOU PAY THE COST OF WATTS  BUT DIFFERENT LAMPS GIVE DIFFERENT LIGHT OUTPUTS THIS CALCULATOR HELPS YOU MAKE THE BEST CHOICE</t>
  </si>
  <si>
    <t>OTHERS</t>
  </si>
  <si>
    <t>YOUR PROJECT SITE REQUIREMENTS</t>
  </si>
  <si>
    <r>
      <rPr>
        <b/>
        <sz val="12"/>
        <color rgb="FFFFFFFF"/>
        <rFont val="Aptos Narrow"/>
        <scheme val="minor"/>
      </rPr>
      <t xml:space="preserve">ADVANTAGES OF QUALITY	
</t>
    </r>
    <r>
      <rPr>
        <sz val="12"/>
        <color rgb="FFFFFFFF"/>
        <rFont val="Aptos Narrow"/>
        <scheme val="minor"/>
      </rPr>
      <t xml:space="preserve">IMAGINE YOUR CAR RUNNING FLAT OUT AT FULL REVS	
THE LIFE SPAN OF THE CAR WILL BE REDUCED	
NOW IMAGINE YOUR CAR RUNNING AT 30% REVS
THE LIFE SPAN OF THE CAR WILL BE DRAMATICALLY INCREASED	
OUR LAMPS RUN AT 30% OF FULL POWER	
THEY RUN COOL	
THE WARRANTY IS 8 YEARS	
THE LAMPS ARE EVEN RENEWABLE AT THIS STAGE - VASTLY REDUCED COST	
NO NEED TO BUY NEW LAMPS - JUST REPLACE THE PARTS AT A FRACTION OF THE COST	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</si>
</sst>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€&quot;#,##0.00"/>
    <numFmt numFmtId="165" formatCode="[$$-409]#,##0.00"/>
    <numFmt numFmtId="166" formatCode="[$$-409]#,##0.00000"/>
    <numFmt numFmtId="167" formatCode="[$$-409]#,##0.0000"/>
  </numFmts>
  <fonts count="19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21FFF"/>
      <name val="Aptos Narrow"/>
      <family val="2"/>
      <scheme val="minor"/>
    </font>
    <font>
      <b/>
      <sz val="12"/>
      <color rgb="FF021FFF"/>
      <name val="Aptos Narrow"/>
      <scheme val="minor"/>
    </font>
    <font>
      <b/>
      <sz val="16"/>
      <color theme="1"/>
      <name val="Aptos Narrow"/>
      <scheme val="minor"/>
    </font>
    <font>
      <sz val="16"/>
      <color theme="1"/>
      <name val="Aptos Narrow"/>
      <family val="2"/>
      <scheme val="minor"/>
    </font>
    <font>
      <sz val="16"/>
      <color theme="1"/>
      <name val="Aptos Narrow"/>
      <scheme val="minor"/>
    </font>
    <font>
      <sz val="16"/>
      <color rgb="FFFF0000"/>
      <name val="Aptos Narrow"/>
      <scheme val="minor"/>
    </font>
    <font>
      <b/>
      <sz val="12"/>
      <color theme="1"/>
      <name val="Aptos Narrow"/>
      <family val="2"/>
      <scheme val="minor"/>
    </font>
    <font>
      <b/>
      <sz val="12"/>
      <color rgb="FF021FFF"/>
      <name val="Aptos Narrow"/>
      <family val="2"/>
      <scheme val="minor"/>
    </font>
    <font>
      <sz val="16"/>
      <color rgb="FFFF000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2"/>
      <color rgb="FFFFFFFF"/>
      <name val="Aptos Narrow"/>
      <scheme val="minor"/>
    </font>
    <font>
      <b/>
      <sz val="12"/>
      <color rgb="FFFFFFFF"/>
      <name val="Aptos Narrow"/>
      <scheme val="minor"/>
    </font>
    <font>
      <sz val="12"/>
      <color theme="0"/>
      <name val="Aptos Narrow"/>
      <family val="2"/>
      <scheme val="minor"/>
    </font>
    <font>
      <b/>
      <sz val="36"/>
      <color rgb="FFFFFFFF"/>
      <name val="Aptos Narrow"/>
    </font>
    <font>
      <b/>
      <sz val="36"/>
      <color rgb="FF000000"/>
      <name val="Aptos Narrow"/>
      <charset val="1"/>
    </font>
    <font>
      <b/>
      <sz val="14"/>
      <color rgb="FF000000"/>
      <name val="Aptos Narrow"/>
      <charset val="1"/>
    </font>
    <font>
      <b/>
      <sz val="14"/>
      <color rgb="FFFFFFFF"/>
      <name val="Aptos Narrow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0C9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2" xfId="0" applyFont="1" applyFill="1" applyBorder="1" applyAlignment="1">
      <alignment horizontal="right" vertical="center"/>
    </xf>
    <xf numFmtId="0" fontId="0" fillId="2" borderId="3" xfId="0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2" borderId="11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vertical="center"/>
    </xf>
    <xf numFmtId="0" fontId="0" fillId="4" borderId="12" xfId="0" applyFill="1" applyBorder="1" applyAlignment="1">
      <alignment horizontal="center" vertical="center"/>
    </xf>
    <xf numFmtId="164" fontId="0" fillId="4" borderId="12" xfId="0" applyNumberFormat="1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 applyProtection="1">
      <alignment horizontal="center" vertical="center"/>
      <protection locked="0"/>
    </xf>
    <xf numFmtId="0" fontId="3" fillId="4" borderId="9" xfId="0" applyFont="1" applyFill="1" applyBorder="1" applyAlignment="1" applyProtection="1">
      <alignment horizontal="center" vertical="center"/>
      <protection locked="0"/>
    </xf>
    <xf numFmtId="164" fontId="3" fillId="4" borderId="9" xfId="0" applyNumberFormat="1" applyFont="1" applyFill="1" applyBorder="1" applyAlignment="1" applyProtection="1">
      <alignment horizontal="center" vertical="center"/>
      <protection locked="0"/>
    </xf>
    <xf numFmtId="0" fontId="0" fillId="4" borderId="8" xfId="0" applyFill="1" applyBorder="1" applyAlignment="1">
      <alignment vertical="center"/>
    </xf>
    <xf numFmtId="3" fontId="0" fillId="4" borderId="12" xfId="0" applyNumberFormat="1" applyFill="1" applyBorder="1" applyAlignment="1">
      <alignment horizontal="center" vertical="center"/>
    </xf>
    <xf numFmtId="165" fontId="0" fillId="4" borderId="12" xfId="0" applyNumberForma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vertical="center"/>
      <protection locked="0"/>
    </xf>
    <xf numFmtId="0" fontId="2" fillId="4" borderId="10" xfId="0" applyFont="1" applyFill="1" applyBorder="1" applyAlignment="1" applyProtection="1">
      <alignment horizontal="center" vertical="center"/>
      <protection locked="0"/>
    </xf>
    <xf numFmtId="0" fontId="2" fillId="4" borderId="8" xfId="0" applyFont="1" applyFill="1" applyBorder="1" applyAlignment="1" applyProtection="1">
      <alignment vertical="center"/>
      <protection locked="0"/>
    </xf>
    <xf numFmtId="0" fontId="2" fillId="4" borderId="12" xfId="0" applyFont="1" applyFill="1" applyBorder="1" applyAlignment="1" applyProtection="1">
      <alignment horizontal="center" vertical="center"/>
      <protection locked="0"/>
    </xf>
    <xf numFmtId="3" fontId="2" fillId="4" borderId="12" xfId="0" applyNumberFormat="1" applyFont="1" applyFill="1" applyBorder="1" applyAlignment="1" applyProtection="1">
      <alignment horizontal="center" vertical="center"/>
      <protection locked="0"/>
    </xf>
    <xf numFmtId="0" fontId="2" fillId="4" borderId="4" xfId="0" applyFont="1" applyFill="1" applyBorder="1" applyAlignment="1" applyProtection="1">
      <alignment vertical="center"/>
      <protection locked="0"/>
    </xf>
    <xf numFmtId="165" fontId="2" fillId="4" borderId="11" xfId="0" applyNumberFormat="1" applyFont="1" applyFill="1" applyBorder="1" applyAlignment="1" applyProtection="1">
      <alignment horizontal="center" vertical="center"/>
      <protection locked="0"/>
    </xf>
    <xf numFmtId="0" fontId="0" fillId="4" borderId="9" xfId="0" applyFill="1" applyBorder="1" applyAlignment="1">
      <alignment horizontal="center" vertical="center"/>
    </xf>
    <xf numFmtId="166" fontId="0" fillId="4" borderId="12" xfId="0" applyNumberFormat="1" applyFill="1" applyBorder="1" applyAlignment="1">
      <alignment horizontal="center" vertical="center"/>
    </xf>
    <xf numFmtId="166" fontId="0" fillId="4" borderId="9" xfId="0" applyNumberFormat="1" applyFill="1" applyBorder="1" applyAlignment="1">
      <alignment horizontal="center" vertical="center"/>
    </xf>
    <xf numFmtId="167" fontId="0" fillId="4" borderId="12" xfId="0" applyNumberFormat="1" applyFill="1" applyBorder="1" applyAlignment="1">
      <alignment horizontal="center" vertical="center"/>
    </xf>
    <xf numFmtId="167" fontId="0" fillId="4" borderId="9" xfId="0" applyNumberFormat="1" applyFill="1" applyBorder="1" applyAlignment="1">
      <alignment horizontal="center" vertical="center"/>
    </xf>
    <xf numFmtId="165" fontId="0" fillId="4" borderId="9" xfId="0" applyNumberFormat="1" applyFill="1" applyBorder="1" applyAlignment="1">
      <alignment horizontal="center" vertical="center"/>
    </xf>
    <xf numFmtId="165" fontId="0" fillId="5" borderId="1" xfId="0" applyNumberFormat="1" applyFill="1" applyBorder="1" applyAlignment="1">
      <alignment horizontal="center" vertical="center"/>
    </xf>
    <xf numFmtId="165" fontId="0" fillId="5" borderId="7" xfId="0" applyNumberFormat="1" applyFill="1" applyBorder="1" applyAlignment="1">
      <alignment horizontal="center" vertical="center"/>
    </xf>
    <xf numFmtId="0" fontId="4" fillId="5" borderId="6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164" fontId="5" fillId="3" borderId="10" xfId="0" applyNumberFormat="1" applyFont="1" applyFill="1" applyBorder="1" applyAlignment="1">
      <alignment horizontal="center" vertical="center"/>
    </xf>
    <xf numFmtId="164" fontId="5" fillId="3" borderId="3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vertical="center"/>
    </xf>
    <xf numFmtId="165" fontId="5" fillId="3" borderId="11" xfId="0" applyNumberFormat="1" applyFont="1" applyFill="1" applyBorder="1" applyAlignment="1">
      <alignment horizontal="center" vertical="center"/>
    </xf>
    <xf numFmtId="165" fontId="5" fillId="3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4" borderId="8" xfId="0" applyFont="1" applyFill="1" applyBorder="1" applyAlignment="1">
      <alignment vertical="center"/>
    </xf>
    <xf numFmtId="0" fontId="7" fillId="4" borderId="12" xfId="0" applyFont="1" applyFill="1" applyBorder="1" applyAlignment="1">
      <alignment horizontal="center" vertical="center"/>
    </xf>
    <xf numFmtId="0" fontId="0" fillId="0" borderId="0" xfId="0" applyAlignment="1" applyProtection="1">
      <alignment vertical="center"/>
      <protection locked="0"/>
    </xf>
    <xf numFmtId="0" fontId="6" fillId="0" borderId="0" xfId="0" applyFont="1" applyAlignment="1" applyProtection="1">
      <alignment vertical="center"/>
      <protection locked="0"/>
    </xf>
    <xf numFmtId="0" fontId="5" fillId="0" borderId="0" xfId="0" applyFont="1" applyAlignment="1">
      <alignment vertical="center"/>
    </xf>
    <xf numFmtId="0" fontId="8" fillId="2" borderId="6" xfId="0" applyFont="1" applyFill="1" applyBorder="1" applyAlignment="1">
      <alignment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6" borderId="0" xfId="0" applyFont="1" applyFill="1" applyAlignment="1">
      <alignment vertical="center"/>
    </xf>
    <xf numFmtId="0" fontId="0" fillId="6" borderId="0" xfId="0" applyFill="1" applyBorder="1" applyAlignment="1">
      <alignment vertical="center"/>
    </xf>
    <xf numFmtId="0" fontId="8" fillId="7" borderId="2" xfId="0" applyFont="1" applyFill="1" applyBorder="1" applyAlignment="1">
      <alignment vertical="center"/>
    </xf>
    <xf numFmtId="0" fontId="8" fillId="7" borderId="10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vertical="center"/>
    </xf>
    <xf numFmtId="0" fontId="8" fillId="7" borderId="11" xfId="0" applyFont="1" applyFill="1" applyBorder="1" applyAlignment="1">
      <alignment horizontal="center" vertical="center"/>
    </xf>
    <xf numFmtId="0" fontId="8" fillId="7" borderId="5" xfId="0" applyFont="1" applyFill="1" applyBorder="1" applyAlignment="1" applyProtection="1">
      <alignment horizontal="center" vertical="center"/>
      <protection locked="0"/>
    </xf>
    <xf numFmtId="0" fontId="2" fillId="8" borderId="8" xfId="0" applyFont="1" applyFill="1" applyBorder="1" applyAlignment="1">
      <alignment vertical="center"/>
    </xf>
    <xf numFmtId="0" fontId="0" fillId="8" borderId="12" xfId="0" applyFill="1" applyBorder="1" applyAlignment="1">
      <alignment horizontal="center" vertical="center"/>
    </xf>
    <xf numFmtId="0" fontId="9" fillId="8" borderId="9" xfId="0" applyFont="1" applyFill="1" applyBorder="1" applyAlignment="1" applyProtection="1">
      <alignment horizontal="center" vertical="center"/>
      <protection locked="0"/>
    </xf>
    <xf numFmtId="164" fontId="0" fillId="8" borderId="12" xfId="0" applyNumberFormat="1" applyFill="1" applyBorder="1" applyAlignment="1">
      <alignment horizontal="center" vertical="center"/>
    </xf>
    <xf numFmtId="164" fontId="9" fillId="8" borderId="9" xfId="0" applyNumberFormat="1" applyFont="1" applyFill="1" applyBorder="1" applyAlignment="1" applyProtection="1">
      <alignment horizontal="center" vertical="center"/>
      <protection locked="0"/>
    </xf>
    <xf numFmtId="0" fontId="2" fillId="9" borderId="2" xfId="0" applyFont="1" applyFill="1" applyBorder="1" applyAlignment="1" applyProtection="1">
      <alignment vertical="center"/>
      <protection locked="0"/>
    </xf>
    <xf numFmtId="0" fontId="2" fillId="9" borderId="10" xfId="0" applyFont="1" applyFill="1" applyBorder="1" applyAlignment="1" applyProtection="1">
      <alignment horizontal="center" vertical="center"/>
      <protection locked="0"/>
    </xf>
    <xf numFmtId="0" fontId="2" fillId="9" borderId="8" xfId="0" applyFont="1" applyFill="1" applyBorder="1" applyAlignment="1" applyProtection="1">
      <alignment vertical="center"/>
      <protection locked="0"/>
    </xf>
    <xf numFmtId="0" fontId="2" fillId="9" borderId="12" xfId="0" applyFont="1" applyFill="1" applyBorder="1" applyAlignment="1" applyProtection="1">
      <alignment horizontal="center" vertical="center"/>
      <protection locked="0"/>
    </xf>
    <xf numFmtId="3" fontId="2" fillId="9" borderId="12" xfId="0" applyNumberFormat="1" applyFont="1" applyFill="1" applyBorder="1" applyAlignment="1" applyProtection="1">
      <alignment horizontal="center" vertical="center"/>
      <protection locked="0"/>
    </xf>
    <xf numFmtId="0" fontId="0" fillId="9" borderId="8" xfId="0" applyFill="1" applyBorder="1" applyAlignment="1">
      <alignment vertical="center"/>
    </xf>
    <xf numFmtId="3" fontId="0" fillId="9" borderId="12" xfId="0" applyNumberFormat="1" applyFill="1" applyBorder="1" applyAlignment="1">
      <alignment horizontal="center" vertical="center"/>
    </xf>
    <xf numFmtId="165" fontId="0" fillId="9" borderId="12" xfId="0" applyNumberFormat="1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10" fillId="9" borderId="8" xfId="0" applyFont="1" applyFill="1" applyBorder="1" applyAlignment="1">
      <alignment vertical="center"/>
    </xf>
    <xf numFmtId="0" fontId="10" fillId="9" borderId="12" xfId="0" applyFont="1" applyFill="1" applyBorder="1" applyAlignment="1">
      <alignment horizontal="center" vertical="center"/>
    </xf>
    <xf numFmtId="166" fontId="0" fillId="9" borderId="12" xfId="0" applyNumberFormat="1" applyFill="1" applyBorder="1" applyAlignment="1">
      <alignment horizontal="center" vertical="center"/>
    </xf>
    <xf numFmtId="166" fontId="0" fillId="9" borderId="9" xfId="0" applyNumberFormat="1" applyFill="1" applyBorder="1" applyAlignment="1">
      <alignment horizontal="center" vertical="center"/>
    </xf>
    <xf numFmtId="167" fontId="0" fillId="9" borderId="12" xfId="0" applyNumberFormat="1" applyFill="1" applyBorder="1" applyAlignment="1">
      <alignment horizontal="center" vertical="center"/>
    </xf>
    <xf numFmtId="167" fontId="0" fillId="9" borderId="9" xfId="0" applyNumberFormat="1" applyFill="1" applyBorder="1" applyAlignment="1">
      <alignment horizontal="center" vertical="center"/>
    </xf>
    <xf numFmtId="165" fontId="0" fillId="9" borderId="9" xfId="0" applyNumberFormat="1" applyFill="1" applyBorder="1" applyAlignment="1">
      <alignment horizontal="center" vertical="center"/>
    </xf>
    <xf numFmtId="0" fontId="5" fillId="9" borderId="2" xfId="0" applyFont="1" applyFill="1" applyBorder="1" applyAlignment="1">
      <alignment vertical="center"/>
    </xf>
    <xf numFmtId="164" fontId="5" fillId="9" borderId="10" xfId="0" applyNumberFormat="1" applyFont="1" applyFill="1" applyBorder="1" applyAlignment="1">
      <alignment horizontal="center" vertical="center"/>
    </xf>
    <xf numFmtId="164" fontId="5" fillId="9" borderId="3" xfId="0" applyNumberFormat="1" applyFont="1" applyFill="1" applyBorder="1" applyAlignment="1">
      <alignment horizontal="center" vertical="center"/>
    </xf>
    <xf numFmtId="0" fontId="5" fillId="9" borderId="4" xfId="0" applyFont="1" applyFill="1" applyBorder="1" applyAlignment="1">
      <alignment vertical="center"/>
    </xf>
    <xf numFmtId="165" fontId="5" fillId="9" borderId="11" xfId="0" applyNumberFormat="1" applyFont="1" applyFill="1" applyBorder="1" applyAlignment="1">
      <alignment horizontal="center" vertical="center"/>
    </xf>
    <xf numFmtId="165" fontId="5" fillId="9" borderId="5" xfId="0" applyNumberFormat="1" applyFont="1" applyFill="1" applyBorder="1" applyAlignment="1">
      <alignment horizontal="center" vertical="center"/>
    </xf>
    <xf numFmtId="0" fontId="8" fillId="7" borderId="6" xfId="0" applyFont="1" applyFill="1" applyBorder="1" applyAlignment="1">
      <alignment vertical="center"/>
    </xf>
    <xf numFmtId="0" fontId="8" fillId="7" borderId="1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vertical="center"/>
    </xf>
    <xf numFmtId="165" fontId="0" fillId="7" borderId="1" xfId="0" applyNumberFormat="1" applyFill="1" applyBorder="1" applyAlignment="1">
      <alignment horizontal="center" vertical="center"/>
    </xf>
    <xf numFmtId="165" fontId="0" fillId="7" borderId="7" xfId="0" applyNumberForma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16" fillId="6" borderId="0" xfId="0" applyFont="1" applyFill="1" applyAlignment="1">
      <alignment horizontal="center" vertical="center"/>
    </xf>
    <xf numFmtId="0" fontId="13" fillId="6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12" fillId="6" borderId="0" xfId="0" applyFont="1" applyFill="1" applyAlignment="1">
      <alignment horizontal="center" vertical="top" wrapText="1"/>
    </xf>
    <xf numFmtId="0" fontId="14" fillId="6" borderId="0" xfId="0" applyFont="1" applyFill="1" applyAlignment="1">
      <alignment horizontal="center" vertical="top" wrapText="1"/>
    </xf>
    <xf numFmtId="0" fontId="18" fillId="6" borderId="0" xfId="0" applyFont="1" applyFill="1" applyAlignment="1">
      <alignment horizontal="center" vertical="center" wrapText="1"/>
    </xf>
    <xf numFmtId="0" fontId="17" fillId="6" borderId="0" xfId="0" applyFont="1" applyFill="1" applyAlignment="1">
      <alignment horizontal="center" vertical="center"/>
    </xf>
    <xf numFmtId="0" fontId="17" fillId="6" borderId="13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C905"/>
      <color rgb="FFFFFFFF"/>
      <color rgb="FFE4DBD6"/>
      <color rgb="FF021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5F156-02B7-664C-AB29-378144EC23AB}">
  <dimension ref="A1:J95"/>
  <sheetViews>
    <sheetView workbookViewId="0">
      <selection activeCell="F16" sqref="F16"/>
    </sheetView>
  </sheetViews>
  <sheetFormatPr defaultColWidth="27.375" defaultRowHeight="15.95"/>
  <cols>
    <col min="1" max="1" width="27.375" style="1"/>
    <col min="2" max="2" width="14" style="2" customWidth="1"/>
    <col min="3" max="3" width="12.375" style="2" customWidth="1"/>
    <col min="4" max="4" width="36.375" style="2" customWidth="1"/>
    <col min="5" max="10" width="18" style="1" customWidth="1"/>
    <col min="11" max="16384" width="27.375" style="1"/>
  </cols>
  <sheetData>
    <row r="1" spans="1:10" ht="23.1" customHeight="1">
      <c r="B1" s="59"/>
      <c r="C1" s="59"/>
      <c r="D1" s="59"/>
    </row>
    <row r="2" spans="1:10" ht="23.1" customHeight="1">
      <c r="B2" s="3" t="s">
        <v>0</v>
      </c>
      <c r="C2" s="59"/>
      <c r="D2" s="59"/>
    </row>
    <row r="3" spans="1:10" ht="23.1" customHeight="1">
      <c r="B3" s="59"/>
      <c r="C3" s="59"/>
      <c r="D3" s="59"/>
    </row>
    <row r="4" spans="1:10" ht="23.1" customHeight="1">
      <c r="B4" s="59"/>
      <c r="C4" s="59"/>
      <c r="D4" s="59"/>
    </row>
    <row r="5" spans="1:10" ht="23.1" customHeight="1">
      <c r="A5" s="4" t="s">
        <v>1</v>
      </c>
      <c r="B5" s="5"/>
      <c r="C5" s="59"/>
      <c r="D5" s="6" t="s">
        <v>2</v>
      </c>
      <c r="E5" s="7" t="s">
        <v>3</v>
      </c>
      <c r="F5" s="7" t="s">
        <v>3</v>
      </c>
      <c r="G5" s="8" t="s">
        <v>4</v>
      </c>
      <c r="H5" s="8" t="s">
        <v>5</v>
      </c>
      <c r="I5" s="8" t="s">
        <v>6</v>
      </c>
      <c r="J5" s="8" t="s">
        <v>7</v>
      </c>
    </row>
    <row r="6" spans="1:10" ht="23.1" customHeight="1">
      <c r="A6" s="9"/>
      <c r="B6" s="10"/>
      <c r="C6" s="59"/>
      <c r="D6" s="11" t="s">
        <v>8</v>
      </c>
      <c r="E6" s="12" t="s">
        <v>9</v>
      </c>
      <c r="F6" s="12" t="s">
        <v>10</v>
      </c>
      <c r="G6" s="21"/>
      <c r="H6" s="21"/>
      <c r="I6" s="21"/>
      <c r="J6" s="21"/>
    </row>
    <row r="7" spans="1:10" ht="23.1" customHeight="1">
      <c r="A7" s="27" t="s">
        <v>11</v>
      </c>
      <c r="B7" s="28">
        <v>500</v>
      </c>
      <c r="C7" s="59"/>
      <c r="D7" s="13" t="s">
        <v>12</v>
      </c>
      <c r="E7" s="14">
        <v>240</v>
      </c>
      <c r="F7" s="14">
        <v>160</v>
      </c>
      <c r="G7" s="22">
        <v>200</v>
      </c>
      <c r="H7" s="22">
        <v>200</v>
      </c>
      <c r="I7" s="22">
        <v>240</v>
      </c>
      <c r="J7" s="22">
        <v>250</v>
      </c>
    </row>
    <row r="8" spans="1:10" ht="23.1" customHeight="1">
      <c r="A8" s="29" t="s">
        <v>13</v>
      </c>
      <c r="B8" s="30">
        <v>20</v>
      </c>
      <c r="C8" s="59"/>
      <c r="D8" s="13" t="s">
        <v>14</v>
      </c>
      <c r="E8" s="14">
        <v>204</v>
      </c>
      <c r="F8" s="14">
        <v>198</v>
      </c>
      <c r="G8" s="22">
        <v>120</v>
      </c>
      <c r="H8" s="22">
        <v>160</v>
      </c>
      <c r="I8" s="22">
        <v>160</v>
      </c>
      <c r="J8" s="22">
        <v>180</v>
      </c>
    </row>
    <row r="9" spans="1:10" ht="23.1" customHeight="1">
      <c r="A9" s="29" t="s">
        <v>15</v>
      </c>
      <c r="B9" s="31">
        <v>35000</v>
      </c>
      <c r="C9" s="59"/>
      <c r="D9" s="13" t="s">
        <v>16</v>
      </c>
      <c r="E9" s="15">
        <v>140</v>
      </c>
      <c r="F9" s="15">
        <v>102</v>
      </c>
      <c r="G9" s="23">
        <v>60</v>
      </c>
      <c r="H9" s="23">
        <v>90</v>
      </c>
      <c r="I9" s="23">
        <v>50</v>
      </c>
      <c r="J9" s="23">
        <v>160</v>
      </c>
    </row>
    <row r="10" spans="1:10" ht="23.1" customHeight="1">
      <c r="A10" s="32" t="s">
        <v>17</v>
      </c>
      <c r="B10" s="33">
        <v>0.3</v>
      </c>
      <c r="C10" s="59"/>
      <c r="D10" s="16" t="s">
        <v>18</v>
      </c>
      <c r="E10" s="17"/>
      <c r="F10" s="17"/>
      <c r="G10" s="18"/>
      <c r="H10" s="18"/>
      <c r="I10" s="18"/>
      <c r="J10" s="18"/>
    </row>
    <row r="11" spans="1:10" ht="23.1" customHeight="1">
      <c r="B11" s="59"/>
      <c r="C11" s="59"/>
      <c r="D11" s="24" t="s">
        <v>11</v>
      </c>
      <c r="E11" s="14">
        <f>$B$7</f>
        <v>500</v>
      </c>
      <c r="F11" s="14">
        <f t="shared" ref="F11:J11" si="0">$B$7</f>
        <v>500</v>
      </c>
      <c r="G11" s="14">
        <f t="shared" si="0"/>
        <v>500</v>
      </c>
      <c r="H11" s="14">
        <f t="shared" si="0"/>
        <v>500</v>
      </c>
      <c r="I11" s="14">
        <f t="shared" si="0"/>
        <v>500</v>
      </c>
      <c r="J11" s="14">
        <f t="shared" si="0"/>
        <v>500</v>
      </c>
    </row>
    <row r="12" spans="1:10" ht="23.1" customHeight="1">
      <c r="A12" s="53"/>
      <c r="B12" s="59"/>
      <c r="C12" s="59"/>
      <c r="D12" s="24" t="s">
        <v>13</v>
      </c>
      <c r="E12" s="14">
        <f>$B$8</f>
        <v>20</v>
      </c>
      <c r="F12" s="14">
        <f t="shared" ref="F12:J12" si="1">$B$8</f>
        <v>20</v>
      </c>
      <c r="G12" s="14">
        <f t="shared" si="1"/>
        <v>20</v>
      </c>
      <c r="H12" s="14">
        <f t="shared" si="1"/>
        <v>20</v>
      </c>
      <c r="I12" s="14">
        <f t="shared" si="1"/>
        <v>20</v>
      </c>
      <c r="J12" s="14">
        <f t="shared" si="1"/>
        <v>20</v>
      </c>
    </row>
    <row r="13" spans="1:10" ht="23.1" customHeight="1">
      <c r="A13" s="53" t="s">
        <v>19</v>
      </c>
      <c r="B13" s="59"/>
      <c r="C13" s="59"/>
      <c r="D13" s="24" t="s">
        <v>15</v>
      </c>
      <c r="E13" s="25">
        <f>$B$9</f>
        <v>35000</v>
      </c>
      <c r="F13" s="25">
        <f t="shared" ref="F13:J13" si="2">$B$9</f>
        <v>35000</v>
      </c>
      <c r="G13" s="25">
        <f t="shared" si="2"/>
        <v>35000</v>
      </c>
      <c r="H13" s="25">
        <f t="shared" si="2"/>
        <v>35000</v>
      </c>
      <c r="I13" s="25">
        <f t="shared" si="2"/>
        <v>35000</v>
      </c>
      <c r="J13" s="25">
        <f t="shared" si="2"/>
        <v>35000</v>
      </c>
    </row>
    <row r="14" spans="1:10" ht="23.1" customHeight="1">
      <c r="A14" s="53" t="s">
        <v>20</v>
      </c>
      <c r="B14" s="59"/>
      <c r="C14" s="59"/>
      <c r="D14" s="24" t="s">
        <v>17</v>
      </c>
      <c r="E14" s="26">
        <f>$B$10</f>
        <v>0.3</v>
      </c>
      <c r="F14" s="26">
        <f t="shared" ref="F14:J14" si="3">$B$10</f>
        <v>0.3</v>
      </c>
      <c r="G14" s="26">
        <f t="shared" si="3"/>
        <v>0.3</v>
      </c>
      <c r="H14" s="26">
        <f t="shared" si="3"/>
        <v>0.3</v>
      </c>
      <c r="I14" s="26">
        <f t="shared" si="3"/>
        <v>0.3</v>
      </c>
      <c r="J14" s="26">
        <f t="shared" si="3"/>
        <v>0.3</v>
      </c>
    </row>
    <row r="15" spans="1:10" ht="23.1" customHeight="1">
      <c r="A15" s="53" t="s">
        <v>21</v>
      </c>
      <c r="B15" s="59"/>
      <c r="C15" s="59"/>
      <c r="D15" s="16" t="s">
        <v>22</v>
      </c>
      <c r="E15" s="19"/>
      <c r="F15" s="19"/>
      <c r="G15" s="20"/>
      <c r="H15" s="20"/>
      <c r="I15" s="20"/>
      <c r="J15" s="20"/>
    </row>
    <row r="16" spans="1:10" ht="23.1" customHeight="1">
      <c r="A16" s="53" t="s">
        <v>23</v>
      </c>
      <c r="B16" s="59"/>
      <c r="C16" s="59"/>
      <c r="D16" s="24" t="s">
        <v>24</v>
      </c>
      <c r="E16" s="14">
        <f>E7*E8</f>
        <v>48960</v>
      </c>
      <c r="F16" s="14">
        <f>F7*F8</f>
        <v>31680</v>
      </c>
      <c r="G16" s="34">
        <f>G7*G8</f>
        <v>24000</v>
      </c>
      <c r="H16" s="34">
        <f t="shared" ref="H16:J16" si="4">H7*H8</f>
        <v>32000</v>
      </c>
      <c r="I16" s="34">
        <f t="shared" si="4"/>
        <v>38400</v>
      </c>
      <c r="J16" s="34">
        <f t="shared" si="4"/>
        <v>45000</v>
      </c>
    </row>
    <row r="17" spans="1:10" s="49" customFormat="1" ht="23.1" customHeight="1">
      <c r="A17" s="54"/>
      <c r="B17" s="50"/>
      <c r="C17" s="50"/>
      <c r="D17" s="51" t="s">
        <v>25</v>
      </c>
      <c r="E17" s="52" t="str">
        <f>IF(E16&gt;E13,"OKAY","NOT SUITABLE")</f>
        <v>OKAY</v>
      </c>
      <c r="F17" s="52" t="str">
        <f t="shared" ref="F17:J17" si="5">IF(F16&gt;F13,"OKAY","NOT SUITABLE")</f>
        <v>NOT SUITABLE</v>
      </c>
      <c r="G17" s="52" t="str">
        <f t="shared" si="5"/>
        <v>NOT SUITABLE</v>
      </c>
      <c r="H17" s="52" t="str">
        <f t="shared" si="5"/>
        <v>NOT SUITABLE</v>
      </c>
      <c r="I17" s="52" t="str">
        <f t="shared" si="5"/>
        <v>OKAY</v>
      </c>
      <c r="J17" s="52" t="str">
        <f t="shared" si="5"/>
        <v>OKAY</v>
      </c>
    </row>
    <row r="18" spans="1:10" ht="23.1" customHeight="1">
      <c r="A18" s="53"/>
      <c r="B18" s="59"/>
      <c r="C18" s="59"/>
      <c r="D18" s="24" t="s">
        <v>26</v>
      </c>
      <c r="E18" s="35">
        <f>(E14*E7/1000)/(E16/1000)</f>
        <v>1.4705882352941174E-3</v>
      </c>
      <c r="F18" s="35">
        <f>(F14*F7/1000)/(F16/1000)</f>
        <v>1.5151515151515152E-3</v>
      </c>
      <c r="G18" s="36">
        <f>IFERROR((G14*G7/1000)/(G16/1000),0)</f>
        <v>2.5000000000000001E-3</v>
      </c>
      <c r="H18" s="36">
        <f>IFERROR((H14*H7/1000)/(H16/1000),0)</f>
        <v>1.8749999999999999E-3</v>
      </c>
      <c r="I18" s="36">
        <f>IFERROR((I14*I7/1000)/(I16/1000),0)</f>
        <v>1.8749999999999999E-3</v>
      </c>
      <c r="J18" s="36">
        <f>IFERROR((J14*J7/1000)/(J16/1000),0)</f>
        <v>1.6666666666666666E-3</v>
      </c>
    </row>
    <row r="19" spans="1:10" ht="23.1" customHeight="1">
      <c r="A19" s="53" t="s">
        <v>27</v>
      </c>
      <c r="B19" s="59"/>
      <c r="C19" s="59"/>
      <c r="D19" s="24" t="s">
        <v>28</v>
      </c>
      <c r="E19" s="37">
        <f t="shared" ref="E19:J19" si="6">E18*(E13/1000)</f>
        <v>5.1470588235294108E-2</v>
      </c>
      <c r="F19" s="37">
        <f t="shared" si="6"/>
        <v>5.3030303030303032E-2</v>
      </c>
      <c r="G19" s="38">
        <f t="shared" si="6"/>
        <v>8.7500000000000008E-2</v>
      </c>
      <c r="H19" s="38">
        <f t="shared" si="6"/>
        <v>6.5625000000000003E-2</v>
      </c>
      <c r="I19" s="38">
        <f t="shared" si="6"/>
        <v>6.5625000000000003E-2</v>
      </c>
      <c r="J19" s="38">
        <f t="shared" si="6"/>
        <v>5.8333333333333327E-2</v>
      </c>
    </row>
    <row r="20" spans="1:10" ht="23.1" customHeight="1">
      <c r="A20" s="53" t="s">
        <v>29</v>
      </c>
      <c r="B20" s="59"/>
      <c r="C20" s="59"/>
      <c r="D20" s="24" t="s">
        <v>30</v>
      </c>
      <c r="E20" s="26">
        <f t="shared" ref="E20:J20" si="7">E12*E11*E19</f>
        <v>514.7058823529411</v>
      </c>
      <c r="F20" s="26">
        <f t="shared" si="7"/>
        <v>530.30303030303037</v>
      </c>
      <c r="G20" s="39">
        <f t="shared" si="7"/>
        <v>875.00000000000011</v>
      </c>
      <c r="H20" s="39">
        <f t="shared" si="7"/>
        <v>656.25</v>
      </c>
      <c r="I20" s="39">
        <f t="shared" si="7"/>
        <v>656.25</v>
      </c>
      <c r="J20" s="39">
        <f t="shared" si="7"/>
        <v>583.33333333333326</v>
      </c>
    </row>
    <row r="21" spans="1:10" ht="23.1" customHeight="1">
      <c r="A21" s="53" t="s">
        <v>31</v>
      </c>
      <c r="B21" s="59"/>
      <c r="C21" s="59"/>
      <c r="D21" s="24" t="s">
        <v>32</v>
      </c>
      <c r="E21" s="26">
        <f>E20*365</f>
        <v>187867.6470588235</v>
      </c>
      <c r="F21" s="26">
        <f t="shared" ref="F21:G21" si="8">F20*365</f>
        <v>193560.60606060608</v>
      </c>
      <c r="G21" s="39">
        <f t="shared" si="8"/>
        <v>319375.00000000006</v>
      </c>
      <c r="H21" s="39">
        <f t="shared" ref="H21" si="9">H20*365</f>
        <v>239531.25</v>
      </c>
      <c r="I21" s="39">
        <f t="shared" ref="I21" si="10">I20*365</f>
        <v>239531.25</v>
      </c>
      <c r="J21" s="39">
        <f t="shared" ref="J21" si="11">J20*365</f>
        <v>212916.66666666663</v>
      </c>
    </row>
    <row r="22" spans="1:10" ht="23.1" customHeight="1">
      <c r="A22" s="53" t="s">
        <v>33</v>
      </c>
      <c r="B22" s="59"/>
      <c r="C22" s="59"/>
      <c r="D22" s="24" t="s">
        <v>34</v>
      </c>
      <c r="E22" s="26">
        <f>E21*5</f>
        <v>939338.23529411748</v>
      </c>
      <c r="F22" s="26">
        <f t="shared" ref="F22:G22" si="12">F21*5</f>
        <v>967803.03030303039</v>
      </c>
      <c r="G22" s="39">
        <f t="shared" si="12"/>
        <v>1596875.0000000002</v>
      </c>
      <c r="H22" s="39">
        <f t="shared" ref="H22" si="13">H21*5</f>
        <v>1197656.25</v>
      </c>
      <c r="I22" s="39">
        <f t="shared" ref="I22" si="14">I21*5</f>
        <v>1197656.25</v>
      </c>
      <c r="J22" s="39">
        <f t="shared" ref="J22" si="15">J21*5</f>
        <v>1064583.333333333</v>
      </c>
    </row>
    <row r="23" spans="1:10" ht="23.1" customHeight="1">
      <c r="A23" s="53" t="s">
        <v>35</v>
      </c>
      <c r="B23" s="59"/>
      <c r="C23" s="59"/>
      <c r="D23" s="42" t="s">
        <v>36</v>
      </c>
      <c r="E23" s="40"/>
      <c r="F23" s="40"/>
      <c r="G23" s="41"/>
      <c r="H23" s="41"/>
      <c r="I23" s="41"/>
      <c r="J23" s="41"/>
    </row>
    <row r="24" spans="1:10" ht="33" customHeight="1">
      <c r="A24" s="53" t="s">
        <v>37</v>
      </c>
      <c r="B24" s="59"/>
      <c r="C24" s="59"/>
      <c r="D24" s="43" t="s">
        <v>38</v>
      </c>
      <c r="E24" s="44">
        <f t="shared" ref="E24:J24" si="16">E9*E11</f>
        <v>70000</v>
      </c>
      <c r="F24" s="44">
        <f t="shared" si="16"/>
        <v>51000</v>
      </c>
      <c r="G24" s="45">
        <f t="shared" si="16"/>
        <v>30000</v>
      </c>
      <c r="H24" s="45">
        <f t="shared" si="16"/>
        <v>45000</v>
      </c>
      <c r="I24" s="45">
        <f t="shared" si="16"/>
        <v>25000</v>
      </c>
      <c r="J24" s="45">
        <f t="shared" si="16"/>
        <v>80000</v>
      </c>
    </row>
    <row r="25" spans="1:10" ht="33" customHeight="1">
      <c r="A25" s="53" t="s">
        <v>39</v>
      </c>
      <c r="B25" s="59"/>
      <c r="C25" s="59"/>
      <c r="D25" s="46" t="s">
        <v>40</v>
      </c>
      <c r="E25" s="47">
        <f>E24+E22</f>
        <v>1009338.2352941175</v>
      </c>
      <c r="F25" s="47">
        <f>F24+F22</f>
        <v>1018803.0303030304</v>
      </c>
      <c r="G25" s="48">
        <f>G24+G22</f>
        <v>1626875.0000000002</v>
      </c>
      <c r="H25" s="48">
        <f t="shared" ref="H25:J25" si="17">H24+H22</f>
        <v>1242656.25</v>
      </c>
      <c r="I25" s="48">
        <f t="shared" si="17"/>
        <v>1222656.25</v>
      </c>
      <c r="J25" s="48">
        <f t="shared" si="17"/>
        <v>1144583.333333333</v>
      </c>
    </row>
    <row r="26" spans="1:10" ht="23.1" customHeight="1">
      <c r="A26" s="53" t="s">
        <v>41</v>
      </c>
      <c r="B26" s="59"/>
      <c r="C26" s="59"/>
      <c r="D26" s="59"/>
    </row>
    <row r="27" spans="1:10" ht="23.1" customHeight="1">
      <c r="A27" s="53" t="s">
        <v>42</v>
      </c>
      <c r="B27" s="59"/>
      <c r="C27" s="59"/>
      <c r="D27" s="59"/>
    </row>
    <row r="28" spans="1:10" ht="23.1" customHeight="1">
      <c r="A28" s="53" t="s">
        <v>43</v>
      </c>
      <c r="B28" s="59"/>
      <c r="C28" s="59"/>
      <c r="D28" s="59"/>
    </row>
    <row r="29" spans="1:10" ht="23.1" customHeight="1">
      <c r="A29" s="53"/>
      <c r="B29" s="59"/>
      <c r="C29" s="59"/>
      <c r="D29" s="59"/>
    </row>
    <row r="30" spans="1:10" ht="23.1" customHeight="1">
      <c r="A30" s="53"/>
      <c r="B30" s="59"/>
      <c r="C30" s="59"/>
      <c r="D30" s="59"/>
    </row>
    <row r="31" spans="1:10" ht="23.1" customHeight="1">
      <c r="B31" s="59"/>
      <c r="C31" s="59"/>
      <c r="D31" s="59"/>
    </row>
    <row r="32" spans="1:10" ht="23.1" customHeight="1">
      <c r="B32" s="59"/>
      <c r="C32" s="59"/>
      <c r="D32" s="59"/>
    </row>
    <row r="33" ht="23.1" customHeight="1"/>
    <row r="34" ht="23.1" customHeight="1"/>
    <row r="35" ht="23.1" customHeight="1"/>
    <row r="36" ht="23.1" customHeight="1"/>
    <row r="37" ht="23.1" customHeight="1"/>
    <row r="38" ht="23.1" customHeight="1"/>
    <row r="39" ht="23.1" customHeight="1"/>
    <row r="40" ht="23.1" customHeight="1"/>
    <row r="41" ht="23.1" customHeight="1"/>
    <row r="42" ht="23.1" customHeight="1"/>
    <row r="43" ht="23.1" customHeight="1"/>
    <row r="44" ht="23.1" customHeight="1"/>
    <row r="45" ht="23.1" customHeight="1"/>
    <row r="46" ht="23.1" customHeight="1"/>
    <row r="47" ht="23.1" customHeight="1"/>
    <row r="48" ht="23.1" customHeight="1"/>
    <row r="49" ht="23.1" customHeight="1"/>
    <row r="50" ht="23.1" customHeight="1"/>
    <row r="51" ht="23.1" customHeight="1"/>
    <row r="52" ht="23.1" customHeight="1"/>
    <row r="53" ht="23.1" customHeight="1"/>
    <row r="54" ht="23.1" customHeight="1"/>
    <row r="55" ht="23.1" customHeight="1"/>
    <row r="56" ht="23.1" customHeight="1"/>
    <row r="57" ht="23.1" customHeight="1"/>
    <row r="58" ht="23.1" customHeight="1"/>
    <row r="59" ht="23.1" customHeight="1"/>
    <row r="60" ht="23.1" customHeight="1"/>
    <row r="61" ht="23.1" customHeight="1"/>
    <row r="62" ht="23.1" customHeight="1"/>
    <row r="63" ht="23.1" customHeight="1"/>
    <row r="64" ht="23.1" customHeight="1"/>
    <row r="65" ht="23.1" customHeight="1"/>
    <row r="66" ht="23.1" customHeight="1"/>
    <row r="67" ht="23.1" customHeight="1"/>
    <row r="68" ht="23.1" customHeight="1"/>
    <row r="69" ht="23.1" customHeight="1"/>
    <row r="70" ht="23.1" customHeight="1"/>
    <row r="71" ht="23.1" customHeight="1"/>
    <row r="72" ht="23.1" customHeight="1"/>
    <row r="73" ht="23.1" customHeight="1"/>
    <row r="74" ht="23.1" customHeight="1"/>
    <row r="75" ht="23.1" customHeight="1"/>
    <row r="76" ht="23.1" customHeight="1"/>
    <row r="77" ht="23.1" customHeight="1"/>
    <row r="78" ht="23.1" customHeight="1"/>
    <row r="79" ht="23.1" customHeight="1"/>
    <row r="80" ht="23.1" customHeight="1"/>
    <row r="81" ht="23.1" customHeight="1"/>
    <row r="82" ht="23.1" customHeight="1"/>
    <row r="83" ht="23.1" customHeight="1"/>
    <row r="84" ht="23.1" customHeight="1"/>
    <row r="85" ht="23.1" customHeight="1"/>
    <row r="86" ht="23.1" customHeight="1"/>
    <row r="87" ht="23.1" customHeight="1"/>
    <row r="88" ht="23.1" customHeight="1"/>
    <row r="89" ht="23.1" customHeight="1"/>
    <row r="90" ht="23.1" customHeight="1"/>
    <row r="91" ht="23.1" customHeight="1"/>
    <row r="92" ht="23.1" customHeight="1"/>
    <row r="93" ht="23.1" customHeight="1"/>
    <row r="94" ht="23.1" customHeight="1"/>
    <row r="95" ht="23.1" customHeight="1"/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ACA41-14E2-4C42-BD5C-663C480F5870}">
  <dimension ref="A1:M59"/>
  <sheetViews>
    <sheetView tabSelected="1" workbookViewId="0">
      <selection activeCell="H28" sqref="H28"/>
    </sheetView>
  </sheetViews>
  <sheetFormatPr defaultColWidth="0" defaultRowHeight="15.75" zeroHeight="1"/>
  <cols>
    <col min="1" max="1" width="12.25" style="57" customWidth="1"/>
    <col min="2" max="2" width="12.25" style="58" customWidth="1"/>
    <col min="3" max="3" width="12.375" style="58" hidden="1" customWidth="1"/>
    <col min="4" max="4" width="44" style="2" customWidth="1"/>
    <col min="5" max="8" width="18" style="1" customWidth="1"/>
    <col min="9" max="9" width="1.5" style="57" customWidth="1"/>
    <col min="10" max="10" width="27.875" style="1" customWidth="1"/>
    <col min="11" max="11" width="25" style="1" customWidth="1"/>
    <col min="12" max="13" width="9" style="1" customWidth="1"/>
    <col min="14" max="16384" width="0" style="1" hidden="1"/>
  </cols>
  <sheetData>
    <row r="1" spans="1:13" ht="15.75" customHeight="1">
      <c r="A1" s="105"/>
      <c r="B1" s="106"/>
      <c r="C1" s="106"/>
      <c r="D1" s="103" t="s">
        <v>0</v>
      </c>
      <c r="E1" s="104"/>
      <c r="F1" s="104"/>
      <c r="G1" s="104"/>
      <c r="H1" s="104"/>
      <c r="J1" s="57"/>
      <c r="K1" s="57"/>
      <c r="L1" s="57"/>
      <c r="M1" s="57"/>
    </row>
    <row r="2" spans="1:13" ht="15.75" customHeight="1">
      <c r="A2" s="106"/>
      <c r="B2" s="106"/>
      <c r="C2" s="106"/>
      <c r="D2" s="104"/>
      <c r="E2" s="104"/>
      <c r="F2" s="104"/>
      <c r="G2" s="104"/>
      <c r="H2" s="104"/>
      <c r="J2" s="57"/>
      <c r="K2" s="57"/>
      <c r="L2" s="61"/>
      <c r="M2" s="57"/>
    </row>
    <row r="3" spans="1:13" ht="15.75" customHeight="1">
      <c r="A3" s="106"/>
      <c r="B3" s="106"/>
      <c r="C3" s="106"/>
      <c r="D3" s="104"/>
      <c r="E3" s="104"/>
      <c r="F3" s="104"/>
      <c r="G3" s="104"/>
      <c r="H3" s="104"/>
      <c r="J3" s="57"/>
      <c r="K3" s="57"/>
      <c r="L3" s="57"/>
      <c r="M3" s="57"/>
    </row>
    <row r="4" spans="1:13" ht="15.75" customHeight="1">
      <c r="A4" s="106"/>
      <c r="B4" s="106"/>
      <c r="C4" s="106"/>
      <c r="D4" s="109" t="s">
        <v>44</v>
      </c>
      <c r="E4" s="110"/>
      <c r="F4" s="110"/>
      <c r="G4" s="110"/>
      <c r="H4" s="110"/>
      <c r="J4" s="57"/>
      <c r="K4" s="57"/>
      <c r="L4" s="57"/>
      <c r="M4" s="57"/>
    </row>
    <row r="5" spans="1:13" ht="51.75" customHeight="1">
      <c r="A5" s="106"/>
      <c r="B5" s="106"/>
      <c r="C5" s="106"/>
      <c r="D5" s="111"/>
      <c r="E5" s="111"/>
      <c r="F5" s="111"/>
      <c r="G5" s="111"/>
      <c r="H5" s="111"/>
      <c r="J5" s="57"/>
      <c r="K5" s="57"/>
      <c r="L5" s="57"/>
      <c r="M5" s="57"/>
    </row>
    <row r="6" spans="1:13" ht="15.75" customHeight="1">
      <c r="A6" s="106"/>
      <c r="B6" s="106"/>
      <c r="C6" s="106"/>
      <c r="D6" s="62" t="s">
        <v>2</v>
      </c>
      <c r="E6" s="63" t="s">
        <v>3</v>
      </c>
      <c r="F6" s="63" t="s">
        <v>3</v>
      </c>
      <c r="G6" s="102" t="s">
        <v>45</v>
      </c>
      <c r="H6" s="102" t="s">
        <v>5</v>
      </c>
      <c r="J6" s="112" t="s">
        <v>46</v>
      </c>
      <c r="K6" s="113"/>
      <c r="L6" s="57"/>
      <c r="M6" s="57"/>
    </row>
    <row r="7" spans="1:13" ht="15.75" customHeight="1">
      <c r="A7" s="106"/>
      <c r="B7" s="106"/>
      <c r="C7" s="106"/>
      <c r="D7" s="64" t="s">
        <v>8</v>
      </c>
      <c r="E7" s="65" t="s">
        <v>9</v>
      </c>
      <c r="F7" s="65" t="s">
        <v>10</v>
      </c>
      <c r="G7" s="66"/>
      <c r="H7" s="66"/>
      <c r="J7" s="114"/>
      <c r="K7" s="115"/>
      <c r="L7" s="57"/>
      <c r="M7" s="57"/>
    </row>
    <row r="8" spans="1:13" ht="15.75" customHeight="1">
      <c r="A8" s="106"/>
      <c r="B8" s="106"/>
      <c r="C8" s="106"/>
      <c r="D8" s="67" t="s">
        <v>12</v>
      </c>
      <c r="E8" s="68">
        <v>240</v>
      </c>
      <c r="F8" s="68">
        <v>160</v>
      </c>
      <c r="G8" s="69"/>
      <c r="H8" s="69"/>
      <c r="J8" s="72" t="s">
        <v>11</v>
      </c>
      <c r="K8" s="73">
        <v>120</v>
      </c>
      <c r="L8" s="57"/>
      <c r="M8" s="61"/>
    </row>
    <row r="9" spans="1:13" ht="15.75" customHeight="1">
      <c r="A9" s="106"/>
      <c r="B9" s="106"/>
      <c r="C9" s="106"/>
      <c r="D9" s="67" t="s">
        <v>14</v>
      </c>
      <c r="E9" s="68">
        <v>204</v>
      </c>
      <c r="F9" s="68">
        <v>198</v>
      </c>
      <c r="G9" s="69"/>
      <c r="H9" s="69"/>
      <c r="J9" s="74" t="s">
        <v>13</v>
      </c>
      <c r="K9" s="75">
        <v>15</v>
      </c>
      <c r="L9" s="57"/>
      <c r="M9" s="57"/>
    </row>
    <row r="10" spans="1:13" ht="15.75" customHeight="1">
      <c r="A10" s="106"/>
      <c r="B10" s="106"/>
      <c r="C10" s="106"/>
      <c r="D10" s="67" t="s">
        <v>16</v>
      </c>
      <c r="E10" s="70">
        <v>140</v>
      </c>
      <c r="F10" s="70">
        <v>102</v>
      </c>
      <c r="G10" s="71"/>
      <c r="H10" s="71"/>
      <c r="J10" s="74" t="s">
        <v>15</v>
      </c>
      <c r="K10" s="76">
        <v>30000</v>
      </c>
      <c r="L10" s="57"/>
      <c r="M10" s="57"/>
    </row>
    <row r="11" spans="1:13" ht="0.95" customHeight="1">
      <c r="A11" s="106"/>
      <c r="B11" s="106"/>
      <c r="C11" s="106"/>
      <c r="D11" s="56" t="s">
        <v>18</v>
      </c>
      <c r="E11" s="17"/>
      <c r="F11" s="17"/>
      <c r="G11" s="18"/>
      <c r="H11" s="18"/>
      <c r="J11" s="32" t="s">
        <v>17</v>
      </c>
      <c r="K11" s="33">
        <v>0.3</v>
      </c>
      <c r="L11" s="57"/>
      <c r="M11" s="57"/>
    </row>
    <row r="12" spans="1:13" ht="0.95" customHeight="1">
      <c r="A12" s="106"/>
      <c r="B12" s="106"/>
      <c r="C12" s="106"/>
      <c r="D12" s="24" t="s">
        <v>11</v>
      </c>
      <c r="E12" s="14">
        <f>$K$8</f>
        <v>120</v>
      </c>
      <c r="F12" s="14">
        <f>$K$8</f>
        <v>120</v>
      </c>
      <c r="G12" s="14">
        <f>$K$8</f>
        <v>120</v>
      </c>
      <c r="H12" s="14">
        <f>$K$8</f>
        <v>120</v>
      </c>
      <c r="L12" s="57"/>
      <c r="M12" s="57"/>
    </row>
    <row r="13" spans="1:13" ht="0.95" customHeight="1">
      <c r="A13" s="106"/>
      <c r="B13" s="106"/>
      <c r="C13" s="106"/>
      <c r="D13" s="24" t="s">
        <v>13</v>
      </c>
      <c r="E13" s="14">
        <f>$K$9</f>
        <v>15</v>
      </c>
      <c r="F13" s="14">
        <f>$K$9</f>
        <v>15</v>
      </c>
      <c r="G13" s="14">
        <f>$K$9</f>
        <v>15</v>
      </c>
      <c r="H13" s="14">
        <f>$K$9</f>
        <v>15</v>
      </c>
      <c r="L13" s="57"/>
      <c r="M13" s="57"/>
    </row>
    <row r="14" spans="1:13" ht="17.25" customHeight="1">
      <c r="A14" s="106"/>
      <c r="B14" s="106"/>
      <c r="C14" s="106"/>
      <c r="D14" s="77" t="s">
        <v>15</v>
      </c>
      <c r="E14" s="78">
        <f>$K$10</f>
        <v>30000</v>
      </c>
      <c r="F14" s="78">
        <f>$K$10</f>
        <v>30000</v>
      </c>
      <c r="G14" s="78">
        <f>$K$10</f>
        <v>30000</v>
      </c>
      <c r="H14" s="78">
        <f>$K$10</f>
        <v>30000</v>
      </c>
      <c r="J14" s="57"/>
      <c r="K14" s="57"/>
      <c r="L14" s="57"/>
      <c r="M14" s="57"/>
    </row>
    <row r="15" spans="1:13" ht="49.5" customHeight="1">
      <c r="A15" s="106"/>
      <c r="B15" s="106"/>
      <c r="C15" s="106"/>
      <c r="D15" s="77" t="s">
        <v>17</v>
      </c>
      <c r="E15" s="79">
        <f>$K$11</f>
        <v>0.3</v>
      </c>
      <c r="F15" s="79">
        <f>$K$11</f>
        <v>0.3</v>
      </c>
      <c r="G15" s="79">
        <f>$K$11</f>
        <v>0.3</v>
      </c>
      <c r="H15" s="79">
        <f>$K$11</f>
        <v>0.3</v>
      </c>
      <c r="J15" s="57"/>
      <c r="K15" s="57"/>
      <c r="L15" s="57"/>
      <c r="M15" s="57"/>
    </row>
    <row r="16" spans="1:13" ht="15.75" customHeight="1">
      <c r="A16" s="106"/>
      <c r="B16" s="106"/>
      <c r="C16" s="106"/>
      <c r="D16" s="95" t="s">
        <v>22</v>
      </c>
      <c r="E16" s="96"/>
      <c r="F16" s="96"/>
      <c r="G16" s="97"/>
      <c r="H16" s="97"/>
      <c r="J16" s="57"/>
      <c r="K16" s="57"/>
      <c r="L16" s="57"/>
      <c r="M16" s="57"/>
    </row>
    <row r="17" spans="1:13" ht="15.75" customHeight="1">
      <c r="A17" s="106"/>
      <c r="B17" s="106"/>
      <c r="C17" s="106"/>
      <c r="D17" s="77" t="s">
        <v>24</v>
      </c>
      <c r="E17" s="80">
        <f>E8*E9</f>
        <v>48960</v>
      </c>
      <c r="F17" s="80">
        <f>F8*F9</f>
        <v>31680</v>
      </c>
      <c r="G17" s="81">
        <f>G8*G9</f>
        <v>0</v>
      </c>
      <c r="H17" s="81">
        <f>H8*H9</f>
        <v>0</v>
      </c>
      <c r="J17" s="57"/>
      <c r="K17" s="57"/>
      <c r="L17" s="57"/>
      <c r="M17" s="57"/>
    </row>
    <row r="18" spans="1:13" s="55" customFormat="1" ht="21" customHeight="1">
      <c r="A18" s="106"/>
      <c r="B18" s="106"/>
      <c r="C18" s="106"/>
      <c r="D18" s="82" t="s">
        <v>25</v>
      </c>
      <c r="E18" s="83" t="str">
        <f>IF(E17&gt;E14,"OKAY","NOT SUITABLE")</f>
        <v>OKAY</v>
      </c>
      <c r="F18" s="83" t="str">
        <f>IF(F17&gt;F14,"OKAY","NOT SUITABLE")</f>
        <v>OKAY</v>
      </c>
      <c r="G18" s="83" t="str">
        <f>IF(G17&gt;G14,"OKAY","NOT SUITABLE")</f>
        <v>NOT SUITABLE</v>
      </c>
      <c r="H18" s="83" t="str">
        <f>IF(H17&gt;H14,"OKAY","NOT SUITABLE")</f>
        <v>NOT SUITABLE</v>
      </c>
      <c r="I18" s="60"/>
      <c r="J18" s="60"/>
      <c r="K18" s="60"/>
      <c r="L18" s="60"/>
      <c r="M18" s="60"/>
    </row>
    <row r="19" spans="1:13" ht="15.75" customHeight="1">
      <c r="A19" s="106"/>
      <c r="B19" s="106"/>
      <c r="C19" s="106"/>
      <c r="D19" s="77" t="s">
        <v>26</v>
      </c>
      <c r="E19" s="84">
        <f>(E15*E8/1000)/(E17/1000)</f>
        <v>1.4705882352941174E-3</v>
      </c>
      <c r="F19" s="84">
        <f>(F15*F8/1000)/(F17/1000)</f>
        <v>1.5151515151515152E-3</v>
      </c>
      <c r="G19" s="85">
        <f>IFERROR((G15*G8/1000)/(G17/1000),0)</f>
        <v>0</v>
      </c>
      <c r="H19" s="85">
        <f>IFERROR((H15*H8/1000)/(H17/1000),0)</f>
        <v>0</v>
      </c>
      <c r="J19" s="57"/>
      <c r="K19" s="57"/>
      <c r="L19" s="57"/>
      <c r="M19" s="57"/>
    </row>
    <row r="20" spans="1:13" ht="15.75" customHeight="1">
      <c r="A20" s="106"/>
      <c r="B20" s="106"/>
      <c r="C20" s="106"/>
      <c r="D20" s="77" t="s">
        <v>28</v>
      </c>
      <c r="E20" s="86">
        <f>E19*(E14/1000)</f>
        <v>4.4117647058823525E-2</v>
      </c>
      <c r="F20" s="86">
        <f>F19*(F14/1000)</f>
        <v>4.5454545454545456E-2</v>
      </c>
      <c r="G20" s="87">
        <f>G19*(G14/1000)</f>
        <v>0</v>
      </c>
      <c r="H20" s="87">
        <f>H19*(H14/1000)</f>
        <v>0</v>
      </c>
      <c r="J20" s="57"/>
      <c r="K20" s="57"/>
      <c r="L20" s="57"/>
      <c r="M20" s="57"/>
    </row>
    <row r="21" spans="1:13" ht="15.75" customHeight="1">
      <c r="A21" s="106"/>
      <c r="B21" s="106"/>
      <c r="C21" s="106"/>
      <c r="D21" s="77" t="s">
        <v>30</v>
      </c>
      <c r="E21" s="79">
        <f>E13*E12*E20</f>
        <v>79.411764705882348</v>
      </c>
      <c r="F21" s="79">
        <f>F13*F12*F20</f>
        <v>81.818181818181827</v>
      </c>
      <c r="G21" s="88">
        <f>G13*G12*G20</f>
        <v>0</v>
      </c>
      <c r="H21" s="88">
        <f>H13*H12*H20</f>
        <v>0</v>
      </c>
      <c r="J21" s="57"/>
      <c r="K21" s="57"/>
      <c r="L21" s="57"/>
      <c r="M21" s="57"/>
    </row>
    <row r="22" spans="1:13" ht="15.75" customHeight="1">
      <c r="A22" s="106"/>
      <c r="B22" s="106"/>
      <c r="C22" s="106"/>
      <c r="D22" s="77" t="s">
        <v>32</v>
      </c>
      <c r="E22" s="79">
        <f>E21*365</f>
        <v>28985.294117647056</v>
      </c>
      <c r="F22" s="79">
        <f>F21*365</f>
        <v>29863.636363636368</v>
      </c>
      <c r="G22" s="88">
        <f>G21*365</f>
        <v>0</v>
      </c>
      <c r="H22" s="88">
        <f>H21*365</f>
        <v>0</v>
      </c>
      <c r="J22" s="57"/>
      <c r="K22" s="57"/>
      <c r="L22" s="57"/>
      <c r="M22" s="57"/>
    </row>
    <row r="23" spans="1:13" ht="15.75" customHeight="1">
      <c r="A23" s="106"/>
      <c r="B23" s="106"/>
      <c r="C23" s="106"/>
      <c r="D23" s="77" t="s">
        <v>34</v>
      </c>
      <c r="E23" s="79">
        <f>E22*5</f>
        <v>144926.47058823527</v>
      </c>
      <c r="F23" s="79">
        <f>F22*5</f>
        <v>149318.18181818182</v>
      </c>
      <c r="G23" s="88">
        <f>G22*5</f>
        <v>0</v>
      </c>
      <c r="H23" s="88">
        <f>H22*5</f>
        <v>0</v>
      </c>
      <c r="J23" s="57"/>
      <c r="K23" s="57"/>
      <c r="L23" s="57"/>
      <c r="M23" s="57"/>
    </row>
    <row r="24" spans="1:13" ht="21" customHeight="1">
      <c r="A24" s="106"/>
      <c r="B24" s="106"/>
      <c r="C24" s="106"/>
      <c r="D24" s="98" t="s">
        <v>36</v>
      </c>
      <c r="E24" s="99"/>
      <c r="F24" s="99"/>
      <c r="G24" s="100"/>
      <c r="H24" s="100"/>
      <c r="J24" s="57"/>
      <c r="K24" s="57"/>
      <c r="L24" s="57"/>
      <c r="M24" s="57"/>
    </row>
    <row r="25" spans="1:13" ht="21" customHeight="1">
      <c r="A25" s="106"/>
      <c r="B25" s="106"/>
      <c r="C25" s="106"/>
      <c r="D25" s="89" t="s">
        <v>38</v>
      </c>
      <c r="E25" s="90">
        <f>E10*E12</f>
        <v>16800</v>
      </c>
      <c r="F25" s="90">
        <f>F10*F12</f>
        <v>12240</v>
      </c>
      <c r="G25" s="91">
        <f>G10*G12</f>
        <v>0</v>
      </c>
      <c r="H25" s="91">
        <f>H10*H12</f>
        <v>0</v>
      </c>
      <c r="J25" s="57"/>
      <c r="K25" s="57"/>
      <c r="L25" s="57"/>
      <c r="M25" s="57"/>
    </row>
    <row r="26" spans="1:13" ht="21" customHeight="1">
      <c r="A26" s="106"/>
      <c r="B26" s="106"/>
      <c r="C26" s="106"/>
      <c r="D26" s="92" t="s">
        <v>40</v>
      </c>
      <c r="E26" s="93">
        <f>E25+E23</f>
        <v>161726.47058823527</v>
      </c>
      <c r="F26" s="93">
        <f>F25+F23</f>
        <v>161558.18181818182</v>
      </c>
      <c r="G26" s="94">
        <f>G25+G23</f>
        <v>0</v>
      </c>
      <c r="H26" s="94">
        <f>H25+H23</f>
        <v>0</v>
      </c>
      <c r="J26" s="57"/>
      <c r="K26" s="57"/>
      <c r="L26" s="57"/>
      <c r="M26" s="57"/>
    </row>
    <row r="27" spans="1:13" ht="15.75" customHeight="1">
      <c r="B27" s="101"/>
      <c r="C27" s="101"/>
      <c r="D27" s="101"/>
      <c r="E27" s="57"/>
      <c r="F27" s="57"/>
      <c r="G27" s="57"/>
      <c r="H27" s="57"/>
      <c r="J27" s="57"/>
      <c r="K27" s="57"/>
      <c r="L27" s="57"/>
      <c r="M27" s="57"/>
    </row>
    <row r="28" spans="1:13">
      <c r="B28" s="101"/>
      <c r="C28" s="101"/>
      <c r="D28" s="101"/>
      <c r="E28" s="57"/>
      <c r="F28" s="57"/>
      <c r="G28" s="57"/>
      <c r="H28" s="57"/>
      <c r="J28" s="57"/>
      <c r="K28" s="57"/>
      <c r="L28" s="57"/>
      <c r="M28" s="57"/>
    </row>
    <row r="29" spans="1:13">
      <c r="B29" s="101"/>
      <c r="C29" s="101"/>
      <c r="D29" s="107" t="s">
        <v>47</v>
      </c>
      <c r="E29" s="108"/>
      <c r="F29" s="108"/>
      <c r="G29" s="108"/>
      <c r="H29" s="108"/>
      <c r="J29" s="57"/>
      <c r="K29" s="57"/>
      <c r="L29" s="57"/>
      <c r="M29" s="57"/>
    </row>
    <row r="30" spans="1:13">
      <c r="B30" s="101"/>
      <c r="C30" s="101"/>
      <c r="D30" s="108"/>
      <c r="E30" s="108"/>
      <c r="F30" s="108"/>
      <c r="G30" s="108"/>
      <c r="H30" s="108"/>
      <c r="J30" s="57"/>
      <c r="K30" s="57"/>
      <c r="L30" s="57"/>
      <c r="M30" s="57"/>
    </row>
    <row r="31" spans="1:13">
      <c r="B31" s="101"/>
      <c r="C31" s="101"/>
      <c r="D31" s="108"/>
      <c r="E31" s="108"/>
      <c r="F31" s="108"/>
      <c r="G31" s="108"/>
      <c r="H31" s="108"/>
      <c r="J31" s="57"/>
      <c r="K31" s="57"/>
      <c r="L31" s="57"/>
      <c r="M31" s="57"/>
    </row>
    <row r="32" spans="1:13">
      <c r="B32" s="101"/>
      <c r="C32" s="101"/>
      <c r="D32" s="108"/>
      <c r="E32" s="108"/>
      <c r="F32" s="108"/>
      <c r="G32" s="108"/>
      <c r="H32" s="108"/>
      <c r="J32" s="57"/>
      <c r="K32" s="57"/>
      <c r="L32" s="57"/>
      <c r="M32" s="57"/>
    </row>
    <row r="33" spans="2:13">
      <c r="B33" s="101"/>
      <c r="C33" s="101"/>
      <c r="D33" s="108"/>
      <c r="E33" s="108"/>
      <c r="F33" s="108"/>
      <c r="G33" s="108"/>
      <c r="H33" s="108"/>
      <c r="J33" s="57"/>
      <c r="K33" s="57"/>
      <c r="L33" s="57"/>
      <c r="M33" s="57"/>
    </row>
    <row r="34" spans="2:13">
      <c r="B34" s="101"/>
      <c r="C34" s="101"/>
      <c r="D34" s="108"/>
      <c r="E34" s="108"/>
      <c r="F34" s="108"/>
      <c r="G34" s="108"/>
      <c r="H34" s="108"/>
      <c r="J34" s="57"/>
      <c r="K34" s="57"/>
      <c r="L34" s="57"/>
      <c r="M34" s="57"/>
    </row>
    <row r="35" spans="2:13" ht="21" customHeight="1">
      <c r="B35" s="101"/>
      <c r="C35" s="101"/>
      <c r="D35" s="108"/>
      <c r="E35" s="108"/>
      <c r="F35" s="108"/>
      <c r="G35" s="108"/>
      <c r="H35" s="108"/>
      <c r="J35" s="57"/>
      <c r="K35" s="57"/>
      <c r="L35" s="57"/>
      <c r="M35" s="57"/>
    </row>
    <row r="36" spans="2:13">
      <c r="B36" s="101"/>
      <c r="C36" s="101"/>
      <c r="D36" s="108"/>
      <c r="E36" s="108"/>
      <c r="F36" s="108"/>
      <c r="G36" s="108"/>
      <c r="H36" s="108"/>
      <c r="J36" s="57"/>
      <c r="K36" s="57"/>
      <c r="L36" s="57"/>
      <c r="M36" s="57"/>
    </row>
    <row r="37" spans="2:13">
      <c r="B37" s="101"/>
      <c r="C37" s="101"/>
      <c r="D37" s="108"/>
      <c r="E37" s="108"/>
      <c r="F37" s="108"/>
      <c r="G37" s="108"/>
      <c r="H37" s="108"/>
      <c r="J37" s="57"/>
      <c r="K37" s="57"/>
      <c r="L37" s="57"/>
      <c r="M37" s="57"/>
    </row>
    <row r="38" spans="2:13">
      <c r="B38" s="101"/>
      <c r="C38" s="101"/>
      <c r="D38" s="108"/>
      <c r="E38" s="108"/>
      <c r="F38" s="108"/>
      <c r="G38" s="108"/>
      <c r="H38" s="108"/>
      <c r="J38" s="57"/>
      <c r="K38" s="57"/>
      <c r="L38" s="57"/>
      <c r="M38" s="57"/>
    </row>
    <row r="39" spans="2:13">
      <c r="B39" s="101"/>
      <c r="C39" s="101"/>
      <c r="D39" s="108"/>
      <c r="E39" s="108"/>
      <c r="F39" s="108"/>
      <c r="G39" s="108"/>
      <c r="H39" s="108"/>
      <c r="J39" s="57"/>
      <c r="K39" s="57"/>
      <c r="L39" s="57"/>
      <c r="M39" s="57"/>
    </row>
    <row r="40" spans="2:13" ht="15.75" customHeight="1">
      <c r="B40" s="101"/>
      <c r="C40" s="101"/>
      <c r="D40" s="108"/>
      <c r="E40" s="108"/>
      <c r="F40" s="108"/>
      <c r="G40" s="108"/>
      <c r="H40" s="108"/>
      <c r="J40" s="57"/>
      <c r="K40" s="57"/>
      <c r="L40" s="57"/>
      <c r="M40" s="57"/>
    </row>
    <row r="41" spans="2:13" ht="15.75" customHeight="1">
      <c r="B41" s="101"/>
      <c r="C41" s="101"/>
      <c r="D41" s="108"/>
      <c r="E41" s="108"/>
      <c r="F41" s="108"/>
      <c r="G41" s="108"/>
      <c r="H41" s="108"/>
      <c r="J41" s="57"/>
      <c r="K41" s="57"/>
      <c r="L41" s="57"/>
      <c r="M41" s="57"/>
    </row>
    <row r="42" spans="2:13" ht="15.75" hidden="1" customHeight="1">
      <c r="B42" s="101"/>
      <c r="C42" s="101"/>
      <c r="D42" s="59"/>
      <c r="J42" s="57"/>
      <c r="K42" s="57"/>
    </row>
    <row r="43" spans="2:13" ht="15.75" hidden="1" customHeight="1">
      <c r="B43" s="101"/>
      <c r="C43" s="101"/>
      <c r="D43" s="59"/>
      <c r="J43" s="57"/>
      <c r="K43" s="57"/>
    </row>
    <row r="44" spans="2:13" ht="15.75" hidden="1" customHeight="1">
      <c r="B44" s="101"/>
      <c r="C44" s="101"/>
      <c r="D44" s="59"/>
      <c r="J44" s="57"/>
      <c r="K44" s="57"/>
    </row>
    <row r="45" spans="2:13" ht="15.75" hidden="1" customHeight="1">
      <c r="B45" s="101"/>
      <c r="C45" s="101"/>
      <c r="D45" s="59"/>
    </row>
    <row r="46" spans="2:13" ht="15.75" hidden="1" customHeight="1">
      <c r="B46" s="101"/>
      <c r="C46" s="101"/>
      <c r="D46" s="59"/>
    </row>
    <row r="47" spans="2:13" ht="15.75" hidden="1" customHeight="1">
      <c r="B47" s="101"/>
      <c r="C47" s="101"/>
      <c r="D47" s="1"/>
    </row>
    <row r="48" spans="2:13" ht="15.75" hidden="1" customHeight="1">
      <c r="B48" s="101"/>
      <c r="C48" s="101"/>
      <c r="D48" s="1"/>
    </row>
    <row r="49" spans="2:4" ht="15.75" hidden="1" customHeight="1">
      <c r="B49" s="101"/>
      <c r="C49" s="101"/>
      <c r="D49" s="53"/>
    </row>
    <row r="50" spans="2:4" ht="15.75" hidden="1" customHeight="1">
      <c r="B50" s="101"/>
      <c r="C50" s="101"/>
      <c r="D50" s="53"/>
    </row>
    <row r="51" spans="2:4" hidden="1">
      <c r="B51" s="101"/>
      <c r="C51" s="101"/>
      <c r="D51" s="53"/>
    </row>
    <row r="52" spans="2:4" hidden="1">
      <c r="B52" s="101"/>
      <c r="C52" s="101"/>
      <c r="D52" s="53"/>
    </row>
    <row r="53" spans="2:4" hidden="1">
      <c r="B53" s="101"/>
      <c r="C53" s="101"/>
      <c r="D53" s="53"/>
    </row>
    <row r="54" spans="2:4" hidden="1">
      <c r="B54" s="101"/>
      <c r="C54" s="101"/>
      <c r="D54" s="53"/>
    </row>
    <row r="55" spans="2:4" hidden="1">
      <c r="B55" s="101"/>
      <c r="C55" s="101"/>
      <c r="D55" s="53"/>
    </row>
    <row r="56" spans="2:4" hidden="1">
      <c r="B56" s="101"/>
      <c r="C56" s="101"/>
      <c r="D56" s="53"/>
    </row>
    <row r="57" spans="2:4" hidden="1">
      <c r="B57" s="101"/>
      <c r="C57" s="101"/>
      <c r="D57" s="53"/>
    </row>
    <row r="58" spans="2:4" hidden="1">
      <c r="B58" s="101"/>
      <c r="C58" s="101"/>
      <c r="D58" s="53"/>
    </row>
    <row r="59" spans="2:4" hidden="1">
      <c r="B59" s="101"/>
      <c r="C59" s="101"/>
      <c r="D59" s="59"/>
    </row>
  </sheetData>
  <mergeCells count="5">
    <mergeCell ref="D1:H3"/>
    <mergeCell ref="A1:C26"/>
    <mergeCell ref="D29:H41"/>
    <mergeCell ref="D4:H5"/>
    <mergeCell ref="J6:K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FF730-E066-4E90-B455-91A5B13181AC}">
  <dimension ref="A1"/>
  <sheetViews>
    <sheetView workbookViewId="0">
      <selection activeCell="E17" sqref="E17"/>
    </sheetView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 Kochanski</dc:creator>
  <cp:keywords/>
  <dc:description/>
  <cp:lastModifiedBy/>
  <cp:revision/>
  <dcterms:created xsi:type="dcterms:W3CDTF">2025-03-23T22:03:34Z</dcterms:created>
  <dcterms:modified xsi:type="dcterms:W3CDTF">2025-03-31T15:17:14Z</dcterms:modified>
  <cp:category/>
  <cp:contentStatus/>
</cp:coreProperties>
</file>