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ecgcp-my.sharepoint.com/personal/manikantan_srinivasan_india_nec_com1/Documents/NEC_OFFICIAL/CollegeProjects/IITM_WCN6120/"/>
    </mc:Choice>
  </mc:AlternateContent>
  <bookViews>
    <workbookView xWindow="0" yWindow="0" windowWidth="20490" windowHeight="7095"/>
  </bookViews>
  <sheets>
    <sheet name="Assignment1- Fresne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Q27" i="2"/>
  <c r="R27" i="2"/>
  <c r="S27" i="2"/>
  <c r="T27" i="2"/>
  <c r="U27" i="2"/>
  <c r="V27" i="2"/>
  <c r="W27" i="2"/>
  <c r="X27" i="2"/>
  <c r="Y27" i="2"/>
  <c r="O27" i="2"/>
  <c r="N27" i="2"/>
  <c r="M27" i="2"/>
  <c r="L27" i="2"/>
  <c r="K27" i="2"/>
  <c r="J27" i="2"/>
  <c r="I27" i="2"/>
  <c r="H27" i="2"/>
  <c r="G27" i="2"/>
  <c r="G21" i="2"/>
  <c r="G23" i="2" s="1"/>
  <c r="T28" i="2" l="1"/>
  <c r="T30" i="2" s="1"/>
  <c r="S28" i="2"/>
  <c r="Y28" i="2"/>
  <c r="Q28" i="2"/>
  <c r="X28" i="2"/>
  <c r="P28" i="2"/>
  <c r="R28" i="2"/>
  <c r="W28" i="2"/>
  <c r="V28" i="2"/>
  <c r="U28" i="2"/>
  <c r="I28" i="2"/>
  <c r="J28" i="2"/>
  <c r="H28" i="2"/>
  <c r="O28" i="2"/>
  <c r="G28" i="2"/>
  <c r="N28" i="2"/>
  <c r="M28" i="2"/>
  <c r="K28" i="2"/>
  <c r="L28" i="2"/>
  <c r="T29" i="2" l="1"/>
  <c r="R30" i="2"/>
  <c r="R29" i="2"/>
  <c r="X30" i="2"/>
  <c r="X29" i="2"/>
  <c r="Q30" i="2"/>
  <c r="L35" i="2" s="1"/>
  <c r="Q29" i="2"/>
  <c r="L50" i="2" s="1"/>
  <c r="Y30" i="2"/>
  <c r="Y29" i="2"/>
  <c r="U30" i="2"/>
  <c r="U29" i="2"/>
  <c r="S30" i="2"/>
  <c r="S29" i="2"/>
  <c r="P30" i="2"/>
  <c r="P29" i="2"/>
  <c r="V29" i="2"/>
  <c r="L51" i="2" s="1"/>
  <c r="V30" i="2"/>
  <c r="L36" i="2" s="1"/>
  <c r="W29" i="2"/>
  <c r="W30" i="2"/>
  <c r="K30" i="2"/>
  <c r="K29" i="2"/>
  <c r="I30" i="2"/>
  <c r="L33" i="2" s="1"/>
  <c r="I29" i="2"/>
  <c r="L48" i="2" s="1"/>
  <c r="N30" i="2"/>
  <c r="N29" i="2"/>
  <c r="M30" i="2"/>
  <c r="M29" i="2"/>
  <c r="O30" i="2"/>
  <c r="O29" i="2"/>
  <c r="H30" i="2"/>
  <c r="H29" i="2"/>
  <c r="L30" i="2"/>
  <c r="L34" i="2" s="1"/>
  <c r="L29" i="2"/>
  <c r="L49" i="2" s="1"/>
  <c r="J30" i="2"/>
  <c r="J29" i="2"/>
  <c r="G30" i="2"/>
  <c r="G29" i="2"/>
  <c r="L54" i="2" l="1"/>
  <c r="L39" i="2"/>
  <c r="L42" i="2" l="1"/>
  <c r="L44" i="2"/>
  <c r="L43" i="2"/>
  <c r="L59" i="2"/>
  <c r="L55" i="2"/>
  <c r="L56" i="2"/>
  <c r="L58" i="2"/>
  <c r="L57" i="2"/>
  <c r="L40" i="2"/>
  <c r="L41" i="2"/>
</calcChain>
</file>

<file path=xl/sharedStrings.xml><?xml version="1.0" encoding="utf-8"?>
<sst xmlns="http://schemas.openxmlformats.org/spreadsheetml/2006/main" count="83" uniqueCount="51">
  <si>
    <t>metres</t>
  </si>
  <si>
    <t>Lambda</t>
  </si>
  <si>
    <t>Speed of light - C</t>
  </si>
  <si>
    <t>metres/second</t>
  </si>
  <si>
    <t>Hz</t>
  </si>
  <si>
    <t>MHz</t>
  </si>
  <si>
    <t xml:space="preserve">Fresnel radius at </t>
  </si>
  <si>
    <t>Inter Building Distance (D)</t>
  </si>
  <si>
    <t>Radius R (Metres)</t>
  </si>
  <si>
    <t>D1(Metres)</t>
  </si>
  <si>
    <t>D2 (Metres)</t>
  </si>
  <si>
    <t>meters</t>
  </si>
  <si>
    <t>Frequency in Hz</t>
  </si>
  <si>
    <t>Input Parameters</t>
  </si>
  <si>
    <t>Calculations</t>
  </si>
  <si>
    <t>Building A Height (BAH)</t>
  </si>
  <si>
    <t>Radius 40% - 40R  (Metres)</t>
  </si>
  <si>
    <t>Radius 60% - 60R (Metres)</t>
  </si>
  <si>
    <t>Cell tower height on top of building B will be (BAH + CTH-BA-LOS - BBH)</t>
  </si>
  <si>
    <t>Building B height (BBH)</t>
  </si>
  <si>
    <t>GAP - Building 1  = (BAH + CTH-BA-LOS -60R@300m) - B1-H</t>
  </si>
  <si>
    <t>Building 1 - height (B1H)</t>
  </si>
  <si>
    <t>Building 1 - distance (B1D)</t>
  </si>
  <si>
    <t>Building 2 - distance (B2D)</t>
  </si>
  <si>
    <t>Building 2 - height (B2H)</t>
  </si>
  <si>
    <t>Building 3 - distance (B3D)</t>
  </si>
  <si>
    <t>Building 3 - height (B3H)</t>
  </si>
  <si>
    <t>Building 4 - distance (B4D)</t>
  </si>
  <si>
    <t>Building 4 - height (B4H)</t>
  </si>
  <si>
    <t>Frequency</t>
  </si>
  <si>
    <t>Number of buildings between Building A and Building B</t>
  </si>
  <si>
    <t>Height of tower required over Building A, So that it is still LOS (i.e. height obstructs max 40% of radius from bottom)</t>
  </si>
  <si>
    <t>W.r.to Building 1, the Cell tower height required will be = (Building 1 height - Building A height + 60R@300m)</t>
  </si>
  <si>
    <t>W.r.to Building 2, the Cell tower required height will be = (Building 2 height - Building A height + 60R@600m)</t>
  </si>
  <si>
    <t>W.r.to Building 3, the Cell tower height required will be = (Building 1 height - Building A height + 60R@1200m)</t>
  </si>
  <si>
    <t>W.r.to Building 4, the Cell tower height required will be = (Building 1 height - Building A height + 60R@1600m)</t>
  </si>
  <si>
    <t>Cell Tower height - Required at Building A - LOS  (CTH-BA-LOS) - Max of all heights caclulated</t>
  </si>
  <si>
    <t>GAP - Building 2 = (BAH + CTH-BA-LOS -60R@600m) - B2-H</t>
  </si>
  <si>
    <t>GAP - Building 3= (BAH + CTH-BA-LOS -60R@1200m) - B3-H</t>
  </si>
  <si>
    <t>GAP - Building 4 = (BAH + CTH-BA-LOS -60R@1600m) - B4-H</t>
  </si>
  <si>
    <t>W.r.to Building 1, the Cell tower height required will be = (Building 1 height - Building A height + 40R@300m)</t>
  </si>
  <si>
    <t>W.r.to Building 2, the Cell tower required height will be = (Building 2 height - Building A height + 40R@600m)</t>
  </si>
  <si>
    <t>W.r.to Building 4, the Cell tower height required will be = (Building 1 height - Building A height + 40R@1600m)</t>
  </si>
  <si>
    <r>
      <t xml:space="preserve">Based on above 4 values, if the height Cell tower top of Building A is 7.3 meters, we will still have </t>
    </r>
    <r>
      <rPr>
        <b/>
        <sz val="11"/>
        <color rgb="FF00B0F0"/>
        <rFont val="Calibri"/>
        <family val="2"/>
        <scheme val="minor"/>
      </rPr>
      <t>Near Line of sight.</t>
    </r>
  </si>
  <si>
    <t>GAP - Building 1  = (BAH + CTH-BA-LOS -40R@300m) - B1-H</t>
  </si>
  <si>
    <t>GAP - Building 2 = (BAH + CTH-BA-LOS -40R@600m) - B2-H</t>
  </si>
  <si>
    <t>GAP - Building 3= (BAH + CTH-BA-LOS -40R@1200m) - B3-H</t>
  </si>
  <si>
    <t>GAP - Building 4 = (BAH + CTH-BA-LOS -40R@1600m) - B4-H</t>
  </si>
  <si>
    <t>Cell Tower height - Required at Building A - Near LOS  (CTH-BA-LOS) - Max of all heights caclulated</t>
  </si>
  <si>
    <t>Height of tower required over Building A, So that it is still Near LOS (i.e. height obstructs max 60% of radius from bottom)</t>
  </si>
  <si>
    <r>
      <t>Based on above 4 values, if the height Cell tower top of Building A is 7.3 meters, we will still have</t>
    </r>
    <r>
      <rPr>
        <b/>
        <sz val="11"/>
        <color rgb="FF00B0F0"/>
        <rFont val="Calibri"/>
        <family val="2"/>
        <scheme val="minor"/>
      </rPr>
      <t xml:space="preserve"> Line of sight.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</si>
</sst>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3</xdr:col>
      <xdr:colOff>466527</xdr:colOff>
      <xdr:row>4</xdr:row>
      <xdr:rowOff>9429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0"/>
          <a:ext cx="1580952" cy="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1</xdr:row>
      <xdr:rowOff>47625</xdr:rowOff>
    </xdr:from>
    <xdr:to>
      <xdr:col>20</xdr:col>
      <xdr:colOff>227321</xdr:colOff>
      <xdr:row>3</xdr:row>
      <xdr:rowOff>9482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7900" y="238125"/>
          <a:ext cx="10228571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59"/>
  <sheetViews>
    <sheetView showGridLines="0" tabSelected="1" workbookViewId="0">
      <selection activeCell="S15" sqref="S15"/>
    </sheetView>
  </sheetViews>
  <sheetFormatPr defaultRowHeight="15" x14ac:dyDescent="0.25"/>
  <cols>
    <col min="7" max="7" width="10" bestFit="1" customWidth="1"/>
  </cols>
  <sheetData>
    <row r="5" spans="1:8" x14ac:dyDescent="0.25">
      <c r="A5" s="6" t="s">
        <v>13</v>
      </c>
      <c r="B5" s="7"/>
      <c r="C5" s="7"/>
      <c r="D5" s="7"/>
      <c r="E5" s="7"/>
      <c r="F5" s="7"/>
    </row>
    <row r="6" spans="1:8" x14ac:dyDescent="0.25">
      <c r="A6" s="2" t="s">
        <v>15</v>
      </c>
      <c r="B6" s="3"/>
      <c r="C6" s="3"/>
      <c r="D6" s="3"/>
      <c r="E6" s="3"/>
      <c r="F6" s="4"/>
      <c r="G6" s="2">
        <v>20</v>
      </c>
      <c r="H6" s="4" t="s">
        <v>0</v>
      </c>
    </row>
    <row r="7" spans="1:8" x14ac:dyDescent="0.25">
      <c r="A7" s="2" t="s">
        <v>19</v>
      </c>
      <c r="B7" s="3"/>
      <c r="C7" s="3"/>
      <c r="D7" s="3"/>
      <c r="E7" s="3"/>
      <c r="F7" s="4"/>
      <c r="G7" s="2">
        <v>15</v>
      </c>
      <c r="H7" s="4" t="s">
        <v>0</v>
      </c>
    </row>
    <row r="8" spans="1:8" x14ac:dyDescent="0.25">
      <c r="A8" s="2" t="s">
        <v>7</v>
      </c>
      <c r="B8" s="3"/>
      <c r="C8" s="3"/>
      <c r="D8" s="3"/>
      <c r="E8" s="3"/>
      <c r="F8" s="4"/>
      <c r="G8" s="2">
        <v>2000</v>
      </c>
      <c r="H8" s="4" t="s">
        <v>0</v>
      </c>
    </row>
    <row r="9" spans="1:8" x14ac:dyDescent="0.25">
      <c r="A9" s="2" t="s">
        <v>29</v>
      </c>
      <c r="B9" s="3"/>
      <c r="C9" s="3"/>
      <c r="D9" s="3"/>
      <c r="E9" s="3"/>
      <c r="F9" s="4"/>
      <c r="G9" s="2">
        <v>2400</v>
      </c>
      <c r="H9" s="4" t="s">
        <v>5</v>
      </c>
    </row>
    <row r="10" spans="1:8" x14ac:dyDescent="0.25">
      <c r="A10" s="2" t="s">
        <v>30</v>
      </c>
      <c r="B10" s="3"/>
      <c r="C10" s="3"/>
      <c r="D10" s="3"/>
      <c r="E10" s="3"/>
      <c r="F10" s="4"/>
      <c r="G10" s="2">
        <v>4</v>
      </c>
      <c r="H10" s="4"/>
    </row>
    <row r="11" spans="1:8" x14ac:dyDescent="0.25">
      <c r="A11" s="2" t="s">
        <v>22</v>
      </c>
      <c r="B11" s="3"/>
      <c r="C11" s="3"/>
      <c r="D11" s="3"/>
      <c r="E11" s="3"/>
      <c r="F11" s="4"/>
      <c r="G11" s="2">
        <v>300</v>
      </c>
      <c r="H11" s="4" t="s">
        <v>0</v>
      </c>
    </row>
    <row r="12" spans="1:8" x14ac:dyDescent="0.25">
      <c r="A12" s="2" t="s">
        <v>21</v>
      </c>
      <c r="B12" s="3"/>
      <c r="C12" s="3"/>
      <c r="D12" s="3"/>
      <c r="E12" s="3"/>
      <c r="F12" s="4"/>
      <c r="G12" s="2">
        <v>18</v>
      </c>
      <c r="H12" s="4" t="s">
        <v>11</v>
      </c>
    </row>
    <row r="13" spans="1:8" x14ac:dyDescent="0.25">
      <c r="A13" s="2" t="s">
        <v>23</v>
      </c>
      <c r="B13" s="3"/>
      <c r="C13" s="3"/>
      <c r="D13" s="3"/>
      <c r="E13" s="3"/>
      <c r="F13" s="4"/>
      <c r="G13" s="2">
        <v>600</v>
      </c>
      <c r="H13" s="4" t="s">
        <v>0</v>
      </c>
    </row>
    <row r="14" spans="1:8" x14ac:dyDescent="0.25">
      <c r="A14" s="2" t="s">
        <v>24</v>
      </c>
      <c r="B14" s="3"/>
      <c r="C14" s="3"/>
      <c r="D14" s="3"/>
      <c r="E14" s="3"/>
      <c r="F14" s="4"/>
      <c r="G14" s="2">
        <v>19</v>
      </c>
      <c r="H14" s="4" t="s">
        <v>11</v>
      </c>
    </row>
    <row r="15" spans="1:8" x14ac:dyDescent="0.25">
      <c r="A15" s="2" t="s">
        <v>25</v>
      </c>
      <c r="B15" s="3"/>
      <c r="C15" s="3"/>
      <c r="D15" s="3"/>
      <c r="E15" s="3"/>
      <c r="F15" s="4"/>
      <c r="G15" s="2">
        <v>1200</v>
      </c>
      <c r="H15" s="4" t="s">
        <v>0</v>
      </c>
    </row>
    <row r="16" spans="1:8" x14ac:dyDescent="0.25">
      <c r="A16" s="2" t="s">
        <v>26</v>
      </c>
      <c r="B16" s="3"/>
      <c r="C16" s="3"/>
      <c r="D16" s="3"/>
      <c r="E16" s="3"/>
      <c r="F16" s="4"/>
      <c r="G16" s="2">
        <v>21</v>
      </c>
      <c r="H16" s="4" t="s">
        <v>11</v>
      </c>
    </row>
    <row r="17" spans="1:25" x14ac:dyDescent="0.25">
      <c r="A17" s="2" t="s">
        <v>27</v>
      </c>
      <c r="B17" s="3"/>
      <c r="C17" s="3"/>
      <c r="D17" s="3"/>
      <c r="E17" s="3"/>
      <c r="F17" s="4"/>
      <c r="G17" s="2">
        <v>1600</v>
      </c>
      <c r="H17" s="4" t="s">
        <v>0</v>
      </c>
    </row>
    <row r="18" spans="1:25" x14ac:dyDescent="0.25">
      <c r="A18" s="2" t="s">
        <v>28</v>
      </c>
      <c r="B18" s="3"/>
      <c r="C18" s="3"/>
      <c r="D18" s="3"/>
      <c r="E18" s="3"/>
      <c r="F18" s="4"/>
      <c r="G18" s="2">
        <v>22</v>
      </c>
      <c r="H18" s="4" t="s">
        <v>11</v>
      </c>
    </row>
    <row r="20" spans="1:25" ht="15.75" x14ac:dyDescent="0.25">
      <c r="A20" s="8" t="s">
        <v>14</v>
      </c>
      <c r="B20" s="9"/>
      <c r="C20" s="9"/>
      <c r="D20" s="9"/>
      <c r="E20" s="9"/>
      <c r="F20" s="9"/>
    </row>
    <row r="21" spans="1:25" x14ac:dyDescent="0.25">
      <c r="A21" s="2" t="s">
        <v>12</v>
      </c>
      <c r="B21" s="3"/>
      <c r="C21" s="3"/>
      <c r="D21" s="3"/>
      <c r="E21" s="3"/>
      <c r="F21" s="4"/>
      <c r="G21" s="2">
        <f>G9*1000000</f>
        <v>2400000000</v>
      </c>
      <c r="H21" s="3" t="s">
        <v>4</v>
      </c>
      <c r="I21" s="4"/>
    </row>
    <row r="22" spans="1:25" x14ac:dyDescent="0.25">
      <c r="A22" s="2" t="s">
        <v>2</v>
      </c>
      <c r="B22" s="3"/>
      <c r="C22" s="3"/>
      <c r="D22" s="3"/>
      <c r="E22" s="3"/>
      <c r="F22" s="4"/>
      <c r="G22" s="2">
        <v>300000000</v>
      </c>
      <c r="H22" s="3" t="s">
        <v>3</v>
      </c>
      <c r="I22" s="4"/>
    </row>
    <row r="23" spans="1:25" x14ac:dyDescent="0.25">
      <c r="A23" s="2" t="s">
        <v>1</v>
      </c>
      <c r="B23" s="3"/>
      <c r="C23" s="3"/>
      <c r="D23" s="3"/>
      <c r="E23" s="3"/>
      <c r="F23" s="4"/>
      <c r="G23" s="2">
        <f>G22/G21</f>
        <v>0.125</v>
      </c>
      <c r="H23" s="3" t="s">
        <v>0</v>
      </c>
      <c r="I23" s="4"/>
    </row>
    <row r="25" spans="1:25" ht="15.75" x14ac:dyDescent="0.25">
      <c r="A25" s="10" t="s">
        <v>6</v>
      </c>
      <c r="B25" s="11"/>
      <c r="C25" s="11"/>
      <c r="D25" s="11"/>
      <c r="E25" s="11"/>
      <c r="F25" s="11"/>
    </row>
    <row r="26" spans="1:25" x14ac:dyDescent="0.25">
      <c r="A26" s="2" t="s">
        <v>9</v>
      </c>
      <c r="B26" s="3"/>
      <c r="C26" s="3"/>
      <c r="D26" s="3"/>
      <c r="E26" s="3"/>
      <c r="F26" s="4"/>
      <c r="G26" s="5">
        <v>100</v>
      </c>
      <c r="H26" s="5">
        <v>200</v>
      </c>
      <c r="I26" s="5">
        <v>300</v>
      </c>
      <c r="J26" s="5">
        <v>400</v>
      </c>
      <c r="K26" s="5">
        <v>500</v>
      </c>
      <c r="L26" s="5">
        <v>600</v>
      </c>
      <c r="M26" s="5">
        <v>700</v>
      </c>
      <c r="N26" s="5">
        <v>800</v>
      </c>
      <c r="O26" s="5">
        <v>900</v>
      </c>
      <c r="P26" s="5">
        <v>1000</v>
      </c>
      <c r="Q26" s="5">
        <v>1100</v>
      </c>
      <c r="R26" s="5">
        <v>1200</v>
      </c>
      <c r="S26" s="5">
        <v>1300</v>
      </c>
      <c r="T26" s="5">
        <v>1400</v>
      </c>
      <c r="U26" s="5">
        <v>1500</v>
      </c>
      <c r="V26" s="5">
        <v>1600</v>
      </c>
      <c r="W26" s="5">
        <v>1700</v>
      </c>
      <c r="X26" s="5">
        <v>1800</v>
      </c>
      <c r="Y26" s="5">
        <v>1900</v>
      </c>
    </row>
    <row r="27" spans="1:25" x14ac:dyDescent="0.25">
      <c r="A27" s="2" t="s">
        <v>10</v>
      </c>
      <c r="B27" s="3"/>
      <c r="C27" s="3"/>
      <c r="D27" s="3"/>
      <c r="E27" s="3"/>
      <c r="F27" s="4"/>
      <c r="G27" s="5">
        <f>$G8-G26</f>
        <v>1900</v>
      </c>
      <c r="H27" s="5">
        <f>$G8-H26</f>
        <v>1800</v>
      </c>
      <c r="I27" s="5">
        <f>$G8-I26</f>
        <v>1700</v>
      </c>
      <c r="J27" s="5">
        <f>$G8-J26</f>
        <v>1600</v>
      </c>
      <c r="K27" s="5">
        <f>$G8-K26</f>
        <v>1500</v>
      </c>
      <c r="L27" s="5">
        <f>$G8-L26</f>
        <v>1400</v>
      </c>
      <c r="M27" s="5">
        <f>$G8-M26</f>
        <v>1300</v>
      </c>
      <c r="N27" s="5">
        <f>$G8-N26</f>
        <v>1200</v>
      </c>
      <c r="O27" s="5">
        <f>$G8-O26</f>
        <v>1100</v>
      </c>
      <c r="P27" s="5">
        <f>$G8-P26</f>
        <v>1000</v>
      </c>
      <c r="Q27" s="5">
        <f>$G8-Q26</f>
        <v>900</v>
      </c>
      <c r="R27" s="5">
        <f>$G8-R26</f>
        <v>800</v>
      </c>
      <c r="S27" s="5">
        <f>$G8-S26</f>
        <v>700</v>
      </c>
      <c r="T27" s="5">
        <f>$G8-T26</f>
        <v>600</v>
      </c>
      <c r="U27" s="5">
        <f>$G8-U26</f>
        <v>500</v>
      </c>
      <c r="V27" s="5">
        <f>$G8-V26</f>
        <v>400</v>
      </c>
      <c r="W27" s="5">
        <f>$G8-W26</f>
        <v>300</v>
      </c>
      <c r="X27" s="5">
        <f>$G8-X26</f>
        <v>200</v>
      </c>
      <c r="Y27" s="5">
        <f>$G8-Y26</f>
        <v>100</v>
      </c>
    </row>
    <row r="28" spans="1:25" x14ac:dyDescent="0.25">
      <c r="A28" s="2" t="s">
        <v>8</v>
      </c>
      <c r="B28" s="3"/>
      <c r="C28" s="3"/>
      <c r="D28" s="3"/>
      <c r="E28" s="3"/>
      <c r="F28" s="4"/>
      <c r="G28" s="5">
        <f>SQRT(($G23*G26*G27)/(G26+G27))</f>
        <v>3.4460121880225554</v>
      </c>
      <c r="H28" s="5">
        <f>SQRT(($G23*H26*H27)/(H26+H27))</f>
        <v>4.7434164902525691</v>
      </c>
      <c r="I28" s="5">
        <f>SQRT(($G23*I26*I27)/(I26+I27))</f>
        <v>5.6457948953181072</v>
      </c>
      <c r="J28" s="5">
        <f>SQRT(($G23*J26*J27)/(J26+J27))</f>
        <v>6.324555320336759</v>
      </c>
      <c r="K28" s="5">
        <f>SQRT(($G23*K26*K27)/(K26+K27))</f>
        <v>6.8465319688145767</v>
      </c>
      <c r="L28" s="5">
        <f>SQRT(($G23*L26*L27)/(L26+L27))</f>
        <v>7.245688373094719</v>
      </c>
      <c r="M28" s="5">
        <f>SQRT(($G23*M26*M27)/(M26+M27))</f>
        <v>7.5415515644991782</v>
      </c>
      <c r="N28" s="5">
        <f>SQRT(($G23*N26*N27)/(N26+N27))</f>
        <v>7.745966692414834</v>
      </c>
      <c r="O28" s="5">
        <f>SQRT(($G23*O26*O27)/(O26+O27))</f>
        <v>7.866066361276137</v>
      </c>
      <c r="P28" s="5">
        <f>SQRT(($G23*P26*P27)/(P26+P27))</f>
        <v>7.9056941504209481</v>
      </c>
      <c r="Q28" s="5">
        <f>SQRT(($G23*Q26*Q27)/(Q26+Q27))</f>
        <v>7.866066361276137</v>
      </c>
      <c r="R28" s="5">
        <f>SQRT(($G23*R26*R27)/(R26+R27))</f>
        <v>7.745966692414834</v>
      </c>
      <c r="S28" s="5">
        <f>SQRT(($G23*S26*S27)/(S26+S27))</f>
        <v>7.5415515644991782</v>
      </c>
      <c r="T28" s="5">
        <f>SQRT(($G23*T26*T27)/(T26+T27))</f>
        <v>7.245688373094719</v>
      </c>
      <c r="U28" s="5">
        <f>SQRT(($G23*U26*U27)/(U26+U27))</f>
        <v>6.8465319688145767</v>
      </c>
      <c r="V28" s="5">
        <f>SQRT(($G23*V26*V27)/(V26+V27))</f>
        <v>6.324555320336759</v>
      </c>
      <c r="W28" s="5">
        <f>SQRT(($G23*W26*W27)/(W26+W27))</f>
        <v>5.6457948953181072</v>
      </c>
      <c r="X28" s="5">
        <f>SQRT(($G23*X26*X27)/(X26+X27))</f>
        <v>4.7434164902525691</v>
      </c>
      <c r="Y28" s="5">
        <f>SQRT(($G23*Y26*Y27)/(Y26+Y27))</f>
        <v>3.4460121880225554</v>
      </c>
    </row>
    <row r="29" spans="1:25" x14ac:dyDescent="0.25">
      <c r="A29" s="2" t="s">
        <v>16</v>
      </c>
      <c r="B29" s="3"/>
      <c r="C29" s="3"/>
      <c r="D29" s="3"/>
      <c r="E29" s="3"/>
      <c r="F29" s="4"/>
      <c r="G29" s="5">
        <f>G28*0.4</f>
        <v>1.3784048752090223</v>
      </c>
      <c r="H29" s="5">
        <f>H28*0.4</f>
        <v>1.8973665961010278</v>
      </c>
      <c r="I29" s="5">
        <f>I28*0.4</f>
        <v>2.2583179581272428</v>
      </c>
      <c r="J29" s="5">
        <f>J28*0.4</f>
        <v>2.529822128134704</v>
      </c>
      <c r="K29" s="5">
        <f>K28*0.4</f>
        <v>2.738612787525831</v>
      </c>
      <c r="L29" s="5">
        <f>L28*0.4</f>
        <v>2.8982753492378879</v>
      </c>
      <c r="M29" s="5">
        <f>M28*0.4</f>
        <v>3.0166206257996713</v>
      </c>
      <c r="N29" s="5">
        <f>N28*0.4</f>
        <v>3.0983866769659336</v>
      </c>
      <c r="O29" s="5">
        <f>O28*0.4</f>
        <v>3.1464265445104549</v>
      </c>
      <c r="P29" s="5">
        <f t="shared" ref="P29:Y29" si="0">P28*0.4</f>
        <v>3.1622776601683795</v>
      </c>
      <c r="Q29" s="5">
        <f t="shared" si="0"/>
        <v>3.1464265445104549</v>
      </c>
      <c r="R29" s="5">
        <f t="shared" si="0"/>
        <v>3.0983866769659336</v>
      </c>
      <c r="S29" s="5">
        <f t="shared" si="0"/>
        <v>3.0166206257996713</v>
      </c>
      <c r="T29" s="5">
        <f t="shared" si="0"/>
        <v>2.8982753492378879</v>
      </c>
      <c r="U29" s="5">
        <f t="shared" si="0"/>
        <v>2.738612787525831</v>
      </c>
      <c r="V29" s="5">
        <f t="shared" si="0"/>
        <v>2.529822128134704</v>
      </c>
      <c r="W29" s="5">
        <f t="shared" si="0"/>
        <v>2.2583179581272428</v>
      </c>
      <c r="X29" s="5">
        <f t="shared" si="0"/>
        <v>1.8973665961010278</v>
      </c>
      <c r="Y29" s="5">
        <f t="shared" si="0"/>
        <v>1.3784048752090223</v>
      </c>
    </row>
    <row r="30" spans="1:25" x14ac:dyDescent="0.25">
      <c r="A30" s="2" t="s">
        <v>17</v>
      </c>
      <c r="B30" s="3"/>
      <c r="C30" s="3"/>
      <c r="D30" s="3"/>
      <c r="E30" s="3"/>
      <c r="F30" s="4"/>
      <c r="G30" s="5">
        <f>G28*0.8</f>
        <v>2.7568097504180447</v>
      </c>
      <c r="H30" s="5">
        <f>H28*0.8</f>
        <v>3.7947331922020555</v>
      </c>
      <c r="I30" s="5">
        <f>I28*0.8</f>
        <v>4.5166359162544856</v>
      </c>
      <c r="J30" s="5">
        <f>J28*0.8</f>
        <v>5.0596442562694079</v>
      </c>
      <c r="K30" s="5">
        <f>K28*0.8</f>
        <v>5.4772255750516621</v>
      </c>
      <c r="L30" s="5">
        <f>L28*0.8</f>
        <v>5.7965506984757758</v>
      </c>
      <c r="M30" s="5">
        <f>M28*0.8</f>
        <v>6.0332412515993425</v>
      </c>
      <c r="N30" s="5">
        <f>N28*0.8</f>
        <v>6.1967733539318672</v>
      </c>
      <c r="O30" s="5">
        <f>O28*0.8</f>
        <v>6.2928530890209098</v>
      </c>
      <c r="P30" s="5">
        <f t="shared" ref="P30:Y30" si="1">P28*0.8</f>
        <v>6.324555320336759</v>
      </c>
      <c r="Q30" s="5">
        <f t="shared" si="1"/>
        <v>6.2928530890209098</v>
      </c>
      <c r="R30" s="5">
        <f t="shared" si="1"/>
        <v>6.1967733539318672</v>
      </c>
      <c r="S30" s="5">
        <f t="shared" si="1"/>
        <v>6.0332412515993425</v>
      </c>
      <c r="T30" s="5">
        <f t="shared" si="1"/>
        <v>5.7965506984757758</v>
      </c>
      <c r="U30" s="5">
        <f t="shared" si="1"/>
        <v>5.4772255750516621</v>
      </c>
      <c r="V30" s="5">
        <f t="shared" si="1"/>
        <v>5.0596442562694079</v>
      </c>
      <c r="W30" s="5">
        <f t="shared" si="1"/>
        <v>4.5166359162544856</v>
      </c>
      <c r="X30" s="5">
        <f t="shared" si="1"/>
        <v>3.7947331922020555</v>
      </c>
      <c r="Y30" s="5">
        <f t="shared" si="1"/>
        <v>2.7568097504180447</v>
      </c>
    </row>
    <row r="32" spans="1:25" x14ac:dyDescent="0.25">
      <c r="A32" s="1" t="s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3" x14ac:dyDescent="0.25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4"/>
      <c r="L33" s="2">
        <f>ROUND(G12-G6+I30,2)</f>
        <v>2.52</v>
      </c>
      <c r="M33" s="4" t="s">
        <v>11</v>
      </c>
    </row>
    <row r="34" spans="1:13" x14ac:dyDescent="0.25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4"/>
      <c r="L34" s="2">
        <f>ROUND(G14-G6+L30,2)</f>
        <v>4.8</v>
      </c>
      <c r="M34" s="4" t="s">
        <v>11</v>
      </c>
    </row>
    <row r="35" spans="1:13" x14ac:dyDescent="0.2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4"/>
      <c r="L35" s="2">
        <f>ROUND(G16-G6+Q30,2)</f>
        <v>7.29</v>
      </c>
      <c r="M35" s="4" t="s">
        <v>11</v>
      </c>
    </row>
    <row r="36" spans="1:13" x14ac:dyDescent="0.25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4"/>
      <c r="L36" s="2">
        <f>ROUND(G18-G6+V30,2)</f>
        <v>7.06</v>
      </c>
      <c r="M36" s="4" t="s">
        <v>11</v>
      </c>
    </row>
    <row r="38" spans="1:13" x14ac:dyDescent="0.25">
      <c r="A38" s="12" t="s">
        <v>50</v>
      </c>
      <c r="B38" s="13"/>
      <c r="C38" s="13"/>
      <c r="D38" s="13"/>
      <c r="E38" s="13"/>
      <c r="F38" s="13"/>
      <c r="G38" s="13"/>
      <c r="H38" s="13"/>
      <c r="I38" s="13"/>
      <c r="J38" s="13"/>
      <c r="K38" s="14"/>
    </row>
    <row r="39" spans="1:13" x14ac:dyDescent="0.25">
      <c r="A39" s="2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4"/>
      <c r="L39" s="2">
        <f>ROUND(MAX(L33:L36),2)</f>
        <v>7.29</v>
      </c>
      <c r="M39" s="4" t="s">
        <v>11</v>
      </c>
    </row>
    <row r="40" spans="1:13" x14ac:dyDescent="0.25">
      <c r="A40" s="2" t="s">
        <v>18</v>
      </c>
      <c r="B40" s="3"/>
      <c r="C40" s="3"/>
      <c r="D40" s="3"/>
      <c r="E40" s="3"/>
      <c r="F40" s="3"/>
      <c r="G40" s="3"/>
      <c r="H40" s="3"/>
      <c r="I40" s="3"/>
      <c r="J40" s="3"/>
      <c r="K40" s="4"/>
      <c r="L40" s="2">
        <f>G6+L39-G7</f>
        <v>12.29</v>
      </c>
      <c r="M40" s="4" t="s">
        <v>11</v>
      </c>
    </row>
    <row r="41" spans="1:13" x14ac:dyDescent="0.25">
      <c r="A41" s="2" t="s">
        <v>20</v>
      </c>
      <c r="B41" s="3"/>
      <c r="C41" s="3"/>
      <c r="D41" s="3"/>
      <c r="E41" s="3"/>
      <c r="F41" s="3"/>
      <c r="G41" s="3"/>
      <c r="H41" s="3"/>
      <c r="I41" s="3"/>
      <c r="J41" s="3"/>
      <c r="K41" s="4"/>
      <c r="L41" s="2">
        <f>ROUND(($G6+$L39-I30) - G12,2)</f>
        <v>4.7699999999999996</v>
      </c>
      <c r="M41" s="4" t="s">
        <v>11</v>
      </c>
    </row>
    <row r="42" spans="1:13" x14ac:dyDescent="0.25">
      <c r="A42" s="2" t="s">
        <v>37</v>
      </c>
      <c r="B42" s="3"/>
      <c r="C42" s="3"/>
      <c r="D42" s="3"/>
      <c r="E42" s="3"/>
      <c r="F42" s="3"/>
      <c r="G42" s="3"/>
      <c r="H42" s="3"/>
      <c r="I42" s="3"/>
      <c r="J42" s="3"/>
      <c r="K42" s="4"/>
      <c r="L42" s="2">
        <f>ROUND(($G6+$L39-L30) - G14,2)</f>
        <v>2.4900000000000002</v>
      </c>
      <c r="M42" s="4" t="s">
        <v>11</v>
      </c>
    </row>
    <row r="43" spans="1:13" x14ac:dyDescent="0.25">
      <c r="A43" s="2" t="s">
        <v>38</v>
      </c>
      <c r="B43" s="3"/>
      <c r="C43" s="3"/>
      <c r="D43" s="3"/>
      <c r="E43" s="3"/>
      <c r="F43" s="3"/>
      <c r="G43" s="3"/>
      <c r="H43" s="3"/>
      <c r="I43" s="3"/>
      <c r="J43" s="3"/>
      <c r="K43" s="4"/>
      <c r="L43" s="2">
        <f>ROUND(($G6+$L39-R30) - G16,2)</f>
        <v>0.09</v>
      </c>
      <c r="M43" s="4" t="s">
        <v>11</v>
      </c>
    </row>
    <row r="44" spans="1:13" x14ac:dyDescent="0.25">
      <c r="A44" s="2" t="s">
        <v>39</v>
      </c>
      <c r="B44" s="3"/>
      <c r="C44" s="3"/>
      <c r="D44" s="3"/>
      <c r="E44" s="3"/>
      <c r="F44" s="3"/>
      <c r="G44" s="3"/>
      <c r="H44" s="3"/>
      <c r="I44" s="3"/>
      <c r="J44" s="3"/>
      <c r="K44" s="4"/>
      <c r="L44" s="2">
        <f>ROUND(($G6+$L39-V30) - G18,2)</f>
        <v>0.23</v>
      </c>
      <c r="M44" s="4" t="s">
        <v>11</v>
      </c>
    </row>
    <row r="47" spans="1:13" x14ac:dyDescent="0.25">
      <c r="A47" s="1" t="s">
        <v>49</v>
      </c>
    </row>
    <row r="48" spans="1:13" x14ac:dyDescent="0.25">
      <c r="A48" s="2" t="s">
        <v>40</v>
      </c>
      <c r="B48" s="3"/>
      <c r="C48" s="3"/>
      <c r="D48" s="3"/>
      <c r="E48" s="3"/>
      <c r="F48" s="3"/>
      <c r="G48" s="3"/>
      <c r="H48" s="3"/>
      <c r="I48" s="3"/>
      <c r="J48" s="3"/>
      <c r="K48" s="4"/>
      <c r="L48" s="2">
        <f>ROUND(G12-G6+I29,2)</f>
        <v>0.26</v>
      </c>
      <c r="M48" s="4" t="s">
        <v>11</v>
      </c>
    </row>
    <row r="49" spans="1:13" x14ac:dyDescent="0.25">
      <c r="A49" s="2" t="s">
        <v>41</v>
      </c>
      <c r="B49" s="3"/>
      <c r="C49" s="3"/>
      <c r="D49" s="3"/>
      <c r="E49" s="3"/>
      <c r="F49" s="3"/>
      <c r="G49" s="3"/>
      <c r="H49" s="3"/>
      <c r="I49" s="3"/>
      <c r="J49" s="3"/>
      <c r="K49" s="4"/>
      <c r="L49" s="2">
        <f>ROUND(G14-G6+L29,2)</f>
        <v>1.9</v>
      </c>
      <c r="M49" s="4" t="s">
        <v>11</v>
      </c>
    </row>
    <row r="50" spans="1:13" x14ac:dyDescent="0.25">
      <c r="A50" s="2" t="s">
        <v>34</v>
      </c>
      <c r="B50" s="3"/>
      <c r="C50" s="3"/>
      <c r="D50" s="3"/>
      <c r="E50" s="3"/>
      <c r="F50" s="3"/>
      <c r="G50" s="3"/>
      <c r="H50" s="3"/>
      <c r="I50" s="3"/>
      <c r="J50" s="3"/>
      <c r="K50" s="4"/>
      <c r="L50" s="2">
        <f>ROUND(G16-G6+Q29,2)</f>
        <v>4.1500000000000004</v>
      </c>
      <c r="M50" s="4" t="s">
        <v>11</v>
      </c>
    </row>
    <row r="51" spans="1:13" x14ac:dyDescent="0.25">
      <c r="A51" s="2" t="s">
        <v>42</v>
      </c>
      <c r="B51" s="3"/>
      <c r="C51" s="3"/>
      <c r="D51" s="3"/>
      <c r="E51" s="3"/>
      <c r="F51" s="3"/>
      <c r="G51" s="3"/>
      <c r="H51" s="3"/>
      <c r="I51" s="3"/>
      <c r="J51" s="3"/>
      <c r="K51" s="4"/>
      <c r="L51" s="2">
        <f>ROUND(G18-G6+V29,2)</f>
        <v>4.53</v>
      </c>
      <c r="M51" s="4" t="s">
        <v>11</v>
      </c>
    </row>
    <row r="53" spans="1:13" x14ac:dyDescent="0.25">
      <c r="A53" s="2" t="s">
        <v>43</v>
      </c>
      <c r="B53" s="3"/>
      <c r="C53" s="3"/>
      <c r="D53" s="3"/>
      <c r="E53" s="3"/>
      <c r="F53" s="3"/>
      <c r="G53" s="3"/>
      <c r="H53" s="3"/>
      <c r="I53" s="3"/>
      <c r="J53" s="3"/>
      <c r="K53" s="4"/>
    </row>
    <row r="54" spans="1:13" x14ac:dyDescent="0.25">
      <c r="A54" s="2" t="s">
        <v>48</v>
      </c>
      <c r="B54" s="3"/>
      <c r="C54" s="3"/>
      <c r="D54" s="3"/>
      <c r="E54" s="3"/>
      <c r="F54" s="3"/>
      <c r="G54" s="3"/>
      <c r="H54" s="3"/>
      <c r="I54" s="3"/>
      <c r="J54" s="3"/>
      <c r="K54" s="4"/>
      <c r="L54" s="2">
        <f>ROUND(MAX(L48:L51),2)</f>
        <v>4.53</v>
      </c>
      <c r="M54" s="4" t="s">
        <v>11</v>
      </c>
    </row>
    <row r="55" spans="1:13" x14ac:dyDescent="0.25">
      <c r="A55" s="2" t="s">
        <v>18</v>
      </c>
      <c r="B55" s="3"/>
      <c r="C55" s="3"/>
      <c r="D55" s="3"/>
      <c r="E55" s="3"/>
      <c r="F55" s="3"/>
      <c r="G55" s="3"/>
      <c r="H55" s="3"/>
      <c r="I55" s="3"/>
      <c r="J55" s="3"/>
      <c r="K55" s="4"/>
      <c r="L55" s="2">
        <f>G6+L54-G7</f>
        <v>9.5300000000000011</v>
      </c>
      <c r="M55" s="4" t="s">
        <v>11</v>
      </c>
    </row>
    <row r="56" spans="1:13" x14ac:dyDescent="0.25">
      <c r="A56" s="2" t="s">
        <v>44</v>
      </c>
      <c r="B56" s="3"/>
      <c r="C56" s="3"/>
      <c r="D56" s="3"/>
      <c r="E56" s="3"/>
      <c r="F56" s="3"/>
      <c r="G56" s="3"/>
      <c r="H56" s="3"/>
      <c r="I56" s="3"/>
      <c r="J56" s="3"/>
      <c r="K56" s="4"/>
      <c r="L56" s="2">
        <f>ROUND(($G6+$L54-I29) - G12,2)</f>
        <v>4.2699999999999996</v>
      </c>
      <c r="M56" s="4" t="s">
        <v>11</v>
      </c>
    </row>
    <row r="57" spans="1:13" x14ac:dyDescent="0.25">
      <c r="A57" s="2" t="s">
        <v>45</v>
      </c>
      <c r="B57" s="3"/>
      <c r="C57" s="3"/>
      <c r="D57" s="3"/>
      <c r="E57" s="3"/>
      <c r="F57" s="3"/>
      <c r="G57" s="3"/>
      <c r="H57" s="3"/>
      <c r="I57" s="3"/>
      <c r="J57" s="3"/>
      <c r="K57" s="4"/>
      <c r="L57" s="2">
        <f>ROUND(($G6+$L54-L29) - G14,2)</f>
        <v>2.63</v>
      </c>
      <c r="M57" s="4" t="s">
        <v>11</v>
      </c>
    </row>
    <row r="58" spans="1:13" x14ac:dyDescent="0.25">
      <c r="A58" s="2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4"/>
      <c r="L58" s="2">
        <f>ROUND(($G6+$L54-R29) - G16,2)</f>
        <v>0.43</v>
      </c>
      <c r="M58" s="4" t="s">
        <v>11</v>
      </c>
    </row>
    <row r="59" spans="1:13" x14ac:dyDescent="0.25">
      <c r="A59" s="2" t="s">
        <v>47</v>
      </c>
      <c r="B59" s="3"/>
      <c r="C59" s="3"/>
      <c r="D59" s="3"/>
      <c r="E59" s="3"/>
      <c r="F59" s="3"/>
      <c r="G59" s="3"/>
      <c r="H59" s="3"/>
      <c r="I59" s="3"/>
      <c r="J59" s="3"/>
      <c r="K59" s="4"/>
      <c r="L59" s="2">
        <f>ROUND(($G6+$L54-V29) - G18,2)</f>
        <v>0</v>
      </c>
      <c r="M59" s="4" t="s">
        <v>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C94E54B699B546A1A9BCFC1CD0D676" ma:contentTypeVersion="14" ma:contentTypeDescription="新しいドキュメントを作成します。" ma:contentTypeScope="" ma:versionID="64807c09f5f2a039591feca1e3572b88">
  <xsd:schema xmlns:xsd="http://www.w3.org/2001/XMLSchema" xmlns:xs="http://www.w3.org/2001/XMLSchema" xmlns:p="http://schemas.microsoft.com/office/2006/metadata/properties" xmlns:ns3="f1aa62e2-4a1d-404f-bfe5-141d37505866" xmlns:ns4="9c40b9ef-2474-4828-b190-591d29c4bdf0" targetNamespace="http://schemas.microsoft.com/office/2006/metadata/properties" ma:root="true" ma:fieldsID="60cefb7baaa87932b4d29b7a07c0154b" ns3:_="" ns4:_="">
    <xsd:import namespace="f1aa62e2-4a1d-404f-bfe5-141d37505866"/>
    <xsd:import namespace="9c40b9ef-2474-4828-b190-591d29c4bd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a62e2-4a1d-404f-bfe5-141d375058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0b9ef-2474-4828-b190-591d29c4bdf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E6809F-4E4B-46CB-93F1-E25FF82EA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aa62e2-4a1d-404f-bfe5-141d37505866"/>
    <ds:schemaRef ds:uri="9c40b9ef-2474-4828-b190-591d29c4bd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54AF27-F5F8-4F83-9A2A-94950D91AD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DE49B2-C9D4-433B-BDDF-AB24148CEB95}">
  <ds:schemaRefs>
    <ds:schemaRef ds:uri="f1aa62e2-4a1d-404f-bfe5-141d37505866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9c40b9ef-2474-4828-b190-591d29c4bdf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 Fresnel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Manikantan Srinivasan</dc:creator>
  <cp:lastModifiedBy>Manikantan Srinivasan</cp:lastModifiedBy>
  <dcterms:created xsi:type="dcterms:W3CDTF">2022-08-21T05:48:28Z</dcterms:created>
  <dcterms:modified xsi:type="dcterms:W3CDTF">2022-08-21T16:28:40Z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0x01010060C94E54B699B546A1A9BCFC1CD0D676</vt:lpwstr>
  </property>
</Properties>
</file>