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ей\Desktop\Education\Woosong_University\3 course\Spring Semester\Introduction to Data Analytics\week4\"/>
    </mc:Choice>
  </mc:AlternateContent>
  <xr:revisionPtr revIDLastSave="0" documentId="13_ncr:1_{1C0CAFB7-24D9-40F8-B21B-C9E1D02F83C4}" xr6:coauthVersionLast="47" xr6:coauthVersionMax="47" xr10:uidLastSave="{00000000-0000-0000-0000-000000000000}"/>
  <bookViews>
    <workbookView xWindow="-110" yWindow="-110" windowWidth="19420" windowHeight="10420" activeTab="8" xr2:uid="{BB53BF62-81FA-4206-A9B9-9816547E07B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9" l="1"/>
  <c r="D23" i="9"/>
  <c r="D24" i="9"/>
  <c r="F5" i="9"/>
  <c r="D11" i="9" s="1"/>
  <c r="F4" i="9"/>
  <c r="H9" i="7"/>
  <c r="G8" i="8"/>
  <c r="G7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3" i="8"/>
  <c r="D10" i="9" l="1"/>
  <c r="D4" i="9"/>
  <c r="D20" i="9"/>
  <c r="D12" i="9"/>
  <c r="D17" i="9"/>
  <c r="D9" i="9"/>
  <c r="D19" i="9"/>
  <c r="D3" i="9"/>
  <c r="D18" i="9"/>
  <c r="D16" i="9"/>
  <c r="D8" i="9"/>
  <c r="D15" i="9"/>
  <c r="D7" i="9"/>
  <c r="D2" i="9"/>
  <c r="D14" i="9"/>
  <c r="D6" i="9"/>
  <c r="D21" i="9"/>
  <c r="D13" i="9"/>
  <c r="D5" i="9"/>
  <c r="H7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5" i="7"/>
  <c r="B23" i="7"/>
  <c r="B22" i="7"/>
  <c r="C22" i="7"/>
  <c r="C23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5" i="7"/>
  <c r="H2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3" i="6"/>
  <c r="C20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3" i="6"/>
  <c r="B24" i="6"/>
  <c r="B23" i="6"/>
  <c r="B22" i="6"/>
  <c r="C22" i="5"/>
  <c r="B22" i="5" s="1"/>
  <c r="C7" i="5"/>
  <c r="D7" i="5" s="1"/>
  <c r="E7" i="5" s="1"/>
  <c r="C8" i="5"/>
  <c r="D8" i="5" s="1"/>
  <c r="E8" i="5" s="1"/>
  <c r="C9" i="5"/>
  <c r="D9" i="5" s="1"/>
  <c r="E9" i="5" s="1"/>
  <c r="C10" i="5"/>
  <c r="D10" i="5" s="1"/>
  <c r="E10" i="5" s="1"/>
  <c r="C11" i="5"/>
  <c r="D11" i="5" s="1"/>
  <c r="E11" i="5" s="1"/>
  <c r="C12" i="5"/>
  <c r="D12" i="5" s="1"/>
  <c r="E12" i="5" s="1"/>
  <c r="C13" i="5"/>
  <c r="D13" i="5" s="1"/>
  <c r="E13" i="5" s="1"/>
  <c r="C14" i="5"/>
  <c r="D14" i="5" s="1"/>
  <c r="E14" i="5" s="1"/>
  <c r="C15" i="5"/>
  <c r="D15" i="5" s="1"/>
  <c r="E15" i="5" s="1"/>
  <c r="C16" i="5"/>
  <c r="D16" i="5" s="1"/>
  <c r="E16" i="5" s="1"/>
  <c r="C17" i="5"/>
  <c r="D17" i="5" s="1"/>
  <c r="E17" i="5" s="1"/>
  <c r="C18" i="5"/>
  <c r="D18" i="5" s="1"/>
  <c r="E18" i="5" s="1"/>
  <c r="C19" i="5"/>
  <c r="D19" i="5" s="1"/>
  <c r="E19" i="5" s="1"/>
  <c r="C20" i="5"/>
  <c r="D20" i="5" s="1"/>
  <c r="E20" i="5" s="1"/>
  <c r="C21" i="5"/>
  <c r="D21" i="5" s="1"/>
  <c r="E21" i="5" s="1"/>
  <c r="C6" i="5"/>
  <c r="D6" i="5" s="1"/>
  <c r="E6" i="5" s="1"/>
  <c r="B24" i="4"/>
  <c r="C24" i="4"/>
  <c r="B22" i="4"/>
  <c r="C23" i="4"/>
  <c r="B23" i="4" s="1"/>
  <c r="C22" i="4"/>
  <c r="C21" i="4"/>
  <c r="D21" i="4" s="1"/>
  <c r="C20" i="4"/>
  <c r="D20" i="4" s="1"/>
  <c r="C19" i="4"/>
  <c r="D19" i="4" s="1"/>
  <c r="C18" i="4"/>
  <c r="D18" i="4" s="1"/>
  <c r="C17" i="4"/>
  <c r="D17" i="4" s="1"/>
  <c r="C16" i="4"/>
  <c r="D16" i="4" s="1"/>
  <c r="C15" i="4"/>
  <c r="D15" i="4" s="1"/>
  <c r="C14" i="4"/>
  <c r="D14" i="4" s="1"/>
  <c r="C13" i="4"/>
  <c r="D13" i="4" s="1"/>
  <c r="C12" i="4"/>
  <c r="D12" i="4" s="1"/>
  <c r="C11" i="4"/>
  <c r="D11" i="4" s="1"/>
  <c r="C10" i="4"/>
  <c r="D10" i="4" s="1"/>
  <c r="C9" i="4"/>
  <c r="D9" i="4" s="1"/>
  <c r="C8" i="4"/>
  <c r="D8" i="4" s="1"/>
  <c r="C7" i="4"/>
  <c r="D7" i="4" s="1"/>
  <c r="C6" i="4"/>
  <c r="D6" i="4" s="1"/>
  <c r="C5" i="4"/>
  <c r="D5" i="4" s="1"/>
  <c r="H3" i="3"/>
  <c r="H2" i="3"/>
  <c r="C21" i="3"/>
  <c r="C20" i="3"/>
  <c r="C19" i="3"/>
  <c r="C18" i="3"/>
  <c r="C17" i="3"/>
  <c r="C16" i="3"/>
  <c r="D16" i="3" s="1"/>
  <c r="E16" i="3" s="1"/>
  <c r="C15" i="3"/>
  <c r="C14" i="3"/>
  <c r="D14" i="3" s="1"/>
  <c r="E14" i="3" s="1"/>
  <c r="C13" i="3"/>
  <c r="C12" i="3"/>
  <c r="C11" i="3"/>
  <c r="C10" i="3"/>
  <c r="C9" i="3"/>
  <c r="C8" i="3"/>
  <c r="D8" i="3" s="1"/>
  <c r="E8" i="3" s="1"/>
  <c r="C7" i="3"/>
  <c r="C6" i="3"/>
  <c r="D6" i="3" s="1"/>
  <c r="E6" i="3" s="1"/>
  <c r="C5" i="3"/>
  <c r="E9" i="3"/>
  <c r="E10" i="3"/>
  <c r="E11" i="3"/>
  <c r="E17" i="3"/>
  <c r="E19" i="3"/>
  <c r="D5" i="3"/>
  <c r="E5" i="3" s="1"/>
  <c r="D7" i="3"/>
  <c r="E7" i="3" s="1"/>
  <c r="D9" i="3"/>
  <c r="D10" i="3"/>
  <c r="D11" i="3"/>
  <c r="D12" i="3"/>
  <c r="E12" i="3" s="1"/>
  <c r="D13" i="3"/>
  <c r="E13" i="3" s="1"/>
  <c r="D15" i="3"/>
  <c r="E15" i="3" s="1"/>
  <c r="D17" i="3"/>
  <c r="D18" i="3"/>
  <c r="E18" i="3" s="1"/>
  <c r="D19" i="3"/>
  <c r="D20" i="3"/>
  <c r="E20" i="3" s="1"/>
  <c r="D21" i="3"/>
  <c r="E21" i="3" s="1"/>
  <c r="C23" i="2"/>
  <c r="C24" i="2"/>
  <c r="C22" i="2"/>
  <c r="G3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5" i="2"/>
  <c r="C5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6" i="2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4" i="7" l="1"/>
  <c r="H5" i="5"/>
  <c r="D22" i="5"/>
  <c r="E22" i="5" s="1"/>
  <c r="C23" i="5"/>
  <c r="B23" i="5" s="1"/>
  <c r="D23" i="5" s="1"/>
  <c r="E23" i="5" s="1"/>
  <c r="D22" i="4"/>
  <c r="E5" i="4" a="1"/>
  <c r="E5" i="4" s="1"/>
  <c r="H4" i="4" s="1"/>
  <c r="C24" i="5" l="1"/>
  <c r="B24" i="5" s="1"/>
  <c r="D24" i="5" s="1"/>
  <c r="E2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<sst xmlns="http://schemas.openxmlformats.org/spreadsheetml/2006/main" count="63" uniqueCount="21">
  <si>
    <t>Year</t>
    <phoneticPr fontId="1" type="noConversion"/>
  </si>
  <si>
    <t>Loss</t>
    <phoneticPr fontId="1" type="noConversion"/>
  </si>
  <si>
    <t>F(T)</t>
  </si>
  <si>
    <t>A(T)-F(T)</t>
  </si>
  <si>
    <t>abs(A-F)</t>
  </si>
  <si>
    <t>MAD</t>
  </si>
  <si>
    <t>f(t)</t>
  </si>
  <si>
    <t>error</t>
  </si>
  <si>
    <t>abs</t>
  </si>
  <si>
    <t>square error</t>
  </si>
  <si>
    <t>MSE</t>
  </si>
  <si>
    <t>RMSE</t>
  </si>
  <si>
    <t>MAPE</t>
  </si>
  <si>
    <t>K=3</t>
  </si>
  <si>
    <t>A</t>
  </si>
  <si>
    <t>B</t>
  </si>
  <si>
    <t>G</t>
  </si>
  <si>
    <t>F(t)</t>
  </si>
  <si>
    <t>slope</t>
  </si>
  <si>
    <t>intercept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</si>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</sst>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/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0" fontId="0" fillId="0" borderId="0" xfId="1" applyNumberFormat="1" applyFont="1" applyAlignment="1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166" fontId="0" fillId="0" borderId="0" xfId="0" applyNumberForma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Sheet1!$A$2:$A$24</c:f>
              <c:numCache>
                <c:formatCode>General</c:formatCode>
                <c:ptCount val="23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numCache>
            </c:numRef>
          </c:cat>
          <c:val>
            <c:numRef>
              <c:f>Sheet1!$B$2:$B$24</c:f>
              <c:numCache>
                <c:formatCode>General</c:formatCode>
                <c:ptCount val="23"/>
                <c:pt idx="0">
                  <c:v>0.4667</c:v>
                </c:pt>
                <c:pt idx="1">
                  <c:v>0.40610000000000002</c:v>
                </c:pt>
                <c:pt idx="2">
                  <c:v>0.32469999999999999</c:v>
                </c:pt>
                <c:pt idx="3">
                  <c:v>0.29859999999999998</c:v>
                </c:pt>
                <c:pt idx="4">
                  <c:v>0.2666</c:v>
                </c:pt>
                <c:pt idx="5">
                  <c:v>0.21060000000000001</c:v>
                </c:pt>
                <c:pt idx="6">
                  <c:v>0.19239999999999999</c:v>
                </c:pt>
                <c:pt idx="7">
                  <c:v>0.16639999999999999</c:v>
                </c:pt>
                <c:pt idx="8">
                  <c:v>0.16200000000000001</c:v>
                </c:pt>
                <c:pt idx="9">
                  <c:v>0.13439999999999999</c:v>
                </c:pt>
                <c:pt idx="10">
                  <c:v>0.1091</c:v>
                </c:pt>
                <c:pt idx="11">
                  <c:v>9.7900000000000001E-2</c:v>
                </c:pt>
                <c:pt idx="12">
                  <c:v>8.8599999999999998E-2</c:v>
                </c:pt>
                <c:pt idx="13">
                  <c:v>8.7900000000000006E-2</c:v>
                </c:pt>
                <c:pt idx="14">
                  <c:v>8.5400000000000004E-2</c:v>
                </c:pt>
                <c:pt idx="15">
                  <c:v>8.4400000000000003E-2</c:v>
                </c:pt>
                <c:pt idx="16">
                  <c:v>8.4099999999999994E-2</c:v>
                </c:pt>
                <c:pt idx="17">
                  <c:v>8.3699999999999997E-2</c:v>
                </c:pt>
                <c:pt idx="18">
                  <c:v>8.0299999999999996E-2</c:v>
                </c:pt>
                <c:pt idx="19">
                  <c:v>7.2400000000000006E-2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0C-425C-A451-9FCBCFEB0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3328"/>
        <c:axId val="657979584"/>
      </c:lineChart>
      <c:catAx>
        <c:axId val="5116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979584"/>
        <c:crosses val="autoZero"/>
        <c:auto val="1"/>
        <c:lblAlgn val="ctr"/>
        <c:lblOffset val="100"/>
        <c:noMultiLvlLbl val="0"/>
      </c:catAx>
      <c:valAx>
        <c:axId val="65797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826159230096238E-2"/>
          <c:y val="0.19486111111111112"/>
          <c:w val="0.88396062992125979"/>
          <c:h val="0.67607210557013708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Sheet7!$A$5:$A$24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Sheet7!$B$5:$B$24</c:f>
              <c:numCache>
                <c:formatCode>General</c:formatCode>
                <c:ptCount val="20"/>
                <c:pt idx="0">
                  <c:v>0.29859999999999998</c:v>
                </c:pt>
                <c:pt idx="1">
                  <c:v>0.2666</c:v>
                </c:pt>
                <c:pt idx="2">
                  <c:v>0.21060000000000001</c:v>
                </c:pt>
                <c:pt idx="3">
                  <c:v>0.19239999999999999</c:v>
                </c:pt>
                <c:pt idx="4">
                  <c:v>0.16639999999999999</c:v>
                </c:pt>
                <c:pt idx="5">
                  <c:v>0.16200000000000001</c:v>
                </c:pt>
                <c:pt idx="6">
                  <c:v>0.13439999999999999</c:v>
                </c:pt>
                <c:pt idx="7">
                  <c:v>0.1091</c:v>
                </c:pt>
                <c:pt idx="8">
                  <c:v>9.7900000000000001E-2</c:v>
                </c:pt>
                <c:pt idx="9">
                  <c:v>8.8599999999999998E-2</c:v>
                </c:pt>
                <c:pt idx="10">
                  <c:v>8.7900000000000006E-2</c:v>
                </c:pt>
                <c:pt idx="11">
                  <c:v>8.5400000000000004E-2</c:v>
                </c:pt>
                <c:pt idx="12">
                  <c:v>8.4400000000000003E-2</c:v>
                </c:pt>
                <c:pt idx="13">
                  <c:v>8.4099999999999994E-2</c:v>
                </c:pt>
                <c:pt idx="14">
                  <c:v>8.3699999999999997E-2</c:v>
                </c:pt>
                <c:pt idx="15">
                  <c:v>8.0299999999999996E-2</c:v>
                </c:pt>
                <c:pt idx="16">
                  <c:v>7.2400000000000006E-2</c:v>
                </c:pt>
                <c:pt idx="17">
                  <c:v>2.53E-2</c:v>
                </c:pt>
                <c:pt idx="18">
                  <c:v>1.4976666666666668E-2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45-4CC7-8E8E-74B27A15BA5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Sheet7!$A$5:$A$24</c:f>
              <c:numCache>
                <c:formatCode>General</c:formatCode>
                <c:ptCount val="2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f>Sheet7!$C$5:$C$24</c:f>
              <c:numCache>
                <c:formatCode>General</c:formatCode>
                <c:ptCount val="20"/>
                <c:pt idx="0">
                  <c:v>0.12110666666666665</c:v>
                </c:pt>
                <c:pt idx="1">
                  <c:v>0.10572666666666668</c:v>
                </c:pt>
                <c:pt idx="2">
                  <c:v>9.4003333333333328E-2</c:v>
                </c:pt>
                <c:pt idx="3">
                  <c:v>7.8733333333333336E-2</c:v>
                </c:pt>
                <c:pt idx="4">
                  <c:v>6.8426666666666677E-2</c:v>
                </c:pt>
                <c:pt idx="5">
                  <c:v>5.9539999999999989E-2</c:v>
                </c:pt>
                <c:pt idx="6">
                  <c:v>5.5453333333333334E-2</c:v>
                </c:pt>
                <c:pt idx="7">
                  <c:v>4.8626666666666658E-2</c:v>
                </c:pt>
                <c:pt idx="8">
                  <c:v>4.0660000000000002E-2</c:v>
                </c:pt>
                <c:pt idx="9">
                  <c:v>3.4970000000000001E-2</c:v>
                </c:pt>
                <c:pt idx="10">
                  <c:v>3.1146666666666666E-2</c:v>
                </c:pt>
                <c:pt idx="11">
                  <c:v>2.9703333333333332E-2</c:v>
                </c:pt>
                <c:pt idx="12">
                  <c:v>2.8823333333333329E-2</c:v>
                </c:pt>
                <c:pt idx="13">
                  <c:v>2.835E-2</c:v>
                </c:pt>
                <c:pt idx="14">
                  <c:v>2.8106666666666669E-2</c:v>
                </c:pt>
                <c:pt idx="15">
                  <c:v>2.796333333333333E-2</c:v>
                </c:pt>
                <c:pt idx="16">
                  <c:v>2.7233333333333332E-2</c:v>
                </c:pt>
                <c:pt idx="17">
                  <c:v>2.53E-2</c:v>
                </c:pt>
                <c:pt idx="18">
                  <c:v>1.4976666666666668E-2</c:v>
                </c:pt>
                <c:pt idx="19">
                  <c:v>7.9386666666666668E-3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45-4CC7-8E8E-74B27A15B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423584"/>
        <c:axId val="482810016"/>
      </c:lineChart>
      <c:catAx>
        <c:axId val="483423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2810016"/>
        <c:crosses val="autoZero"/>
        <c:auto val="1"/>
        <c:lblAlgn val="ctr"/>
        <c:lblOffset val="100"/>
        <c:noMultiLvlLbl val="0"/>
      </c:catAx>
      <c:valAx>
        <c:axId val="48281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42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Sheet9!$C$1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Sheet9!$B$2:$B$24</c:f>
              <c:numCache>
                <c:formatCode>General</c:formatCode>
                <c:ptCount val="23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numCache>
            </c:numRef>
          </c:cat>
          <c:val>
            <c:numRef>
              <c:f>Sheet9!$C$2:$C$24</c:f>
              <c:numCache>
                <c:formatCode>General</c:formatCode>
                <c:ptCount val="23"/>
                <c:pt idx="0">
                  <c:v>0.4667</c:v>
                </c:pt>
                <c:pt idx="1">
                  <c:v>0.40610000000000002</c:v>
                </c:pt>
                <c:pt idx="2">
                  <c:v>0.32469999999999999</c:v>
                </c:pt>
                <c:pt idx="3">
                  <c:v>0.29859999999999998</c:v>
                </c:pt>
                <c:pt idx="4">
                  <c:v>0.2666</c:v>
                </c:pt>
                <c:pt idx="5">
                  <c:v>0.21060000000000001</c:v>
                </c:pt>
                <c:pt idx="6">
                  <c:v>0.19239999999999999</c:v>
                </c:pt>
                <c:pt idx="7">
                  <c:v>0.16639999999999999</c:v>
                </c:pt>
                <c:pt idx="8">
                  <c:v>0.16200000000000001</c:v>
                </c:pt>
                <c:pt idx="9">
                  <c:v>0.13439999999999999</c:v>
                </c:pt>
                <c:pt idx="10">
                  <c:v>0.1091</c:v>
                </c:pt>
                <c:pt idx="11">
                  <c:v>9.7900000000000001E-2</c:v>
                </c:pt>
                <c:pt idx="12">
                  <c:v>8.8599999999999998E-2</c:v>
                </c:pt>
                <c:pt idx="13">
                  <c:v>8.7900000000000006E-2</c:v>
                </c:pt>
                <c:pt idx="14">
                  <c:v>8.5400000000000004E-2</c:v>
                </c:pt>
                <c:pt idx="15">
                  <c:v>8.4400000000000003E-2</c:v>
                </c:pt>
                <c:pt idx="16">
                  <c:v>8.4099999999999994E-2</c:v>
                </c:pt>
                <c:pt idx="17">
                  <c:v>8.3699999999999997E-2</c:v>
                </c:pt>
                <c:pt idx="18">
                  <c:v>8.0299999999999996E-2</c:v>
                </c:pt>
                <c:pt idx="19">
                  <c:v>7.2400000000000006E-2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B-4EF3-A2AA-3388550AB650}"/>
            </c:ext>
          </c:extLst>
        </c:ser>
        <c:ser>
          <c:idx val="1"/>
          <c:order val="1"/>
          <c:tx>
            <c:strRef>
              <c:f>Sheet9!$D$1</c:f>
              <c:strCache>
                <c:ptCount val="1"/>
                <c:pt idx="0">
                  <c:v>F(T)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Sheet9!$B$2:$B$24</c:f>
              <c:numCache>
                <c:formatCode>General</c:formatCode>
                <c:ptCount val="23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  <c:pt idx="17">
                  <c:v>2015</c:v>
                </c:pt>
                <c:pt idx="18">
                  <c:v>2016</c:v>
                </c:pt>
                <c:pt idx="19">
                  <c:v>2017</c:v>
                </c:pt>
                <c:pt idx="20">
                  <c:v>2018</c:v>
                </c:pt>
                <c:pt idx="21">
                  <c:v>2019</c:v>
                </c:pt>
                <c:pt idx="22">
                  <c:v>2020</c:v>
                </c:pt>
              </c:numCache>
            </c:numRef>
          </c:cat>
          <c:val>
            <c:numRef>
              <c:f>Sheet9!$D$2:$D$24</c:f>
              <c:numCache>
                <c:formatCode>General</c:formatCode>
                <c:ptCount val="23"/>
                <c:pt idx="0">
                  <c:v>0.34584999999999866</c:v>
                </c:pt>
                <c:pt idx="1">
                  <c:v>0.32787789473683659</c:v>
                </c:pt>
                <c:pt idx="2">
                  <c:v>0.30990578947368164</c:v>
                </c:pt>
                <c:pt idx="3">
                  <c:v>0.29193368421051957</c:v>
                </c:pt>
                <c:pt idx="4">
                  <c:v>0.27396157894736461</c:v>
                </c:pt>
                <c:pt idx="5">
                  <c:v>0.25598947368420966</c:v>
                </c:pt>
                <c:pt idx="6">
                  <c:v>0.23801736842104759</c:v>
                </c:pt>
                <c:pt idx="7">
                  <c:v>0.22004526315789263</c:v>
                </c:pt>
                <c:pt idx="8">
                  <c:v>0.20207315789473057</c:v>
                </c:pt>
                <c:pt idx="9">
                  <c:v>0.18410105263157561</c:v>
                </c:pt>
                <c:pt idx="10">
                  <c:v>0.16612894736842065</c:v>
                </c:pt>
                <c:pt idx="11">
                  <c:v>0.14815684210525859</c:v>
                </c:pt>
                <c:pt idx="12">
                  <c:v>0.13018473684210363</c:v>
                </c:pt>
                <c:pt idx="13">
                  <c:v>0.11221263157894157</c:v>
                </c:pt>
                <c:pt idx="14">
                  <c:v>9.424052631578661E-2</c:v>
                </c:pt>
                <c:pt idx="15">
                  <c:v>7.6268421052624547E-2</c:v>
                </c:pt>
                <c:pt idx="16">
                  <c:v>5.8296315789469588E-2</c:v>
                </c:pt>
                <c:pt idx="17">
                  <c:v>4.032421052631463E-2</c:v>
                </c:pt>
                <c:pt idx="18">
                  <c:v>2.2352105263152566E-2</c:v>
                </c:pt>
                <c:pt idx="19">
                  <c:v>4.379999999997608E-3</c:v>
                </c:pt>
                <c:pt idx="20">
                  <c:v>-1.3592105263164456E-2</c:v>
                </c:pt>
                <c:pt idx="21">
                  <c:v>-3.1564210526319414E-2</c:v>
                </c:pt>
                <c:pt idx="22">
                  <c:v>-4.9536315789474372E-2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B-4EF3-A2AA-3388550AB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089648"/>
        <c:axId val="493928880"/>
      </c:lineChart>
      <c:catAx>
        <c:axId val="7470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928880"/>
        <c:crosses val="autoZero"/>
        <c:auto val="1"/>
        <c:lblAlgn val="ctr"/>
        <c:lblOffset val="100"/>
        <c:noMultiLvlLbl val="0"/>
      </c:catAx>
      <c:valAx>
        <c:axId val="49392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70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20905</xdr:colOff>
      <xdr:row>0</xdr:row>
      <xdr:rowOff>179592</xdr:rowOff>
    </xdr:from>
    <xdr:to>
      <xdr:col>14</xdr:col>
      <xdr:colOff>325957</xdr:colOff>
      <xdr:row>15</xdr:row>
      <xdr:rowOff>160542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8089F2-9975-E19F-57D2-3BE4C9228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574674</xdr:colOff>
      <xdr:row>11</xdr:row>
      <xdr:rowOff>41275</xdr:rowOff>
    </xdr:from>
    <xdr:to>
      <xdr:col>14</xdr:col>
      <xdr:colOff>101599</xdr:colOff>
      <xdr:row>26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8838B0-850D-468D-6AB4-F592C1EB8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324908</xdr:colOff>
      <xdr:row>1</xdr:row>
      <xdr:rowOff>10147</xdr:rowOff>
    </xdr:from>
    <xdr:to>
      <xdr:col>14</xdr:col>
      <xdr:colOff>217892</xdr:colOff>
      <xdr:row>18</xdr:row>
      <xdr:rowOff>87156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086611-CF84-2D26-13BA-FDB7165D3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80BC-3702-4320-907D-6CC1B9B1B2CE}">
  <dimension ref="A1:F24"/>
  <sheetViews>
    <sheetView topLeftCell="A5" zoomScale="101" workbookViewId="0">
      <selection sqref="A1:B21"/>
    </sheetView>
  </sheetViews>
  <sheetFormatPr defaultRowHeight="14.5"/>
  <cols>
    <col min="1" max="2" width="8.81640625" style="2"/>
  </cols>
  <sheetData>
    <row r="1" spans="1: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1998</v>
      </c>
      <c r="B2" s="1">
        <v>0.4667</v>
      </c>
      <c r="C2">
        <f>AVERAGE($B$2:$B$21)</f>
        <v>0.17511499999999997</v>
      </c>
      <c r="D2">
        <f>B2-C2</f>
        <v>0.29158500000000004</v>
      </c>
      <c r="E2">
        <f>ABS(D2)</f>
        <v>0.29158500000000004</v>
      </c>
      <c r="F2">
        <f>SUM(E2:E21)/COUNT(E2:E21)</f>
        <v>9.398949999999999E-2</v>
      </c>
    </row>
    <row r="3" spans="1:6">
      <c r="A3" s="1">
        <v>1999</v>
      </c>
      <c r="B3" s="1">
        <v>0.40610000000000002</v>
      </c>
      <c r="C3">
        <f t="shared" ref="C3:C21" si="0">AVERAGE($B$2:$B$21)</f>
        <v>0.17511499999999997</v>
      </c>
      <c r="D3">
        <f t="shared" ref="D3:D21" si="1">B3-C3</f>
        <v>0.23098500000000005</v>
      </c>
      <c r="E3">
        <f t="shared" ref="E3:E21" si="2">ABS(D3)</f>
        <v>0.23098500000000005</v>
      </c>
    </row>
    <row r="4" spans="1:6">
      <c r="A4" s="1">
        <v>2000</v>
      </c>
      <c r="B4" s="1">
        <v>0.32469999999999999</v>
      </c>
      <c r="C4">
        <f t="shared" si="0"/>
        <v>0.17511499999999997</v>
      </c>
      <c r="D4">
        <f t="shared" si="1"/>
        <v>0.14958500000000002</v>
      </c>
      <c r="E4">
        <f t="shared" si="2"/>
        <v>0.14958500000000002</v>
      </c>
    </row>
    <row r="5" spans="1:6">
      <c r="A5" s="1">
        <v>2001</v>
      </c>
      <c r="B5" s="1">
        <v>0.29859999999999998</v>
      </c>
      <c r="C5">
        <f t="shared" si="0"/>
        <v>0.17511499999999997</v>
      </c>
      <c r="D5">
        <f t="shared" si="1"/>
        <v>0.12348500000000001</v>
      </c>
      <c r="E5">
        <f t="shared" si="2"/>
        <v>0.12348500000000001</v>
      </c>
    </row>
    <row r="6" spans="1:6">
      <c r="A6" s="2">
        <v>2002</v>
      </c>
      <c r="B6" s="2">
        <v>0.2666</v>
      </c>
      <c r="C6">
        <f t="shared" si="0"/>
        <v>0.17511499999999997</v>
      </c>
      <c r="D6">
        <f t="shared" si="1"/>
        <v>9.1485000000000039E-2</v>
      </c>
      <c r="E6">
        <f t="shared" si="2"/>
        <v>9.1485000000000039E-2</v>
      </c>
    </row>
    <row r="7" spans="1:6">
      <c r="A7" s="2">
        <v>2003</v>
      </c>
      <c r="B7" s="2">
        <v>0.21060000000000001</v>
      </c>
      <c r="C7">
        <f t="shared" si="0"/>
        <v>0.17511499999999997</v>
      </c>
      <c r="D7">
        <f t="shared" si="1"/>
        <v>3.5485000000000044E-2</v>
      </c>
      <c r="E7">
        <f t="shared" si="2"/>
        <v>3.5485000000000044E-2</v>
      </c>
    </row>
    <row r="8" spans="1:6">
      <c r="A8" s="2">
        <v>2004</v>
      </c>
      <c r="B8" s="2">
        <v>0.19239999999999999</v>
      </c>
      <c r="C8">
        <f t="shared" si="0"/>
        <v>0.17511499999999997</v>
      </c>
      <c r="D8">
        <f t="shared" si="1"/>
        <v>1.7285000000000023E-2</v>
      </c>
      <c r="E8">
        <f t="shared" si="2"/>
        <v>1.7285000000000023E-2</v>
      </c>
    </row>
    <row r="9" spans="1:6">
      <c r="A9" s="2">
        <v>2005</v>
      </c>
      <c r="B9" s="2">
        <v>0.16639999999999999</v>
      </c>
      <c r="C9">
        <f t="shared" si="0"/>
        <v>0.17511499999999997</v>
      </c>
      <c r="D9">
        <f t="shared" si="1"/>
        <v>-8.7149999999999728E-3</v>
      </c>
      <c r="E9">
        <f t="shared" si="2"/>
        <v>8.7149999999999728E-3</v>
      </c>
    </row>
    <row r="10" spans="1:6">
      <c r="A10" s="2">
        <v>2006</v>
      </c>
      <c r="B10" s="2">
        <v>0.16200000000000001</v>
      </c>
      <c r="C10">
        <f t="shared" si="0"/>
        <v>0.17511499999999997</v>
      </c>
      <c r="D10">
        <f t="shared" si="1"/>
        <v>-1.311499999999996E-2</v>
      </c>
      <c r="E10">
        <f t="shared" si="2"/>
        <v>1.311499999999996E-2</v>
      </c>
    </row>
    <row r="11" spans="1:6">
      <c r="A11" s="2">
        <v>2007</v>
      </c>
      <c r="B11" s="2">
        <v>0.13439999999999999</v>
      </c>
      <c r="C11">
        <f t="shared" si="0"/>
        <v>0.17511499999999997</v>
      </c>
      <c r="D11">
        <f t="shared" si="1"/>
        <v>-4.0714999999999973E-2</v>
      </c>
      <c r="E11">
        <f t="shared" si="2"/>
        <v>4.0714999999999973E-2</v>
      </c>
    </row>
    <row r="12" spans="1:6">
      <c r="A12" s="2">
        <v>2008</v>
      </c>
      <c r="B12" s="2">
        <v>0.1091</v>
      </c>
      <c r="C12">
        <f t="shared" si="0"/>
        <v>0.17511499999999997</v>
      </c>
      <c r="D12">
        <f t="shared" si="1"/>
        <v>-6.6014999999999963E-2</v>
      </c>
      <c r="E12">
        <f t="shared" si="2"/>
        <v>6.6014999999999963E-2</v>
      </c>
    </row>
    <row r="13" spans="1:6">
      <c r="A13" s="2">
        <v>2009</v>
      </c>
      <c r="B13" s="2">
        <v>9.7900000000000001E-2</v>
      </c>
      <c r="C13">
        <f t="shared" si="0"/>
        <v>0.17511499999999997</v>
      </c>
      <c r="D13">
        <f t="shared" si="1"/>
        <v>-7.7214999999999964E-2</v>
      </c>
      <c r="E13">
        <f t="shared" si="2"/>
        <v>7.7214999999999964E-2</v>
      </c>
    </row>
    <row r="14" spans="1:6">
      <c r="A14" s="2">
        <v>2010</v>
      </c>
      <c r="B14" s="2">
        <v>8.8599999999999998E-2</v>
      </c>
      <c r="C14">
        <f t="shared" si="0"/>
        <v>0.17511499999999997</v>
      </c>
      <c r="D14">
        <f t="shared" si="1"/>
        <v>-8.6514999999999967E-2</v>
      </c>
      <c r="E14">
        <f t="shared" si="2"/>
        <v>8.6514999999999967E-2</v>
      </c>
    </row>
    <row r="15" spans="1:6">
      <c r="A15" s="2">
        <v>2011</v>
      </c>
      <c r="B15" s="2">
        <v>8.7900000000000006E-2</v>
      </c>
      <c r="C15">
        <f t="shared" si="0"/>
        <v>0.17511499999999997</v>
      </c>
      <c r="D15">
        <f t="shared" si="1"/>
        <v>-8.7214999999999959E-2</v>
      </c>
      <c r="E15">
        <f t="shared" si="2"/>
        <v>8.7214999999999959E-2</v>
      </c>
    </row>
    <row r="16" spans="1:6">
      <c r="A16" s="2">
        <v>2012</v>
      </c>
      <c r="B16" s="2">
        <v>8.5400000000000004E-2</v>
      </c>
      <c r="C16">
        <f t="shared" si="0"/>
        <v>0.17511499999999997</v>
      </c>
      <c r="D16">
        <f t="shared" si="1"/>
        <v>-8.9714999999999961E-2</v>
      </c>
      <c r="E16">
        <f t="shared" si="2"/>
        <v>8.9714999999999961E-2</v>
      </c>
    </row>
    <row r="17" spans="1:5">
      <c r="A17" s="2">
        <v>2013</v>
      </c>
      <c r="B17" s="2">
        <v>8.4400000000000003E-2</v>
      </c>
      <c r="C17">
        <f t="shared" si="0"/>
        <v>0.17511499999999997</v>
      </c>
      <c r="D17">
        <f t="shared" si="1"/>
        <v>-9.0714999999999962E-2</v>
      </c>
      <c r="E17">
        <f t="shared" si="2"/>
        <v>9.0714999999999962E-2</v>
      </c>
    </row>
    <row r="18" spans="1:5">
      <c r="A18" s="2">
        <v>2014</v>
      </c>
      <c r="B18" s="2">
        <v>8.4099999999999994E-2</v>
      </c>
      <c r="C18">
        <f t="shared" si="0"/>
        <v>0.17511499999999997</v>
      </c>
      <c r="D18">
        <f t="shared" si="1"/>
        <v>-9.1014999999999971E-2</v>
      </c>
      <c r="E18">
        <f t="shared" si="2"/>
        <v>9.1014999999999971E-2</v>
      </c>
    </row>
    <row r="19" spans="1:5">
      <c r="A19" s="2">
        <v>2015</v>
      </c>
      <c r="B19" s="2">
        <v>8.3699999999999997E-2</v>
      </c>
      <c r="C19">
        <f t="shared" si="0"/>
        <v>0.17511499999999997</v>
      </c>
      <c r="D19">
        <f t="shared" si="1"/>
        <v>-9.1414999999999969E-2</v>
      </c>
      <c r="E19">
        <f t="shared" si="2"/>
        <v>9.1414999999999969E-2</v>
      </c>
    </row>
    <row r="20" spans="1:5">
      <c r="A20" s="2">
        <v>2016</v>
      </c>
      <c r="B20" s="2">
        <v>8.0299999999999996E-2</v>
      </c>
      <c r="C20">
        <f t="shared" si="0"/>
        <v>0.17511499999999997</v>
      </c>
      <c r="D20">
        <f t="shared" si="1"/>
        <v>-9.4814999999999969E-2</v>
      </c>
      <c r="E20">
        <f t="shared" si="2"/>
        <v>9.4814999999999969E-2</v>
      </c>
    </row>
    <row r="21" spans="1:5">
      <c r="A21" s="2">
        <v>2017</v>
      </c>
      <c r="B21" s="1">
        <v>7.2400000000000006E-2</v>
      </c>
      <c r="C21">
        <f t="shared" si="0"/>
        <v>0.17511499999999997</v>
      </c>
      <c r="D21">
        <f t="shared" si="1"/>
        <v>-0.10271499999999996</v>
      </c>
      <c r="E21">
        <f t="shared" si="2"/>
        <v>0.10271499999999996</v>
      </c>
    </row>
    <row r="22" spans="1:5">
      <c r="A22" s="2">
        <v>2018</v>
      </c>
      <c r="B22"/>
    </row>
    <row r="23" spans="1:5">
      <c r="A23" s="2">
        <v>2019</v>
      </c>
    </row>
    <row r="24" spans="1:5">
      <c r="A24" s="2">
        <v>2020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A95E-5C27-4C3B-87A2-DA8F74C3B761}">
  <dimension ref="A1:G24"/>
  <sheetViews>
    <sheetView workbookViewId="0">
      <selection sqref="A1:C21"/>
    </sheetView>
  </sheetViews>
  <sheetFormatPr defaultRowHeight="14.5"/>
  <sheetData>
    <row r="1" spans="1:7">
      <c r="A1" s="2" t="s">
        <v>0</v>
      </c>
      <c r="B1" s="2" t="s">
        <v>1</v>
      </c>
      <c r="C1" t="s">
        <v>6</v>
      </c>
      <c r="D1" t="s">
        <v>7</v>
      </c>
      <c r="E1" t="s">
        <v>8</v>
      </c>
    </row>
    <row r="2" spans="1:7">
      <c r="A2" s="1">
        <v>1998</v>
      </c>
      <c r="B2" s="1">
        <v>0.4667</v>
      </c>
    </row>
    <row r="3" spans="1:7">
      <c r="A3" s="1">
        <v>1999</v>
      </c>
      <c r="B3" s="1">
        <v>0.40610000000000002</v>
      </c>
      <c r="F3" t="s">
        <v>5</v>
      </c>
      <c r="G3">
        <f>SUM(E5:E21)/COUNT(E5:E21)</f>
        <v>3.5127450980392154E-2</v>
      </c>
    </row>
    <row r="4" spans="1:7">
      <c r="A4" s="1">
        <v>2000</v>
      </c>
      <c r="B4" s="1">
        <v>0.32469999999999999</v>
      </c>
    </row>
    <row r="5" spans="1:7">
      <c r="A5" s="1">
        <v>2001</v>
      </c>
      <c r="B5" s="1">
        <v>0.29859999999999998</v>
      </c>
      <c r="C5">
        <f>AVERAGE(B2:B4)</f>
        <v>0.39916666666666667</v>
      </c>
      <c r="D5">
        <f>B5-C5</f>
        <v>-0.10056666666666669</v>
      </c>
      <c r="E5">
        <f>ABS(D5)</f>
        <v>0.10056666666666669</v>
      </c>
    </row>
    <row r="6" spans="1:7">
      <c r="A6" s="2">
        <v>2002</v>
      </c>
      <c r="B6" s="2">
        <v>0.2666</v>
      </c>
      <c r="C6">
        <f>AVERAGE(B3:B5)</f>
        <v>0.34313333333333329</v>
      </c>
      <c r="D6">
        <f t="shared" ref="D6:D21" si="0">B6-C6</f>
        <v>-7.6533333333333287E-2</v>
      </c>
      <c r="E6">
        <f t="shared" ref="E6:E21" si="1">ABS(D6)</f>
        <v>7.6533333333333287E-2</v>
      </c>
    </row>
    <row r="7" spans="1:7">
      <c r="A7" s="2">
        <v>2003</v>
      </c>
      <c r="B7" s="2">
        <v>0.21060000000000001</v>
      </c>
      <c r="C7">
        <f t="shared" ref="C7:C21" si="2">AVERAGE(B4:B6)</f>
        <v>0.2966333333333333</v>
      </c>
      <c r="D7">
        <f t="shared" si="0"/>
        <v>-8.6033333333333295E-2</v>
      </c>
      <c r="E7">
        <f t="shared" si="1"/>
        <v>8.6033333333333295E-2</v>
      </c>
    </row>
    <row r="8" spans="1:7">
      <c r="A8" s="2">
        <v>2004</v>
      </c>
      <c r="B8" s="2">
        <v>0.19239999999999999</v>
      </c>
      <c r="C8">
        <f t="shared" si="2"/>
        <v>0.2586</v>
      </c>
      <c r="D8">
        <f t="shared" si="0"/>
        <v>-6.6200000000000009E-2</v>
      </c>
      <c r="E8">
        <f t="shared" si="1"/>
        <v>6.6200000000000009E-2</v>
      </c>
    </row>
    <row r="9" spans="1:7">
      <c r="A9" s="2">
        <v>2005</v>
      </c>
      <c r="B9" s="2">
        <v>0.16639999999999999</v>
      </c>
      <c r="C9">
        <f t="shared" si="2"/>
        <v>0.22319999999999998</v>
      </c>
      <c r="D9">
        <f t="shared" si="0"/>
        <v>-5.6799999999999989E-2</v>
      </c>
      <c r="E9">
        <f t="shared" si="1"/>
        <v>5.6799999999999989E-2</v>
      </c>
    </row>
    <row r="10" spans="1:7">
      <c r="A10" s="2">
        <v>2006</v>
      </c>
      <c r="B10" s="2">
        <v>0.16200000000000001</v>
      </c>
      <c r="C10">
        <f t="shared" si="2"/>
        <v>0.1898</v>
      </c>
      <c r="D10">
        <f t="shared" si="0"/>
        <v>-2.7799999999999991E-2</v>
      </c>
      <c r="E10">
        <f t="shared" si="1"/>
        <v>2.7799999999999991E-2</v>
      </c>
    </row>
    <row r="11" spans="1:7">
      <c r="A11" s="2">
        <v>2007</v>
      </c>
      <c r="B11" s="2">
        <v>0.13439999999999999</v>
      </c>
      <c r="C11">
        <f t="shared" si="2"/>
        <v>0.1736</v>
      </c>
      <c r="D11">
        <f t="shared" si="0"/>
        <v>-3.9200000000000013E-2</v>
      </c>
      <c r="E11">
        <f t="shared" si="1"/>
        <v>3.9200000000000013E-2</v>
      </c>
    </row>
    <row r="12" spans="1:7">
      <c r="A12" s="2">
        <v>2008</v>
      </c>
      <c r="B12" s="2">
        <v>0.1091</v>
      </c>
      <c r="C12">
        <f t="shared" si="2"/>
        <v>0.15426666666666666</v>
      </c>
      <c r="D12">
        <f t="shared" si="0"/>
        <v>-4.5166666666666661E-2</v>
      </c>
      <c r="E12">
        <f t="shared" si="1"/>
        <v>4.5166666666666661E-2</v>
      </c>
    </row>
    <row r="13" spans="1:7">
      <c r="A13" s="2">
        <v>2009</v>
      </c>
      <c r="B13" s="2">
        <v>9.7900000000000001E-2</v>
      </c>
      <c r="C13">
        <f t="shared" si="2"/>
        <v>0.13516666666666666</v>
      </c>
      <c r="D13">
        <f t="shared" si="0"/>
        <v>-3.7266666666666656E-2</v>
      </c>
      <c r="E13">
        <f t="shared" si="1"/>
        <v>3.7266666666666656E-2</v>
      </c>
    </row>
    <row r="14" spans="1:7">
      <c r="A14" s="2">
        <v>2010</v>
      </c>
      <c r="B14" s="2">
        <v>8.8599999999999998E-2</v>
      </c>
      <c r="C14">
        <f t="shared" si="2"/>
        <v>0.1138</v>
      </c>
      <c r="D14">
        <f t="shared" si="0"/>
        <v>-2.52E-2</v>
      </c>
      <c r="E14">
        <f t="shared" si="1"/>
        <v>2.52E-2</v>
      </c>
    </row>
    <row r="15" spans="1:7">
      <c r="A15" s="2">
        <v>2011</v>
      </c>
      <c r="B15" s="2">
        <v>8.7900000000000006E-2</v>
      </c>
      <c r="C15">
        <f t="shared" si="2"/>
        <v>9.8533333333333348E-2</v>
      </c>
      <c r="D15">
        <f t="shared" si="0"/>
        <v>-1.0633333333333342E-2</v>
      </c>
      <c r="E15">
        <f t="shared" si="1"/>
        <v>1.0633333333333342E-2</v>
      </c>
    </row>
    <row r="16" spans="1:7">
      <c r="A16" s="2">
        <v>2012</v>
      </c>
      <c r="B16" s="2">
        <v>8.5400000000000004E-2</v>
      </c>
      <c r="C16">
        <f t="shared" si="2"/>
        <v>9.1466666666666654E-2</v>
      </c>
      <c r="D16">
        <f t="shared" si="0"/>
        <v>-6.0666666666666508E-3</v>
      </c>
      <c r="E16">
        <f t="shared" si="1"/>
        <v>6.0666666666666508E-3</v>
      </c>
    </row>
    <row r="17" spans="1:5">
      <c r="A17" s="2">
        <v>2013</v>
      </c>
      <c r="B17" s="2">
        <v>8.4400000000000003E-2</v>
      </c>
      <c r="C17">
        <f t="shared" si="2"/>
        <v>8.7300000000000003E-2</v>
      </c>
      <c r="D17">
        <f t="shared" si="0"/>
        <v>-2.8999999999999998E-3</v>
      </c>
      <c r="E17">
        <f t="shared" si="1"/>
        <v>2.8999999999999998E-3</v>
      </c>
    </row>
    <row r="18" spans="1:5">
      <c r="A18" s="2">
        <v>2014</v>
      </c>
      <c r="B18" s="2">
        <v>8.4099999999999994E-2</v>
      </c>
      <c r="C18">
        <f t="shared" si="2"/>
        <v>8.5900000000000018E-2</v>
      </c>
      <c r="D18">
        <f t="shared" si="0"/>
        <v>-1.8000000000000238E-3</v>
      </c>
      <c r="E18">
        <f t="shared" si="1"/>
        <v>1.8000000000000238E-3</v>
      </c>
    </row>
    <row r="19" spans="1:5">
      <c r="A19" s="2">
        <v>2015</v>
      </c>
      <c r="B19" s="2">
        <v>8.3699999999999997E-2</v>
      </c>
      <c r="C19">
        <f t="shared" si="2"/>
        <v>8.4633333333333338E-2</v>
      </c>
      <c r="D19">
        <f t="shared" si="0"/>
        <v>-9.3333333333334156E-4</v>
      </c>
      <c r="E19">
        <f t="shared" si="1"/>
        <v>9.3333333333334156E-4</v>
      </c>
    </row>
    <row r="20" spans="1:5">
      <c r="A20" s="2">
        <v>2016</v>
      </c>
      <c r="B20" s="2">
        <v>8.0299999999999996E-2</v>
      </c>
      <c r="C20">
        <f t="shared" si="2"/>
        <v>8.4066666666666665E-2</v>
      </c>
      <c r="D20">
        <f t="shared" si="0"/>
        <v>-3.7666666666666682E-3</v>
      </c>
      <c r="E20">
        <f t="shared" si="1"/>
        <v>3.7666666666666682E-3</v>
      </c>
    </row>
    <row r="21" spans="1:5">
      <c r="A21" s="2">
        <v>2017</v>
      </c>
      <c r="B21" s="1">
        <v>7.2400000000000006E-2</v>
      </c>
      <c r="C21">
        <f t="shared" si="2"/>
        <v>8.2699999999999996E-2</v>
      </c>
      <c r="D21">
        <f t="shared" si="0"/>
        <v>-1.029999999999999E-2</v>
      </c>
      <c r="E21">
        <f t="shared" si="1"/>
        <v>1.029999999999999E-2</v>
      </c>
    </row>
    <row r="22" spans="1:5">
      <c r="A22" s="2">
        <v>2018</v>
      </c>
      <c r="C22">
        <f>AVERAGE(C19:C21)</f>
        <v>8.3799999999999999E-2</v>
      </c>
    </row>
    <row r="23" spans="1:5">
      <c r="A23" s="2">
        <v>2019</v>
      </c>
      <c r="B23" s="2"/>
      <c r="C23">
        <f t="shared" ref="C23:C24" si="3">AVERAGE(C20:C22)</f>
        <v>8.352222222222222E-2</v>
      </c>
    </row>
    <row r="24" spans="1:5">
      <c r="A24" s="2">
        <v>2020</v>
      </c>
      <c r="B24" s="2"/>
      <c r="C24">
        <f t="shared" si="3"/>
        <v>8.3340740740740729E-2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ADFA-33D6-4CD3-8BD1-B4F5C61579E0}">
  <dimension ref="A1:H21"/>
  <sheetViews>
    <sheetView zoomScale="87" workbookViewId="0">
      <selection activeCell="H12" sqref="H12"/>
    </sheetView>
  </sheetViews>
  <sheetFormatPr defaultRowHeight="14.5"/>
  <sheetData>
    <row r="1" spans="1:8" ht="29">
      <c r="A1" s="2" t="s">
        <v>0</v>
      </c>
      <c r="B1" s="2" t="s">
        <v>1</v>
      </c>
      <c r="C1" t="s">
        <v>6</v>
      </c>
      <c r="D1" t="s">
        <v>7</v>
      </c>
      <c r="E1" s="3" t="s">
        <v>9</v>
      </c>
    </row>
    <row r="2" spans="1:8">
      <c r="A2" s="1">
        <v>1998</v>
      </c>
      <c r="B2" s="1">
        <v>0.4667</v>
      </c>
      <c r="G2" t="s">
        <v>10</v>
      </c>
      <c r="H2">
        <f>SUM(E5:E21)/COUNT(E5:E21)</f>
        <v>2.2139672549019609E-3</v>
      </c>
    </row>
    <row r="3" spans="1:8">
      <c r="A3" s="1">
        <v>1999</v>
      </c>
      <c r="B3" s="1">
        <v>0.40610000000000002</v>
      </c>
      <c r="G3" t="s">
        <v>11</v>
      </c>
      <c r="H3">
        <f>SQRT(H2)</f>
        <v>4.7052813464254835E-2</v>
      </c>
    </row>
    <row r="4" spans="1:8">
      <c r="A4" s="1">
        <v>2000</v>
      </c>
      <c r="B4" s="1">
        <v>0.32469999999999999</v>
      </c>
    </row>
    <row r="5" spans="1:8">
      <c r="A5" s="1">
        <v>2001</v>
      </c>
      <c r="B5" s="1">
        <v>0.29859999999999998</v>
      </c>
      <c r="C5">
        <f>AVERAGE(B2:B4)</f>
        <v>0.39916666666666667</v>
      </c>
      <c r="D5">
        <f t="shared" ref="D5:D21" si="0">B5-C5</f>
        <v>-0.10056666666666669</v>
      </c>
      <c r="E5">
        <f t="shared" ref="E5:E21" si="1">POWER(D5,2)</f>
        <v>1.011365444444445E-2</v>
      </c>
    </row>
    <row r="6" spans="1:8">
      <c r="A6" s="2">
        <v>2002</v>
      </c>
      <c r="B6" s="2">
        <v>0.2666</v>
      </c>
      <c r="C6">
        <f>AVERAGE(B3:B5)</f>
        <v>0.34313333333333329</v>
      </c>
      <c r="D6">
        <f t="shared" si="0"/>
        <v>-7.6533333333333287E-2</v>
      </c>
      <c r="E6">
        <f t="shared" si="1"/>
        <v>5.857351111111104E-3</v>
      </c>
    </row>
    <row r="7" spans="1:8">
      <c r="A7" s="2">
        <v>2003</v>
      </c>
      <c r="B7" s="2">
        <v>0.21060000000000001</v>
      </c>
      <c r="C7">
        <f t="shared" ref="C7:C21" si="2">AVERAGE(B4:B6)</f>
        <v>0.2966333333333333</v>
      </c>
      <c r="D7">
        <f t="shared" si="0"/>
        <v>-8.6033333333333295E-2</v>
      </c>
      <c r="E7">
        <f t="shared" si="1"/>
        <v>7.4017344444444379E-3</v>
      </c>
    </row>
    <row r="8" spans="1:8">
      <c r="A8" s="2">
        <v>2004</v>
      </c>
      <c r="B8" s="2">
        <v>0.19239999999999999</v>
      </c>
      <c r="C8">
        <f t="shared" si="2"/>
        <v>0.2586</v>
      </c>
      <c r="D8">
        <f t="shared" si="0"/>
        <v>-6.6200000000000009E-2</v>
      </c>
      <c r="E8">
        <f t="shared" si="1"/>
        <v>4.3824400000000013E-3</v>
      </c>
    </row>
    <row r="9" spans="1:8">
      <c r="A9" s="2">
        <v>2005</v>
      </c>
      <c r="B9" s="2">
        <v>0.16639999999999999</v>
      </c>
      <c r="C9">
        <f t="shared" si="2"/>
        <v>0.22319999999999998</v>
      </c>
      <c r="D9">
        <f t="shared" si="0"/>
        <v>-5.6799999999999989E-2</v>
      </c>
      <c r="E9">
        <f t="shared" si="1"/>
        <v>3.2262399999999987E-3</v>
      </c>
    </row>
    <row r="10" spans="1:8">
      <c r="A10" s="2">
        <v>2006</v>
      </c>
      <c r="B10" s="2">
        <v>0.16200000000000001</v>
      </c>
      <c r="C10">
        <f t="shared" si="2"/>
        <v>0.1898</v>
      </c>
      <c r="D10">
        <f t="shared" si="0"/>
        <v>-2.7799999999999991E-2</v>
      </c>
      <c r="E10">
        <f t="shared" si="1"/>
        <v>7.7283999999999957E-4</v>
      </c>
    </row>
    <row r="11" spans="1:8">
      <c r="A11" s="2">
        <v>2007</v>
      </c>
      <c r="B11" s="2">
        <v>0.13439999999999999</v>
      </c>
      <c r="C11">
        <f t="shared" si="2"/>
        <v>0.1736</v>
      </c>
      <c r="D11">
        <f t="shared" si="0"/>
        <v>-3.9200000000000013E-2</v>
      </c>
      <c r="E11">
        <f t="shared" si="1"/>
        <v>1.536640000000001E-3</v>
      </c>
    </row>
    <row r="12" spans="1:8">
      <c r="A12" s="2">
        <v>2008</v>
      </c>
      <c r="B12" s="2">
        <v>0.1091</v>
      </c>
      <c r="C12">
        <f t="shared" si="2"/>
        <v>0.15426666666666666</v>
      </c>
      <c r="D12">
        <f t="shared" si="0"/>
        <v>-4.5166666666666661E-2</v>
      </c>
      <c r="E12">
        <f t="shared" si="1"/>
        <v>2.0400277777777773E-3</v>
      </c>
    </row>
    <row r="13" spans="1:8">
      <c r="A13" s="2">
        <v>2009</v>
      </c>
      <c r="B13" s="2">
        <v>9.7900000000000001E-2</v>
      </c>
      <c r="C13">
        <f t="shared" si="2"/>
        <v>0.13516666666666666</v>
      </c>
      <c r="D13">
        <f t="shared" si="0"/>
        <v>-3.7266666666666656E-2</v>
      </c>
      <c r="E13">
        <f t="shared" si="1"/>
        <v>1.3888044444444437E-3</v>
      </c>
    </row>
    <row r="14" spans="1:8">
      <c r="A14" s="2">
        <v>2010</v>
      </c>
      <c r="B14" s="2">
        <v>8.8599999999999998E-2</v>
      </c>
      <c r="C14">
        <f t="shared" si="2"/>
        <v>0.1138</v>
      </c>
      <c r="D14">
        <f t="shared" si="0"/>
        <v>-2.52E-2</v>
      </c>
      <c r="E14">
        <f t="shared" si="1"/>
        <v>6.3504000000000002E-4</v>
      </c>
    </row>
    <row r="15" spans="1:8">
      <c r="A15" s="2">
        <v>2011</v>
      </c>
      <c r="B15" s="2">
        <v>8.7900000000000006E-2</v>
      </c>
      <c r="C15">
        <f t="shared" si="2"/>
        <v>9.8533333333333348E-2</v>
      </c>
      <c r="D15">
        <f t="shared" si="0"/>
        <v>-1.0633333333333342E-2</v>
      </c>
      <c r="E15">
        <f t="shared" si="1"/>
        <v>1.1306777777777795E-4</v>
      </c>
    </row>
    <row r="16" spans="1:8">
      <c r="A16" s="2">
        <v>2012</v>
      </c>
      <c r="B16" s="2">
        <v>8.5400000000000004E-2</v>
      </c>
      <c r="C16">
        <f t="shared" si="2"/>
        <v>9.1466666666666654E-2</v>
      </c>
      <c r="D16">
        <f t="shared" si="0"/>
        <v>-6.0666666666666508E-3</v>
      </c>
      <c r="E16">
        <f t="shared" si="1"/>
        <v>3.6804444444444249E-5</v>
      </c>
    </row>
    <row r="17" spans="1:5">
      <c r="A17" s="2">
        <v>2013</v>
      </c>
      <c r="B17" s="2">
        <v>8.4400000000000003E-2</v>
      </c>
      <c r="C17">
        <f t="shared" si="2"/>
        <v>8.7300000000000003E-2</v>
      </c>
      <c r="D17">
        <f t="shared" si="0"/>
        <v>-2.8999999999999998E-3</v>
      </c>
      <c r="E17">
        <f t="shared" si="1"/>
        <v>8.4099999999999991E-6</v>
      </c>
    </row>
    <row r="18" spans="1:5">
      <c r="A18" s="2">
        <v>2014</v>
      </c>
      <c r="B18" s="2">
        <v>8.4099999999999994E-2</v>
      </c>
      <c r="C18">
        <f t="shared" si="2"/>
        <v>8.5900000000000018E-2</v>
      </c>
      <c r="D18">
        <f t="shared" si="0"/>
        <v>-1.8000000000000238E-3</v>
      </c>
      <c r="E18">
        <f t="shared" si="1"/>
        <v>3.2400000000000859E-6</v>
      </c>
    </row>
    <row r="19" spans="1:5">
      <c r="A19" s="2">
        <v>2015</v>
      </c>
      <c r="B19" s="2">
        <v>8.3699999999999997E-2</v>
      </c>
      <c r="C19">
        <f t="shared" si="2"/>
        <v>8.4633333333333338E-2</v>
      </c>
      <c r="D19">
        <f t="shared" si="0"/>
        <v>-9.3333333333334156E-4</v>
      </c>
      <c r="E19">
        <f t="shared" si="1"/>
        <v>8.7111111111112646E-7</v>
      </c>
    </row>
    <row r="20" spans="1:5">
      <c r="A20" s="2">
        <v>2016</v>
      </c>
      <c r="B20" s="2">
        <v>8.0299999999999996E-2</v>
      </c>
      <c r="C20">
        <f t="shared" si="2"/>
        <v>8.4066666666666665E-2</v>
      </c>
      <c r="D20">
        <f t="shared" si="0"/>
        <v>-3.7666666666666682E-3</v>
      </c>
      <c r="E20">
        <f t="shared" si="1"/>
        <v>1.4187777777777789E-5</v>
      </c>
    </row>
    <row r="21" spans="1:5">
      <c r="A21" s="2">
        <v>2017</v>
      </c>
      <c r="B21" s="1">
        <v>7.2400000000000006E-2</v>
      </c>
      <c r="C21">
        <f t="shared" si="2"/>
        <v>8.2699999999999996E-2</v>
      </c>
      <c r="D21">
        <f t="shared" si="0"/>
        <v>-1.029999999999999E-2</v>
      </c>
      <c r="E21">
        <f t="shared" si="1"/>
        <v>1.0608999999999979E-4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528F-FD70-4E68-84BB-9C154C8CDD33}">
  <dimension ref="A1:H24"/>
  <sheetViews>
    <sheetView workbookViewId="0">
      <selection activeCell="G23" sqref="G23"/>
    </sheetView>
  </sheetViews>
  <sheetFormatPr defaultRowHeight="14.5"/>
  <sheetData>
    <row r="1" spans="1:8">
      <c r="A1" s="2" t="s">
        <v>0</v>
      </c>
      <c r="B1" s="2" t="s">
        <v>1</v>
      </c>
      <c r="C1" t="s">
        <v>6</v>
      </c>
      <c r="D1" t="s">
        <v>7</v>
      </c>
      <c r="E1" t="s">
        <v>8</v>
      </c>
    </row>
    <row r="2" spans="1:8">
      <c r="A2" s="1">
        <v>1998</v>
      </c>
      <c r="B2" s="1">
        <v>0.4667</v>
      </c>
    </row>
    <row r="3" spans="1:8">
      <c r="A3" s="1">
        <v>1999</v>
      </c>
      <c r="B3" s="1">
        <v>0.40610000000000002</v>
      </c>
    </row>
    <row r="4" spans="1:8">
      <c r="A4" s="1">
        <v>2000</v>
      </c>
      <c r="B4" s="1">
        <v>0.32469999999999999</v>
      </c>
      <c r="G4" t="s">
        <v>12</v>
      </c>
      <c r="H4" s="4">
        <f>SUM(_xlfn.ANCHORARRAY(E5))/COUNT(_xlfn.ANCHORARRAY(E5))</f>
        <v>0.21813221993421031</v>
      </c>
    </row>
    <row r="5" spans="1:8">
      <c r="A5" s="1">
        <v>2001</v>
      </c>
      <c r="B5" s="1">
        <v>0.29859999999999998</v>
      </c>
      <c r="C5">
        <f>AVERAGE(B2:B4)</f>
        <v>0.39916666666666667</v>
      </c>
      <c r="D5">
        <f>(B5-C5)/B5</f>
        <v>-0.33679392721589652</v>
      </c>
      <c r="E5" cm="1">
        <f t="array" ref="E5:E21">ABS(D5:D21)</f>
        <v>0.33679392721589652</v>
      </c>
    </row>
    <row r="6" spans="1:8">
      <c r="A6" s="2">
        <v>2002</v>
      </c>
      <c r="B6" s="2">
        <v>0.2666</v>
      </c>
      <c r="C6">
        <f>AVERAGE(B3:B5)</f>
        <v>0.34313333333333329</v>
      </c>
      <c r="D6">
        <f t="shared" ref="D6:D22" si="0">(B6-C6)/B6</f>
        <v>-0.2870717679419853</v>
      </c>
      <c r="E6">
        <v>0.2870717679419853</v>
      </c>
    </row>
    <row r="7" spans="1:8">
      <c r="A7" s="2">
        <v>2003</v>
      </c>
      <c r="B7" s="2">
        <v>0.21060000000000001</v>
      </c>
      <c r="C7">
        <f t="shared" ref="C7:C23" si="1">AVERAGE(B4:B6)</f>
        <v>0.2966333333333333</v>
      </c>
      <c r="D7">
        <f t="shared" si="0"/>
        <v>-0.40851535295979718</v>
      </c>
      <c r="E7">
        <v>0.40851535295979718</v>
      </c>
    </row>
    <row r="8" spans="1:8">
      <c r="A8" s="2">
        <v>2004</v>
      </c>
      <c r="B8" s="2">
        <v>0.19239999999999999</v>
      </c>
      <c r="C8">
        <f t="shared" si="1"/>
        <v>0.2586</v>
      </c>
      <c r="D8">
        <f t="shared" si="0"/>
        <v>-0.34407484407484412</v>
      </c>
      <c r="E8">
        <v>0.34407484407484412</v>
      </c>
    </row>
    <row r="9" spans="1:8">
      <c r="A9" s="2">
        <v>2005</v>
      </c>
      <c r="B9" s="2">
        <v>0.16639999999999999</v>
      </c>
      <c r="C9">
        <f t="shared" si="1"/>
        <v>0.22319999999999998</v>
      </c>
      <c r="D9">
        <f t="shared" si="0"/>
        <v>-0.3413461538461538</v>
      </c>
      <c r="E9">
        <v>0.3413461538461538</v>
      </c>
    </row>
    <row r="10" spans="1:8">
      <c r="A10" s="2">
        <v>2006</v>
      </c>
      <c r="B10" s="2">
        <v>0.16200000000000001</v>
      </c>
      <c r="C10">
        <f t="shared" si="1"/>
        <v>0.1898</v>
      </c>
      <c r="D10">
        <f t="shared" si="0"/>
        <v>-0.17160493827160489</v>
      </c>
      <c r="E10">
        <v>0.17160493827160489</v>
      </c>
    </row>
    <row r="11" spans="1:8">
      <c r="A11" s="2">
        <v>2007</v>
      </c>
      <c r="B11" s="2">
        <v>0.13439999999999999</v>
      </c>
      <c r="C11">
        <f t="shared" si="1"/>
        <v>0.1736</v>
      </c>
      <c r="D11">
        <f t="shared" si="0"/>
        <v>-0.2916666666666668</v>
      </c>
      <c r="E11">
        <v>0.2916666666666668</v>
      </c>
    </row>
    <row r="12" spans="1:8">
      <c r="A12" s="2">
        <v>2008</v>
      </c>
      <c r="B12" s="2">
        <v>0.1091</v>
      </c>
      <c r="C12">
        <f t="shared" si="1"/>
        <v>0.15426666666666666</v>
      </c>
      <c r="D12">
        <f t="shared" si="0"/>
        <v>-0.41399327833791622</v>
      </c>
      <c r="E12">
        <v>0.41399327833791622</v>
      </c>
    </row>
    <row r="13" spans="1:8">
      <c r="A13" s="2">
        <v>2009</v>
      </c>
      <c r="B13" s="2">
        <v>9.7900000000000001E-2</v>
      </c>
      <c r="C13">
        <f t="shared" si="1"/>
        <v>0.13516666666666666</v>
      </c>
      <c r="D13">
        <f t="shared" si="0"/>
        <v>-0.38066053796390864</v>
      </c>
      <c r="E13">
        <v>0.38066053796390864</v>
      </c>
    </row>
    <row r="14" spans="1:8">
      <c r="A14" s="2">
        <v>2010</v>
      </c>
      <c r="B14" s="2">
        <v>8.8599999999999998E-2</v>
      </c>
      <c r="C14">
        <f t="shared" si="1"/>
        <v>0.1138</v>
      </c>
      <c r="D14">
        <f t="shared" si="0"/>
        <v>-0.28442437923250563</v>
      </c>
      <c r="E14">
        <v>0.28442437923250563</v>
      </c>
    </row>
    <row r="15" spans="1:8">
      <c r="A15" s="2">
        <v>2011</v>
      </c>
      <c r="B15" s="2">
        <v>8.7900000000000006E-2</v>
      </c>
      <c r="C15">
        <f t="shared" si="1"/>
        <v>9.8533333333333348E-2</v>
      </c>
      <c r="D15">
        <f t="shared" si="0"/>
        <v>-0.12097080015168761</v>
      </c>
      <c r="E15">
        <v>0.12097080015168761</v>
      </c>
    </row>
    <row r="16" spans="1:8">
      <c r="A16" s="2">
        <v>2012</v>
      </c>
      <c r="B16" s="2">
        <v>8.5400000000000004E-2</v>
      </c>
      <c r="C16">
        <f t="shared" si="1"/>
        <v>9.1466666666666654E-2</v>
      </c>
      <c r="D16">
        <f t="shared" si="0"/>
        <v>-7.1038251366120034E-2</v>
      </c>
      <c r="E16">
        <v>7.1038251366120034E-2</v>
      </c>
    </row>
    <row r="17" spans="1:5">
      <c r="A17" s="2">
        <v>2013</v>
      </c>
      <c r="B17" s="2">
        <v>8.4400000000000003E-2</v>
      </c>
      <c r="C17">
        <f t="shared" si="1"/>
        <v>8.7300000000000003E-2</v>
      </c>
      <c r="D17">
        <f t="shared" si="0"/>
        <v>-3.436018957345971E-2</v>
      </c>
      <c r="E17">
        <v>3.436018957345971E-2</v>
      </c>
    </row>
    <row r="18" spans="1:5">
      <c r="A18" s="2">
        <v>2014</v>
      </c>
      <c r="B18" s="2">
        <v>8.4099999999999994E-2</v>
      </c>
      <c r="C18">
        <f t="shared" si="1"/>
        <v>8.5900000000000018E-2</v>
      </c>
      <c r="D18">
        <f t="shared" si="0"/>
        <v>-2.1403091557669725E-2</v>
      </c>
      <c r="E18">
        <v>2.1403091557669725E-2</v>
      </c>
    </row>
    <row r="19" spans="1:5">
      <c r="A19" s="2">
        <v>2015</v>
      </c>
      <c r="B19" s="2">
        <v>8.3699999999999997E-2</v>
      </c>
      <c r="C19">
        <f t="shared" si="1"/>
        <v>8.4633333333333338E-2</v>
      </c>
      <c r="D19">
        <f t="shared" si="0"/>
        <v>-1.1150935882118776E-2</v>
      </c>
      <c r="E19">
        <v>1.1150935882118776E-2</v>
      </c>
    </row>
    <row r="20" spans="1:5">
      <c r="A20" s="2">
        <v>2016</v>
      </c>
      <c r="B20" s="2">
        <v>8.0299999999999996E-2</v>
      </c>
      <c r="C20">
        <f t="shared" si="1"/>
        <v>8.4066666666666665E-2</v>
      </c>
      <c r="D20">
        <f t="shared" si="0"/>
        <v>-4.6907430469074328E-2</v>
      </c>
      <c r="E20">
        <v>4.6907430469074328E-2</v>
      </c>
    </row>
    <row r="21" spans="1:5">
      <c r="A21" s="2">
        <v>2017</v>
      </c>
      <c r="B21" s="1">
        <v>7.2400000000000006E-2</v>
      </c>
      <c r="C21">
        <f t="shared" si="1"/>
        <v>8.2699999999999996E-2</v>
      </c>
      <c r="D21">
        <f t="shared" si="0"/>
        <v>-0.1422651933701656</v>
      </c>
      <c r="E21">
        <v>0.1422651933701656</v>
      </c>
    </row>
    <row r="22" spans="1:5">
      <c r="A22" s="2">
        <v>2018</v>
      </c>
      <c r="B22" s="2">
        <f>C22</f>
        <v>7.8799999999999995E-2</v>
      </c>
      <c r="C22">
        <f>AVERAGE(B19:B21)</f>
        <v>7.8799999999999995E-2</v>
      </c>
      <c r="D22">
        <f t="shared" si="0"/>
        <v>0</v>
      </c>
    </row>
    <row r="23" spans="1:5">
      <c r="A23" s="2">
        <v>2019</v>
      </c>
      <c r="B23">
        <f>C23</f>
        <v>7.7166666666666661E-2</v>
      </c>
      <c r="C23">
        <f t="shared" si="1"/>
        <v>7.7166666666666661E-2</v>
      </c>
    </row>
    <row r="24" spans="1:5">
      <c r="A24" s="2">
        <v>2020</v>
      </c>
      <c r="B24">
        <f>C24</f>
        <v>7.6122222222222216E-2</v>
      </c>
      <c r="C24">
        <f>AVERAGE(B21:B23)</f>
        <v>7.6122222222222216E-2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5C34-D1E6-4299-8B59-625ACD0C396D}">
  <dimension ref="A1:H24"/>
  <sheetViews>
    <sheetView workbookViewId="0">
      <selection sqref="A1:B24"/>
    </sheetView>
  </sheetViews>
  <sheetFormatPr defaultRowHeight="14.5"/>
  <sheetData>
    <row r="1" spans="1:8" ht="29">
      <c r="A1" s="2" t="s">
        <v>0</v>
      </c>
      <c r="B1" s="2" t="s">
        <v>1</v>
      </c>
      <c r="C1" t="s">
        <v>2</v>
      </c>
      <c r="D1" t="s">
        <v>7</v>
      </c>
      <c r="E1" s="3" t="s">
        <v>9</v>
      </c>
    </row>
    <row r="2" spans="1:8">
      <c r="A2" s="1">
        <v>1998</v>
      </c>
      <c r="B2" s="1">
        <v>0.4667</v>
      </c>
    </row>
    <row r="3" spans="1:8">
      <c r="A3" s="1">
        <v>1999</v>
      </c>
      <c r="B3" s="1">
        <v>0.40610000000000002</v>
      </c>
    </row>
    <row r="4" spans="1:8">
      <c r="A4" s="1">
        <v>2000</v>
      </c>
      <c r="B4" s="1">
        <v>0.32469999999999999</v>
      </c>
    </row>
    <row r="5" spans="1:8">
      <c r="A5" s="1">
        <v>2001</v>
      </c>
      <c r="B5" s="1">
        <v>0.29859999999999998</v>
      </c>
      <c r="G5" t="s">
        <v>10</v>
      </c>
      <c r="H5">
        <f>SUM(E6:E21)/COUNT(E6:E21)</f>
        <v>3.0374725781249991E-3</v>
      </c>
    </row>
    <row r="6" spans="1:8">
      <c r="A6" s="2">
        <v>2002</v>
      </c>
      <c r="B6" s="2">
        <v>0.2666</v>
      </c>
      <c r="C6">
        <f t="shared" ref="C6:C24" si="0">AVERAGE(B2:B5)</f>
        <v>0.374025</v>
      </c>
      <c r="D6">
        <f t="shared" ref="D6:D24" si="1">B6-C6</f>
        <v>-0.10742499999999999</v>
      </c>
      <c r="E6">
        <f>POWER(D6,2)</f>
        <v>1.1540130624999999E-2</v>
      </c>
    </row>
    <row r="7" spans="1:8">
      <c r="A7" s="2">
        <v>2003</v>
      </c>
      <c r="B7" s="2">
        <v>0.21060000000000001</v>
      </c>
      <c r="C7">
        <f t="shared" si="0"/>
        <v>0.32399999999999995</v>
      </c>
      <c r="D7">
        <f t="shared" si="1"/>
        <v>-0.11339999999999995</v>
      </c>
      <c r="E7">
        <f t="shared" ref="E7:E24" si="2">POWER(D7,2)</f>
        <v>1.2859559999999987E-2</v>
      </c>
    </row>
    <row r="8" spans="1:8">
      <c r="A8" s="2">
        <v>2004</v>
      </c>
      <c r="B8" s="2">
        <v>0.19239999999999999</v>
      </c>
      <c r="C8">
        <f t="shared" si="0"/>
        <v>0.27512499999999995</v>
      </c>
      <c r="D8">
        <f t="shared" si="1"/>
        <v>-8.2724999999999965E-2</v>
      </c>
      <c r="E8">
        <f t="shared" si="2"/>
        <v>6.8434256249999947E-3</v>
      </c>
    </row>
    <row r="9" spans="1:8">
      <c r="A9" s="2">
        <v>2005</v>
      </c>
      <c r="B9" s="2">
        <v>0.16639999999999999</v>
      </c>
      <c r="C9">
        <f t="shared" si="0"/>
        <v>0.24204999999999999</v>
      </c>
      <c r="D9">
        <f t="shared" si="1"/>
        <v>-7.5649999999999995E-2</v>
      </c>
      <c r="E9">
        <f t="shared" si="2"/>
        <v>5.7229224999999989E-3</v>
      </c>
    </row>
    <row r="10" spans="1:8">
      <c r="A10" s="2">
        <v>2006</v>
      </c>
      <c r="B10" s="2">
        <v>0.16200000000000001</v>
      </c>
      <c r="C10">
        <f t="shared" si="0"/>
        <v>0.20899999999999999</v>
      </c>
      <c r="D10">
        <f t="shared" si="1"/>
        <v>-4.6999999999999986E-2</v>
      </c>
      <c r="E10">
        <f t="shared" si="2"/>
        <v>2.2089999999999987E-3</v>
      </c>
    </row>
    <row r="11" spans="1:8">
      <c r="A11" s="2">
        <v>2007</v>
      </c>
      <c r="B11" s="2">
        <v>0.13439999999999999</v>
      </c>
      <c r="C11">
        <f t="shared" si="0"/>
        <v>0.18285000000000001</v>
      </c>
      <c r="D11">
        <f t="shared" si="1"/>
        <v>-4.8450000000000021E-2</v>
      </c>
      <c r="E11">
        <f t="shared" si="2"/>
        <v>2.3474025000000021E-3</v>
      </c>
    </row>
    <row r="12" spans="1:8">
      <c r="A12" s="2">
        <v>2008</v>
      </c>
      <c r="B12" s="2">
        <v>0.1091</v>
      </c>
      <c r="C12">
        <f t="shared" si="0"/>
        <v>0.1638</v>
      </c>
      <c r="D12">
        <f t="shared" si="1"/>
        <v>-5.4699999999999999E-2</v>
      </c>
      <c r="E12">
        <f t="shared" si="2"/>
        <v>2.9920899999999998E-3</v>
      </c>
    </row>
    <row r="13" spans="1:8">
      <c r="A13" s="2">
        <v>2009</v>
      </c>
      <c r="B13" s="2">
        <v>9.7900000000000001E-2</v>
      </c>
      <c r="C13">
        <f t="shared" si="0"/>
        <v>0.14297499999999999</v>
      </c>
      <c r="D13">
        <f t="shared" si="1"/>
        <v>-4.507499999999999E-2</v>
      </c>
      <c r="E13">
        <f t="shared" si="2"/>
        <v>2.0317556249999989E-3</v>
      </c>
    </row>
    <row r="14" spans="1:8">
      <c r="A14" s="2">
        <v>2010</v>
      </c>
      <c r="B14" s="2">
        <v>8.8599999999999998E-2</v>
      </c>
      <c r="C14">
        <f t="shared" si="0"/>
        <v>0.12584999999999999</v>
      </c>
      <c r="D14">
        <f t="shared" si="1"/>
        <v>-3.7249999999999991E-2</v>
      </c>
      <c r="E14">
        <f t="shared" si="2"/>
        <v>1.3875624999999993E-3</v>
      </c>
    </row>
    <row r="15" spans="1:8">
      <c r="A15" s="2">
        <v>2011</v>
      </c>
      <c r="B15" s="2">
        <v>8.7900000000000006E-2</v>
      </c>
      <c r="C15">
        <f t="shared" si="0"/>
        <v>0.1075</v>
      </c>
      <c r="D15">
        <f t="shared" si="1"/>
        <v>-1.9599999999999992E-2</v>
      </c>
      <c r="E15">
        <f t="shared" si="2"/>
        <v>3.8415999999999971E-4</v>
      </c>
    </row>
    <row r="16" spans="1:8">
      <c r="A16" s="2">
        <v>2012</v>
      </c>
      <c r="B16" s="2">
        <v>8.5400000000000004E-2</v>
      </c>
      <c r="C16">
        <f t="shared" si="0"/>
        <v>9.5875000000000016E-2</v>
      </c>
      <c r="D16">
        <f t="shared" si="1"/>
        <v>-1.0475000000000012E-2</v>
      </c>
      <c r="E16">
        <f t="shared" si="2"/>
        <v>1.0972562500000025E-4</v>
      </c>
    </row>
    <row r="17" spans="1:5">
      <c r="A17" s="2">
        <v>2013</v>
      </c>
      <c r="B17" s="2">
        <v>8.4400000000000003E-2</v>
      </c>
      <c r="C17">
        <f t="shared" si="0"/>
        <v>8.9950000000000002E-2</v>
      </c>
      <c r="D17">
        <f t="shared" si="1"/>
        <v>-5.5499999999999994E-3</v>
      </c>
      <c r="E17">
        <f t="shared" si="2"/>
        <v>3.0802499999999995E-5</v>
      </c>
    </row>
    <row r="18" spans="1:5">
      <c r="A18" s="2">
        <v>2014</v>
      </c>
      <c r="B18" s="2">
        <v>8.4099999999999994E-2</v>
      </c>
      <c r="C18">
        <f t="shared" si="0"/>
        <v>8.6575000000000013E-2</v>
      </c>
      <c r="D18">
        <f t="shared" si="1"/>
        <v>-2.4750000000000189E-3</v>
      </c>
      <c r="E18">
        <f t="shared" si="2"/>
        <v>6.1256250000000935E-6</v>
      </c>
    </row>
    <row r="19" spans="1:5">
      <c r="A19" s="2">
        <v>2015</v>
      </c>
      <c r="B19" s="2">
        <v>8.3699999999999997E-2</v>
      </c>
      <c r="C19">
        <f t="shared" si="0"/>
        <v>8.5450000000000012E-2</v>
      </c>
      <c r="D19">
        <f t="shared" si="1"/>
        <v>-1.7500000000000154E-3</v>
      </c>
      <c r="E19">
        <f t="shared" si="2"/>
        <v>3.0625000000000541E-6</v>
      </c>
    </row>
    <row r="20" spans="1:5">
      <c r="A20" s="2">
        <v>2016</v>
      </c>
      <c r="B20" s="2">
        <v>8.0299999999999996E-2</v>
      </c>
      <c r="C20">
        <f t="shared" si="0"/>
        <v>8.4400000000000003E-2</v>
      </c>
      <c r="D20">
        <f t="shared" si="1"/>
        <v>-4.1000000000000064E-3</v>
      </c>
      <c r="E20">
        <f t="shared" si="2"/>
        <v>1.6810000000000054E-5</v>
      </c>
    </row>
    <row r="21" spans="1:5">
      <c r="A21" s="2">
        <v>2017</v>
      </c>
      <c r="B21" s="1">
        <v>7.2400000000000006E-2</v>
      </c>
      <c r="C21">
        <f t="shared" si="0"/>
        <v>8.3124999999999991E-2</v>
      </c>
      <c r="D21">
        <f t="shared" si="1"/>
        <v>-1.0724999999999985E-2</v>
      </c>
      <c r="E21">
        <f t="shared" si="2"/>
        <v>1.1502562499999968E-4</v>
      </c>
    </row>
    <row r="22" spans="1:5">
      <c r="A22" s="1">
        <v>2018</v>
      </c>
      <c r="B22">
        <f>C22</f>
        <v>8.0125000000000002E-2</v>
      </c>
      <c r="C22">
        <f t="shared" si="0"/>
        <v>8.0125000000000002E-2</v>
      </c>
      <c r="D22">
        <f t="shared" si="1"/>
        <v>0</v>
      </c>
      <c r="E22">
        <f t="shared" si="2"/>
        <v>0</v>
      </c>
    </row>
    <row r="23" spans="1:5">
      <c r="A23" s="1">
        <v>2019</v>
      </c>
      <c r="B23">
        <f>C23</f>
        <v>7.913125E-2</v>
      </c>
      <c r="C23">
        <f t="shared" si="0"/>
        <v>7.913125E-2</v>
      </c>
      <c r="D23">
        <f t="shared" si="1"/>
        <v>0</v>
      </c>
      <c r="E23">
        <f t="shared" si="2"/>
        <v>0</v>
      </c>
    </row>
    <row r="24" spans="1:5">
      <c r="A24" s="1">
        <v>2020</v>
      </c>
      <c r="B24">
        <f>C24</f>
        <v>7.7989062499999998E-2</v>
      </c>
      <c r="C24">
        <f t="shared" si="0"/>
        <v>7.7989062499999998E-2</v>
      </c>
      <c r="D24">
        <f t="shared" si="1"/>
        <v>0</v>
      </c>
      <c r="E24">
        <f t="shared" si="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61AB-7C21-46D8-A195-1FECD63CB5D9}">
  <dimension ref="A1:H24"/>
  <sheetViews>
    <sheetView workbookViewId="0">
      <selection activeCell="C3" sqref="C3"/>
    </sheetView>
  </sheetViews>
  <sheetFormatPr defaultRowHeight="14.5"/>
  <cols>
    <col min="5" max="5" width="11.81640625" bestFit="1" customWidth="1"/>
    <col min="8" max="8" width="11.81640625" bestFit="1" customWidth="1"/>
  </cols>
  <sheetData>
    <row r="1" spans="1:8">
      <c r="A1" s="2" t="s">
        <v>0</v>
      </c>
      <c r="B1" s="2" t="s">
        <v>1</v>
      </c>
      <c r="C1" t="s">
        <v>2</v>
      </c>
      <c r="D1" t="s">
        <v>7</v>
      </c>
      <c r="E1" s="3" t="s">
        <v>9</v>
      </c>
    </row>
    <row r="2" spans="1:8">
      <c r="A2" s="1">
        <v>1998</v>
      </c>
      <c r="B2" s="1">
        <v>0.4667</v>
      </c>
      <c r="G2" t="s">
        <v>10</v>
      </c>
      <c r="H2">
        <f>SUM(E3:E20)/COUNT(E3:E20)</f>
        <v>4.2672407407407338E-5</v>
      </c>
    </row>
    <row r="3" spans="1:8">
      <c r="A3" s="1">
        <v>1999</v>
      </c>
      <c r="B3" s="1">
        <v>0.40610000000000002</v>
      </c>
      <c r="C3">
        <f>AVERAGE(B2:B4)</f>
        <v>0.39916666666666667</v>
      </c>
      <c r="D3">
        <f>B3-C3</f>
        <v>6.9333333333333469E-3</v>
      </c>
      <c r="E3">
        <f>POWER(D3,2)</f>
        <v>4.80711111111113E-5</v>
      </c>
    </row>
    <row r="4" spans="1:8">
      <c r="A4" s="1">
        <v>2000</v>
      </c>
      <c r="B4" s="1">
        <v>0.32469999999999999</v>
      </c>
      <c r="C4">
        <f t="shared" ref="C4:C19" si="0">AVERAGE(B3:B5)</f>
        <v>0.34313333333333329</v>
      </c>
      <c r="D4">
        <f t="shared" ref="D4:D20" si="1">B4-C4</f>
        <v>-1.8433333333333302E-2</v>
      </c>
      <c r="E4">
        <f t="shared" ref="E4:E20" si="2">POWER(D4,2)</f>
        <v>3.3978777777777662E-4</v>
      </c>
    </row>
    <row r="5" spans="1:8">
      <c r="A5" s="1">
        <v>2001</v>
      </c>
      <c r="B5" s="1">
        <v>0.29859999999999998</v>
      </c>
      <c r="C5">
        <f t="shared" si="0"/>
        <v>0.2966333333333333</v>
      </c>
      <c r="D5">
        <f t="shared" si="1"/>
        <v>1.9666666666666721E-3</v>
      </c>
      <c r="E5">
        <f t="shared" si="2"/>
        <v>3.8677777777777988E-6</v>
      </c>
    </row>
    <row r="6" spans="1:8">
      <c r="A6" s="2">
        <v>2002</v>
      </c>
      <c r="B6" s="2">
        <v>0.2666</v>
      </c>
      <c r="C6">
        <f t="shared" si="0"/>
        <v>0.2586</v>
      </c>
      <c r="D6">
        <f t="shared" si="1"/>
        <v>8.0000000000000071E-3</v>
      </c>
      <c r="E6">
        <f t="shared" si="2"/>
        <v>6.4000000000000119E-5</v>
      </c>
    </row>
    <row r="7" spans="1:8">
      <c r="A7" s="2">
        <v>2003</v>
      </c>
      <c r="B7" s="2">
        <v>0.21060000000000001</v>
      </c>
      <c r="C7">
        <f t="shared" si="0"/>
        <v>0.22319999999999998</v>
      </c>
      <c r="D7">
        <f t="shared" si="1"/>
        <v>-1.2599999999999972E-2</v>
      </c>
      <c r="E7">
        <f t="shared" si="2"/>
        <v>1.587599999999993E-4</v>
      </c>
    </row>
    <row r="8" spans="1:8">
      <c r="A8" s="2">
        <v>2004</v>
      </c>
      <c r="B8" s="2">
        <v>0.19239999999999999</v>
      </c>
      <c r="C8">
        <f t="shared" si="0"/>
        <v>0.1898</v>
      </c>
      <c r="D8">
        <f t="shared" si="1"/>
        <v>2.5999999999999912E-3</v>
      </c>
      <c r="E8">
        <f t="shared" si="2"/>
        <v>6.7599999999999539E-6</v>
      </c>
    </row>
    <row r="9" spans="1:8">
      <c r="A9" s="2">
        <v>2005</v>
      </c>
      <c r="B9" s="2">
        <v>0.16639999999999999</v>
      </c>
      <c r="C9">
        <f t="shared" si="0"/>
        <v>0.1736</v>
      </c>
      <c r="D9">
        <f t="shared" si="1"/>
        <v>-7.2000000000000119E-3</v>
      </c>
      <c r="E9">
        <f t="shared" si="2"/>
        <v>5.1840000000000175E-5</v>
      </c>
    </row>
    <row r="10" spans="1:8">
      <c r="A10" s="2">
        <v>2006</v>
      </c>
      <c r="B10" s="2">
        <v>0.16200000000000001</v>
      </c>
      <c r="C10">
        <f t="shared" si="0"/>
        <v>0.15426666666666666</v>
      </c>
      <c r="D10">
        <f t="shared" si="1"/>
        <v>7.7333333333333421E-3</v>
      </c>
      <c r="E10">
        <f t="shared" si="2"/>
        <v>5.9804444444444577E-5</v>
      </c>
    </row>
    <row r="11" spans="1:8">
      <c r="A11" s="2">
        <v>2007</v>
      </c>
      <c r="B11" s="2">
        <v>0.13439999999999999</v>
      </c>
      <c r="C11">
        <f t="shared" si="0"/>
        <v>0.13516666666666666</v>
      </c>
      <c r="D11">
        <f t="shared" si="1"/>
        <v>-7.666666666666655E-4</v>
      </c>
      <c r="E11">
        <f t="shared" si="2"/>
        <v>5.8777777777777601E-7</v>
      </c>
    </row>
    <row r="12" spans="1:8">
      <c r="A12" s="2">
        <v>2008</v>
      </c>
      <c r="B12" s="2">
        <v>0.1091</v>
      </c>
      <c r="C12">
        <f t="shared" si="0"/>
        <v>0.1138</v>
      </c>
      <c r="D12">
        <f t="shared" si="1"/>
        <v>-4.6999999999999958E-3</v>
      </c>
      <c r="E12">
        <f t="shared" si="2"/>
        <v>2.208999999999996E-5</v>
      </c>
    </row>
    <row r="13" spans="1:8">
      <c r="A13" s="2">
        <v>2009</v>
      </c>
      <c r="B13" s="2">
        <v>9.7900000000000001E-2</v>
      </c>
      <c r="C13">
        <f t="shared" si="0"/>
        <v>9.8533333333333348E-2</v>
      </c>
      <c r="D13">
        <f t="shared" si="1"/>
        <v>-6.3333333333334685E-4</v>
      </c>
      <c r="E13">
        <f t="shared" si="2"/>
        <v>4.0111111111112821E-7</v>
      </c>
    </row>
    <row r="14" spans="1:8">
      <c r="A14" s="2">
        <v>2010</v>
      </c>
      <c r="B14" s="2">
        <v>8.8599999999999998E-2</v>
      </c>
      <c r="C14">
        <f t="shared" si="0"/>
        <v>9.1466666666666654E-2</v>
      </c>
      <c r="D14">
        <f t="shared" si="1"/>
        <v>-2.8666666666666563E-3</v>
      </c>
      <c r="E14">
        <f t="shared" si="2"/>
        <v>8.2177777777777174E-6</v>
      </c>
    </row>
    <row r="15" spans="1:8">
      <c r="A15" s="2">
        <v>2011</v>
      </c>
      <c r="B15" s="2">
        <v>8.7900000000000006E-2</v>
      </c>
      <c r="C15">
        <f t="shared" si="0"/>
        <v>8.7300000000000003E-2</v>
      </c>
      <c r="D15">
        <f t="shared" si="1"/>
        <v>6.0000000000000331E-4</v>
      </c>
      <c r="E15">
        <f t="shared" si="2"/>
        <v>3.6000000000000396E-7</v>
      </c>
    </row>
    <row r="16" spans="1:8">
      <c r="A16" s="2">
        <v>2012</v>
      </c>
      <c r="B16" s="2">
        <v>8.5400000000000004E-2</v>
      </c>
      <c r="C16">
        <f t="shared" si="0"/>
        <v>8.5900000000000018E-2</v>
      </c>
      <c r="D16">
        <f t="shared" si="1"/>
        <v>-5.0000000000001432E-4</v>
      </c>
      <c r="E16">
        <f t="shared" si="2"/>
        <v>2.5000000000001434E-7</v>
      </c>
    </row>
    <row r="17" spans="1:5">
      <c r="A17" s="2">
        <v>2013</v>
      </c>
      <c r="B17" s="2">
        <v>8.4400000000000003E-2</v>
      </c>
      <c r="C17">
        <f t="shared" si="0"/>
        <v>8.4633333333333338E-2</v>
      </c>
      <c r="D17">
        <f t="shared" si="1"/>
        <v>-2.3333333333333539E-4</v>
      </c>
      <c r="E17">
        <f t="shared" si="2"/>
        <v>5.4444444444445404E-8</v>
      </c>
    </row>
    <row r="18" spans="1:5">
      <c r="A18" s="2">
        <v>2014</v>
      </c>
      <c r="B18" s="2">
        <v>8.4099999999999994E-2</v>
      </c>
      <c r="C18">
        <f t="shared" si="0"/>
        <v>8.4066666666666665E-2</v>
      </c>
      <c r="D18">
        <f t="shared" si="1"/>
        <v>3.3333333333329662E-5</v>
      </c>
      <c r="E18">
        <f t="shared" si="2"/>
        <v>1.1111111111108664E-9</v>
      </c>
    </row>
    <row r="19" spans="1:5">
      <c r="A19" s="2">
        <v>2015</v>
      </c>
      <c r="B19" s="2">
        <v>8.3699999999999997E-2</v>
      </c>
      <c r="C19">
        <f t="shared" si="0"/>
        <v>8.2699999999999996E-2</v>
      </c>
      <c r="D19">
        <f t="shared" si="1"/>
        <v>1.0000000000000009E-3</v>
      </c>
      <c r="E19">
        <f t="shared" si="2"/>
        <v>1.0000000000000019E-6</v>
      </c>
    </row>
    <row r="20" spans="1:5">
      <c r="A20" s="2">
        <v>2016</v>
      </c>
      <c r="B20" s="2">
        <v>8.0299999999999996E-2</v>
      </c>
      <c r="C20">
        <f>AVERAGE(B19:B21)</f>
        <v>7.8799999999999995E-2</v>
      </c>
      <c r="D20">
        <f t="shared" si="1"/>
        <v>1.5000000000000013E-3</v>
      </c>
      <c r="E20">
        <f t="shared" si="2"/>
        <v>2.2500000000000039E-6</v>
      </c>
    </row>
    <row r="21" spans="1:5">
      <c r="A21" s="2">
        <v>2017</v>
      </c>
      <c r="B21" s="1">
        <v>7.2400000000000006E-2</v>
      </c>
    </row>
    <row r="22" spans="1:5">
      <c r="A22" s="1">
        <v>2018</v>
      </c>
      <c r="B22">
        <f>C22</f>
        <v>0</v>
      </c>
    </row>
    <row r="23" spans="1:5">
      <c r="A23" s="1">
        <v>2019</v>
      </c>
      <c r="B23">
        <f>C23</f>
        <v>0</v>
      </c>
    </row>
    <row r="24" spans="1:5">
      <c r="A24" s="1">
        <v>2020</v>
      </c>
      <c r="B24">
        <f>C24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4D67-4F3D-4BC8-A6C3-31449020E9E9}">
  <dimension ref="A1:H24"/>
  <sheetViews>
    <sheetView topLeftCell="A11" workbookViewId="0">
      <selection activeCell="P22" sqref="P22"/>
    </sheetView>
  </sheetViews>
  <sheetFormatPr defaultRowHeight="14.5"/>
  <cols>
    <col min="2" max="2" width="8.7265625" customWidth="1"/>
  </cols>
  <sheetData>
    <row r="1" spans="1:8" ht="29">
      <c r="A1" s="2" t="s">
        <v>0</v>
      </c>
      <c r="B1" s="2" t="s">
        <v>1</v>
      </c>
      <c r="C1" t="s">
        <v>2</v>
      </c>
      <c r="D1" s="3" t="s">
        <v>9</v>
      </c>
    </row>
    <row r="2" spans="1:8">
      <c r="A2" s="1">
        <v>1998</v>
      </c>
      <c r="B2" s="1">
        <v>0.4667</v>
      </c>
      <c r="G2" t="s">
        <v>13</v>
      </c>
    </row>
    <row r="3" spans="1:8">
      <c r="A3" s="1">
        <v>1999</v>
      </c>
      <c r="B3" s="1">
        <v>0.40610000000000002</v>
      </c>
      <c r="G3" t="s">
        <v>14</v>
      </c>
      <c r="H3">
        <v>0.6</v>
      </c>
    </row>
    <row r="4" spans="1:8">
      <c r="A4" s="1">
        <v>2000</v>
      </c>
      <c r="B4" s="1">
        <v>0.32469999999999999</v>
      </c>
      <c r="G4" t="s">
        <v>15</v>
      </c>
      <c r="H4">
        <v>0.3</v>
      </c>
    </row>
    <row r="5" spans="1:8">
      <c r="A5" s="1">
        <v>2001</v>
      </c>
      <c r="B5" s="1">
        <v>0.29859999999999998</v>
      </c>
      <c r="C5">
        <f>($H$3*B4+$H$4*B3+$H$5*B2)/COUNT(B2:B4)</f>
        <v>0.12110666666666665</v>
      </c>
      <c r="D5">
        <f>POWER(B5-C5,2)</f>
        <v>3.1503883377777778E-2</v>
      </c>
      <c r="G5" t="s">
        <v>16</v>
      </c>
      <c r="H5">
        <v>0.1</v>
      </c>
    </row>
    <row r="6" spans="1:8">
      <c r="A6" s="2">
        <v>2002</v>
      </c>
      <c r="B6" s="2">
        <v>0.2666</v>
      </c>
      <c r="C6">
        <f>($H$3*B5+$H$4*B4+$H$5*B3)/COUNT(B3:B5)</f>
        <v>0.10572666666666668</v>
      </c>
      <c r="D6">
        <f t="shared" ref="D6:D21" si="0">POWER(B6-C6,2)</f>
        <v>2.5880229377777772E-2</v>
      </c>
    </row>
    <row r="7" spans="1:8">
      <c r="A7" s="2">
        <v>2003</v>
      </c>
      <c r="B7" s="2">
        <v>0.21060000000000001</v>
      </c>
      <c r="C7">
        <f t="shared" ref="C7:C24" si="1">($H$3*B6+$H$4*B5+$H$5*B4)/COUNT(B4:B6)</f>
        <v>9.4003333333333328E-2</v>
      </c>
      <c r="D7">
        <f t="shared" si="0"/>
        <v>1.3594782677777782E-2</v>
      </c>
      <c r="G7" t="s">
        <v>10</v>
      </c>
      <c r="H7">
        <f>SUM(D5:D21)/COUNT(D5:D21)</f>
        <v>8.2604522339869285E-3</v>
      </c>
    </row>
    <row r="8" spans="1:8">
      <c r="A8" s="2">
        <v>2004</v>
      </c>
      <c r="B8" s="2">
        <v>0.19239999999999999</v>
      </c>
      <c r="C8">
        <f t="shared" si="1"/>
        <v>7.8733333333333336E-2</v>
      </c>
      <c r="D8">
        <f t="shared" si="0"/>
        <v>1.2920111111111108E-2</v>
      </c>
    </row>
    <row r="9" spans="1:8">
      <c r="A9" s="2">
        <v>2005</v>
      </c>
      <c r="B9" s="2">
        <v>0.16639999999999999</v>
      </c>
      <c r="C9">
        <f t="shared" si="1"/>
        <v>6.8426666666666677E-2</v>
      </c>
      <c r="D9">
        <f t="shared" si="0"/>
        <v>9.5987740444444403E-3</v>
      </c>
      <c r="G9" t="s">
        <v>11</v>
      </c>
      <c r="H9">
        <f>SQRT(H7)</f>
        <v>9.0887030064728869E-2</v>
      </c>
    </row>
    <row r="10" spans="1:8">
      <c r="A10" s="2">
        <v>2006</v>
      </c>
      <c r="B10" s="2">
        <v>0.16200000000000001</v>
      </c>
      <c r="C10">
        <f t="shared" si="1"/>
        <v>5.9539999999999989E-2</v>
      </c>
      <c r="D10">
        <f t="shared" si="0"/>
        <v>1.0498051600000004E-2</v>
      </c>
    </row>
    <row r="11" spans="1:8">
      <c r="A11" s="2">
        <v>2007</v>
      </c>
      <c r="B11" s="2">
        <v>0.13439999999999999</v>
      </c>
      <c r="C11">
        <f t="shared" si="1"/>
        <v>5.5453333333333334E-2</v>
      </c>
      <c r="D11">
        <f t="shared" si="0"/>
        <v>6.2325761777777778E-3</v>
      </c>
    </row>
    <row r="12" spans="1:8">
      <c r="A12" s="2">
        <v>2008</v>
      </c>
      <c r="B12" s="2">
        <v>0.1091</v>
      </c>
      <c r="C12">
        <f t="shared" si="1"/>
        <v>4.8626666666666658E-2</v>
      </c>
      <c r="D12">
        <f t="shared" si="0"/>
        <v>3.6570240444444456E-3</v>
      </c>
    </row>
    <row r="13" spans="1:8">
      <c r="A13" s="2">
        <v>2009</v>
      </c>
      <c r="B13" s="2">
        <v>9.7900000000000001E-2</v>
      </c>
      <c r="C13">
        <f t="shared" si="1"/>
        <v>4.0660000000000002E-2</v>
      </c>
      <c r="D13">
        <f t="shared" si="0"/>
        <v>3.2764176E-3</v>
      </c>
    </row>
    <row r="14" spans="1:8">
      <c r="A14" s="2">
        <v>2010</v>
      </c>
      <c r="B14" s="2">
        <v>8.8599999999999998E-2</v>
      </c>
      <c r="C14">
        <f t="shared" si="1"/>
        <v>3.4970000000000001E-2</v>
      </c>
      <c r="D14">
        <f t="shared" si="0"/>
        <v>2.8761768999999997E-3</v>
      </c>
    </row>
    <row r="15" spans="1:8">
      <c r="A15" s="2">
        <v>2011</v>
      </c>
      <c r="B15" s="2">
        <v>8.7900000000000006E-2</v>
      </c>
      <c r="C15">
        <f t="shared" si="1"/>
        <v>3.1146666666666666E-2</v>
      </c>
      <c r="D15">
        <f t="shared" si="0"/>
        <v>3.2209408444444448E-3</v>
      </c>
    </row>
    <row r="16" spans="1:8">
      <c r="A16" s="2">
        <v>2012</v>
      </c>
      <c r="B16" s="2">
        <v>8.5400000000000004E-2</v>
      </c>
      <c r="C16">
        <f t="shared" si="1"/>
        <v>2.9703333333333332E-2</v>
      </c>
      <c r="D16">
        <f t="shared" si="0"/>
        <v>3.1021186777777784E-3</v>
      </c>
    </row>
    <row r="17" spans="1:4">
      <c r="A17" s="2">
        <v>2013</v>
      </c>
      <c r="B17" s="2">
        <v>8.4400000000000003E-2</v>
      </c>
      <c r="C17">
        <f t="shared" si="1"/>
        <v>2.8823333333333329E-2</v>
      </c>
      <c r="D17">
        <f t="shared" si="0"/>
        <v>3.0887658777777791E-3</v>
      </c>
    </row>
    <row r="18" spans="1:4">
      <c r="A18" s="2">
        <v>2014</v>
      </c>
      <c r="B18" s="2">
        <v>8.4099999999999994E-2</v>
      </c>
      <c r="C18">
        <f t="shared" si="1"/>
        <v>2.835E-2</v>
      </c>
      <c r="D18">
        <f t="shared" si="0"/>
        <v>3.1080624999999993E-3</v>
      </c>
    </row>
    <row r="19" spans="1:4">
      <c r="A19" s="2">
        <v>2015</v>
      </c>
      <c r="B19" s="2">
        <v>8.3699999999999997E-2</v>
      </c>
      <c r="C19">
        <f t="shared" si="1"/>
        <v>2.8106666666666669E-2</v>
      </c>
      <c r="D19">
        <f t="shared" si="0"/>
        <v>3.0906187111111104E-3</v>
      </c>
    </row>
    <row r="20" spans="1:4">
      <c r="A20" s="2">
        <v>2016</v>
      </c>
      <c r="B20" s="2">
        <v>8.0299999999999996E-2</v>
      </c>
      <c r="C20">
        <f t="shared" si="1"/>
        <v>2.796333333333333E-2</v>
      </c>
      <c r="D20">
        <f t="shared" si="0"/>
        <v>2.7391266777777781E-3</v>
      </c>
    </row>
    <row r="21" spans="1:4">
      <c r="A21" s="2">
        <v>2017</v>
      </c>
      <c r="B21" s="6">
        <v>7.2400000000000006E-2</v>
      </c>
      <c r="C21">
        <f t="shared" si="1"/>
        <v>2.7233333333333332E-2</v>
      </c>
      <c r="D21">
        <f t="shared" si="0"/>
        <v>2.0400277777777786E-3</v>
      </c>
    </row>
    <row r="22" spans="1:4">
      <c r="A22" s="2">
        <v>2018</v>
      </c>
      <c r="B22">
        <f>C22</f>
        <v>2.53E-2</v>
      </c>
      <c r="C22" s="5">
        <f t="shared" si="1"/>
        <v>2.53E-2</v>
      </c>
    </row>
    <row r="23" spans="1:4">
      <c r="A23" s="2">
        <v>2019</v>
      </c>
      <c r="B23">
        <f>C23</f>
        <v>1.4976666666666668E-2</v>
      </c>
      <c r="C23" s="5">
        <f t="shared" si="1"/>
        <v>1.4976666666666668E-2</v>
      </c>
    </row>
    <row r="24" spans="1:4">
      <c r="A24" s="2">
        <v>2020</v>
      </c>
      <c r="C24" s="5">
        <f t="shared" si="1"/>
        <v>7.9386666666666668E-3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DBC0-A773-45FF-8F68-D8DB5781A0C9}">
  <dimension ref="A1:G24"/>
  <sheetViews>
    <sheetView topLeftCell="A2" workbookViewId="0">
      <selection sqref="A1:B21"/>
    </sheetView>
  </sheetViews>
  <sheetFormatPr defaultRowHeight="14.5"/>
  <sheetData>
    <row r="1" spans="1:7" ht="29">
      <c r="A1" s="2" t="s">
        <v>0</v>
      </c>
      <c r="B1" s="2" t="s">
        <v>1</v>
      </c>
      <c r="C1" t="s">
        <v>17</v>
      </c>
      <c r="D1" s="3" t="s">
        <v>9</v>
      </c>
    </row>
    <row r="2" spans="1:7">
      <c r="A2" s="1">
        <v>1998</v>
      </c>
      <c r="B2" s="1">
        <v>0.4667</v>
      </c>
      <c r="F2" t="s">
        <v>13</v>
      </c>
    </row>
    <row r="3" spans="1:7">
      <c r="A3" s="1">
        <v>1999</v>
      </c>
      <c r="B3" s="1">
        <v>0.40610000000000002</v>
      </c>
      <c r="C3">
        <f>($G$3*B4+$G$4*B3+$G$5*B2)/COUNT(B2:B4)</f>
        <v>0.12110666666666665</v>
      </c>
      <c r="D3">
        <f>POWER(B3-C3,2)</f>
        <v>8.1221200044444469E-2</v>
      </c>
      <c r="F3" t="s">
        <v>14</v>
      </c>
      <c r="G3">
        <v>0.6</v>
      </c>
    </row>
    <row r="4" spans="1:7">
      <c r="A4" s="1">
        <v>2000</v>
      </c>
      <c r="B4" s="1">
        <v>0.32469999999999999</v>
      </c>
      <c r="C4">
        <f t="shared" ref="C4:C20" si="0">($G$3*B5+$G$4*B4+$G$5*B3)/COUNT(B3:B5)</f>
        <v>0.10572666666666668</v>
      </c>
      <c r="D4">
        <f t="shared" ref="D4:D20" si="1">POWER(B4-C4,2)</f>
        <v>4.7949320711111097E-2</v>
      </c>
      <c r="F4" t="s">
        <v>15</v>
      </c>
      <c r="G4">
        <v>0.3</v>
      </c>
    </row>
    <row r="5" spans="1:7">
      <c r="A5" s="1">
        <v>2001</v>
      </c>
      <c r="B5" s="1">
        <v>0.29859999999999998</v>
      </c>
      <c r="C5">
        <f t="shared" si="0"/>
        <v>9.4003333333333328E-2</v>
      </c>
      <c r="D5">
        <f t="shared" si="1"/>
        <v>4.1859796011111103E-2</v>
      </c>
      <c r="F5" t="s">
        <v>16</v>
      </c>
      <c r="G5">
        <v>0.1</v>
      </c>
    </row>
    <row r="6" spans="1:7">
      <c r="A6" s="2">
        <v>2002</v>
      </c>
      <c r="B6" s="2">
        <v>0.2666</v>
      </c>
      <c r="C6">
        <f t="shared" si="0"/>
        <v>7.8733333333333336E-2</v>
      </c>
      <c r="D6">
        <f t="shared" si="1"/>
        <v>3.5293884444444451E-2</v>
      </c>
    </row>
    <row r="7" spans="1:7">
      <c r="A7" s="2">
        <v>2003</v>
      </c>
      <c r="B7" s="2">
        <v>0.21060000000000001</v>
      </c>
      <c r="C7">
        <f t="shared" si="0"/>
        <v>6.8426666666666677E-2</v>
      </c>
      <c r="D7">
        <f t="shared" si="1"/>
        <v>2.0213256711111106E-2</v>
      </c>
      <c r="F7" t="s">
        <v>10</v>
      </c>
      <c r="G7">
        <f>SUM(D3:D20)/COUNT(D3:D20)</f>
        <v>1.726876036913581E-2</v>
      </c>
    </row>
    <row r="8" spans="1:7">
      <c r="A8" s="2">
        <v>2004</v>
      </c>
      <c r="B8" s="2">
        <v>0.19239999999999999</v>
      </c>
      <c r="C8">
        <f t="shared" si="0"/>
        <v>5.9539999999999989E-2</v>
      </c>
      <c r="D8">
        <f t="shared" si="1"/>
        <v>1.76517796E-2</v>
      </c>
      <c r="F8" t="s">
        <v>11</v>
      </c>
      <c r="G8">
        <f>SQRT(G7)</f>
        <v>0.13141065546269759</v>
      </c>
    </row>
    <row r="9" spans="1:7">
      <c r="A9" s="2">
        <v>2005</v>
      </c>
      <c r="B9" s="2">
        <v>0.16639999999999999</v>
      </c>
      <c r="C9">
        <f t="shared" si="0"/>
        <v>5.5453333333333334E-2</v>
      </c>
      <c r="D9">
        <f t="shared" si="1"/>
        <v>1.2309162844444443E-2</v>
      </c>
    </row>
    <row r="10" spans="1:7">
      <c r="A10" s="2">
        <v>2006</v>
      </c>
      <c r="B10" s="2">
        <v>0.16200000000000001</v>
      </c>
      <c r="C10">
        <f t="shared" si="0"/>
        <v>4.8626666666666658E-2</v>
      </c>
      <c r="D10">
        <f t="shared" si="1"/>
        <v>1.2853512711111115E-2</v>
      </c>
    </row>
    <row r="11" spans="1:7">
      <c r="A11" s="2">
        <v>2007</v>
      </c>
      <c r="B11" s="2">
        <v>0.13439999999999999</v>
      </c>
      <c r="C11">
        <f t="shared" si="0"/>
        <v>4.0660000000000002E-2</v>
      </c>
      <c r="D11">
        <f t="shared" si="1"/>
        <v>8.7871875999999977E-3</v>
      </c>
    </row>
    <row r="12" spans="1:7">
      <c r="A12" s="2">
        <v>2008</v>
      </c>
      <c r="B12" s="2">
        <v>0.1091</v>
      </c>
      <c r="C12">
        <f t="shared" si="0"/>
        <v>3.4970000000000001E-2</v>
      </c>
      <c r="D12">
        <f t="shared" si="1"/>
        <v>5.4952569000000003E-3</v>
      </c>
    </row>
    <row r="13" spans="1:7">
      <c r="A13" s="2">
        <v>2009</v>
      </c>
      <c r="B13" s="2">
        <v>9.7900000000000001E-2</v>
      </c>
      <c r="C13">
        <f t="shared" si="0"/>
        <v>3.1146666666666666E-2</v>
      </c>
      <c r="D13">
        <f t="shared" si="1"/>
        <v>4.4560075111111106E-3</v>
      </c>
    </row>
    <row r="14" spans="1:7">
      <c r="A14" s="2">
        <v>2010</v>
      </c>
      <c r="B14" s="2">
        <v>8.8599999999999998E-2</v>
      </c>
      <c r="C14">
        <f t="shared" si="0"/>
        <v>2.9703333333333332E-2</v>
      </c>
      <c r="D14">
        <f t="shared" si="1"/>
        <v>3.4688173444444442E-3</v>
      </c>
    </row>
    <row r="15" spans="1:7">
      <c r="A15" s="2">
        <v>2011</v>
      </c>
      <c r="B15" s="2">
        <v>8.7900000000000006E-2</v>
      </c>
      <c r="C15">
        <f t="shared" si="0"/>
        <v>2.8823333333333329E-2</v>
      </c>
      <c r="D15">
        <f t="shared" si="1"/>
        <v>3.4900525444444461E-3</v>
      </c>
    </row>
    <row r="16" spans="1:7">
      <c r="A16" s="2">
        <v>2012</v>
      </c>
      <c r="B16" s="2">
        <v>8.5400000000000004E-2</v>
      </c>
      <c r="C16">
        <f t="shared" si="0"/>
        <v>2.835E-2</v>
      </c>
      <c r="D16">
        <f t="shared" si="1"/>
        <v>3.2547025000000005E-3</v>
      </c>
    </row>
    <row r="17" spans="1:4">
      <c r="A17" s="2">
        <v>2013</v>
      </c>
      <c r="B17" s="2">
        <v>8.4400000000000003E-2</v>
      </c>
      <c r="C17">
        <f t="shared" si="0"/>
        <v>2.8106666666666669E-2</v>
      </c>
      <c r="D17">
        <f t="shared" si="1"/>
        <v>3.1689393777777778E-3</v>
      </c>
    </row>
    <row r="18" spans="1:4">
      <c r="A18" s="2">
        <v>2014</v>
      </c>
      <c r="B18" s="2">
        <v>8.4099999999999994E-2</v>
      </c>
      <c r="C18">
        <f t="shared" si="0"/>
        <v>2.796333333333333E-2</v>
      </c>
      <c r="D18">
        <f t="shared" si="1"/>
        <v>3.1513253444444447E-3</v>
      </c>
    </row>
    <row r="19" spans="1:4">
      <c r="A19" s="2">
        <v>2015</v>
      </c>
      <c r="B19" s="2">
        <v>8.3699999999999997E-2</v>
      </c>
      <c r="C19">
        <f t="shared" si="0"/>
        <v>2.7233333333333332E-2</v>
      </c>
      <c r="D19">
        <f t="shared" si="1"/>
        <v>3.1884844444444445E-3</v>
      </c>
    </row>
    <row r="20" spans="1:4">
      <c r="A20" s="2">
        <v>2016</v>
      </c>
      <c r="B20" s="2">
        <v>8.0299999999999996E-2</v>
      </c>
      <c r="C20">
        <f t="shared" si="0"/>
        <v>2.53E-2</v>
      </c>
      <c r="D20">
        <f t="shared" si="1"/>
        <v>3.0249999999999995E-3</v>
      </c>
    </row>
    <row r="21" spans="1:4">
      <c r="A21" s="2">
        <v>2017</v>
      </c>
      <c r="B21" s="6">
        <v>7.2400000000000006E-2</v>
      </c>
    </row>
    <row r="22" spans="1:4">
      <c r="A22" s="2"/>
    </row>
    <row r="23" spans="1:4">
      <c r="A23" s="2"/>
    </row>
    <row r="24" spans="1:4">
      <c r="A2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C3C8-D6F3-4C50-AD49-8304FF9284C8}">
  <dimension ref="A1:F24"/>
  <sheetViews>
    <sheetView tabSelected="1" zoomScale="102" workbookViewId="0">
      <selection activeCell="Q11" sqref="Q11"/>
    </sheetView>
  </sheetViews>
  <sheetFormatPr defaultRowHeight="14.5"/>
  <cols>
    <col min="6" max="6" width="9.26953125" bestFit="1" customWidth="1"/>
  </cols>
  <sheetData>
    <row r="1" spans="1:6">
      <c r="A1" s="2" t="s">
        <v>20</v>
      </c>
      <c r="B1" s="2" t="s">
        <v>0</v>
      </c>
      <c r="C1" s="2" t="s">
        <v>1</v>
      </c>
      <c r="D1" s="2" t="s">
        <v>2</v>
      </c>
    </row>
    <row r="2" spans="1:6">
      <c r="A2" s="2">
        <v>1</v>
      </c>
      <c r="B2" s="1">
        <v>1998</v>
      </c>
      <c r="C2" s="1">
        <v>0.4667</v>
      </c>
      <c r="D2">
        <f>$F$4*B2+$F$5</f>
        <v>0.34584999999999866</v>
      </c>
    </row>
    <row r="3" spans="1:6">
      <c r="A3" s="2">
        <v>2</v>
      </c>
      <c r="B3" s="1">
        <v>1999</v>
      </c>
      <c r="C3" s="1">
        <v>0.40610000000000002</v>
      </c>
      <c r="D3">
        <f>$F$4*B3+$F$5</f>
        <v>0.32787789473683659</v>
      </c>
    </row>
    <row r="4" spans="1:6">
      <c r="A4" s="2">
        <v>3</v>
      </c>
      <c r="B4" s="1">
        <v>2000</v>
      </c>
      <c r="C4" s="1">
        <v>0.32469999999999999</v>
      </c>
      <c r="D4">
        <f>$F$4*B4+$F$5</f>
        <v>0.30990578947368164</v>
      </c>
      <c r="E4" t="s">
        <v>18</v>
      </c>
      <c r="F4">
        <f>SLOPE(C2:C21,B2:B21)</f>
        <v>-1.7972105263157897E-2</v>
      </c>
    </row>
    <row r="5" spans="1:6">
      <c r="A5" s="2">
        <v>4</v>
      </c>
      <c r="B5" s="1">
        <v>2001</v>
      </c>
      <c r="C5" s="1">
        <v>0.29859999999999998</v>
      </c>
      <c r="D5">
        <f>$F$4*B5+$F$5</f>
        <v>0.29193368421051957</v>
      </c>
      <c r="E5" t="s">
        <v>19</v>
      </c>
      <c r="F5" s="7">
        <f>INTERCEPT(C2:C21,B2:B21)</f>
        <v>36.254116315789474</v>
      </c>
    </row>
    <row r="6" spans="1:6">
      <c r="A6" s="2">
        <v>5</v>
      </c>
      <c r="B6" s="2">
        <v>2002</v>
      </c>
      <c r="C6" s="2">
        <v>0.2666</v>
      </c>
      <c r="D6">
        <f>$F$4*B6+$F$5</f>
        <v>0.27396157894736461</v>
      </c>
    </row>
    <row r="7" spans="1:6">
      <c r="A7" s="2">
        <v>6</v>
      </c>
      <c r="B7" s="2">
        <v>2003</v>
      </c>
      <c r="C7" s="2">
        <v>0.21060000000000001</v>
      </c>
      <c r="D7">
        <f>$F$4*B7+$F$5</f>
        <v>0.25598947368420966</v>
      </c>
    </row>
    <row r="8" spans="1:6">
      <c r="A8" s="2">
        <v>7</v>
      </c>
      <c r="B8" s="2">
        <v>2004</v>
      </c>
      <c r="C8" s="2">
        <v>0.19239999999999999</v>
      </c>
      <c r="D8">
        <f>$F$4*B8+$F$5</f>
        <v>0.23801736842104759</v>
      </c>
    </row>
    <row r="9" spans="1:6">
      <c r="A9" s="2">
        <v>8</v>
      </c>
      <c r="B9" s="2">
        <v>2005</v>
      </c>
      <c r="C9" s="2">
        <v>0.16639999999999999</v>
      </c>
      <c r="D9">
        <f>$F$4*B9+$F$5</f>
        <v>0.22004526315789263</v>
      </c>
    </row>
    <row r="10" spans="1:6">
      <c r="A10" s="2">
        <v>9</v>
      </c>
      <c r="B10" s="2">
        <v>2006</v>
      </c>
      <c r="C10" s="2">
        <v>0.16200000000000001</v>
      </c>
      <c r="D10">
        <f>$F$4*B10+$F$5</f>
        <v>0.20207315789473057</v>
      </c>
    </row>
    <row r="11" spans="1:6">
      <c r="A11" s="2">
        <v>10</v>
      </c>
      <c r="B11" s="2">
        <v>2007</v>
      </c>
      <c r="C11" s="2">
        <v>0.13439999999999999</v>
      </c>
      <c r="D11">
        <f>$F$4*B11+$F$5</f>
        <v>0.18410105263157561</v>
      </c>
    </row>
    <row r="12" spans="1:6">
      <c r="A12" s="2">
        <v>11</v>
      </c>
      <c r="B12" s="2">
        <v>2008</v>
      </c>
      <c r="C12" s="2">
        <v>0.1091</v>
      </c>
      <c r="D12">
        <f>$F$4*B12+$F$5</f>
        <v>0.16612894736842065</v>
      </c>
    </row>
    <row r="13" spans="1:6">
      <c r="A13" s="2">
        <v>12</v>
      </c>
      <c r="B13" s="2">
        <v>2009</v>
      </c>
      <c r="C13" s="2">
        <v>9.7900000000000001E-2</v>
      </c>
      <c r="D13">
        <f>$F$4*B13+$F$5</f>
        <v>0.14815684210525859</v>
      </c>
    </row>
    <row r="14" spans="1:6">
      <c r="A14" s="2">
        <v>13</v>
      </c>
      <c r="B14" s="2">
        <v>2010</v>
      </c>
      <c r="C14" s="2">
        <v>8.8599999999999998E-2</v>
      </c>
      <c r="D14">
        <f>$F$4*B14+$F$5</f>
        <v>0.13018473684210363</v>
      </c>
    </row>
    <row r="15" spans="1:6">
      <c r="A15" s="2">
        <v>14</v>
      </c>
      <c r="B15" s="2">
        <v>2011</v>
      </c>
      <c r="C15" s="2">
        <v>8.7900000000000006E-2</v>
      </c>
      <c r="D15">
        <f>$F$4*B15+$F$5</f>
        <v>0.11221263157894157</v>
      </c>
    </row>
    <row r="16" spans="1:6">
      <c r="A16" s="2">
        <v>15</v>
      </c>
      <c r="B16" s="2">
        <v>2012</v>
      </c>
      <c r="C16" s="2">
        <v>8.5400000000000004E-2</v>
      </c>
      <c r="D16">
        <f>$F$4*B16+$F$5</f>
        <v>9.424052631578661E-2</v>
      </c>
    </row>
    <row r="17" spans="1:4">
      <c r="A17" s="2">
        <v>16</v>
      </c>
      <c r="B17" s="2">
        <v>2013</v>
      </c>
      <c r="C17" s="2">
        <v>8.4400000000000003E-2</v>
      </c>
      <c r="D17">
        <f>$F$4*B17+$F$5</f>
        <v>7.6268421052624547E-2</v>
      </c>
    </row>
    <row r="18" spans="1:4">
      <c r="A18" s="2">
        <v>17</v>
      </c>
      <c r="B18" s="2">
        <v>2014</v>
      </c>
      <c r="C18" s="2">
        <v>8.4099999999999994E-2</v>
      </c>
      <c r="D18">
        <f>$F$4*B18+$F$5</f>
        <v>5.8296315789469588E-2</v>
      </c>
    </row>
    <row r="19" spans="1:4">
      <c r="A19" s="2">
        <v>18</v>
      </c>
      <c r="B19" s="2">
        <v>2015</v>
      </c>
      <c r="C19" s="2">
        <v>8.3699999999999997E-2</v>
      </c>
      <c r="D19">
        <f>$F$4*B19+$F$5</f>
        <v>4.032421052631463E-2</v>
      </c>
    </row>
    <row r="20" spans="1:4">
      <c r="A20" s="2">
        <v>19</v>
      </c>
      <c r="B20" s="2">
        <v>2016</v>
      </c>
      <c r="C20" s="2">
        <v>8.0299999999999996E-2</v>
      </c>
      <c r="D20">
        <f>$F$4*B20+$F$5</f>
        <v>2.2352105263152566E-2</v>
      </c>
    </row>
    <row r="21" spans="1:4">
      <c r="A21" s="2">
        <v>20</v>
      </c>
      <c r="B21" s="2">
        <v>2017</v>
      </c>
      <c r="C21" s="6">
        <v>7.2400000000000006E-2</v>
      </c>
      <c r="D21">
        <f>$F$4*B21+$F$5</f>
        <v>4.379999999997608E-3</v>
      </c>
    </row>
    <row r="22" spans="1:4">
      <c r="A22" s="2">
        <v>21</v>
      </c>
      <c r="B22" s="2">
        <v>2018</v>
      </c>
      <c r="D22">
        <f>$F$4*B22+$F$5</f>
        <v>-1.3592105263164456E-2</v>
      </c>
    </row>
    <row r="23" spans="1:4">
      <c r="A23" s="2">
        <v>22</v>
      </c>
      <c r="B23" s="2">
        <v>2019</v>
      </c>
      <c r="D23">
        <f t="shared" ref="D22:D24" si="0">$F$4*B23+$F$5</f>
        <v>-3.1564210526319414E-2</v>
      </c>
    </row>
    <row r="24" spans="1:4">
      <c r="A24" s="2">
        <v>23</v>
      </c>
      <c r="B24" s="2">
        <v>2020</v>
      </c>
      <c r="D24">
        <f t="shared" si="0"/>
        <v>-4.9536315789474372E-2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Алексей</cp:lastModifiedBy>
  <dcterms:created xsi:type="dcterms:W3CDTF">2022-04-05T04:24:14Z</dcterms:created>
  <dcterms:modified xsi:type="dcterms:W3CDTF">2023-04-03T05:58:04Z</dcterms:modified>
</cp:coreProperties>
</file>