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Алексей\Desktop\Education\Woosong_University\3 course\Spring Semester\Introduction to Data Analytics\week4\"/>
    </mc:Choice>
  </mc:AlternateContent>
  <xr:revisionPtr revIDLastSave="0" documentId="13_ncr:1_{BC0F564A-80E2-4C77-A735-BA8AC4D1CA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" sheetId="1" r:id="rId1"/>
    <sheet name="CMA" sheetId="2" r:id="rId2"/>
    <sheet name="WM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C31" i="2"/>
  <c r="D31" i="2"/>
  <c r="C3" i="2"/>
  <c r="D3" i="2" s="1"/>
  <c r="B34" i="3"/>
  <c r="B33" i="3"/>
  <c r="C33" i="3"/>
  <c r="C34" i="3"/>
  <c r="C35" i="3"/>
  <c r="I11" i="3"/>
  <c r="I9" i="3"/>
  <c r="I10" i="3" s="1"/>
  <c r="I8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5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I4" i="1"/>
  <c r="I3" i="1"/>
  <c r="I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B34" i="1"/>
  <c r="C35" i="1" s="1"/>
  <c r="B33" i="1"/>
  <c r="C33" i="1"/>
  <c r="C3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31" i="2" l="1"/>
  <c r="E31" i="2"/>
  <c r="I2" i="2"/>
  <c r="E3" i="2"/>
  <c r="I3" i="2" s="1"/>
  <c r="I4" i="2" s="1"/>
  <c r="F3" i="2"/>
  <c r="I5" i="1"/>
  <c r="I5" i="2" l="1"/>
</calcChain>
</file>

<file path=xl/sharedStrings.xml><?xml version="1.0" encoding="utf-8"?>
<sst xmlns="http://schemas.openxmlformats.org/spreadsheetml/2006/main" count="38" uniqueCount="16">
  <si>
    <t>date</t>
  </si>
  <si>
    <t>temperature, C</t>
  </si>
  <si>
    <t>F(t), k=3</t>
  </si>
  <si>
    <t>abs error</t>
  </si>
  <si>
    <t>square error</t>
  </si>
  <si>
    <t>abs error divided by A(t)</t>
  </si>
  <si>
    <t>MAD</t>
  </si>
  <si>
    <t>MSE</t>
  </si>
  <si>
    <t>RMSE</t>
  </si>
  <si>
    <t>MAPE</t>
  </si>
  <si>
    <t>k=3</t>
  </si>
  <si>
    <t>coeffs</t>
  </si>
  <si>
    <t>A</t>
  </si>
  <si>
    <t>B</t>
  </si>
  <si>
    <t xml:space="preserve">C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</si>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</sst>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9" fontId="0" fillId="3" borderId="0" xfId="1" applyFont="1" applyFill="1"/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zoomScale="102" workbookViewId="0">
      <selection activeCell="K2" sqref="K2"/>
    </sheetView>
  </sheetViews>
  <sheetFormatPr defaultRowHeight="14.5" x14ac:dyDescent="0.35"/>
  <cols>
    <col min="1" max="1" width="11.6328125" customWidth="1"/>
    <col min="2" max="2" width="12.90625" customWidth="1"/>
    <col min="3" max="3" width="10.26953125" bestFit="1" customWidth="1"/>
    <col min="6" max="6" width="9.54296875" customWidth="1"/>
  </cols>
  <sheetData>
    <row r="1" spans="1:10" ht="43.5" x14ac:dyDescent="0.35">
      <c r="A1" s="2" t="s">
        <v>0</v>
      </c>
      <c r="B1" s="2" t="s">
        <v>1</v>
      </c>
      <c r="C1" s="7" t="s">
        <v>2</v>
      </c>
      <c r="D1" s="2" t="s">
        <v>3</v>
      </c>
      <c r="E1" s="2" t="s">
        <v>4</v>
      </c>
      <c r="F1" s="2" t="s">
        <v>5</v>
      </c>
    </row>
    <row r="2" spans="1:10" x14ac:dyDescent="0.35">
      <c r="A2" s="4">
        <v>44986</v>
      </c>
      <c r="B2" s="5">
        <f>(10-1)/2</f>
        <v>4.5</v>
      </c>
      <c r="C2" s="7"/>
      <c r="D2" s="7"/>
      <c r="E2" s="7"/>
      <c r="F2" s="7"/>
      <c r="H2" s="8" t="s">
        <v>6</v>
      </c>
      <c r="I2" s="8">
        <f>SUM(D5:D32)/COUNT(D5:D32)</f>
        <v>3.0416666666666656</v>
      </c>
      <c r="J2" s="12"/>
    </row>
    <row r="3" spans="1:10" x14ac:dyDescent="0.35">
      <c r="A3" s="4">
        <v>44987</v>
      </c>
      <c r="B3" s="5">
        <f>(7-3)/2</f>
        <v>2</v>
      </c>
      <c r="C3" s="7"/>
      <c r="D3" s="7"/>
      <c r="E3" s="7"/>
      <c r="F3" s="7"/>
      <c r="H3" s="8" t="s">
        <v>7</v>
      </c>
      <c r="I3" s="8">
        <f>SUM(E5:E32)/COUNT(E5:E32)</f>
        <v>12.558531746031749</v>
      </c>
    </row>
    <row r="4" spans="1:10" x14ac:dyDescent="0.35">
      <c r="A4" s="4">
        <v>44988</v>
      </c>
      <c r="B4" s="5">
        <f>(13-7)/2</f>
        <v>3</v>
      </c>
      <c r="C4" s="7"/>
      <c r="D4" s="7"/>
      <c r="E4" s="7"/>
      <c r="F4" s="7"/>
      <c r="H4" s="8" t="s">
        <v>8</v>
      </c>
      <c r="I4" s="8">
        <f>SQRT(I3)</f>
        <v>3.5438018773672644</v>
      </c>
    </row>
    <row r="5" spans="1:10" x14ac:dyDescent="0.35">
      <c r="A5" s="4">
        <v>44989</v>
      </c>
      <c r="B5" s="5">
        <f>(14-3)/2</f>
        <v>5.5</v>
      </c>
      <c r="C5" s="10">
        <f>AVERAGE(B2:B4)</f>
        <v>3.1666666666666665</v>
      </c>
      <c r="D5" s="5">
        <f>ABS(B5-C5)</f>
        <v>2.3333333333333335</v>
      </c>
      <c r="E5" s="5">
        <f>POWER(D5,2)</f>
        <v>5.4444444444444455</v>
      </c>
      <c r="F5" s="5">
        <f>ABS(D5/B5)</f>
        <v>0.42424242424242425</v>
      </c>
      <c r="H5" s="8" t="s">
        <v>9</v>
      </c>
      <c r="I5" s="9">
        <f>SUM(F5:F32)/COUNT(F5:F32)</f>
        <v>0.42128557042752818</v>
      </c>
    </row>
    <row r="6" spans="1:10" x14ac:dyDescent="0.35">
      <c r="A6" s="4">
        <v>44990</v>
      </c>
      <c r="B6" s="5">
        <f>(16-4)/2</f>
        <v>6</v>
      </c>
      <c r="C6" s="10">
        <f t="shared" ref="C6:C35" si="0">AVERAGE(B3:B5)</f>
        <v>3.5</v>
      </c>
      <c r="D6" s="5">
        <f t="shared" ref="D6:D32" si="1">ABS(B6-C6)</f>
        <v>2.5</v>
      </c>
      <c r="E6" s="5">
        <f t="shared" ref="E6:E32" si="2">POWER(D6,2)</f>
        <v>6.25</v>
      </c>
      <c r="F6" s="5">
        <f t="shared" ref="F6:F32" si="3">ABS(D6/B6)</f>
        <v>0.41666666666666669</v>
      </c>
    </row>
    <row r="7" spans="1:10" x14ac:dyDescent="0.35">
      <c r="A7" s="4">
        <v>44991</v>
      </c>
      <c r="B7" s="5">
        <f>(17-4)/2</f>
        <v>6.5</v>
      </c>
      <c r="C7" s="10">
        <f t="shared" si="0"/>
        <v>4.833333333333333</v>
      </c>
      <c r="D7" s="5">
        <f t="shared" si="1"/>
        <v>1.666666666666667</v>
      </c>
      <c r="E7" s="5">
        <f t="shared" si="2"/>
        <v>2.7777777777777786</v>
      </c>
      <c r="F7" s="5">
        <f t="shared" si="3"/>
        <v>0.25641025641025644</v>
      </c>
    </row>
    <row r="8" spans="1:10" x14ac:dyDescent="0.35">
      <c r="A8" s="4">
        <v>44992</v>
      </c>
      <c r="B8" s="5">
        <f>(21-1)/2</f>
        <v>10</v>
      </c>
      <c r="C8" s="10">
        <f t="shared" si="0"/>
        <v>6</v>
      </c>
      <c r="D8" s="5">
        <f t="shared" si="1"/>
        <v>4</v>
      </c>
      <c r="E8" s="5">
        <f t="shared" si="2"/>
        <v>16</v>
      </c>
      <c r="F8" s="5">
        <f t="shared" si="3"/>
        <v>0.4</v>
      </c>
    </row>
    <row r="9" spans="1:10" x14ac:dyDescent="0.35">
      <c r="A9" s="4">
        <v>44993</v>
      </c>
      <c r="B9" s="5">
        <f>(21+1)/2</f>
        <v>11</v>
      </c>
      <c r="C9" s="10">
        <f t="shared" si="0"/>
        <v>7.5</v>
      </c>
      <c r="D9" s="5">
        <f t="shared" si="1"/>
        <v>3.5</v>
      </c>
      <c r="E9" s="5">
        <f t="shared" si="2"/>
        <v>12.25</v>
      </c>
      <c r="F9" s="5">
        <f t="shared" si="3"/>
        <v>0.31818181818181818</v>
      </c>
    </row>
    <row r="10" spans="1:10" x14ac:dyDescent="0.35">
      <c r="A10" s="4">
        <v>44994</v>
      </c>
      <c r="B10" s="5">
        <f>(21+5)/2</f>
        <v>13</v>
      </c>
      <c r="C10" s="10">
        <f t="shared" si="0"/>
        <v>9.1666666666666661</v>
      </c>
      <c r="D10" s="5">
        <f t="shared" si="1"/>
        <v>3.8333333333333339</v>
      </c>
      <c r="E10" s="5">
        <f t="shared" si="2"/>
        <v>14.694444444444448</v>
      </c>
      <c r="F10" s="5">
        <f t="shared" si="3"/>
        <v>0.29487179487179493</v>
      </c>
    </row>
    <row r="11" spans="1:10" x14ac:dyDescent="0.35">
      <c r="A11" s="4">
        <v>44995</v>
      </c>
      <c r="B11" s="5">
        <f>(24+1)/2</f>
        <v>12.5</v>
      </c>
      <c r="C11" s="10">
        <f t="shared" si="0"/>
        <v>11.333333333333334</v>
      </c>
      <c r="D11" s="5">
        <f t="shared" si="1"/>
        <v>1.1666666666666661</v>
      </c>
      <c r="E11" s="5">
        <f t="shared" si="2"/>
        <v>1.3611111111111098</v>
      </c>
      <c r="F11" s="5">
        <f t="shared" si="3"/>
        <v>9.3333333333333282E-2</v>
      </c>
    </row>
    <row r="12" spans="1:10" x14ac:dyDescent="0.35">
      <c r="A12" s="4">
        <v>44996</v>
      </c>
      <c r="B12" s="5">
        <f>(25+4)/2</f>
        <v>14.5</v>
      </c>
      <c r="C12" s="10">
        <f t="shared" si="0"/>
        <v>12.166666666666666</v>
      </c>
      <c r="D12" s="5">
        <f t="shared" si="1"/>
        <v>2.3333333333333339</v>
      </c>
      <c r="E12" s="5">
        <f t="shared" si="2"/>
        <v>5.4444444444444473</v>
      </c>
      <c r="F12" s="5">
        <f t="shared" si="3"/>
        <v>0.16091954022988511</v>
      </c>
    </row>
    <row r="13" spans="1:10" x14ac:dyDescent="0.35">
      <c r="A13" s="4">
        <v>44997</v>
      </c>
      <c r="B13" s="5">
        <f>(11+1)/2</f>
        <v>6</v>
      </c>
      <c r="C13" s="10">
        <f t="shared" si="0"/>
        <v>13.333333333333334</v>
      </c>
      <c r="D13" s="5">
        <f t="shared" si="1"/>
        <v>7.3333333333333339</v>
      </c>
      <c r="E13" s="5">
        <f t="shared" si="2"/>
        <v>53.777777777777786</v>
      </c>
      <c r="F13" s="5">
        <f t="shared" si="3"/>
        <v>1.2222222222222223</v>
      </c>
    </row>
    <row r="14" spans="1:10" x14ac:dyDescent="0.35">
      <c r="A14" s="4">
        <v>44998</v>
      </c>
      <c r="B14" s="5">
        <f>(9-3)/2</f>
        <v>3</v>
      </c>
      <c r="C14" s="10">
        <f t="shared" si="0"/>
        <v>11</v>
      </c>
      <c r="D14" s="5">
        <f t="shared" si="1"/>
        <v>8</v>
      </c>
      <c r="E14" s="5">
        <f t="shared" si="2"/>
        <v>64</v>
      </c>
      <c r="F14" s="5">
        <f t="shared" si="3"/>
        <v>2.6666666666666665</v>
      </c>
    </row>
    <row r="15" spans="1:10" x14ac:dyDescent="0.35">
      <c r="A15" s="4">
        <v>44999</v>
      </c>
      <c r="B15" s="5">
        <f>(17-2)/2</f>
        <v>7.5</v>
      </c>
      <c r="C15" s="10">
        <f t="shared" si="0"/>
        <v>7.833333333333333</v>
      </c>
      <c r="D15" s="5">
        <f t="shared" si="1"/>
        <v>0.33333333333333304</v>
      </c>
      <c r="E15" s="5">
        <f t="shared" si="2"/>
        <v>0.11111111111111091</v>
      </c>
      <c r="F15" s="5">
        <f t="shared" si="3"/>
        <v>4.4444444444444405E-2</v>
      </c>
    </row>
    <row r="16" spans="1:10" x14ac:dyDescent="0.35">
      <c r="A16" s="4">
        <v>45000</v>
      </c>
      <c r="B16" s="5">
        <f>(20-1)/2</f>
        <v>9.5</v>
      </c>
      <c r="C16" s="10">
        <f t="shared" si="0"/>
        <v>5.5</v>
      </c>
      <c r="D16" s="5">
        <f t="shared" si="1"/>
        <v>4</v>
      </c>
      <c r="E16" s="5">
        <f t="shared" si="2"/>
        <v>16</v>
      </c>
      <c r="F16" s="5">
        <f t="shared" si="3"/>
        <v>0.42105263157894735</v>
      </c>
    </row>
    <row r="17" spans="1:6" x14ac:dyDescent="0.35">
      <c r="A17" s="4">
        <v>45001</v>
      </c>
      <c r="B17" s="5">
        <f>(11-3)/2</f>
        <v>4</v>
      </c>
      <c r="C17" s="10">
        <f t="shared" si="0"/>
        <v>6.666666666666667</v>
      </c>
      <c r="D17" s="5">
        <f t="shared" si="1"/>
        <v>2.666666666666667</v>
      </c>
      <c r="E17" s="5">
        <f t="shared" si="2"/>
        <v>7.1111111111111125</v>
      </c>
      <c r="F17" s="5">
        <f t="shared" si="3"/>
        <v>0.66666666666666674</v>
      </c>
    </row>
    <row r="18" spans="1:6" x14ac:dyDescent="0.35">
      <c r="A18" s="4">
        <v>45002</v>
      </c>
      <c r="B18" s="5">
        <f>(13-1)/2</f>
        <v>6</v>
      </c>
      <c r="C18" s="10">
        <f t="shared" si="0"/>
        <v>7</v>
      </c>
      <c r="D18" s="5">
        <f t="shared" si="1"/>
        <v>1</v>
      </c>
      <c r="E18" s="5">
        <f t="shared" si="2"/>
        <v>1</v>
      </c>
      <c r="F18" s="5">
        <f t="shared" si="3"/>
        <v>0.16666666666666666</v>
      </c>
    </row>
    <row r="19" spans="1:6" x14ac:dyDescent="0.35">
      <c r="A19" s="4">
        <v>45003</v>
      </c>
      <c r="B19" s="5">
        <f>(15+2)/2</f>
        <v>8.5</v>
      </c>
      <c r="C19" s="10">
        <f t="shared" si="0"/>
        <v>6.5</v>
      </c>
      <c r="D19" s="5">
        <f t="shared" si="1"/>
        <v>2</v>
      </c>
      <c r="E19" s="5">
        <f t="shared" si="2"/>
        <v>4</v>
      </c>
      <c r="F19" s="5">
        <f t="shared" si="3"/>
        <v>0.23529411764705882</v>
      </c>
    </row>
    <row r="20" spans="1:6" x14ac:dyDescent="0.35">
      <c r="A20" s="4">
        <v>45004</v>
      </c>
      <c r="B20" s="5">
        <f>(16-3)/2</f>
        <v>6.5</v>
      </c>
      <c r="C20" s="10">
        <f t="shared" si="0"/>
        <v>6.166666666666667</v>
      </c>
      <c r="D20" s="5">
        <f t="shared" si="1"/>
        <v>0.33333333333333304</v>
      </c>
      <c r="E20" s="5">
        <f t="shared" si="2"/>
        <v>0.11111111111111091</v>
      </c>
      <c r="F20" s="5">
        <f t="shared" si="3"/>
        <v>5.1282051282051239E-2</v>
      </c>
    </row>
    <row r="21" spans="1:6" x14ac:dyDescent="0.35">
      <c r="A21" s="4">
        <v>45005</v>
      </c>
      <c r="B21" s="5">
        <f>(19-1)/2</f>
        <v>9</v>
      </c>
      <c r="C21" s="10">
        <f t="shared" si="0"/>
        <v>7</v>
      </c>
      <c r="D21" s="5">
        <f t="shared" si="1"/>
        <v>2</v>
      </c>
      <c r="E21" s="5">
        <f t="shared" si="2"/>
        <v>4</v>
      </c>
      <c r="F21" s="5">
        <f t="shared" si="3"/>
        <v>0.22222222222222221</v>
      </c>
    </row>
    <row r="22" spans="1:6" x14ac:dyDescent="0.35">
      <c r="A22" s="4">
        <v>45006</v>
      </c>
      <c r="B22" s="5">
        <f>(23-0)/2</f>
        <v>11.5</v>
      </c>
      <c r="C22" s="10">
        <f t="shared" si="0"/>
        <v>8</v>
      </c>
      <c r="D22" s="5">
        <f t="shared" si="1"/>
        <v>3.5</v>
      </c>
      <c r="E22" s="5">
        <f t="shared" si="2"/>
        <v>12.25</v>
      </c>
      <c r="F22" s="5">
        <f t="shared" si="3"/>
        <v>0.30434782608695654</v>
      </c>
    </row>
    <row r="23" spans="1:6" x14ac:dyDescent="0.35">
      <c r="A23" s="4">
        <v>45007</v>
      </c>
      <c r="B23" s="5">
        <f>(26+4)/2</f>
        <v>15</v>
      </c>
      <c r="C23" s="10">
        <f t="shared" si="0"/>
        <v>9</v>
      </c>
      <c r="D23" s="5">
        <f t="shared" si="1"/>
        <v>6</v>
      </c>
      <c r="E23" s="5">
        <f t="shared" si="2"/>
        <v>36</v>
      </c>
      <c r="F23" s="5">
        <f t="shared" si="3"/>
        <v>0.4</v>
      </c>
    </row>
    <row r="24" spans="1:6" x14ac:dyDescent="0.35">
      <c r="A24" s="4">
        <v>45008</v>
      </c>
      <c r="B24" s="5">
        <f>(20+9)/2</f>
        <v>14.5</v>
      </c>
      <c r="C24" s="10">
        <f t="shared" si="0"/>
        <v>11.833333333333334</v>
      </c>
      <c r="D24" s="5">
        <f t="shared" si="1"/>
        <v>2.6666666666666661</v>
      </c>
      <c r="E24" s="5">
        <f t="shared" si="2"/>
        <v>7.1111111111111081</v>
      </c>
      <c r="F24" s="5">
        <f t="shared" si="3"/>
        <v>0.18390804597701146</v>
      </c>
    </row>
    <row r="25" spans="1:6" x14ac:dyDescent="0.35">
      <c r="A25" s="4">
        <v>45009</v>
      </c>
      <c r="B25" s="5">
        <f>(18+5)/2</f>
        <v>11.5</v>
      </c>
      <c r="C25" s="10">
        <f t="shared" si="0"/>
        <v>13.666666666666666</v>
      </c>
      <c r="D25" s="5">
        <f t="shared" si="1"/>
        <v>2.1666666666666661</v>
      </c>
      <c r="E25" s="5">
        <f t="shared" si="2"/>
        <v>4.694444444444442</v>
      </c>
      <c r="F25" s="5">
        <f t="shared" si="3"/>
        <v>0.18840579710144922</v>
      </c>
    </row>
    <row r="26" spans="1:6" x14ac:dyDescent="0.35">
      <c r="A26" s="4">
        <v>45010</v>
      </c>
      <c r="B26" s="5">
        <f>(14+9)/2</f>
        <v>11.5</v>
      </c>
      <c r="C26" s="10">
        <f t="shared" si="0"/>
        <v>13.666666666666666</v>
      </c>
      <c r="D26" s="5">
        <f t="shared" si="1"/>
        <v>2.1666666666666661</v>
      </c>
      <c r="E26" s="5">
        <f t="shared" si="2"/>
        <v>4.694444444444442</v>
      </c>
      <c r="F26" s="5">
        <f t="shared" si="3"/>
        <v>0.18840579710144922</v>
      </c>
    </row>
    <row r="27" spans="1:6" x14ac:dyDescent="0.35">
      <c r="A27" s="4">
        <v>45011</v>
      </c>
      <c r="B27" s="5">
        <f>(16+3)/2</f>
        <v>9.5</v>
      </c>
      <c r="C27" s="10">
        <f t="shared" si="0"/>
        <v>12.5</v>
      </c>
      <c r="D27" s="5">
        <f t="shared" si="1"/>
        <v>3</v>
      </c>
      <c r="E27" s="5">
        <f t="shared" si="2"/>
        <v>9</v>
      </c>
      <c r="F27" s="5">
        <f t="shared" si="3"/>
        <v>0.31578947368421051</v>
      </c>
    </row>
    <row r="28" spans="1:6" x14ac:dyDescent="0.35">
      <c r="A28" s="4">
        <v>45012</v>
      </c>
      <c r="B28" s="5">
        <f>(14-3)/2</f>
        <v>5.5</v>
      </c>
      <c r="C28" s="10">
        <f t="shared" si="0"/>
        <v>10.833333333333334</v>
      </c>
      <c r="D28" s="5">
        <f t="shared" si="1"/>
        <v>5.3333333333333339</v>
      </c>
      <c r="E28" s="5">
        <f t="shared" si="2"/>
        <v>28.44444444444445</v>
      </c>
      <c r="F28" s="5">
        <f t="shared" si="3"/>
        <v>0.96969696969696983</v>
      </c>
    </row>
    <row r="29" spans="1:6" x14ac:dyDescent="0.35">
      <c r="A29" s="4">
        <v>45013</v>
      </c>
      <c r="B29" s="5">
        <f>(16-3)/2</f>
        <v>6.5</v>
      </c>
      <c r="C29" s="10">
        <f t="shared" si="0"/>
        <v>8.8333333333333339</v>
      </c>
      <c r="D29" s="5">
        <f t="shared" si="1"/>
        <v>2.3333333333333339</v>
      </c>
      <c r="E29" s="5">
        <f t="shared" si="2"/>
        <v>5.4444444444444473</v>
      </c>
      <c r="F29" s="5">
        <f t="shared" si="3"/>
        <v>0.35897435897435909</v>
      </c>
    </row>
    <row r="30" spans="1:6" x14ac:dyDescent="0.35">
      <c r="A30" s="4">
        <v>45014</v>
      </c>
      <c r="B30" s="5">
        <f>(20-1)/2</f>
        <v>9.5</v>
      </c>
      <c r="C30" s="10">
        <f t="shared" si="0"/>
        <v>7.166666666666667</v>
      </c>
      <c r="D30" s="5">
        <f t="shared" si="1"/>
        <v>2.333333333333333</v>
      </c>
      <c r="E30" s="5">
        <f t="shared" si="2"/>
        <v>5.4444444444444429</v>
      </c>
      <c r="F30" s="5">
        <f t="shared" si="3"/>
        <v>0.24561403508771926</v>
      </c>
    </row>
    <row r="31" spans="1:6" x14ac:dyDescent="0.35">
      <c r="A31" s="4">
        <v>45015</v>
      </c>
      <c r="B31" s="5">
        <f>(22+1)/2</f>
        <v>11.5</v>
      </c>
      <c r="C31" s="10">
        <f t="shared" si="0"/>
        <v>7.166666666666667</v>
      </c>
      <c r="D31" s="5">
        <f t="shared" si="1"/>
        <v>4.333333333333333</v>
      </c>
      <c r="E31" s="5">
        <f t="shared" si="2"/>
        <v>18.777777777777775</v>
      </c>
      <c r="F31" s="5">
        <f t="shared" si="3"/>
        <v>0.3768115942028985</v>
      </c>
    </row>
    <row r="32" spans="1:6" x14ac:dyDescent="0.35">
      <c r="A32" s="4">
        <v>45016</v>
      </c>
      <c r="B32" s="5">
        <f>(23-0)/2</f>
        <v>11.5</v>
      </c>
      <c r="C32" s="10">
        <f t="shared" si="0"/>
        <v>9.1666666666666661</v>
      </c>
      <c r="D32" s="5">
        <f t="shared" si="1"/>
        <v>2.3333333333333339</v>
      </c>
      <c r="E32" s="5">
        <f t="shared" si="2"/>
        <v>5.4444444444444473</v>
      </c>
      <c r="F32" s="5">
        <f t="shared" si="3"/>
        <v>0.20289855072463772</v>
      </c>
    </row>
    <row r="33" spans="1:6" x14ac:dyDescent="0.35">
      <c r="A33" s="6">
        <v>45017</v>
      </c>
      <c r="B33" s="5">
        <f>C33</f>
        <v>10.833333333333334</v>
      </c>
      <c r="C33" s="11">
        <f t="shared" si="0"/>
        <v>10.833333333333334</v>
      </c>
      <c r="D33" s="7"/>
      <c r="E33" s="7"/>
      <c r="F33" s="7"/>
    </row>
    <row r="34" spans="1:6" x14ac:dyDescent="0.35">
      <c r="A34" s="6">
        <v>45018</v>
      </c>
      <c r="B34" s="5">
        <f>C34</f>
        <v>11.277777777777779</v>
      </c>
      <c r="C34" s="11">
        <f t="shared" si="0"/>
        <v>11.277777777777779</v>
      </c>
      <c r="D34" s="7"/>
      <c r="E34" s="7"/>
      <c r="F34" s="7"/>
    </row>
    <row r="35" spans="1:6" x14ac:dyDescent="0.35">
      <c r="A35" s="6">
        <v>45019</v>
      </c>
      <c r="B35" s="7"/>
      <c r="C35" s="11">
        <f t="shared" si="0"/>
        <v>11.203703703703704</v>
      </c>
      <c r="D35" s="7"/>
      <c r="E35" s="7"/>
      <c r="F35" s="7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  <row r="40" spans="1:6" x14ac:dyDescent="0.35">
      <c r="A40" s="1"/>
    </row>
    <row r="41" spans="1:6" x14ac:dyDescent="0.35">
      <c r="A41" s="1"/>
    </row>
    <row r="42" spans="1:6" x14ac:dyDescent="0.35">
      <c r="A42" s="1"/>
    </row>
    <row r="43" spans="1:6" x14ac:dyDescent="0.35">
      <c r="A43" s="1"/>
    </row>
    <row r="44" spans="1:6" x14ac:dyDescent="0.35">
      <c r="A44" s="1"/>
    </row>
    <row r="45" spans="1:6" x14ac:dyDescent="0.35">
      <c r="A45" s="1"/>
    </row>
    <row r="46" spans="1:6" x14ac:dyDescent="0.35">
      <c r="A46" s="1"/>
    </row>
    <row r="47" spans="1:6" x14ac:dyDescent="0.35">
      <c r="A47" s="1"/>
    </row>
    <row r="48" spans="1:6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70E3-C3D9-4D54-A97B-327BA289712D}">
  <dimension ref="A1:I35"/>
  <sheetViews>
    <sheetView workbookViewId="0">
      <selection activeCell="C3" sqref="C3"/>
    </sheetView>
  </sheetViews>
  <sheetFormatPr defaultRowHeight="14.5" x14ac:dyDescent="0.35"/>
  <cols>
    <col min="1" max="2" width="12.1796875" customWidth="1"/>
  </cols>
  <sheetData>
    <row r="1" spans="1:9" ht="43.5" x14ac:dyDescent="0.35">
      <c r="A1" s="2" t="s">
        <v>0</v>
      </c>
      <c r="B1" s="3" t="s">
        <v>1</v>
      </c>
      <c r="C1" s="7" t="s">
        <v>2</v>
      </c>
      <c r="D1" s="2" t="s">
        <v>3</v>
      </c>
      <c r="E1" s="2" t="s">
        <v>4</v>
      </c>
      <c r="F1" s="2" t="s">
        <v>5</v>
      </c>
    </row>
    <row r="2" spans="1:9" x14ac:dyDescent="0.35">
      <c r="A2" s="4">
        <v>44986</v>
      </c>
      <c r="B2" s="5">
        <f>(10-1)/2</f>
        <v>4.5</v>
      </c>
      <c r="C2" s="7"/>
      <c r="D2" s="7"/>
      <c r="E2" s="7"/>
      <c r="F2" s="7"/>
      <c r="H2" s="8" t="s">
        <v>6</v>
      </c>
      <c r="I2" s="8">
        <f>SUM(D3:D31)/COUNT(D3:D31)</f>
        <v>1.0747126436781611</v>
      </c>
    </row>
    <row r="3" spans="1:9" x14ac:dyDescent="0.35">
      <c r="A3" s="4">
        <v>44987</v>
      </c>
      <c r="B3" s="5">
        <f>(7-3)/2</f>
        <v>2</v>
      </c>
      <c r="C3" s="5">
        <f>AVERAGE(B2:B4)</f>
        <v>3.1666666666666665</v>
      </c>
      <c r="D3" s="5">
        <f>ABS(B3-C3)</f>
        <v>1.1666666666666665</v>
      </c>
      <c r="E3" s="5">
        <f>POWER(D3,2)</f>
        <v>1.3611111111111107</v>
      </c>
      <c r="F3" s="5">
        <f>ABS(D3/B3)</f>
        <v>0.58333333333333326</v>
      </c>
      <c r="H3" s="8" t="s">
        <v>7</v>
      </c>
      <c r="I3" s="8">
        <f>SUM(E3:E31)/COUNT(E3:E31)</f>
        <v>1.8304597701149425</v>
      </c>
    </row>
    <row r="4" spans="1:9" x14ac:dyDescent="0.35">
      <c r="A4" s="4">
        <v>44988</v>
      </c>
      <c r="B4" s="5">
        <f>(13-7)/2</f>
        <v>3</v>
      </c>
      <c r="C4" s="5">
        <f t="shared" ref="C4:C30" si="0">AVERAGE(B3:B5)</f>
        <v>3.5</v>
      </c>
      <c r="D4" s="5">
        <f t="shared" ref="D4:D31" si="1">ABS(B4-C4)</f>
        <v>0.5</v>
      </c>
      <c r="E4" s="5">
        <f t="shared" ref="E4:E31" si="2">POWER(D4,2)</f>
        <v>0.25</v>
      </c>
      <c r="F4" s="5">
        <f t="shared" ref="F4:F31" si="3">ABS(D4/B4)</f>
        <v>0.16666666666666666</v>
      </c>
      <c r="H4" s="8" t="s">
        <v>8</v>
      </c>
      <c r="I4" s="8">
        <f>SQRT(I3)</f>
        <v>1.3529448510988697</v>
      </c>
    </row>
    <row r="5" spans="1:9" x14ac:dyDescent="0.35">
      <c r="A5" s="4">
        <v>44989</v>
      </c>
      <c r="B5" s="5">
        <f>(14-3)/2</f>
        <v>5.5</v>
      </c>
      <c r="C5" s="5">
        <f t="shared" si="0"/>
        <v>4.833333333333333</v>
      </c>
      <c r="D5" s="5">
        <f t="shared" si="1"/>
        <v>0.66666666666666696</v>
      </c>
      <c r="E5" s="5">
        <f t="shared" si="2"/>
        <v>0.44444444444444486</v>
      </c>
      <c r="F5" s="5">
        <f t="shared" si="3"/>
        <v>0.12121212121212127</v>
      </c>
      <c r="H5" s="8" t="s">
        <v>9</v>
      </c>
      <c r="I5" s="9">
        <f>SUM(F3:F31)/COUNT(F3:F31)</f>
        <v>0.17148691193257601</v>
      </c>
    </row>
    <row r="6" spans="1:9" x14ac:dyDescent="0.35">
      <c r="A6" s="4">
        <v>44990</v>
      </c>
      <c r="B6" s="5">
        <f>(16-4)/2</f>
        <v>6</v>
      </c>
      <c r="C6" s="5">
        <f t="shared" si="0"/>
        <v>6</v>
      </c>
      <c r="D6" s="5">
        <f t="shared" si="1"/>
        <v>0</v>
      </c>
      <c r="E6" s="5">
        <f t="shared" si="2"/>
        <v>0</v>
      </c>
      <c r="F6" s="5">
        <f t="shared" si="3"/>
        <v>0</v>
      </c>
    </row>
    <row r="7" spans="1:9" x14ac:dyDescent="0.35">
      <c r="A7" s="4">
        <v>44991</v>
      </c>
      <c r="B7" s="5">
        <f>(17-4)/2</f>
        <v>6.5</v>
      </c>
      <c r="C7" s="5">
        <f t="shared" si="0"/>
        <v>7.5</v>
      </c>
      <c r="D7" s="5">
        <f t="shared" si="1"/>
        <v>1</v>
      </c>
      <c r="E7" s="5">
        <f t="shared" si="2"/>
        <v>1</v>
      </c>
      <c r="F7" s="5">
        <f t="shared" si="3"/>
        <v>0.15384615384615385</v>
      </c>
    </row>
    <row r="8" spans="1:9" x14ac:dyDescent="0.35">
      <c r="A8" s="4">
        <v>44992</v>
      </c>
      <c r="B8" s="5">
        <f>(21-1)/2</f>
        <v>10</v>
      </c>
      <c r="C8" s="5">
        <f t="shared" si="0"/>
        <v>9.1666666666666661</v>
      </c>
      <c r="D8" s="5">
        <f t="shared" si="1"/>
        <v>0.83333333333333393</v>
      </c>
      <c r="E8" s="5">
        <f t="shared" si="2"/>
        <v>0.69444444444444542</v>
      </c>
      <c r="F8" s="5">
        <f t="shared" si="3"/>
        <v>8.3333333333333398E-2</v>
      </c>
    </row>
    <row r="9" spans="1:9" x14ac:dyDescent="0.35">
      <c r="A9" s="4">
        <v>44993</v>
      </c>
      <c r="B9" s="5">
        <f>(21+1)/2</f>
        <v>11</v>
      </c>
      <c r="C9" s="5">
        <f t="shared" si="0"/>
        <v>11.333333333333334</v>
      </c>
      <c r="D9" s="5">
        <f t="shared" si="1"/>
        <v>0.33333333333333393</v>
      </c>
      <c r="E9" s="5">
        <f t="shared" si="2"/>
        <v>0.11111111111111151</v>
      </c>
      <c r="F9" s="5">
        <f t="shared" si="3"/>
        <v>3.0303030303030356E-2</v>
      </c>
    </row>
    <row r="10" spans="1:9" x14ac:dyDescent="0.35">
      <c r="A10" s="4">
        <v>44994</v>
      </c>
      <c r="B10" s="5">
        <f>(21+5)/2</f>
        <v>13</v>
      </c>
      <c r="C10" s="5">
        <f t="shared" si="0"/>
        <v>12.166666666666666</v>
      </c>
      <c r="D10" s="5">
        <f t="shared" si="1"/>
        <v>0.83333333333333393</v>
      </c>
      <c r="E10" s="5">
        <f t="shared" si="2"/>
        <v>0.69444444444444542</v>
      </c>
      <c r="F10" s="5">
        <f t="shared" si="3"/>
        <v>6.4102564102564152E-2</v>
      </c>
    </row>
    <row r="11" spans="1:9" x14ac:dyDescent="0.35">
      <c r="A11" s="4">
        <v>44995</v>
      </c>
      <c r="B11" s="5">
        <f>(24+1)/2</f>
        <v>12.5</v>
      </c>
      <c r="C11" s="5">
        <f t="shared" si="0"/>
        <v>13.333333333333334</v>
      </c>
      <c r="D11" s="5">
        <f t="shared" si="1"/>
        <v>0.83333333333333393</v>
      </c>
      <c r="E11" s="5">
        <f t="shared" si="2"/>
        <v>0.69444444444444542</v>
      </c>
      <c r="F11" s="5">
        <f t="shared" si="3"/>
        <v>6.6666666666666707E-2</v>
      </c>
    </row>
    <row r="12" spans="1:9" x14ac:dyDescent="0.35">
      <c r="A12" s="4">
        <v>44996</v>
      </c>
      <c r="B12" s="5">
        <f>(25+4)/2</f>
        <v>14.5</v>
      </c>
      <c r="C12" s="5">
        <f t="shared" si="0"/>
        <v>11</v>
      </c>
      <c r="D12" s="5">
        <f t="shared" si="1"/>
        <v>3.5</v>
      </c>
      <c r="E12" s="5">
        <f t="shared" si="2"/>
        <v>12.25</v>
      </c>
      <c r="F12" s="5">
        <f t="shared" si="3"/>
        <v>0.2413793103448276</v>
      </c>
    </row>
    <row r="13" spans="1:9" x14ac:dyDescent="0.35">
      <c r="A13" s="4">
        <v>44997</v>
      </c>
      <c r="B13" s="5">
        <f>(11+1)/2</f>
        <v>6</v>
      </c>
      <c r="C13" s="5">
        <f t="shared" si="0"/>
        <v>7.833333333333333</v>
      </c>
      <c r="D13" s="5">
        <f t="shared" si="1"/>
        <v>1.833333333333333</v>
      </c>
      <c r="E13" s="5">
        <f t="shared" si="2"/>
        <v>3.3611111111111098</v>
      </c>
      <c r="F13" s="5">
        <f t="shared" si="3"/>
        <v>0.30555555555555552</v>
      </c>
    </row>
    <row r="14" spans="1:9" x14ac:dyDescent="0.35">
      <c r="A14" s="4">
        <v>44998</v>
      </c>
      <c r="B14" s="5">
        <f>(9-3)/2</f>
        <v>3</v>
      </c>
      <c r="C14" s="5">
        <f t="shared" si="0"/>
        <v>5.5</v>
      </c>
      <c r="D14" s="5">
        <f t="shared" si="1"/>
        <v>2.5</v>
      </c>
      <c r="E14" s="5">
        <f t="shared" si="2"/>
        <v>6.25</v>
      </c>
      <c r="F14" s="5">
        <f t="shared" si="3"/>
        <v>0.83333333333333337</v>
      </c>
    </row>
    <row r="15" spans="1:9" x14ac:dyDescent="0.35">
      <c r="A15" s="4">
        <v>44999</v>
      </c>
      <c r="B15" s="5">
        <f>(17-2)/2</f>
        <v>7.5</v>
      </c>
      <c r="C15" s="5">
        <f t="shared" si="0"/>
        <v>6.666666666666667</v>
      </c>
      <c r="D15" s="5">
        <f t="shared" si="1"/>
        <v>0.83333333333333304</v>
      </c>
      <c r="E15" s="5">
        <f t="shared" si="2"/>
        <v>0.69444444444444398</v>
      </c>
      <c r="F15" s="5">
        <f t="shared" si="3"/>
        <v>0.11111111111111108</v>
      </c>
    </row>
    <row r="16" spans="1:9" x14ac:dyDescent="0.35">
      <c r="A16" s="4">
        <v>45000</v>
      </c>
      <c r="B16" s="5">
        <f>(20-1)/2</f>
        <v>9.5</v>
      </c>
      <c r="C16" s="5">
        <f t="shared" si="0"/>
        <v>7</v>
      </c>
      <c r="D16" s="5">
        <f t="shared" si="1"/>
        <v>2.5</v>
      </c>
      <c r="E16" s="5">
        <f t="shared" si="2"/>
        <v>6.25</v>
      </c>
      <c r="F16" s="5">
        <f t="shared" si="3"/>
        <v>0.26315789473684209</v>
      </c>
    </row>
    <row r="17" spans="1:6" x14ac:dyDescent="0.35">
      <c r="A17" s="4">
        <v>45001</v>
      </c>
      <c r="B17" s="5">
        <f>(11-3)/2</f>
        <v>4</v>
      </c>
      <c r="C17" s="5">
        <f t="shared" si="0"/>
        <v>6.5</v>
      </c>
      <c r="D17" s="5">
        <f t="shared" si="1"/>
        <v>2.5</v>
      </c>
      <c r="E17" s="5">
        <f t="shared" si="2"/>
        <v>6.25</v>
      </c>
      <c r="F17" s="5">
        <f t="shared" si="3"/>
        <v>0.625</v>
      </c>
    </row>
    <row r="18" spans="1:6" x14ac:dyDescent="0.35">
      <c r="A18" s="4">
        <v>45002</v>
      </c>
      <c r="B18" s="5">
        <f>(13-1)/2</f>
        <v>6</v>
      </c>
      <c r="C18" s="5">
        <f t="shared" si="0"/>
        <v>6.166666666666667</v>
      </c>
      <c r="D18" s="5">
        <f t="shared" si="1"/>
        <v>0.16666666666666696</v>
      </c>
      <c r="E18" s="5">
        <f t="shared" si="2"/>
        <v>2.7777777777777877E-2</v>
      </c>
      <c r="F18" s="5">
        <f t="shared" si="3"/>
        <v>2.7777777777777828E-2</v>
      </c>
    </row>
    <row r="19" spans="1:6" x14ac:dyDescent="0.35">
      <c r="A19" s="4">
        <v>45003</v>
      </c>
      <c r="B19" s="5">
        <f>(15+2)/2</f>
        <v>8.5</v>
      </c>
      <c r="C19" s="5">
        <f t="shared" si="0"/>
        <v>7</v>
      </c>
      <c r="D19" s="5">
        <f t="shared" si="1"/>
        <v>1.5</v>
      </c>
      <c r="E19" s="5">
        <f t="shared" si="2"/>
        <v>2.25</v>
      </c>
      <c r="F19" s="5">
        <f t="shared" si="3"/>
        <v>0.17647058823529413</v>
      </c>
    </row>
    <row r="20" spans="1:6" x14ac:dyDescent="0.35">
      <c r="A20" s="4">
        <v>45004</v>
      </c>
      <c r="B20" s="5">
        <f>(16-3)/2</f>
        <v>6.5</v>
      </c>
      <c r="C20" s="5">
        <f t="shared" si="0"/>
        <v>8</v>
      </c>
      <c r="D20" s="5">
        <f t="shared" si="1"/>
        <v>1.5</v>
      </c>
      <c r="E20" s="5">
        <f t="shared" si="2"/>
        <v>2.25</v>
      </c>
      <c r="F20" s="5">
        <f t="shared" si="3"/>
        <v>0.23076923076923078</v>
      </c>
    </row>
    <row r="21" spans="1:6" x14ac:dyDescent="0.35">
      <c r="A21" s="4">
        <v>45005</v>
      </c>
      <c r="B21" s="5">
        <f>(19-1)/2</f>
        <v>9</v>
      </c>
      <c r="C21" s="5">
        <f t="shared" si="0"/>
        <v>9</v>
      </c>
      <c r="D21" s="5">
        <f t="shared" si="1"/>
        <v>0</v>
      </c>
      <c r="E21" s="5">
        <f t="shared" si="2"/>
        <v>0</v>
      </c>
      <c r="F21" s="5">
        <f t="shared" si="3"/>
        <v>0</v>
      </c>
    </row>
    <row r="22" spans="1:6" x14ac:dyDescent="0.35">
      <c r="A22" s="4">
        <v>45006</v>
      </c>
      <c r="B22" s="5">
        <f>(23-0)/2</f>
        <v>11.5</v>
      </c>
      <c r="C22" s="5">
        <f t="shared" si="0"/>
        <v>11.833333333333334</v>
      </c>
      <c r="D22" s="5">
        <f t="shared" si="1"/>
        <v>0.33333333333333393</v>
      </c>
      <c r="E22" s="5">
        <f t="shared" si="2"/>
        <v>0.11111111111111151</v>
      </c>
      <c r="F22" s="5">
        <f t="shared" si="3"/>
        <v>2.8985507246376864E-2</v>
      </c>
    </row>
    <row r="23" spans="1:6" x14ac:dyDescent="0.35">
      <c r="A23" s="4">
        <v>45007</v>
      </c>
      <c r="B23" s="5">
        <f>(26+4)/2</f>
        <v>15</v>
      </c>
      <c r="C23" s="5">
        <f t="shared" si="0"/>
        <v>13.666666666666666</v>
      </c>
      <c r="D23" s="5">
        <f t="shared" si="1"/>
        <v>1.3333333333333339</v>
      </c>
      <c r="E23" s="5">
        <f t="shared" si="2"/>
        <v>1.7777777777777795</v>
      </c>
      <c r="F23" s="5">
        <f t="shared" si="3"/>
        <v>8.8888888888888934E-2</v>
      </c>
    </row>
    <row r="24" spans="1:6" x14ac:dyDescent="0.35">
      <c r="A24" s="4">
        <v>45008</v>
      </c>
      <c r="B24" s="5">
        <f>(20+9)/2</f>
        <v>14.5</v>
      </c>
      <c r="C24" s="5">
        <f t="shared" si="0"/>
        <v>13.666666666666666</v>
      </c>
      <c r="D24" s="5">
        <f t="shared" si="1"/>
        <v>0.83333333333333393</v>
      </c>
      <c r="E24" s="5">
        <f t="shared" si="2"/>
        <v>0.69444444444444542</v>
      </c>
      <c r="F24" s="5">
        <f t="shared" si="3"/>
        <v>5.7471264367816133E-2</v>
      </c>
    </row>
    <row r="25" spans="1:6" x14ac:dyDescent="0.35">
      <c r="A25" s="4">
        <v>45009</v>
      </c>
      <c r="B25" s="5">
        <f>(18+5)/2</f>
        <v>11.5</v>
      </c>
      <c r="C25" s="5">
        <f t="shared" si="0"/>
        <v>12.5</v>
      </c>
      <c r="D25" s="5">
        <f t="shared" si="1"/>
        <v>1</v>
      </c>
      <c r="E25" s="5">
        <f t="shared" si="2"/>
        <v>1</v>
      </c>
      <c r="F25" s="5">
        <f t="shared" si="3"/>
        <v>8.6956521739130432E-2</v>
      </c>
    </row>
    <row r="26" spans="1:6" x14ac:dyDescent="0.35">
      <c r="A26" s="4">
        <v>45010</v>
      </c>
      <c r="B26" s="5">
        <f>(14+9)/2</f>
        <v>11.5</v>
      </c>
      <c r="C26" s="5">
        <f t="shared" si="0"/>
        <v>10.833333333333334</v>
      </c>
      <c r="D26" s="5">
        <f t="shared" si="1"/>
        <v>0.66666666666666607</v>
      </c>
      <c r="E26" s="5">
        <f t="shared" si="2"/>
        <v>0.44444444444444364</v>
      </c>
      <c r="F26" s="5">
        <f t="shared" si="3"/>
        <v>5.7971014492753568E-2</v>
      </c>
    </row>
    <row r="27" spans="1:6" x14ac:dyDescent="0.35">
      <c r="A27" s="4">
        <v>45011</v>
      </c>
      <c r="B27" s="5">
        <f>(16+3)/2</f>
        <v>9.5</v>
      </c>
      <c r="C27" s="5">
        <f t="shared" si="0"/>
        <v>8.8333333333333339</v>
      </c>
      <c r="D27" s="5">
        <f t="shared" si="1"/>
        <v>0.66666666666666607</v>
      </c>
      <c r="E27" s="5">
        <f t="shared" si="2"/>
        <v>0.44444444444444364</v>
      </c>
      <c r="F27" s="5">
        <f t="shared" si="3"/>
        <v>7.0175438596491169E-2</v>
      </c>
    </row>
    <row r="28" spans="1:6" x14ac:dyDescent="0.35">
      <c r="A28" s="4">
        <v>45012</v>
      </c>
      <c r="B28" s="5">
        <f>(14-3)/2</f>
        <v>5.5</v>
      </c>
      <c r="C28" s="5">
        <f t="shared" si="0"/>
        <v>7.166666666666667</v>
      </c>
      <c r="D28" s="5">
        <f t="shared" si="1"/>
        <v>1.666666666666667</v>
      </c>
      <c r="E28" s="5">
        <f t="shared" si="2"/>
        <v>2.7777777777777786</v>
      </c>
      <c r="F28" s="5">
        <f t="shared" si="3"/>
        <v>0.30303030303030309</v>
      </c>
    </row>
    <row r="29" spans="1:6" x14ac:dyDescent="0.35">
      <c r="A29" s="4">
        <v>45013</v>
      </c>
      <c r="B29" s="5">
        <f>(16-3)/2</f>
        <v>6.5</v>
      </c>
      <c r="C29" s="5">
        <f t="shared" si="0"/>
        <v>7.166666666666667</v>
      </c>
      <c r="D29" s="5">
        <f t="shared" si="1"/>
        <v>0.66666666666666696</v>
      </c>
      <c r="E29" s="5">
        <f t="shared" si="2"/>
        <v>0.44444444444444486</v>
      </c>
      <c r="F29" s="5">
        <f t="shared" si="3"/>
        <v>0.10256410256410262</v>
      </c>
    </row>
    <row r="30" spans="1:6" x14ac:dyDescent="0.35">
      <c r="A30" s="4">
        <v>45014</v>
      </c>
      <c r="B30" s="5">
        <f>(20-1)/2</f>
        <v>9.5</v>
      </c>
      <c r="C30" s="5">
        <f t="shared" si="0"/>
        <v>9.1666666666666661</v>
      </c>
      <c r="D30" s="5">
        <f t="shared" si="1"/>
        <v>0.33333333333333393</v>
      </c>
      <c r="E30" s="5">
        <f t="shared" si="2"/>
        <v>0.11111111111111151</v>
      </c>
      <c r="F30" s="5">
        <f t="shared" si="3"/>
        <v>3.5087719298245675E-2</v>
      </c>
    </row>
    <row r="31" spans="1:6" x14ac:dyDescent="0.35">
      <c r="A31" s="4">
        <v>45015</v>
      </c>
      <c r="B31" s="5">
        <f>(22+1)/2</f>
        <v>11.5</v>
      </c>
      <c r="C31" s="5">
        <f>AVERAGE(B30:B32)</f>
        <v>10.833333333333334</v>
      </c>
      <c r="D31" s="5">
        <f t="shared" si="1"/>
        <v>0.66666666666666607</v>
      </c>
      <c r="E31" s="5">
        <f t="shared" si="2"/>
        <v>0.44444444444444364</v>
      </c>
      <c r="F31" s="5">
        <f t="shared" si="3"/>
        <v>5.7971014492753568E-2</v>
      </c>
    </row>
    <row r="32" spans="1:6" x14ac:dyDescent="0.35">
      <c r="A32" s="4">
        <v>45016</v>
      </c>
      <c r="B32" s="5">
        <f>(23-0)/2</f>
        <v>11.5</v>
      </c>
      <c r="C32" s="7"/>
      <c r="D32" s="7"/>
      <c r="E32" s="7"/>
      <c r="F32" s="7"/>
    </row>
    <row r="33" spans="1:6" x14ac:dyDescent="0.35">
      <c r="A33" s="6">
        <v>45017</v>
      </c>
      <c r="B33" s="7"/>
      <c r="C33" s="7" t="s">
        <v>15</v>
      </c>
      <c r="D33" s="7"/>
      <c r="E33" s="7"/>
      <c r="F33" s="7"/>
    </row>
    <row r="34" spans="1:6" x14ac:dyDescent="0.35">
      <c r="A34" s="6">
        <v>45018</v>
      </c>
      <c r="B34" s="7"/>
      <c r="C34" s="7" t="s">
        <v>15</v>
      </c>
      <c r="D34" s="7"/>
      <c r="E34" s="7"/>
      <c r="F34" s="7"/>
    </row>
    <row r="35" spans="1:6" x14ac:dyDescent="0.35">
      <c r="A35" s="6">
        <v>45019</v>
      </c>
      <c r="B35" s="7"/>
      <c r="C35" s="7" t="s">
        <v>15</v>
      </c>
      <c r="D35" s="7"/>
      <c r="E35" s="7"/>
      <c r="F3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3FF1-19D3-486E-ABFF-50DCB2446379}">
  <dimension ref="A1:I35"/>
  <sheetViews>
    <sheetView workbookViewId="0">
      <selection activeCell="C6" sqref="C6"/>
    </sheetView>
  </sheetViews>
  <sheetFormatPr defaultRowHeight="14.5" x14ac:dyDescent="0.35"/>
  <cols>
    <col min="1" max="1" width="12.26953125" customWidth="1"/>
    <col min="2" max="2" width="12" customWidth="1"/>
  </cols>
  <sheetData>
    <row r="1" spans="1:9" ht="43.5" x14ac:dyDescent="0.35">
      <c r="A1" s="2" t="s">
        <v>0</v>
      </c>
      <c r="B1" s="3" t="s">
        <v>1</v>
      </c>
      <c r="C1" s="7" t="s">
        <v>2</v>
      </c>
      <c r="D1" s="2" t="s">
        <v>3</v>
      </c>
      <c r="E1" s="2" t="s">
        <v>4</v>
      </c>
      <c r="F1" s="2" t="s">
        <v>5</v>
      </c>
    </row>
    <row r="2" spans="1:9" x14ac:dyDescent="0.35">
      <c r="A2" s="4">
        <v>44986</v>
      </c>
      <c r="B2" s="5">
        <f>(10-1)/2</f>
        <v>4.5</v>
      </c>
      <c r="C2" s="7"/>
      <c r="D2" s="7"/>
      <c r="E2" s="7"/>
      <c r="F2" s="7"/>
      <c r="H2" s="7" t="s">
        <v>11</v>
      </c>
      <c r="I2" s="7" t="s">
        <v>10</v>
      </c>
    </row>
    <row r="3" spans="1:9" x14ac:dyDescent="0.35">
      <c r="A3" s="4">
        <v>44987</v>
      </c>
      <c r="B3" s="5">
        <f>(7-3)/2</f>
        <v>2</v>
      </c>
      <c r="C3" s="7"/>
      <c r="D3" s="7"/>
      <c r="E3" s="7"/>
      <c r="F3" s="7"/>
      <c r="H3" s="7" t="s">
        <v>12</v>
      </c>
      <c r="I3" s="7">
        <v>0.5</v>
      </c>
    </row>
    <row r="4" spans="1:9" x14ac:dyDescent="0.35">
      <c r="A4" s="4">
        <v>44988</v>
      </c>
      <c r="B4" s="5">
        <f>(13-7)/2</f>
        <v>3</v>
      </c>
      <c r="C4" s="7"/>
      <c r="D4" s="7"/>
      <c r="E4" s="7"/>
      <c r="F4" s="7"/>
      <c r="H4" s="7" t="s">
        <v>13</v>
      </c>
      <c r="I4" s="7">
        <v>0.35</v>
      </c>
    </row>
    <row r="5" spans="1:9" x14ac:dyDescent="0.35">
      <c r="A5" s="4">
        <v>44989</v>
      </c>
      <c r="B5" s="5">
        <f>(14-3)/2</f>
        <v>5.5</v>
      </c>
      <c r="C5" s="5">
        <f>($I$3*B4+$I$4*B3+$I$5*B2)/COUNT(B2:B4)</f>
        <v>0.95833333333333337</v>
      </c>
      <c r="D5" s="5">
        <f>ABS(B5-C5)</f>
        <v>4.541666666666667</v>
      </c>
      <c r="E5" s="5">
        <f>POWER(D5,2)</f>
        <v>20.626736111111114</v>
      </c>
      <c r="F5" s="5">
        <f>ABS(D5/B5)</f>
        <v>0.8257575757575758</v>
      </c>
      <c r="H5" s="7" t="s">
        <v>14</v>
      </c>
      <c r="I5" s="7">
        <v>0.15</v>
      </c>
    </row>
    <row r="6" spans="1:9" x14ac:dyDescent="0.35">
      <c r="A6" s="4">
        <v>44990</v>
      </c>
      <c r="B6" s="5">
        <f>(16-4)/2</f>
        <v>6</v>
      </c>
      <c r="C6" s="5">
        <f t="shared" ref="C6:C35" si="0">($I$3*B5+$I$4*B4+$I$5*B3)/COUNT(B3:B5)</f>
        <v>1.3666666666666665</v>
      </c>
      <c r="D6" s="5">
        <f t="shared" ref="D6:D32" si="1">ABS(B6-C6)</f>
        <v>4.6333333333333337</v>
      </c>
      <c r="E6" s="5">
        <f t="shared" ref="E6:E32" si="2">POWER(D6,2)</f>
        <v>21.46777777777778</v>
      </c>
      <c r="F6" s="5">
        <f t="shared" ref="F6:F32" si="3">ABS(D6/B6)</f>
        <v>0.77222222222222225</v>
      </c>
    </row>
    <row r="7" spans="1:9" x14ac:dyDescent="0.35">
      <c r="A7" s="4">
        <v>44991</v>
      </c>
      <c r="B7" s="5">
        <f>(17-4)/2</f>
        <v>6.5</v>
      </c>
      <c r="C7" s="5">
        <f t="shared" si="0"/>
        <v>1.7916666666666667</v>
      </c>
      <c r="D7" s="5">
        <f t="shared" si="1"/>
        <v>4.708333333333333</v>
      </c>
      <c r="E7" s="5">
        <f t="shared" si="2"/>
        <v>22.168402777777775</v>
      </c>
      <c r="F7" s="5">
        <f t="shared" si="3"/>
        <v>0.72435897435897434</v>
      </c>
    </row>
    <row r="8" spans="1:9" x14ac:dyDescent="0.35">
      <c r="A8" s="4">
        <v>44992</v>
      </c>
      <c r="B8" s="5">
        <f>(21-1)/2</f>
        <v>10</v>
      </c>
      <c r="C8" s="5">
        <f t="shared" si="0"/>
        <v>2.0583333333333331</v>
      </c>
      <c r="D8" s="5">
        <f t="shared" si="1"/>
        <v>7.9416666666666664</v>
      </c>
      <c r="E8" s="5">
        <f t="shared" si="2"/>
        <v>63.070069444444442</v>
      </c>
      <c r="F8" s="5">
        <f t="shared" si="3"/>
        <v>0.79416666666666669</v>
      </c>
      <c r="H8" s="8" t="s">
        <v>6</v>
      </c>
      <c r="I8" s="8">
        <f>SUM(D5:D32)/COUNT(D5:D32)</f>
        <v>6.3083333333333345</v>
      </c>
    </row>
    <row r="9" spans="1:9" x14ac:dyDescent="0.35">
      <c r="A9" s="4">
        <v>44993</v>
      </c>
      <c r="B9" s="5">
        <f>(21+1)/2</f>
        <v>11</v>
      </c>
      <c r="C9" s="5">
        <f t="shared" si="0"/>
        <v>2.7250000000000001</v>
      </c>
      <c r="D9" s="5">
        <f t="shared" si="1"/>
        <v>8.2750000000000004</v>
      </c>
      <c r="E9" s="5">
        <f t="shared" si="2"/>
        <v>68.475625000000008</v>
      </c>
      <c r="F9" s="5">
        <f t="shared" si="3"/>
        <v>0.75227272727272732</v>
      </c>
      <c r="H9" s="8" t="s">
        <v>7</v>
      </c>
      <c r="I9" s="8">
        <f>SUM(E5:E32)/COUNT(E5:E32)</f>
        <v>48.067663690476195</v>
      </c>
    </row>
    <row r="10" spans="1:9" x14ac:dyDescent="0.35">
      <c r="A10" s="4">
        <v>44994</v>
      </c>
      <c r="B10" s="5">
        <f>(21+5)/2</f>
        <v>13</v>
      </c>
      <c r="C10" s="5">
        <f t="shared" si="0"/>
        <v>3.3249999999999997</v>
      </c>
      <c r="D10" s="5">
        <f t="shared" si="1"/>
        <v>9.6750000000000007</v>
      </c>
      <c r="E10" s="5">
        <f t="shared" si="2"/>
        <v>93.605625000000018</v>
      </c>
      <c r="F10" s="5">
        <f t="shared" si="3"/>
        <v>0.74423076923076925</v>
      </c>
      <c r="H10" s="8" t="s">
        <v>8</v>
      </c>
      <c r="I10" s="8">
        <f>SQRT(I9)</f>
        <v>6.9330847168108507</v>
      </c>
    </row>
    <row r="11" spans="1:9" x14ac:dyDescent="0.35">
      <c r="A11" s="4">
        <v>44995</v>
      </c>
      <c r="B11" s="5">
        <f>(24+1)/2</f>
        <v>12.5</v>
      </c>
      <c r="C11" s="5">
        <f t="shared" si="0"/>
        <v>3.9499999999999997</v>
      </c>
      <c r="D11" s="5">
        <f t="shared" si="1"/>
        <v>8.5500000000000007</v>
      </c>
      <c r="E11" s="5">
        <f t="shared" si="2"/>
        <v>73.102500000000006</v>
      </c>
      <c r="F11" s="5">
        <f t="shared" si="3"/>
        <v>0.68400000000000005</v>
      </c>
      <c r="H11" s="8" t="s">
        <v>9</v>
      </c>
      <c r="I11" s="9">
        <f>SUM(F5:F32)/COUNT(F5:F32)</f>
        <v>0.6535798760896514</v>
      </c>
    </row>
    <row r="12" spans="1:9" x14ac:dyDescent="0.35">
      <c r="A12" s="4">
        <v>44996</v>
      </c>
      <c r="B12" s="5">
        <f>(25+4)/2</f>
        <v>14.5</v>
      </c>
      <c r="C12" s="5">
        <f t="shared" si="0"/>
        <v>4.1500000000000004</v>
      </c>
      <c r="D12" s="5">
        <f t="shared" si="1"/>
        <v>10.35</v>
      </c>
      <c r="E12" s="5">
        <f t="shared" si="2"/>
        <v>107.12249999999999</v>
      </c>
      <c r="F12" s="5">
        <f t="shared" si="3"/>
        <v>0.71379310344827585</v>
      </c>
    </row>
    <row r="13" spans="1:9" x14ac:dyDescent="0.35">
      <c r="A13" s="4">
        <v>44997</v>
      </c>
      <c r="B13" s="5">
        <f>(11+1)/2</f>
        <v>6</v>
      </c>
      <c r="C13" s="5">
        <f t="shared" si="0"/>
        <v>4.5249999999999995</v>
      </c>
      <c r="D13" s="5">
        <f t="shared" si="1"/>
        <v>1.4750000000000005</v>
      </c>
      <c r="E13" s="5">
        <f t="shared" si="2"/>
        <v>2.1756250000000015</v>
      </c>
      <c r="F13" s="5">
        <f t="shared" si="3"/>
        <v>0.24583333333333343</v>
      </c>
    </row>
    <row r="14" spans="1:9" x14ac:dyDescent="0.35">
      <c r="A14" s="4">
        <v>44998</v>
      </c>
      <c r="B14" s="5">
        <f>(9-3)/2</f>
        <v>3</v>
      </c>
      <c r="C14" s="5">
        <f t="shared" si="0"/>
        <v>3.3166666666666664</v>
      </c>
      <c r="D14" s="5">
        <f t="shared" si="1"/>
        <v>0.31666666666666643</v>
      </c>
      <c r="E14" s="5">
        <f t="shared" si="2"/>
        <v>0.10027777777777763</v>
      </c>
      <c r="F14" s="5">
        <f t="shared" si="3"/>
        <v>0.10555555555555547</v>
      </c>
    </row>
    <row r="15" spans="1:9" x14ac:dyDescent="0.35">
      <c r="A15" s="4">
        <v>44999</v>
      </c>
      <c r="B15" s="5">
        <f>(17-2)/2</f>
        <v>7.5</v>
      </c>
      <c r="C15" s="5">
        <f t="shared" si="0"/>
        <v>1.9249999999999998</v>
      </c>
      <c r="D15" s="5">
        <f t="shared" si="1"/>
        <v>5.5750000000000002</v>
      </c>
      <c r="E15" s="5">
        <f t="shared" si="2"/>
        <v>31.080625000000001</v>
      </c>
      <c r="F15" s="5">
        <f t="shared" si="3"/>
        <v>0.7433333333333334</v>
      </c>
    </row>
    <row r="16" spans="1:9" x14ac:dyDescent="0.35">
      <c r="A16" s="4">
        <v>45000</v>
      </c>
      <c r="B16" s="5">
        <f>(20-1)/2</f>
        <v>9.5</v>
      </c>
      <c r="C16" s="5">
        <f t="shared" si="0"/>
        <v>1.8999999999999997</v>
      </c>
      <c r="D16" s="5">
        <f t="shared" si="1"/>
        <v>7.6000000000000005</v>
      </c>
      <c r="E16" s="5">
        <f t="shared" si="2"/>
        <v>57.760000000000005</v>
      </c>
      <c r="F16" s="5">
        <f t="shared" si="3"/>
        <v>0.8</v>
      </c>
    </row>
    <row r="17" spans="1:6" x14ac:dyDescent="0.35">
      <c r="A17" s="4">
        <v>45001</v>
      </c>
      <c r="B17" s="5">
        <f>(11-3)/2</f>
        <v>4</v>
      </c>
      <c r="C17" s="5">
        <f t="shared" si="0"/>
        <v>2.6083333333333334</v>
      </c>
      <c r="D17" s="5">
        <f t="shared" si="1"/>
        <v>1.3916666666666666</v>
      </c>
      <c r="E17" s="5">
        <f t="shared" si="2"/>
        <v>1.936736111111111</v>
      </c>
      <c r="F17" s="5">
        <f t="shared" si="3"/>
        <v>0.34791666666666665</v>
      </c>
    </row>
    <row r="18" spans="1:6" x14ac:dyDescent="0.35">
      <c r="A18" s="4">
        <v>45002</v>
      </c>
      <c r="B18" s="5">
        <f>(13-1)/2</f>
        <v>6</v>
      </c>
      <c r="C18" s="5">
        <f t="shared" si="0"/>
        <v>2.15</v>
      </c>
      <c r="D18" s="5">
        <f t="shared" si="1"/>
        <v>3.85</v>
      </c>
      <c r="E18" s="5">
        <f t="shared" si="2"/>
        <v>14.822500000000002</v>
      </c>
      <c r="F18" s="5">
        <f t="shared" si="3"/>
        <v>0.64166666666666672</v>
      </c>
    </row>
    <row r="19" spans="1:6" x14ac:dyDescent="0.35">
      <c r="A19" s="4">
        <v>45003</v>
      </c>
      <c r="B19" s="5">
        <f>(15+2)/2</f>
        <v>8.5</v>
      </c>
      <c r="C19" s="5">
        <f t="shared" si="0"/>
        <v>1.9416666666666667</v>
      </c>
      <c r="D19" s="5">
        <f t="shared" si="1"/>
        <v>6.5583333333333336</v>
      </c>
      <c r="E19" s="5">
        <f t="shared" si="2"/>
        <v>43.011736111111112</v>
      </c>
      <c r="F19" s="5">
        <f t="shared" si="3"/>
        <v>0.77156862745098043</v>
      </c>
    </row>
    <row r="20" spans="1:6" x14ac:dyDescent="0.35">
      <c r="A20" s="4">
        <v>45004</v>
      </c>
      <c r="B20" s="5">
        <f>(16-3)/2</f>
        <v>6.5</v>
      </c>
      <c r="C20" s="5">
        <f t="shared" si="0"/>
        <v>2.3166666666666664</v>
      </c>
      <c r="D20" s="5">
        <f t="shared" si="1"/>
        <v>4.1833333333333336</v>
      </c>
      <c r="E20" s="5">
        <f t="shared" si="2"/>
        <v>17.500277777777779</v>
      </c>
      <c r="F20" s="5">
        <f t="shared" si="3"/>
        <v>0.64358974358974363</v>
      </c>
    </row>
    <row r="21" spans="1:6" x14ac:dyDescent="0.35">
      <c r="A21" s="4">
        <v>45005</v>
      </c>
      <c r="B21" s="5">
        <f>(19-1)/2</f>
        <v>9</v>
      </c>
      <c r="C21" s="5">
        <f t="shared" si="0"/>
        <v>2.375</v>
      </c>
      <c r="D21" s="5">
        <f t="shared" si="1"/>
        <v>6.625</v>
      </c>
      <c r="E21" s="5">
        <f t="shared" si="2"/>
        <v>43.890625</v>
      </c>
      <c r="F21" s="5">
        <f t="shared" si="3"/>
        <v>0.73611111111111116</v>
      </c>
    </row>
    <row r="22" spans="1:6" x14ac:dyDescent="0.35">
      <c r="A22" s="4">
        <v>45006</v>
      </c>
      <c r="B22" s="5">
        <f>(23-0)/2</f>
        <v>11.5</v>
      </c>
      <c r="C22" s="5">
        <f t="shared" si="0"/>
        <v>2.6833333333333336</v>
      </c>
      <c r="D22" s="5">
        <f t="shared" si="1"/>
        <v>8.8166666666666664</v>
      </c>
      <c r="E22" s="5">
        <f t="shared" si="2"/>
        <v>77.733611111111102</v>
      </c>
      <c r="F22" s="5">
        <f t="shared" si="3"/>
        <v>0.76666666666666661</v>
      </c>
    </row>
    <row r="23" spans="1:6" x14ac:dyDescent="0.35">
      <c r="A23" s="4">
        <v>45007</v>
      </c>
      <c r="B23" s="5">
        <f>(26+4)/2</f>
        <v>15</v>
      </c>
      <c r="C23" s="5">
        <f t="shared" si="0"/>
        <v>3.2916666666666665</v>
      </c>
      <c r="D23" s="5">
        <f t="shared" si="1"/>
        <v>11.708333333333334</v>
      </c>
      <c r="E23" s="5">
        <f t="shared" si="2"/>
        <v>137.08506944444446</v>
      </c>
      <c r="F23" s="5">
        <f t="shared" si="3"/>
        <v>0.78055555555555556</v>
      </c>
    </row>
    <row r="24" spans="1:6" x14ac:dyDescent="0.35">
      <c r="A24" s="4">
        <v>45008</v>
      </c>
      <c r="B24" s="5">
        <f>(20+9)/2</f>
        <v>14.5</v>
      </c>
      <c r="C24" s="5">
        <f t="shared" si="0"/>
        <v>4.2916666666666661</v>
      </c>
      <c r="D24" s="5">
        <f t="shared" si="1"/>
        <v>10.208333333333334</v>
      </c>
      <c r="E24" s="5">
        <f t="shared" si="2"/>
        <v>104.21006944444446</v>
      </c>
      <c r="F24" s="5">
        <f t="shared" si="3"/>
        <v>0.70402298850574718</v>
      </c>
    </row>
    <row r="25" spans="1:6" x14ac:dyDescent="0.35">
      <c r="A25" s="4">
        <v>45009</v>
      </c>
      <c r="B25" s="5">
        <f>(18+5)/2</f>
        <v>11.5</v>
      </c>
      <c r="C25" s="5">
        <f t="shared" si="0"/>
        <v>4.7416666666666663</v>
      </c>
      <c r="D25" s="5">
        <f t="shared" si="1"/>
        <v>6.7583333333333337</v>
      </c>
      <c r="E25" s="5">
        <f t="shared" si="2"/>
        <v>45.675069444444453</v>
      </c>
      <c r="F25" s="5">
        <f t="shared" si="3"/>
        <v>0.58768115942028987</v>
      </c>
    </row>
    <row r="26" spans="1:6" x14ac:dyDescent="0.35">
      <c r="A26" s="4">
        <v>45010</v>
      </c>
      <c r="B26" s="5">
        <f>(14+9)/2</f>
        <v>11.5</v>
      </c>
      <c r="C26" s="5">
        <f t="shared" si="0"/>
        <v>4.3583333333333334</v>
      </c>
      <c r="D26" s="5">
        <f t="shared" si="1"/>
        <v>7.1416666666666666</v>
      </c>
      <c r="E26" s="5">
        <f t="shared" si="2"/>
        <v>51.003402777777779</v>
      </c>
      <c r="F26" s="5">
        <f t="shared" si="3"/>
        <v>0.62101449275362319</v>
      </c>
    </row>
    <row r="27" spans="1:6" x14ac:dyDescent="0.35">
      <c r="A27" s="4">
        <v>45011</v>
      </c>
      <c r="B27" s="5">
        <f>(16+3)/2</f>
        <v>9.5</v>
      </c>
      <c r="C27" s="5">
        <f t="shared" si="0"/>
        <v>3.9833333333333329</v>
      </c>
      <c r="D27" s="5">
        <f t="shared" si="1"/>
        <v>5.5166666666666675</v>
      </c>
      <c r="E27" s="5">
        <f t="shared" si="2"/>
        <v>30.433611111111119</v>
      </c>
      <c r="F27" s="5">
        <f t="shared" si="3"/>
        <v>0.58070175438596505</v>
      </c>
    </row>
    <row r="28" spans="1:6" x14ac:dyDescent="0.35">
      <c r="A28" s="4">
        <v>45012</v>
      </c>
      <c r="B28" s="5">
        <f>(14-3)/2</f>
        <v>5.5</v>
      </c>
      <c r="C28" s="5">
        <f t="shared" si="0"/>
        <v>3.4999999999999996</v>
      </c>
      <c r="D28" s="5">
        <f t="shared" si="1"/>
        <v>2.0000000000000004</v>
      </c>
      <c r="E28" s="5">
        <f t="shared" si="2"/>
        <v>4.0000000000000018</v>
      </c>
      <c r="F28" s="5">
        <f t="shared" si="3"/>
        <v>0.3636363636363637</v>
      </c>
    </row>
    <row r="29" spans="1:6" x14ac:dyDescent="0.35">
      <c r="A29" s="4">
        <v>45013</v>
      </c>
      <c r="B29" s="5">
        <f>(16-3)/2</f>
        <v>6.5</v>
      </c>
      <c r="C29" s="5">
        <f t="shared" si="0"/>
        <v>2.5999999999999996</v>
      </c>
      <c r="D29" s="5">
        <f t="shared" si="1"/>
        <v>3.9000000000000004</v>
      </c>
      <c r="E29" s="5">
        <f t="shared" si="2"/>
        <v>15.210000000000003</v>
      </c>
      <c r="F29" s="5">
        <f t="shared" si="3"/>
        <v>0.60000000000000009</v>
      </c>
    </row>
    <row r="30" spans="1:6" x14ac:dyDescent="0.35">
      <c r="A30" s="4">
        <v>45014</v>
      </c>
      <c r="B30" s="5">
        <f>(20-1)/2</f>
        <v>9.5</v>
      </c>
      <c r="C30" s="5">
        <f t="shared" si="0"/>
        <v>2.1999999999999997</v>
      </c>
      <c r="D30" s="5">
        <f t="shared" si="1"/>
        <v>7.3000000000000007</v>
      </c>
      <c r="E30" s="5">
        <f t="shared" si="2"/>
        <v>53.290000000000013</v>
      </c>
      <c r="F30" s="5">
        <f t="shared" si="3"/>
        <v>0.768421052631579</v>
      </c>
    </row>
    <row r="31" spans="1:6" x14ac:dyDescent="0.35">
      <c r="A31" s="4">
        <v>45015</v>
      </c>
      <c r="B31" s="5">
        <f>(22+1)/2</f>
        <v>11.5</v>
      </c>
      <c r="C31" s="5">
        <f t="shared" si="0"/>
        <v>2.6166666666666667</v>
      </c>
      <c r="D31" s="5">
        <f t="shared" si="1"/>
        <v>8.8833333333333329</v>
      </c>
      <c r="E31" s="5">
        <f t="shared" si="2"/>
        <v>78.913611111111109</v>
      </c>
      <c r="F31" s="5">
        <f t="shared" si="3"/>
        <v>0.77246376811594197</v>
      </c>
    </row>
    <row r="32" spans="1:6" x14ac:dyDescent="0.35">
      <c r="A32" s="4">
        <v>45016</v>
      </c>
      <c r="B32" s="5">
        <f>(23-0)/2</f>
        <v>11.5</v>
      </c>
      <c r="C32" s="5">
        <f t="shared" si="0"/>
        <v>3.3499999999999996</v>
      </c>
      <c r="D32" s="5">
        <f t="shared" si="1"/>
        <v>8.15</v>
      </c>
      <c r="E32" s="5">
        <f t="shared" si="2"/>
        <v>66.422499999999999</v>
      </c>
      <c r="F32" s="5">
        <f t="shared" si="3"/>
        <v>0.70869565217391306</v>
      </c>
    </row>
    <row r="33" spans="1:6" x14ac:dyDescent="0.35">
      <c r="A33" s="6">
        <v>45017</v>
      </c>
      <c r="B33" s="5">
        <f>C33</f>
        <v>3.7333333333333329</v>
      </c>
      <c r="C33" s="5">
        <f t="shared" si="0"/>
        <v>3.7333333333333329</v>
      </c>
      <c r="D33" s="7"/>
      <c r="E33" s="7"/>
      <c r="F33" s="7"/>
    </row>
    <row r="34" spans="1:6" x14ac:dyDescent="0.35">
      <c r="A34" s="6">
        <v>45018</v>
      </c>
      <c r="B34" s="5">
        <f>C34</f>
        <v>2.5388888888888883</v>
      </c>
      <c r="C34" s="5">
        <f t="shared" si="0"/>
        <v>2.5388888888888883</v>
      </c>
      <c r="D34" s="7"/>
      <c r="E34" s="7"/>
      <c r="F34" s="7"/>
    </row>
    <row r="35" spans="1:6" x14ac:dyDescent="0.35">
      <c r="A35" s="6">
        <v>45019</v>
      </c>
      <c r="B35" s="7"/>
      <c r="C35" s="5">
        <f t="shared" si="0"/>
        <v>1.4337037037037035</v>
      </c>
      <c r="D35" s="7"/>
      <c r="E35" s="7"/>
      <c r="F3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</vt:lpstr>
      <vt:lpstr>CMA</vt:lpstr>
      <vt:lpstr>WMA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2015-06-05T18:17:20Z</dcterms:created>
  <dcterms:modified xsi:type="dcterms:W3CDTF">2023-04-28T12:14:50Z</dcterms:modified>
</cp:coreProperties>
</file>