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C176C360-8896-4D1E-8867-CCCDC301F7E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F19" i="1" l="1"/>
  <c r="K19" i="1" s="1"/>
  <c r="G19" i="1"/>
  <c r="J19" i="1" s="1"/>
  <c r="H19" i="1"/>
  <c r="I19" i="1"/>
  <c r="E19" i="1"/>
  <c r="C19" i="1"/>
  <c r="AX13" i="4"/>
  <c r="C764" i="2"/>
  <c r="F763" i="2"/>
  <c r="I20" i="1"/>
  <c r="AW24" i="4"/>
  <c r="I21" i="1"/>
  <c r="F21" i="1"/>
  <c r="K21" i="1" s="1"/>
  <c r="E21" i="1"/>
  <c r="C21" i="1"/>
  <c r="C772" i="2"/>
  <c r="H21" i="1" s="1"/>
  <c r="F771" i="2"/>
  <c r="C20" i="1"/>
  <c r="F20" i="1"/>
  <c r="K20" i="1" s="1"/>
  <c r="E20" i="1"/>
  <c r="AW73" i="4"/>
  <c r="C768" i="2"/>
  <c r="H20" i="1" s="1"/>
  <c r="F767" i="2"/>
  <c r="N29" i="21"/>
  <c r="AW13" i="4"/>
  <c r="F16" i="1"/>
  <c r="I18" i="1"/>
  <c r="F18" i="1"/>
  <c r="K18" i="1" s="1"/>
  <c r="E18" i="1"/>
  <c r="C18" i="1"/>
  <c r="C760" i="2"/>
  <c r="H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1" i="1" l="1"/>
  <c r="J21" i="1" s="1"/>
  <c r="G18" i="1"/>
  <c r="G20" i="1"/>
  <c r="J20" i="1" s="1"/>
  <c r="J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J4" i="1" s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<sst xmlns="http://schemas.openxmlformats.org/spreadsheetml/2006/main" count="2723" uniqueCount="638">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</sst>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3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3" fontId="3" fillId="0" borderId="0" xfId="0" applyNumberFormat="1" applyFont="1"/>
    <xf numFmtId="0" fontId="3" fillId="6" borderId="25" xfId="0" applyFont="1" applyFill="1" applyBorder="1"/>
    <xf numFmtId="44" fontId="0" fillId="0" borderId="0" xfId="0" applyNumberFormat="1"/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6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4"/>
  <sheetViews>
    <sheetView workbookViewId="0">
      <selection activeCell="J9" sqref="J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2549402.2000000002</v>
      </c>
      <c r="H2" s="282">
        <f>Prestamo!C232</f>
        <v>-509880.46999999974</v>
      </c>
      <c r="I2" s="282">
        <f>+Prestamo!Y231</f>
        <v>127470.11</v>
      </c>
      <c r="J2" s="283">
        <f t="shared" ref="J2:J5" si="1">+(E2/I2)-(G2/I2)</f>
        <v>4.0000002353492903</v>
      </c>
      <c r="K2" s="284">
        <f t="shared" ref="K2:K21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1125000</v>
      </c>
      <c r="H3" s="282">
        <f>Prestamo!C599</f>
        <v>-875000</v>
      </c>
      <c r="I3" s="282">
        <f>+Prestamo!J598</f>
        <v>225000</v>
      </c>
      <c r="J3" s="283">
        <f t="shared" si="1"/>
        <v>3.8888888888888893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600000</v>
      </c>
      <c r="H4" s="8">
        <f>+Prestamo!C635</f>
        <v>-1400000</v>
      </c>
      <c r="I4" s="282">
        <f>+Prestamo!I634</f>
        <v>300000</v>
      </c>
      <c r="J4" s="283">
        <f t="shared" si="1"/>
        <v>4.666666666666667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1" si="3">+E5+H5</f>
        <v>464000</v>
      </c>
      <c r="H5" s="282">
        <f>Prestamo!C643</f>
        <v>-236000</v>
      </c>
      <c r="I5" s="282">
        <f>+Prestamo!I642</f>
        <v>116000</v>
      </c>
      <c r="J5" s="283">
        <f t="shared" si="1"/>
        <v>2.0344827586206895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773398.71000000008</v>
      </c>
      <c r="H6" s="282">
        <f>Prestamo!C655</f>
        <v>-110485.53999999992</v>
      </c>
      <c r="I6" s="282">
        <f>+Prestamo!L654</f>
        <v>110485.53</v>
      </c>
      <c r="J6" s="283">
        <f>+(E6/I6)-(G6/I6)</f>
        <v>1.0000000905095883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20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300000</v>
      </c>
      <c r="H8" s="282">
        <f>Prestamo!C676</f>
        <v>-200000</v>
      </c>
      <c r="I8" s="282">
        <f>+Prestamo!H675</f>
        <v>100000</v>
      </c>
      <c r="J8" s="283">
        <f t="shared" si="4"/>
        <v>2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600000</v>
      </c>
      <c r="H9" s="282">
        <f>Prestamo!C680</f>
        <v>-400000</v>
      </c>
      <c r="I9" s="282">
        <f>+Prestamo!K680</f>
        <v>100000</v>
      </c>
      <c r="J9" s="283">
        <f t="shared" si="4"/>
        <v>4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1346103</v>
      </c>
      <c r="H10" s="282">
        <f>Prestamo!C689</f>
        <v>-5384411.9000000004</v>
      </c>
      <c r="I10" s="282">
        <f>+Prestamo!K688</f>
        <v>224350.5</v>
      </c>
      <c r="J10" s="283">
        <f t="shared" si="4"/>
        <v>23.999999554268879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1346102</v>
      </c>
      <c r="H11" s="282">
        <f>Prestamo!C694</f>
        <v>-5386183.5199999996</v>
      </c>
      <c r="I11" s="282">
        <f>+Prestamo!K693</f>
        <v>224350.5</v>
      </c>
      <c r="J11" s="283">
        <f t="shared" si="4"/>
        <v>24.007896215965641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1800000</v>
      </c>
      <c r="H12" s="282">
        <f>Prestamo!C698</f>
        <v>-200000</v>
      </c>
      <c r="I12" s="282">
        <f>+Prestamo!K697</f>
        <v>300000</v>
      </c>
      <c r="J12" s="283">
        <f t="shared" si="4"/>
        <v>0.66666666666666696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532000</v>
      </c>
      <c r="H13" s="282">
        <f>Prestamo!C715</f>
        <v>-662338.43999999994</v>
      </c>
      <c r="I13" s="282">
        <f>+Prestamo!I714</f>
        <v>133000</v>
      </c>
      <c r="J13" s="283">
        <f t="shared" si="4"/>
        <v>4.9799882706766905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1000000</v>
      </c>
      <c r="H14" s="282">
        <f>+Prestamo!C728</f>
        <v>-500000</v>
      </c>
      <c r="I14" s="282">
        <f>+Prestamo!I727</f>
        <v>250000</v>
      </c>
      <c r="J14" s="283">
        <f t="shared" si="4"/>
        <v>2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1000000</v>
      </c>
      <c r="H15" s="282">
        <f>Prestamo!C732</f>
        <v>-1485430.6400000001</v>
      </c>
      <c r="I15" s="282">
        <f>+Prestamo!I731</f>
        <v>250000</v>
      </c>
      <c r="J15" s="283">
        <f t="shared" si="4"/>
        <v>5.9417225600000005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300000</v>
      </c>
      <c r="H16" s="282">
        <f>Prestamo!C736</f>
        <v>-200000</v>
      </c>
      <c r="I16" s="282">
        <f>+Prestamo!H735</f>
        <v>100000</v>
      </c>
      <c r="J16" s="283">
        <f t="shared" si="4"/>
        <v>2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222522.86</v>
      </c>
      <c r="H17" s="282">
        <f>+Prestamo!C740</f>
        <v>-111261.44</v>
      </c>
      <c r="I17" s="282">
        <f>+Prestamo!I739</f>
        <v>111261.43</v>
      </c>
      <c r="J17" s="283">
        <f t="shared" si="4"/>
        <v>1.0000000898784065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0</v>
      </c>
      <c r="H18" s="282">
        <f>Prestamo!C760</f>
        <v>-250000</v>
      </c>
      <c r="I18" s="282">
        <f>Prestamo!H759</f>
        <v>125000</v>
      </c>
      <c r="J18" s="283">
        <f t="shared" si="4"/>
        <v>2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106</v>
      </c>
      <c r="B19" s="7" t="s">
        <v>176</v>
      </c>
      <c r="C19" s="6">
        <f>+Prestamo!A763</f>
        <v>45930</v>
      </c>
      <c r="D19" s="6">
        <v>45962</v>
      </c>
      <c r="E19" s="282">
        <f>+Prestamo!E763</f>
        <v>942148.76</v>
      </c>
      <c r="F19" s="280">
        <f>+Prestamo!G763</f>
        <v>5</v>
      </c>
      <c r="G19" s="282">
        <f t="shared" si="3"/>
        <v>0</v>
      </c>
      <c r="H19" s="282">
        <f>+Prestamo!C764</f>
        <v>-942148.76</v>
      </c>
      <c r="I19" s="282">
        <f>+Prestamo!H763</f>
        <v>188429.75</v>
      </c>
      <c r="J19" s="283">
        <f t="shared" si="4"/>
        <v>5.0000000530701758</v>
      </c>
      <c r="K19" s="284">
        <f t="shared" si="2"/>
        <v>46082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251</v>
      </c>
      <c r="B20" s="7" t="s">
        <v>25</v>
      </c>
      <c r="C20" s="6">
        <f>+Prestamo!A767</f>
        <v>45915</v>
      </c>
      <c r="D20" s="6">
        <v>45901</v>
      </c>
      <c r="E20" s="282">
        <f>+Prestamo!E767</f>
        <v>480000</v>
      </c>
      <c r="F20" s="280">
        <f>+Prestamo!G767</f>
        <v>4</v>
      </c>
      <c r="G20" s="282">
        <f t="shared" si="3"/>
        <v>0</v>
      </c>
      <c r="H20" s="282">
        <f>+Prestamo!C768</f>
        <v>-480000</v>
      </c>
      <c r="I20" s="282">
        <f>+Prestamo!H767</f>
        <v>100000</v>
      </c>
      <c r="J20" s="283">
        <f t="shared" si="4"/>
        <v>4.8</v>
      </c>
      <c r="K20" s="284">
        <f t="shared" si="2"/>
        <v>45992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96</v>
      </c>
      <c r="B21" s="7" t="s">
        <v>635</v>
      </c>
      <c r="C21" s="6">
        <f>+Prestamo!A771</f>
        <v>45916</v>
      </c>
      <c r="D21" s="6">
        <v>45901</v>
      </c>
      <c r="E21" s="9">
        <f>+Prestamo!E771</f>
        <v>700000</v>
      </c>
      <c r="F21" s="280">
        <f>+Prestamo!G771</f>
        <v>5</v>
      </c>
      <c r="G21" s="282">
        <f t="shared" si="3"/>
        <v>0</v>
      </c>
      <c r="H21" s="282">
        <f>+Prestamo!C772</f>
        <v>-700000</v>
      </c>
      <c r="I21" s="9">
        <f>+Prestamo!H771</f>
        <v>140000</v>
      </c>
      <c r="J21" s="285">
        <f>+(E21/I21)-(G21/I21)</f>
        <v>5</v>
      </c>
      <c r="K21" s="284">
        <f t="shared" si="2"/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10"/>
      <c r="B22" s="3"/>
      <c r="C22" s="3"/>
      <c r="D22" s="3"/>
      <c r="E22" s="9"/>
      <c r="F22" s="9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28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10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10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4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4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4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0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4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0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0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10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10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10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10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4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4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4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10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4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4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4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4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4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4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4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4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4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4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4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4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4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4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4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4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4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4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4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4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9"/>
      <c r="F217" s="9"/>
      <c r="G217" s="3"/>
      <c r="H217" s="3"/>
      <c r="I217" s="9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conditionalFormatting sqref="A1 B3:B4">
    <cfRule type="cellIs" dxfId="25" priority="4" operator="lessThan">
      <formula>0</formula>
    </cfRule>
  </conditionalFormatting>
  <conditionalFormatting sqref="B9:D21">
    <cfRule type="cellIs" dxfId="24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72"/>
  <sheetViews>
    <sheetView tabSelected="1" topLeftCell="A634" workbookViewId="0">
      <pane xSplit="1" topLeftCell="C1" activePane="topRight" state="frozen"/>
      <selection pane="topRight" activeCell="N676" sqref="N676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33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65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-509880.46999999974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33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73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-875000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33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73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-1400000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33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116000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9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-236000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33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110485.54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9">
        <v>110485.54</v>
      </c>
    </row>
    <row r="655" spans="1:15" ht="14.25" customHeight="1" x14ac:dyDescent="0.3">
      <c r="C655" s="27">
        <f>+SUMIFS(H654:AT654,H653:AT653,$A$1)-E654</f>
        <v>-110485.53999999992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33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100000</v>
      </c>
      <c r="G675" s="10">
        <v>5</v>
      </c>
      <c r="H675" s="70">
        <v>100000</v>
      </c>
      <c r="I675" s="223">
        <v>100000</v>
      </c>
      <c r="J675" s="223">
        <v>100000</v>
      </c>
      <c r="K675" s="9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-200000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100000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33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-400000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9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33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224350.5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9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-5384411.9000000004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33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224350.5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9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-5386183.5199999996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33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200000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9">
        <v>200000</v>
      </c>
    </row>
    <row r="698" spans="1:37" ht="14.25" customHeight="1" x14ac:dyDescent="0.3">
      <c r="B698" s="4"/>
      <c r="C698" s="27">
        <f>+SUMIFS(H697:AL697,H696:AL696,$A$1)-E697</f>
        <v>-200000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33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133000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9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-662338.43999999994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33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250000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9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-500000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33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250000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9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-1485430.6400000001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33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100000</v>
      </c>
      <c r="G735" s="4">
        <v>5</v>
      </c>
      <c r="H735" s="70">
        <v>100000</v>
      </c>
      <c r="I735" s="223">
        <v>100000</v>
      </c>
      <c r="J735" s="223">
        <v>100000</v>
      </c>
      <c r="K735" s="9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-200000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33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111261.44</v>
      </c>
      <c r="G739" s="4">
        <v>3</v>
      </c>
      <c r="H739" s="223">
        <v>111261.43</v>
      </c>
      <c r="I739" s="223">
        <v>111261.43</v>
      </c>
      <c r="J739" s="9">
        <v>111261.44</v>
      </c>
    </row>
    <row r="740" spans="1:23" ht="14.25" customHeight="1" x14ac:dyDescent="0.3">
      <c r="B740" s="10"/>
      <c r="C740" s="27">
        <f>+SUMIFS(H739:AK739,H738:AK738,$A$1)-E739</f>
        <v>-111261.44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33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208156.21271767432</v>
      </c>
      <c r="G755" s="10">
        <v>15</v>
      </c>
      <c r="H755" s="9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-3122343.1907651098</v>
      </c>
      <c r="D756" s="57"/>
      <c r="E756" s="8"/>
      <c r="F756" s="56"/>
    </row>
    <row r="757" spans="1:22" ht="15" customHeight="1" x14ac:dyDescent="0.3">
      <c r="F757" s="56"/>
      <c r="H757" s="276" t="s">
        <v>151</v>
      </c>
      <c r="I757" s="276" t="s">
        <v>96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33</v>
      </c>
      <c r="I758" s="224"/>
      <c r="K758" s="288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125000</v>
      </c>
      <c r="G759" s="10">
        <v>2</v>
      </c>
      <c r="H759" s="9">
        <v>125000</v>
      </c>
      <c r="I759" s="9">
        <v>125000</v>
      </c>
    </row>
    <row r="760" spans="1:22" ht="15" customHeight="1" x14ac:dyDescent="0.3">
      <c r="C760" s="27">
        <f>+SUMIFS(H759:AR759,H758:AR758,$A$1)-E759</f>
        <v>-250000</v>
      </c>
      <c r="D760" s="57"/>
      <c r="E760" s="8"/>
      <c r="F760" s="56"/>
    </row>
    <row r="761" spans="1:22" ht="15" customHeight="1" x14ac:dyDescent="0.3">
      <c r="C761" s="27"/>
      <c r="D761" s="57"/>
      <c r="E761" s="8"/>
      <c r="F761" s="287"/>
      <c r="H761" s="276" t="s">
        <v>116</v>
      </c>
    </row>
    <row r="762" spans="1:22" ht="15" customHeight="1" x14ac:dyDescent="0.3">
      <c r="A762" s="57"/>
      <c r="C762" s="8"/>
      <c r="D762" s="57"/>
      <c r="E762" s="8"/>
      <c r="F762" s="56"/>
      <c r="H762" s="19"/>
      <c r="I762" s="19"/>
      <c r="J762" s="19"/>
      <c r="K762" s="19"/>
      <c r="L762" s="19"/>
    </row>
    <row r="763" spans="1:22" ht="15" customHeight="1" x14ac:dyDescent="0.3">
      <c r="A763" s="57">
        <v>45930</v>
      </c>
      <c r="B763" s="4">
        <v>106</v>
      </c>
      <c r="C763" s="7" t="s">
        <v>176</v>
      </c>
      <c r="D763" s="57">
        <v>45930</v>
      </c>
      <c r="E763" s="8">
        <v>942148.76</v>
      </c>
      <c r="F763" s="63">
        <f>+SUMIF(H762:AW762,$B$1,H763:AW763)</f>
        <v>0</v>
      </c>
      <c r="G763" s="10">
        <v>5</v>
      </c>
      <c r="H763" s="9">
        <v>188429.75</v>
      </c>
      <c r="I763" s="9">
        <v>188429.75</v>
      </c>
      <c r="J763" s="9">
        <v>188429.75</v>
      </c>
      <c r="K763" s="9">
        <v>188429.75</v>
      </c>
      <c r="L763" s="9">
        <v>188429.76</v>
      </c>
    </row>
    <row r="764" spans="1:22" ht="15" customHeight="1" x14ac:dyDescent="0.3">
      <c r="C764" s="27">
        <f>+SUMIFS(H763:AR763,H762:AR762,$A$1)-E763</f>
        <v>-942148.76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 t="s">
        <v>33</v>
      </c>
      <c r="I766" s="224"/>
      <c r="J766" s="224"/>
      <c r="K766" s="224"/>
    </row>
    <row r="767" spans="1:22" ht="15" customHeight="1" x14ac:dyDescent="0.3">
      <c r="A767" s="57">
        <v>45915</v>
      </c>
      <c r="B767" s="4">
        <v>251</v>
      </c>
      <c r="C767" s="7" t="s">
        <v>25</v>
      </c>
      <c r="D767" s="57">
        <v>45915</v>
      </c>
      <c r="E767" s="8">
        <v>480000</v>
      </c>
      <c r="F767" s="63">
        <f>+SUMIF(H766:AW766,$B$1,H767:AW767)</f>
        <v>100000</v>
      </c>
      <c r="G767" s="10">
        <v>4</v>
      </c>
      <c r="H767" s="9">
        <v>100000</v>
      </c>
      <c r="I767" s="9">
        <v>100000</v>
      </c>
      <c r="J767" s="9">
        <v>100000</v>
      </c>
      <c r="K767" s="9">
        <v>180000</v>
      </c>
    </row>
    <row r="768" spans="1:22" ht="15" customHeight="1" x14ac:dyDescent="0.3">
      <c r="C768" s="27">
        <f>+SUMIFS(H767:AR767,H766:AR766,$A$1)-E767</f>
        <v>-480000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45916</v>
      </c>
      <c r="B771" s="4">
        <v>96</v>
      </c>
      <c r="C771" s="7" t="s">
        <v>635</v>
      </c>
      <c r="D771" s="57">
        <v>45916</v>
      </c>
      <c r="E771" s="8">
        <v>700000</v>
      </c>
      <c r="F771" s="63">
        <f>+SUMIF(H770:AW770,$B$1,H771:AW771)</f>
        <v>0</v>
      </c>
      <c r="G771" s="10">
        <v>5</v>
      </c>
      <c r="H771" s="9">
        <v>140000</v>
      </c>
      <c r="I771" s="9">
        <v>140000</v>
      </c>
      <c r="J771" s="9">
        <v>140000</v>
      </c>
      <c r="K771" s="9">
        <v>140000</v>
      </c>
      <c r="L771" s="9">
        <v>140000</v>
      </c>
    </row>
    <row r="772" spans="1:12" ht="15" customHeight="1" x14ac:dyDescent="0.3">
      <c r="C772" s="27">
        <f>+SUMIFS(H771:AR771,H770:AR770,$A$1)-E771</f>
        <v>-700000</v>
      </c>
      <c r="D772" s="57"/>
      <c r="E772" s="8"/>
      <c r="F772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3" priority="14" operator="lessThan">
      <formula>0</formula>
    </cfRule>
  </conditionalFormatting>
  <conditionalFormatting sqref="C33">
    <cfRule type="cellIs" dxfId="22" priority="15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1" priority="16" operator="lessThan">
      <formula>0</formula>
    </cfRule>
  </conditionalFormatting>
  <conditionalFormatting sqref="C248:C329">
    <cfRule type="cellIs" dxfId="20" priority="17" operator="lessThan">
      <formula>0</formula>
    </cfRule>
  </conditionalFormatting>
  <conditionalFormatting sqref="C331:C507">
    <cfRule type="cellIs" dxfId="19" priority="18" operator="lessThan">
      <formula>0</formula>
    </cfRule>
  </conditionalFormatting>
  <conditionalFormatting sqref="C639:C641">
    <cfRule type="cellIs" dxfId="18" priority="19" operator="lessThan">
      <formula>0</formula>
    </cfRule>
  </conditionalFormatting>
  <conditionalFormatting sqref="C643:C645">
    <cfRule type="cellIs" dxfId="17" priority="20" operator="lessThan">
      <formula>0</formula>
    </cfRule>
  </conditionalFormatting>
  <conditionalFormatting sqref="C647:C649">
    <cfRule type="cellIs" dxfId="16" priority="21" operator="lessThan">
      <formula>0</formula>
    </cfRule>
  </conditionalFormatting>
  <conditionalFormatting sqref="C651:C653">
    <cfRule type="cellIs" dxfId="15" priority="22" operator="lessThan">
      <formula>0</formula>
    </cfRule>
  </conditionalFormatting>
  <conditionalFormatting sqref="C655:C657">
    <cfRule type="cellIs" dxfId="14" priority="23" operator="lessThan">
      <formula>0</formula>
    </cfRule>
  </conditionalFormatting>
  <conditionalFormatting sqref="C659:C661">
    <cfRule type="cellIs" dxfId="13" priority="24" operator="lessThan">
      <formula>0</formula>
    </cfRule>
  </conditionalFormatting>
  <conditionalFormatting sqref="C663:C665">
    <cfRule type="cellIs" dxfId="12" priority="25" operator="lessThan">
      <formula>0</formula>
    </cfRule>
  </conditionalFormatting>
  <conditionalFormatting sqref="C671:C674">
    <cfRule type="cellIs" dxfId="11" priority="26" operator="lessThan">
      <formula>0</formula>
    </cfRule>
  </conditionalFormatting>
  <conditionalFormatting sqref="C748:C750">
    <cfRule type="cellIs" dxfId="10" priority="10" operator="lessThan">
      <formula>0</formula>
    </cfRule>
  </conditionalFormatting>
  <conditionalFormatting sqref="C752">
    <cfRule type="cellIs" dxfId="9" priority="11" operator="lessThan">
      <formula>0</formula>
    </cfRule>
  </conditionalFormatting>
  <conditionalFormatting sqref="C754:C756">
    <cfRule type="cellIs" dxfId="8" priority="4" operator="lessThan">
      <formula>0</formula>
    </cfRule>
  </conditionalFormatting>
  <conditionalFormatting sqref="C758:C764">
    <cfRule type="cellIs" dxfId="7" priority="3" operator="lessThan">
      <formula>0</formula>
    </cfRule>
  </conditionalFormatting>
  <conditionalFormatting sqref="C766:C768">
    <cfRule type="cellIs" dxfId="6" priority="2" operator="lessThan">
      <formula>0</formula>
    </cfRule>
  </conditionalFormatting>
  <conditionalFormatting sqref="C770:C772">
    <cfRule type="cellIs" dxfId="5" priority="1" operator="lessThan">
      <formula>0</formula>
    </cfRule>
  </conditionalFormatting>
  <conditionalFormatting sqref="E25">
    <cfRule type="cellIs" dxfId="4" priority="27" operator="lessThan">
      <formula>0</formula>
    </cfRule>
  </conditionalFormatting>
  <conditionalFormatting sqref="E28">
    <cfRule type="cellIs" dxfId="3" priority="28" operator="lessThan">
      <formula>0</formula>
    </cfRule>
  </conditionalFormatting>
  <conditionalFormatting sqref="E31">
    <cfRule type="cellIs" dxfId="2" priority="29" operator="lessThan">
      <formula>0</formula>
    </cfRule>
  </conditionalFormatting>
  <conditionalFormatting sqref="E34">
    <cfRule type="cellIs" dxfId="1" priority="30" operator="lessThan">
      <formula>0</formula>
    </cfRule>
  </conditionalFormatting>
  <conditionalFormatting sqref="J7:S7">
    <cfRule type="containsText" dxfId="0" priority="31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 C764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1" workbookViewId="0">
      <selection activeCell="G195" sqref="G195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workbookViewId="0">
      <pane xSplit="4" topLeftCell="AS1" activePane="topRight" state="frozen"/>
      <selection pane="topRight" activeCell="AV84" sqref="AV84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0</v>
      </c>
      <c r="DV57" s="129">
        <f t="shared" si="84"/>
        <v>0</v>
      </c>
      <c r="DW57" s="129">
        <f t="shared" si="70"/>
        <v>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1820178.5572099069</v>
      </c>
      <c r="AY76" s="151">
        <f t="shared" si="144"/>
        <v>2355757.0672099069</v>
      </c>
      <c r="AZ76" s="151">
        <f t="shared" si="144"/>
        <v>3098286.9559488054</v>
      </c>
      <c r="BA76" s="151">
        <f t="shared" si="144"/>
        <v>2046175.3959488049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-15056687.896881096</v>
      </c>
      <c r="DV76" s="153">
        <f t="shared" si="145"/>
        <v>-12845627.287641628</v>
      </c>
      <c r="DW76" s="153">
        <f t="shared" si="145"/>
        <v>-10091600.745252745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291" t="s">
        <v>608</v>
      </c>
      <c r="N1" s="292"/>
      <c r="O1" s="293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2025-10-06T11:40:18Z</dcterms:modified>
</cp:coreProperties>
</file>