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44703AA2-CA82-4D7D-8351-BFA05E653513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Resumen para BOT" sheetId="5" r:id="rId5"/>
    <sheet name="VACACIONES 2025" sheetId="6" r:id="rId6"/>
  </sheets>
  <definedNames>
    <definedName name="_xlnm._FilterDatabase" localSheetId="4" hidden="1">'Resumen para BOT'!$A$1:$C$95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2024'!$C$4:$L$310</definedName>
    <definedName name="_xlnm._FilterDatabase" localSheetId="5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2024'!$C$3:$J$146</definedName>
    <definedName name="Z_92FCA6F0_1636_45CB_AE9E_705B85D5B252_.wvu.PrintArea" localSheetId="5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L90" i="4" l="1"/>
  <c r="K90" i="4"/>
  <c r="K44" i="4"/>
  <c r="L44" i="4" s="1"/>
  <c r="K73" i="4"/>
  <c r="L73" i="4" s="1"/>
  <c r="K59" i="4"/>
  <c r="G59" i="4"/>
  <c r="H59" i="4" s="1"/>
  <c r="K143" i="4"/>
  <c r="L143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G193" i="4"/>
  <c r="H193" i="4" s="1"/>
  <c r="K192" i="4"/>
  <c r="G191" i="4"/>
  <c r="K190" i="4"/>
  <c r="H190" i="4"/>
  <c r="G190" i="4"/>
  <c r="G189" i="4"/>
  <c r="H189" i="4" s="1"/>
  <c r="K188" i="4"/>
  <c r="G188" i="4"/>
  <c r="H188" i="4" s="1"/>
  <c r="K187" i="4"/>
  <c r="G187" i="4"/>
  <c r="H187" i="4" s="1"/>
  <c r="K186" i="4"/>
  <c r="G186" i="4"/>
  <c r="H186" i="4" s="1"/>
  <c r="K185" i="4"/>
  <c r="G185" i="4"/>
  <c r="H185" i="4" s="1"/>
  <c r="K184" i="4"/>
  <c r="G184" i="4"/>
  <c r="H184" i="4" s="1"/>
  <c r="K183" i="4"/>
  <c r="L183" i="4" s="1"/>
  <c r="K182" i="4"/>
  <c r="G182" i="4"/>
  <c r="H182" i="4" s="1"/>
  <c r="K181" i="4"/>
  <c r="G181" i="4"/>
  <c r="H181" i="4" s="1"/>
  <c r="K180" i="4"/>
  <c r="G180" i="4"/>
  <c r="H180" i="4" s="1"/>
  <c r="K179" i="4"/>
  <c r="H179" i="4"/>
  <c r="G179" i="4"/>
  <c r="K178" i="4"/>
  <c r="G178" i="4"/>
  <c r="H178" i="4" s="1"/>
  <c r="K177" i="4"/>
  <c r="L177" i="4" s="1"/>
  <c r="K176" i="4"/>
  <c r="G176" i="4"/>
  <c r="H176" i="4" s="1"/>
  <c r="G172" i="4"/>
  <c r="H172" i="4" s="1"/>
  <c r="L172" i="4" s="1"/>
  <c r="G171" i="4"/>
  <c r="H171" i="4" s="1"/>
  <c r="L171" i="4" s="1"/>
  <c r="G170" i="4"/>
  <c r="H170" i="4" s="1"/>
  <c r="L170" i="4" s="1"/>
  <c r="K169" i="4"/>
  <c r="G169" i="4"/>
  <c r="H169" i="4" s="1"/>
  <c r="K168" i="4"/>
  <c r="L168" i="4" s="1"/>
  <c r="K167" i="4"/>
  <c r="G167" i="4"/>
  <c r="H167" i="4" s="1"/>
  <c r="K166" i="4"/>
  <c r="G166" i="4"/>
  <c r="H166" i="4" s="1"/>
  <c r="K165" i="4"/>
  <c r="G165" i="4"/>
  <c r="H165" i="4" s="1"/>
  <c r="K164" i="4"/>
  <c r="G164" i="4"/>
  <c r="H164" i="4" s="1"/>
  <c r="K163" i="4"/>
  <c r="L163" i="4" s="1"/>
  <c r="K162" i="4"/>
  <c r="G162" i="4"/>
  <c r="H162" i="4" s="1"/>
  <c r="K158" i="4"/>
  <c r="L158" i="4" s="1"/>
  <c r="G158" i="4"/>
  <c r="K157" i="4"/>
  <c r="G157" i="4"/>
  <c r="H157" i="4" s="1"/>
  <c r="K156" i="4"/>
  <c r="L156" i="4" s="1"/>
  <c r="K155" i="4"/>
  <c r="G155" i="4"/>
  <c r="H155" i="4" s="1"/>
  <c r="K154" i="4"/>
  <c r="G154" i="4"/>
  <c r="H154" i="4" s="1"/>
  <c r="K153" i="4"/>
  <c r="L153" i="4" s="1"/>
  <c r="K152" i="4"/>
  <c r="G152" i="4"/>
  <c r="H152" i="4" s="1"/>
  <c r="K151" i="4"/>
  <c r="G151" i="4"/>
  <c r="H151" i="4" s="1"/>
  <c r="K150" i="4"/>
  <c r="G150" i="4"/>
  <c r="H150" i="4" s="1"/>
  <c r="K149" i="4"/>
  <c r="L149" i="4" s="1"/>
  <c r="K148" i="4"/>
  <c r="G148" i="4"/>
  <c r="H148" i="4" s="1"/>
  <c r="K147" i="4"/>
  <c r="L147" i="4" s="1"/>
  <c r="K146" i="4"/>
  <c r="G146" i="4"/>
  <c r="H146" i="4" s="1"/>
  <c r="K145" i="4"/>
  <c r="L145" i="4" s="1"/>
  <c r="K144" i="4"/>
  <c r="G144" i="4"/>
  <c r="H144" i="4" s="1"/>
  <c r="K142" i="4"/>
  <c r="L142" i="4" s="1"/>
  <c r="K141" i="4"/>
  <c r="G141" i="4"/>
  <c r="H141" i="4" s="1"/>
  <c r="K140" i="4"/>
  <c r="L140" i="4" s="1"/>
  <c r="K139" i="4"/>
  <c r="L139" i="4" s="1"/>
  <c r="K138" i="4"/>
  <c r="G138" i="4"/>
  <c r="H138" i="4" s="1"/>
  <c r="K134" i="4"/>
  <c r="G134" i="4"/>
  <c r="H134" i="4" s="1"/>
  <c r="K133" i="4"/>
  <c r="L133" i="4" s="1"/>
  <c r="K132" i="4"/>
  <c r="G132" i="4"/>
  <c r="H132" i="4" s="1"/>
  <c r="K131" i="4"/>
  <c r="G131" i="4"/>
  <c r="H131" i="4" s="1"/>
  <c r="K130" i="4"/>
  <c r="G130" i="4"/>
  <c r="H130" i="4" s="1"/>
  <c r="K129" i="4"/>
  <c r="G129" i="4"/>
  <c r="H129" i="4" s="1"/>
  <c r="K128" i="4"/>
  <c r="L128" i="4" s="1"/>
  <c r="G128" i="4"/>
  <c r="K127" i="4"/>
  <c r="L127" i="4" s="1"/>
  <c r="G127" i="4"/>
  <c r="K126" i="4"/>
  <c r="G126" i="4"/>
  <c r="H126" i="4" s="1"/>
  <c r="K125" i="4"/>
  <c r="G125" i="4"/>
  <c r="H125" i="4" s="1"/>
  <c r="K124" i="4"/>
  <c r="G124" i="4"/>
  <c r="H124" i="4" s="1"/>
  <c r="K123" i="4"/>
  <c r="L123" i="4" s="1"/>
  <c r="K122" i="4"/>
  <c r="G122" i="4"/>
  <c r="H122" i="4" s="1"/>
  <c r="K121" i="4"/>
  <c r="G121" i="4"/>
  <c r="H121" i="4" s="1"/>
  <c r="K120" i="4"/>
  <c r="L120" i="4" s="1"/>
  <c r="K119" i="4"/>
  <c r="G119" i="4"/>
  <c r="H119" i="4" s="1"/>
  <c r="K118" i="4"/>
  <c r="G118" i="4"/>
  <c r="H118" i="4" s="1"/>
  <c r="K117" i="4"/>
  <c r="L117" i="4" s="1"/>
  <c r="K116" i="4"/>
  <c r="G116" i="4"/>
  <c r="H116" i="4" s="1"/>
  <c r="K112" i="4"/>
  <c r="G112" i="4"/>
  <c r="H112" i="4" s="1"/>
  <c r="K111" i="4"/>
  <c r="G111" i="4"/>
  <c r="H111" i="4" s="1"/>
  <c r="K107" i="4"/>
  <c r="G107" i="4"/>
  <c r="H107" i="4" s="1"/>
  <c r="K106" i="4"/>
  <c r="H106" i="4"/>
  <c r="G106" i="4"/>
  <c r="K105" i="4"/>
  <c r="H105" i="4"/>
  <c r="G105" i="4"/>
  <c r="K104" i="4"/>
  <c r="G104" i="4"/>
  <c r="H104" i="4" s="1"/>
  <c r="K103" i="4"/>
  <c r="L103" i="4" s="1"/>
  <c r="K102" i="4"/>
  <c r="G102" i="4"/>
  <c r="H102" i="4" s="1"/>
  <c r="K101" i="4"/>
  <c r="L101" i="4" s="1"/>
  <c r="K100" i="4"/>
  <c r="G100" i="4"/>
  <c r="H100" i="4" s="1"/>
  <c r="K99" i="4"/>
  <c r="G99" i="4"/>
  <c r="H99" i="4" s="1"/>
  <c r="K98" i="4"/>
  <c r="G98" i="4"/>
  <c r="H98" i="4" s="1"/>
  <c r="K97" i="4"/>
  <c r="L97" i="4" s="1"/>
  <c r="K96" i="4"/>
  <c r="G96" i="4"/>
  <c r="H96" i="4" s="1"/>
  <c r="K92" i="4"/>
  <c r="G92" i="4"/>
  <c r="H92" i="4" s="1"/>
  <c r="K89" i="4"/>
  <c r="H89" i="4"/>
  <c r="G89" i="4"/>
  <c r="K88" i="4"/>
  <c r="G88" i="4"/>
  <c r="H88" i="4" s="1"/>
  <c r="K87" i="4"/>
  <c r="L87" i="4" s="1"/>
  <c r="K86" i="4"/>
  <c r="G86" i="4"/>
  <c r="H86" i="4" s="1"/>
  <c r="K85" i="4"/>
  <c r="L85" i="4" s="1"/>
  <c r="K84" i="4"/>
  <c r="L84" i="4" s="1"/>
  <c r="K83" i="4"/>
  <c r="G83" i="4"/>
  <c r="H83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4" i="4"/>
  <c r="L193" i="4"/>
  <c r="L118" i="4"/>
  <c r="L146" i="4"/>
  <c r="L151" i="4"/>
  <c r="L141" i="4"/>
  <c r="L186" i="4"/>
  <c r="L125" i="4"/>
  <c r="L176" i="4"/>
  <c r="L169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2" i="4"/>
  <c r="L71" i="4"/>
  <c r="L89" i="4"/>
  <c r="L20" i="4"/>
  <c r="L88" i="4"/>
  <c r="L96" i="4"/>
  <c r="L35" i="4"/>
  <c r="L50" i="4"/>
  <c r="L56" i="4"/>
  <c r="L64" i="4"/>
  <c r="L181" i="4"/>
  <c r="L178" i="4"/>
  <c r="L53" i="4"/>
  <c r="L58" i="4"/>
  <c r="L65" i="4"/>
  <c r="L182" i="4"/>
  <c r="L138" i="4"/>
  <c r="L187" i="4"/>
  <c r="L77" i="4"/>
  <c r="L102" i="4"/>
  <c r="L150" i="4"/>
  <c r="L185" i="4"/>
  <c r="L14" i="4"/>
  <c r="L49" i="4"/>
  <c r="L39" i="4"/>
  <c r="L66" i="4"/>
  <c r="L74" i="4"/>
  <c r="L132" i="4"/>
  <c r="L162" i="4"/>
  <c r="L179" i="4"/>
  <c r="L126" i="4"/>
  <c r="L167" i="4"/>
  <c r="L43" i="4"/>
  <c r="L111" i="4"/>
  <c r="L36" i="4"/>
  <c r="L124" i="4"/>
  <c r="L134" i="4"/>
  <c r="L164" i="4"/>
  <c r="L180" i="4"/>
  <c r="L92" i="4"/>
  <c r="L105" i="4"/>
  <c r="L55" i="4"/>
  <c r="L99" i="4"/>
  <c r="L129" i="4"/>
  <c r="L144" i="4"/>
  <c r="L165" i="4"/>
  <c r="L154" i="4"/>
  <c r="L8" i="4"/>
  <c r="L31" i="4"/>
  <c r="L60" i="4"/>
  <c r="L119" i="4"/>
  <c r="L28" i="4"/>
  <c r="L188" i="4"/>
  <c r="L130" i="4"/>
  <c r="L157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48" i="4"/>
  <c r="L126" i="1"/>
  <c r="L148" i="1"/>
  <c r="L48" i="2"/>
  <c r="L104" i="2"/>
  <c r="L163" i="2"/>
  <c r="L23" i="3"/>
  <c r="L109" i="3"/>
  <c r="L86" i="4"/>
  <c r="L106" i="4"/>
  <c r="L121" i="4"/>
  <c r="L155" i="4"/>
  <c r="L47" i="4"/>
  <c r="L100" i="4"/>
  <c r="L34" i="1"/>
  <c r="L141" i="2"/>
  <c r="L29" i="3"/>
  <c r="L27" i="4"/>
  <c r="L129" i="1"/>
  <c r="L59" i="2"/>
  <c r="L112" i="2"/>
  <c r="L24" i="3"/>
  <c r="L15" i="4"/>
  <c r="L41" i="4"/>
  <c r="L98" i="4"/>
  <c r="L107" i="4"/>
  <c r="L122" i="4"/>
  <c r="L131" i="4"/>
  <c r="L166" i="4"/>
  <c r="L139" i="1"/>
  <c r="L90" i="2"/>
  <c r="L14" i="3"/>
  <c r="L9" i="4"/>
  <c r="L83" i="4"/>
  <c r="L56" i="1"/>
  <c r="L69" i="1"/>
  <c r="L78" i="2"/>
  <c r="L82" i="2"/>
  <c r="L94" i="2"/>
  <c r="L128" i="2"/>
  <c r="L161" i="2"/>
  <c r="L36" i="3"/>
  <c r="L149" i="3"/>
  <c r="L161" i="3"/>
  <c r="L116" i="4"/>
  <c r="L35" i="3"/>
  <c r="L112" i="4"/>
  <c r="L71" i="1"/>
  <c r="L104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0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8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3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<sst xmlns="http://schemas.openxmlformats.org/spreadsheetml/2006/main" count="876" uniqueCount="266">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</sst>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  <xf numFmtId="2" fontId="8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7" t="s">
        <v>0</v>
      </c>
      <c r="D3" s="118"/>
      <c r="E3" s="118"/>
      <c r="F3" s="118"/>
      <c r="G3" s="118"/>
      <c r="H3" s="11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7" t="s">
        <v>0</v>
      </c>
      <c r="D3" s="118"/>
      <c r="E3" s="118"/>
      <c r="F3" s="118"/>
      <c r="G3" s="118"/>
      <c r="H3" s="11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34" workbookViewId="0">
      <selection activeCell="E53" sqref="E53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7" t="s">
        <v>0</v>
      </c>
      <c r="D3" s="118"/>
      <c r="E3" s="118"/>
      <c r="F3" s="118"/>
      <c r="G3" s="118"/>
      <c r="H3" s="11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45340</v>
      </c>
      <c r="K88" s="38">
        <f t="shared" si="33"/>
        <v>14</v>
      </c>
      <c r="L88" s="38">
        <f t="shared" si="34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5"/>
  <sheetViews>
    <sheetView showGridLines="0" tabSelected="1" topLeftCell="A74" workbookViewId="0">
      <selection activeCell="I89" sqref="I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7" t="s">
        <v>0</v>
      </c>
      <c r="D3" s="118"/>
      <c r="E3" s="118"/>
      <c r="F3" s="118"/>
      <c r="G3" s="118"/>
      <c r="H3" s="11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45901</v>
      </c>
      <c r="J44" s="86">
        <v>45903</v>
      </c>
      <c r="K44" s="38">
        <f t="shared" si="14"/>
        <v>3</v>
      </c>
      <c r="L44" s="38">
        <f t="shared" si="15"/>
        <v>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3" si="39">+(F82-E82)/365</f>
        <v>9.6301369863013697</v>
      </c>
      <c r="H82" s="35">
        <f t="shared" ref="H82:H83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0" si="41">IF(I82="","",+J82-I82+1)</f>
        <v>7</v>
      </c>
      <c r="L82" s="38">
        <f t="shared" ref="L82:L90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49</v>
      </c>
      <c r="D83" s="32">
        <v>7</v>
      </c>
      <c r="E83" s="33">
        <v>42989</v>
      </c>
      <c r="F83" s="33">
        <v>45657</v>
      </c>
      <c r="G83" s="34">
        <f t="shared" si="39"/>
        <v>7.3095890410958901</v>
      </c>
      <c r="H83" s="35">
        <f t="shared" si="40"/>
        <v>21</v>
      </c>
      <c r="I83" s="36">
        <v>45670</v>
      </c>
      <c r="J83" s="86">
        <v>45676</v>
      </c>
      <c r="K83" s="38">
        <f t="shared" si="41"/>
        <v>7</v>
      </c>
      <c r="L83" s="38">
        <f t="shared" si="42"/>
        <v>21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/>
      <c r="E84" s="33"/>
      <c r="F84" s="33"/>
      <c r="G84" s="34"/>
      <c r="H84" s="35">
        <v>21</v>
      </c>
      <c r="I84" s="36">
        <v>45712</v>
      </c>
      <c r="J84" s="86">
        <v>45718</v>
      </c>
      <c r="K84" s="38">
        <f t="shared" si="41"/>
        <v>7</v>
      </c>
      <c r="L84" s="38">
        <f t="shared" si="42"/>
        <v>14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14</v>
      </c>
      <c r="I85" s="36">
        <v>45887</v>
      </c>
      <c r="J85" s="86">
        <v>45893</v>
      </c>
      <c r="K85" s="38">
        <f t="shared" si="41"/>
        <v>7</v>
      </c>
      <c r="L85" s="38">
        <f t="shared" si="42"/>
        <v>7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103</v>
      </c>
      <c r="D86" s="32">
        <v>7</v>
      </c>
      <c r="E86" s="33">
        <v>44837</v>
      </c>
      <c r="F86" s="33">
        <v>45657</v>
      </c>
      <c r="G86" s="34">
        <f>+(F86-E86)/365</f>
        <v>2.2465753424657535</v>
      </c>
      <c r="H86" s="35">
        <f>+IF((F86-E86)&lt;(182.5),((F86-E86)/30*24)/20,IF(AND(G86&gt;0.5,G86&lt;=5),14,IF(AND(G86&gt;5,G86&lt;=10),21,IF(AND(G86&gt;10,G86&lt;=20),28,35))))</f>
        <v>14</v>
      </c>
      <c r="I86" s="36">
        <v>45684</v>
      </c>
      <c r="J86" s="86">
        <v>45697</v>
      </c>
      <c r="K86" s="38">
        <f t="shared" si="41"/>
        <v>14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/>
      <c r="E87" s="33"/>
      <c r="F87" s="33"/>
      <c r="G87" s="34"/>
      <c r="H87" s="35">
        <v>7</v>
      </c>
      <c r="I87" s="36">
        <v>45866</v>
      </c>
      <c r="J87" s="86">
        <v>45872</v>
      </c>
      <c r="K87" s="38">
        <f t="shared" si="41"/>
        <v>7</v>
      </c>
      <c r="L87" s="38">
        <f t="shared" si="42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139</v>
      </c>
      <c r="D88" s="32"/>
      <c r="E88" s="33">
        <v>45461</v>
      </c>
      <c r="F88" s="33">
        <v>45657</v>
      </c>
      <c r="G88" s="34">
        <f t="shared" ref="G88:G89" si="43">+(F88-E88)/365</f>
        <v>0.53698630136986303</v>
      </c>
      <c r="H88" s="35">
        <f t="shared" ref="H88:H89" si="44">+IF((F88-E88)&lt;(182.5),((F88-E88)/30*24)/20,IF(AND(G88&gt;0.5,G88&lt;=5),14,IF(AND(G88&gt;5,G88&lt;=10),21,IF(AND(G88&gt;10,G88&lt;=20),28,35))))</f>
        <v>14</v>
      </c>
      <c r="I88" s="36">
        <v>45642</v>
      </c>
      <c r="J88" s="86">
        <v>45652</v>
      </c>
      <c r="K88" s="38">
        <f t="shared" si="41"/>
        <v>11</v>
      </c>
      <c r="L88" s="38">
        <f t="shared" si="42"/>
        <v>3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140</v>
      </c>
      <c r="D89" s="32"/>
      <c r="E89" s="33">
        <v>45544</v>
      </c>
      <c r="F89" s="33">
        <v>45657</v>
      </c>
      <c r="G89" s="34">
        <f t="shared" si="43"/>
        <v>0.30958904109589042</v>
      </c>
      <c r="H89" s="35">
        <f t="shared" si="44"/>
        <v>4.5200000000000005</v>
      </c>
      <c r="I89" s="36">
        <v>45702</v>
      </c>
      <c r="J89" s="86">
        <v>45712</v>
      </c>
      <c r="K89" s="38">
        <f t="shared" si="41"/>
        <v>11</v>
      </c>
      <c r="L89" s="38">
        <f t="shared" si="42"/>
        <v>-6.4799999999999995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/>
      <c r="F90" s="33"/>
      <c r="G90" s="124"/>
      <c r="H90" s="35">
        <v>-6</v>
      </c>
      <c r="I90" s="99">
        <v>45894</v>
      </c>
      <c r="J90" s="86">
        <v>45908</v>
      </c>
      <c r="K90" s="38">
        <f t="shared" si="41"/>
        <v>15</v>
      </c>
      <c r="L90" s="38">
        <f t="shared" si="42"/>
        <v>-21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141</v>
      </c>
      <c r="D91" s="32"/>
      <c r="E91" s="33">
        <v>45670</v>
      </c>
      <c r="F91" s="33">
        <v>46022</v>
      </c>
      <c r="G91" s="34"/>
      <c r="H91" s="35"/>
      <c r="I91" s="36"/>
      <c r="J91" s="86"/>
      <c r="K91" s="38"/>
      <c r="L91" s="3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122</v>
      </c>
      <c r="D92" s="32">
        <v>6</v>
      </c>
      <c r="E92" s="33">
        <v>45145</v>
      </c>
      <c r="F92" s="33">
        <v>45657</v>
      </c>
      <c r="G92" s="34">
        <f>+(F92-E92)/365</f>
        <v>1.4027397260273973</v>
      </c>
      <c r="H92" s="35">
        <f>+IF((F92-E92)&lt;(182.5),((F92-E92)/30*24)/20,IF(AND(G92&gt;0.5,G92&lt;=5),14,IF(AND(G92&gt;5,G92&lt;=10),21,IF(AND(G92&gt;10,G92&lt;=20),28,35))))</f>
        <v>14</v>
      </c>
      <c r="I92" s="36">
        <v>45526</v>
      </c>
      <c r="J92" s="86">
        <v>45550</v>
      </c>
      <c r="K92" s="38">
        <f>IF(I92="","",+J92-I92+1)</f>
        <v>25</v>
      </c>
      <c r="L92" s="38">
        <f>IF(K92&lt;&gt;"",D92+H92-K92,H92)</f>
        <v>-5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41"/>
      <c r="D93" s="42"/>
      <c r="E93" s="43"/>
      <c r="F93" s="43"/>
      <c r="G93" s="44"/>
      <c r="H93" s="45"/>
      <c r="I93" s="50"/>
      <c r="J93" s="50"/>
      <c r="K93" s="46"/>
      <c r="L93" s="4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25" t="s">
        <v>142</v>
      </c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41"/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31" t="s">
        <v>123</v>
      </c>
      <c r="D96" s="32">
        <v>14</v>
      </c>
      <c r="E96" s="33">
        <v>44459</v>
      </c>
      <c r="F96" s="33">
        <v>45657</v>
      </c>
      <c r="G96" s="34">
        <f>+(F96-E96)/365</f>
        <v>3.2821917808219179</v>
      </c>
      <c r="H96" s="35">
        <f>+IF((F96-E96)&lt;(182.5),((F96-E96)/30*24)/20,IF(AND(G96&gt;0.5,G96&lt;=5),14,IF(AND(G96&gt;5,G96&lt;=10),21,IF(AND(G96&gt;10,G96&lt;=20),28,35))))</f>
        <v>14</v>
      </c>
      <c r="I96" s="36">
        <v>45667</v>
      </c>
      <c r="J96" s="86">
        <v>45672</v>
      </c>
      <c r="K96" s="38">
        <f t="shared" ref="K96:K107" si="45">IF(I96="","",+J96-I96+1)</f>
        <v>6</v>
      </c>
      <c r="L96" s="38">
        <f t="shared" ref="L96:L107" si="46">IF(K96&lt;&gt;"",D96+H96-K96,H96)</f>
        <v>22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/>
      <c r="E97" s="33"/>
      <c r="F97" s="33"/>
      <c r="G97" s="34"/>
      <c r="H97" s="35">
        <v>22</v>
      </c>
      <c r="I97" s="36">
        <v>45887</v>
      </c>
      <c r="J97" s="86">
        <v>45900</v>
      </c>
      <c r="K97" s="38">
        <f t="shared" si="45"/>
        <v>14</v>
      </c>
      <c r="L97" s="38">
        <f t="shared" si="46"/>
        <v>8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143</v>
      </c>
      <c r="D98" s="32"/>
      <c r="E98" s="33">
        <v>45293</v>
      </c>
      <c r="F98" s="33">
        <v>45657</v>
      </c>
      <c r="G98" s="34">
        <f t="shared" ref="G98:G100" si="47">+(F98-E98)/365</f>
        <v>0.99726027397260275</v>
      </c>
      <c r="H98" s="35">
        <f t="shared" ref="H98:H100" si="48">+IF((F98-E98)&lt;(182.5),((F98-E98)/30*24)/20,IF(AND(G98&gt;0.5,G98&lt;=5),14,IF(AND(G98&gt;5,G98&lt;=10),21,IF(AND(G98&gt;10,G98&lt;=20),28,35))))</f>
        <v>14</v>
      </c>
      <c r="I98" s="36">
        <v>45684</v>
      </c>
      <c r="J98" s="86">
        <v>45697</v>
      </c>
      <c r="K98" s="38">
        <f t="shared" si="45"/>
        <v>14</v>
      </c>
      <c r="L98" s="38">
        <f t="shared" si="46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144</v>
      </c>
      <c r="D99" s="32"/>
      <c r="E99" s="33">
        <v>45414</v>
      </c>
      <c r="F99" s="33">
        <v>45657</v>
      </c>
      <c r="G99" s="34">
        <f t="shared" si="47"/>
        <v>0.66575342465753429</v>
      </c>
      <c r="H99" s="35">
        <f t="shared" si="48"/>
        <v>14</v>
      </c>
      <c r="I99" s="36">
        <v>45670</v>
      </c>
      <c r="J99" s="86">
        <v>45683</v>
      </c>
      <c r="K99" s="38">
        <f t="shared" si="45"/>
        <v>14</v>
      </c>
      <c r="L99" s="38">
        <f t="shared" si="46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145</v>
      </c>
      <c r="D100" s="32"/>
      <c r="E100" s="33">
        <v>45414</v>
      </c>
      <c r="F100" s="33">
        <v>45657</v>
      </c>
      <c r="G100" s="34">
        <f t="shared" si="47"/>
        <v>0.66575342465753429</v>
      </c>
      <c r="H100" s="35">
        <f t="shared" si="48"/>
        <v>14</v>
      </c>
      <c r="I100" s="36">
        <v>45652</v>
      </c>
      <c r="J100" s="86">
        <v>45658</v>
      </c>
      <c r="K100" s="38">
        <f t="shared" si="45"/>
        <v>7</v>
      </c>
      <c r="L100" s="38">
        <f t="shared" si="46"/>
        <v>7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/>
      <c r="F101" s="33"/>
      <c r="G101" s="34"/>
      <c r="H101" s="35">
        <v>7</v>
      </c>
      <c r="I101" s="36">
        <v>45733</v>
      </c>
      <c r="J101" s="86">
        <v>45739</v>
      </c>
      <c r="K101" s="38">
        <f t="shared" si="45"/>
        <v>7</v>
      </c>
      <c r="L101" s="38">
        <f t="shared" si="46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146</v>
      </c>
      <c r="D102" s="32"/>
      <c r="E102" s="33">
        <v>45078</v>
      </c>
      <c r="F102" s="33">
        <v>45657</v>
      </c>
      <c r="G102" s="34">
        <f>+(F102-E102)/365</f>
        <v>1.5863013698630137</v>
      </c>
      <c r="H102" s="35">
        <f>+IF((F102-E102)&lt;(182.5),((F102-E102)/30*24)/20,IF(AND(G102&gt;0.5,G102&lt;=5),14,IF(AND(G102&gt;5,G102&lt;=10),21,IF(AND(G102&gt;10,G102&lt;=20),28,35))))</f>
        <v>14</v>
      </c>
      <c r="I102" s="36">
        <v>45659</v>
      </c>
      <c r="J102" s="86">
        <v>45665</v>
      </c>
      <c r="K102" s="38">
        <f t="shared" si="45"/>
        <v>7</v>
      </c>
      <c r="L102" s="38">
        <f t="shared" si="46"/>
        <v>7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/>
      <c r="F103" s="33"/>
      <c r="G103" s="34"/>
      <c r="H103" s="35">
        <v>7</v>
      </c>
      <c r="I103" s="36">
        <v>45726</v>
      </c>
      <c r="J103" s="86">
        <v>45732</v>
      </c>
      <c r="K103" s="38">
        <f t="shared" si="45"/>
        <v>7</v>
      </c>
      <c r="L103" s="38">
        <f t="shared" si="46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147</v>
      </c>
      <c r="D104" s="32"/>
      <c r="E104" s="33">
        <v>45414</v>
      </c>
      <c r="F104" s="33">
        <v>45657</v>
      </c>
      <c r="G104" s="34">
        <f t="shared" ref="G104:G107" si="49">+(F104-E104)/365</f>
        <v>0.66575342465753429</v>
      </c>
      <c r="H104" s="35">
        <f t="shared" ref="H104:H107" si="50">+IF((F104-E104)&lt;(182.5),((F104-E104)/30*24)/20,IF(AND(G104&gt;0.5,G104&lt;=5),14,IF(AND(G104&gt;5,G104&lt;=10),21,IF(AND(G104&gt;10,G104&lt;=20),28,35))))</f>
        <v>14</v>
      </c>
      <c r="I104" s="36">
        <v>45712</v>
      </c>
      <c r="J104" s="86">
        <v>45725</v>
      </c>
      <c r="K104" s="38">
        <f t="shared" si="45"/>
        <v>14</v>
      </c>
      <c r="L104" s="38">
        <f t="shared" si="46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148</v>
      </c>
      <c r="D105" s="32"/>
      <c r="E105" s="33">
        <v>45628</v>
      </c>
      <c r="F105" s="33">
        <v>45657</v>
      </c>
      <c r="G105" s="34">
        <f t="shared" si="49"/>
        <v>7.9452054794520555E-2</v>
      </c>
      <c r="H105" s="35">
        <f t="shared" si="50"/>
        <v>1.1599999999999999</v>
      </c>
      <c r="I105" s="36"/>
      <c r="J105" s="86"/>
      <c r="K105" s="38" t="str">
        <f t="shared" si="45"/>
        <v/>
      </c>
      <c r="L105" s="38">
        <f t="shared" si="46"/>
        <v>1.1599999999999999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149</v>
      </c>
      <c r="D106" s="32"/>
      <c r="E106" s="33">
        <v>45551</v>
      </c>
      <c r="F106" s="33">
        <v>45657</v>
      </c>
      <c r="G106" s="34">
        <f t="shared" si="49"/>
        <v>0.29041095890410956</v>
      </c>
      <c r="H106" s="35">
        <f t="shared" si="50"/>
        <v>4.24</v>
      </c>
      <c r="I106" s="36">
        <v>45721</v>
      </c>
      <c r="J106" s="86">
        <v>45724</v>
      </c>
      <c r="K106" s="38">
        <f t="shared" si="45"/>
        <v>4</v>
      </c>
      <c r="L106" s="38">
        <f t="shared" si="46"/>
        <v>0.24000000000000021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150</v>
      </c>
      <c r="D107" s="32"/>
      <c r="E107" s="33">
        <v>45474</v>
      </c>
      <c r="F107" s="33">
        <v>45657</v>
      </c>
      <c r="G107" s="34">
        <f t="shared" si="49"/>
        <v>0.50136986301369868</v>
      </c>
      <c r="H107" s="35">
        <f t="shared" si="50"/>
        <v>14</v>
      </c>
      <c r="I107" s="36">
        <v>45698</v>
      </c>
      <c r="J107" s="86">
        <v>45711</v>
      </c>
      <c r="K107" s="38">
        <f t="shared" si="45"/>
        <v>14</v>
      </c>
      <c r="L107" s="38">
        <f t="shared" si="46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41"/>
      <c r="D108" s="42"/>
      <c r="E108" s="43"/>
      <c r="F108" s="43"/>
      <c r="G108" s="44"/>
      <c r="H108" s="45"/>
      <c r="I108" s="50"/>
      <c r="J108" s="50"/>
      <c r="K108" s="46"/>
      <c r="L108" s="4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25" t="s">
        <v>151</v>
      </c>
      <c r="D109" s="48"/>
      <c r="E109" s="26"/>
      <c r="F109" s="26"/>
      <c r="G109" s="27"/>
      <c r="H109" s="49"/>
      <c r="I109" s="29"/>
      <c r="J109" s="29"/>
      <c r="K109" s="29"/>
      <c r="L109" s="2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/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31" t="s">
        <v>53</v>
      </c>
      <c r="D111" s="32"/>
      <c r="E111" s="33">
        <v>41687</v>
      </c>
      <c r="F111" s="33">
        <v>45657</v>
      </c>
      <c r="G111" s="34">
        <f t="shared" ref="G111:G112" si="51">+(F111-E111)/365</f>
        <v>10.876712328767123</v>
      </c>
      <c r="H111" s="35">
        <f t="shared" ref="H111:H112" si="52">+IF((F111-E111)&lt;(182.5),((F111-E111)/30*24)/20,IF(AND(G111&gt;0.5,G111&lt;=5),14,IF(AND(G111&gt;5,G111&lt;=10),21,IF(AND(G111&gt;10,G111&lt;=20),28,35))))</f>
        <v>28</v>
      </c>
      <c r="I111" s="36">
        <v>45741</v>
      </c>
      <c r="J111" s="86">
        <v>45753</v>
      </c>
      <c r="K111" s="38">
        <f t="shared" ref="K111:K112" si="53">IF(I111="","",+J111-I111+1)</f>
        <v>13</v>
      </c>
      <c r="L111" s="38">
        <f t="shared" ref="L111:L112" si="54">IF(K111&lt;&gt;"",D111+H111-K111,H111)</f>
        <v>15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54</v>
      </c>
      <c r="D112" s="32"/>
      <c r="E112" s="33">
        <v>44319</v>
      </c>
      <c r="F112" s="33">
        <v>45657</v>
      </c>
      <c r="G112" s="34">
        <f t="shared" si="51"/>
        <v>3.6657534246575341</v>
      </c>
      <c r="H112" s="35">
        <f t="shared" si="52"/>
        <v>14</v>
      </c>
      <c r="I112" s="36">
        <v>45691</v>
      </c>
      <c r="J112" s="86">
        <v>45704</v>
      </c>
      <c r="K112" s="38">
        <f t="shared" si="53"/>
        <v>14</v>
      </c>
      <c r="L112" s="38">
        <f t="shared" si="54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41"/>
      <c r="D113" s="42"/>
      <c r="E113" s="43"/>
      <c r="F113" s="43"/>
      <c r="G113" s="44"/>
      <c r="H113" s="45"/>
      <c r="I113" s="50"/>
      <c r="J113" s="50"/>
      <c r="K113" s="46"/>
      <c r="L113" s="4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25" t="s">
        <v>55</v>
      </c>
      <c r="D114" s="48"/>
      <c r="E114" s="29"/>
      <c r="F114" s="29"/>
      <c r="G114" s="29"/>
      <c r="H114" s="29"/>
      <c r="I114" s="29"/>
      <c r="J114" s="50"/>
      <c r="K114" s="50"/>
      <c r="L114" s="2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/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31" t="s">
        <v>56</v>
      </c>
      <c r="D116" s="32">
        <v>85</v>
      </c>
      <c r="E116" s="33">
        <v>39661</v>
      </c>
      <c r="F116" s="33">
        <v>45657</v>
      </c>
      <c r="G116" s="34">
        <f>+(F116-E116)/365</f>
        <v>16.427397260273974</v>
      </c>
      <c r="H116" s="35">
        <f>+IF((F116-E116)&lt;(182.5),((F116-E116)/30*24)/20,IF(AND(G116&gt;0.5,G116&lt;=5),14,IF(AND(G116&gt;5,G116&lt;=10),21,IF(AND(G116&gt;10,G116&lt;=20),28,35))))</f>
        <v>28</v>
      </c>
      <c r="I116" s="36">
        <v>45670</v>
      </c>
      <c r="J116" s="36">
        <v>45683</v>
      </c>
      <c r="K116" s="38">
        <f t="shared" ref="K116:K134" si="55">IF(I116="","",+J116-I116+1)</f>
        <v>14</v>
      </c>
      <c r="L116" s="38">
        <f t="shared" ref="L116:L134" si="56">IF(K116&lt;&gt;"",D116+H116-K116,H116)</f>
        <v>99</v>
      </c>
      <c r="M116" s="5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/>
      <c r="E117" s="33"/>
      <c r="F117" s="33"/>
      <c r="G117" s="34"/>
      <c r="H117" s="35">
        <v>99</v>
      </c>
      <c r="I117" s="36">
        <v>45702</v>
      </c>
      <c r="J117" s="36">
        <v>45707</v>
      </c>
      <c r="K117" s="38">
        <f t="shared" si="55"/>
        <v>6</v>
      </c>
      <c r="L117" s="38">
        <f t="shared" si="56"/>
        <v>93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59</v>
      </c>
      <c r="D118" s="32"/>
      <c r="E118" s="33">
        <v>42891</v>
      </c>
      <c r="F118" s="33">
        <v>45657</v>
      </c>
      <c r="G118" s="34">
        <f t="shared" ref="G118:G119" si="57">+(F118-E118)/365</f>
        <v>7.5780821917808217</v>
      </c>
      <c r="H118" s="35">
        <f t="shared" ref="H118:H119" si="58">+IF((F118-E118)&lt;(182.5),((F118-E118)/30*24)/20,IF(AND(G118&gt;0.5,G118&lt;=5),14,IF(AND(G118&gt;5,G118&lt;=10),21,IF(AND(G118&gt;10,G118&lt;=20),28,35))))</f>
        <v>21</v>
      </c>
      <c r="I118" s="36">
        <v>45698</v>
      </c>
      <c r="J118" s="36">
        <v>45718</v>
      </c>
      <c r="K118" s="38">
        <f t="shared" si="55"/>
        <v>21</v>
      </c>
      <c r="L118" s="38">
        <f t="shared" si="56"/>
        <v>0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60</v>
      </c>
      <c r="D119" s="32"/>
      <c r="E119" s="33">
        <v>43458</v>
      </c>
      <c r="F119" s="33">
        <v>45657</v>
      </c>
      <c r="G119" s="34">
        <f t="shared" si="57"/>
        <v>6.0246575342465754</v>
      </c>
      <c r="H119" s="35">
        <f t="shared" si="58"/>
        <v>21</v>
      </c>
      <c r="I119" s="36">
        <v>45656</v>
      </c>
      <c r="J119" s="86">
        <v>45662</v>
      </c>
      <c r="K119" s="38">
        <f t="shared" si="55"/>
        <v>7</v>
      </c>
      <c r="L119" s="38">
        <f t="shared" si="56"/>
        <v>14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/>
      <c r="E120" s="33"/>
      <c r="F120" s="33"/>
      <c r="G120" s="34"/>
      <c r="H120" s="35">
        <v>14</v>
      </c>
      <c r="I120" s="36">
        <v>45691</v>
      </c>
      <c r="J120" s="86">
        <v>45697</v>
      </c>
      <c r="K120" s="38">
        <f t="shared" si="55"/>
        <v>7</v>
      </c>
      <c r="L120" s="38">
        <f t="shared" si="56"/>
        <v>7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61</v>
      </c>
      <c r="D121" s="32"/>
      <c r="E121" s="33">
        <v>43252</v>
      </c>
      <c r="F121" s="33">
        <v>45657</v>
      </c>
      <c r="G121" s="34">
        <f t="shared" ref="G121:G122" si="59">+(F121-E121)/365</f>
        <v>6.5890410958904111</v>
      </c>
      <c r="H121" s="35">
        <f t="shared" ref="H121:H122" si="60">+IF((F121-E121)&lt;(182.5),((F121-E121)/30*24)/20,IF(AND(G121&gt;0.5,G121&lt;=5),14,IF(AND(G121&gt;5,G121&lt;=10),21,IF(AND(G121&gt;10,G121&lt;=20),28,35))))</f>
        <v>21</v>
      </c>
      <c r="I121" s="36">
        <v>45698</v>
      </c>
      <c r="J121" s="86">
        <v>45718</v>
      </c>
      <c r="K121" s="38">
        <f t="shared" si="55"/>
        <v>21</v>
      </c>
      <c r="L121" s="38">
        <f t="shared" si="56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62</v>
      </c>
      <c r="D122" s="32"/>
      <c r="E122" s="33">
        <v>43467</v>
      </c>
      <c r="F122" s="33">
        <v>45657</v>
      </c>
      <c r="G122" s="34">
        <f t="shared" si="59"/>
        <v>6</v>
      </c>
      <c r="H122" s="35">
        <f t="shared" si="60"/>
        <v>21</v>
      </c>
      <c r="I122" s="36">
        <v>45663</v>
      </c>
      <c r="J122" s="86">
        <v>45676</v>
      </c>
      <c r="K122" s="38">
        <f t="shared" si="55"/>
        <v>14</v>
      </c>
      <c r="L122" s="38">
        <f t="shared" si="56"/>
        <v>7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62</v>
      </c>
      <c r="D123" s="32"/>
      <c r="E123" s="33"/>
      <c r="F123" s="33"/>
      <c r="G123" s="34"/>
      <c r="H123" s="35">
        <v>7</v>
      </c>
      <c r="I123" s="36">
        <v>45747</v>
      </c>
      <c r="J123" s="90">
        <v>45753</v>
      </c>
      <c r="K123" s="38">
        <f t="shared" si="55"/>
        <v>7</v>
      </c>
      <c r="L123" s="38">
        <f t="shared" si="56"/>
        <v>0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104</v>
      </c>
      <c r="D124" s="32"/>
      <c r="E124" s="33">
        <v>43525</v>
      </c>
      <c r="F124" s="33">
        <v>45657</v>
      </c>
      <c r="G124" s="34">
        <f t="shared" ref="G124:G132" si="61">+(F124-E124)/365</f>
        <v>5.8410958904109593</v>
      </c>
      <c r="H124" s="35">
        <f t="shared" ref="H124:H126" si="62">+IF((F124-E124)&lt;(182.5),((F124-E124)/30*24)/20,IF(AND(G124&gt;0.5,G124&lt;=5),14,IF(AND(G124&gt;5,G124&lt;=10),21,IF(AND(G124&gt;10,G124&lt;=20),28,35))))</f>
        <v>21</v>
      </c>
      <c r="I124" s="36">
        <v>45698</v>
      </c>
      <c r="J124" s="36">
        <v>45718</v>
      </c>
      <c r="K124" s="38">
        <f t="shared" si="55"/>
        <v>21</v>
      </c>
      <c r="L124" s="38">
        <f t="shared" si="56"/>
        <v>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66</v>
      </c>
      <c r="D125" s="32"/>
      <c r="E125" s="33">
        <v>42923</v>
      </c>
      <c r="F125" s="33">
        <v>45657</v>
      </c>
      <c r="G125" s="34">
        <f t="shared" si="61"/>
        <v>7.4904109589041097</v>
      </c>
      <c r="H125" s="35">
        <f t="shared" si="62"/>
        <v>21</v>
      </c>
      <c r="I125" s="36">
        <v>45698</v>
      </c>
      <c r="J125" s="86">
        <v>45711</v>
      </c>
      <c r="K125" s="38">
        <f t="shared" si="55"/>
        <v>14</v>
      </c>
      <c r="L125" s="38">
        <f t="shared" si="56"/>
        <v>7</v>
      </c>
      <c r="M125" s="5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67</v>
      </c>
      <c r="D126" s="32"/>
      <c r="E126" s="33">
        <v>43924</v>
      </c>
      <c r="F126" s="33">
        <v>45657</v>
      </c>
      <c r="G126" s="34">
        <f t="shared" si="61"/>
        <v>4.7479452054794518</v>
      </c>
      <c r="H126" s="35">
        <f t="shared" si="62"/>
        <v>14</v>
      </c>
      <c r="I126" s="36">
        <v>45663</v>
      </c>
      <c r="J126" s="86">
        <v>45676</v>
      </c>
      <c r="K126" s="38">
        <f t="shared" si="55"/>
        <v>14</v>
      </c>
      <c r="L126" s="38">
        <f t="shared" si="56"/>
        <v>0</v>
      </c>
      <c r="M126" s="5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106</v>
      </c>
      <c r="D127" s="32"/>
      <c r="E127" s="33">
        <v>44731</v>
      </c>
      <c r="F127" s="33">
        <v>45657</v>
      </c>
      <c r="G127" s="34">
        <f t="shared" si="61"/>
        <v>2.536986301369863</v>
      </c>
      <c r="H127" s="35">
        <v>14</v>
      </c>
      <c r="I127" s="36">
        <v>45656</v>
      </c>
      <c r="J127" s="86">
        <v>45662</v>
      </c>
      <c r="K127" s="38">
        <f t="shared" si="55"/>
        <v>7</v>
      </c>
      <c r="L127" s="38">
        <f t="shared" si="56"/>
        <v>7</v>
      </c>
      <c r="M127" s="5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107</v>
      </c>
      <c r="D128" s="32"/>
      <c r="E128" s="33">
        <v>44757</v>
      </c>
      <c r="F128" s="33">
        <v>45657</v>
      </c>
      <c r="G128" s="34">
        <f t="shared" si="61"/>
        <v>2.4657534246575343</v>
      </c>
      <c r="H128" s="35">
        <v>14</v>
      </c>
      <c r="I128" s="36">
        <v>45663</v>
      </c>
      <c r="J128" s="36">
        <v>45676</v>
      </c>
      <c r="K128" s="38">
        <f t="shared" si="55"/>
        <v>14</v>
      </c>
      <c r="L128" s="38">
        <f t="shared" si="56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69</v>
      </c>
      <c r="D129" s="32"/>
      <c r="E129" s="33">
        <v>44531</v>
      </c>
      <c r="F129" s="33">
        <v>45657</v>
      </c>
      <c r="G129" s="34">
        <f t="shared" si="61"/>
        <v>3.0849315068493151</v>
      </c>
      <c r="H129" s="35">
        <f t="shared" ref="H129:H132" si="63">+IF((F129-E129)&lt;(182.5),((F129-E129)/30*24)/20,IF(AND(G129&gt;0.5,G129&lt;=5),14,IF(AND(G129&gt;5,G129&lt;=10),21,IF(AND(G129&gt;10,G129&lt;=20),28,35))))</f>
        <v>14</v>
      </c>
      <c r="I129" s="36">
        <v>45677</v>
      </c>
      <c r="J129" s="36">
        <v>45690</v>
      </c>
      <c r="K129" s="38">
        <f t="shared" si="55"/>
        <v>14</v>
      </c>
      <c r="L129" s="38">
        <f t="shared" si="56"/>
        <v>0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152</v>
      </c>
      <c r="D130" s="32"/>
      <c r="E130" s="33">
        <v>45434</v>
      </c>
      <c r="F130" s="33">
        <v>45657</v>
      </c>
      <c r="G130" s="34">
        <f t="shared" si="61"/>
        <v>0.61095890410958908</v>
      </c>
      <c r="H130" s="35">
        <f t="shared" si="63"/>
        <v>14</v>
      </c>
      <c r="I130" s="36">
        <v>45712</v>
      </c>
      <c r="J130" s="36">
        <v>45725</v>
      </c>
      <c r="K130" s="38">
        <f t="shared" si="55"/>
        <v>14</v>
      </c>
      <c r="L130" s="38">
        <f t="shared" si="56"/>
        <v>0</v>
      </c>
      <c r="M130" s="5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153</v>
      </c>
      <c r="D131" s="32"/>
      <c r="E131" s="33">
        <v>45272</v>
      </c>
      <c r="F131" s="33">
        <v>45657</v>
      </c>
      <c r="G131" s="34">
        <f t="shared" si="61"/>
        <v>1.0547945205479452</v>
      </c>
      <c r="H131" s="35">
        <f t="shared" si="63"/>
        <v>14</v>
      </c>
      <c r="I131" s="36">
        <v>45684</v>
      </c>
      <c r="J131" s="86">
        <v>45697</v>
      </c>
      <c r="K131" s="38">
        <f t="shared" si="55"/>
        <v>14</v>
      </c>
      <c r="L131" s="38">
        <f t="shared" si="56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126</v>
      </c>
      <c r="D132" s="32"/>
      <c r="E132" s="33">
        <v>44939</v>
      </c>
      <c r="F132" s="33">
        <v>45657</v>
      </c>
      <c r="G132" s="34">
        <f t="shared" si="61"/>
        <v>1.9671232876712328</v>
      </c>
      <c r="H132" s="35">
        <f t="shared" si="63"/>
        <v>14</v>
      </c>
      <c r="I132" s="36">
        <v>45677</v>
      </c>
      <c r="J132" s="86">
        <v>45683</v>
      </c>
      <c r="K132" s="38">
        <f t="shared" si="55"/>
        <v>7</v>
      </c>
      <c r="L132" s="38">
        <f t="shared" si="56"/>
        <v>7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126</v>
      </c>
      <c r="D133" s="32"/>
      <c r="E133" s="33"/>
      <c r="F133" s="33"/>
      <c r="G133" s="34"/>
      <c r="H133" s="35">
        <v>7</v>
      </c>
      <c r="I133" s="36">
        <v>46013</v>
      </c>
      <c r="J133" s="90">
        <v>46019</v>
      </c>
      <c r="K133" s="38">
        <f t="shared" si="55"/>
        <v>7</v>
      </c>
      <c r="L133" s="38">
        <f t="shared" si="56"/>
        <v>0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108</v>
      </c>
      <c r="D134" s="32"/>
      <c r="E134" s="33">
        <v>44593</v>
      </c>
      <c r="F134" s="33">
        <v>45657</v>
      </c>
      <c r="G134" s="34">
        <f>+(F134-E134)/365</f>
        <v>2.9150684931506849</v>
      </c>
      <c r="H134" s="35">
        <f>+IF((F134-E134)&lt;(182.5),((F134-E134)/30*24)/20,IF(AND(G134&gt;0.5,G134&lt;=5),14,IF(AND(G134&gt;5,G134&lt;=10),21,IF(AND(G134&gt;10,G134&lt;=20),28,35))))</f>
        <v>14</v>
      </c>
      <c r="I134" s="36">
        <v>45726</v>
      </c>
      <c r="J134" s="36">
        <v>45739</v>
      </c>
      <c r="K134" s="38">
        <f t="shared" si="55"/>
        <v>14</v>
      </c>
      <c r="L134" s="38">
        <f t="shared" si="56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41"/>
      <c r="D135" s="42"/>
      <c r="E135" s="43"/>
      <c r="F135" s="43"/>
      <c r="G135" s="44"/>
      <c r="H135" s="45"/>
      <c r="I135" s="50"/>
      <c r="J135" s="50"/>
      <c r="K135" s="46"/>
      <c r="L135" s="46"/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 t="s">
        <v>70</v>
      </c>
      <c r="D136" s="48"/>
      <c r="E136" s="26"/>
      <c r="F136" s="26"/>
      <c r="G136" s="27"/>
      <c r="H136" s="49"/>
      <c r="I136" s="29"/>
      <c r="J136" s="50"/>
      <c r="K136" s="50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58"/>
      <c r="C137" s="25"/>
      <c r="D137" s="48"/>
      <c r="E137" s="26"/>
      <c r="F137" s="26"/>
      <c r="G137" s="27"/>
      <c r="H137" s="49"/>
      <c r="I137" s="29"/>
      <c r="J137" s="50"/>
      <c r="K137" s="50"/>
      <c r="L137" s="2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59"/>
      <c r="B138" s="122" t="s">
        <v>71</v>
      </c>
      <c r="C138" s="31" t="s">
        <v>72</v>
      </c>
      <c r="D138" s="32"/>
      <c r="E138" s="33">
        <v>40906</v>
      </c>
      <c r="F138" s="33">
        <v>45657</v>
      </c>
      <c r="G138" s="51">
        <f>+(F138-E138)/365</f>
        <v>13.016438356164384</v>
      </c>
      <c r="H138" s="60">
        <f>+IF((F138-E138)&lt;(182.5),((F138-E138)/30*24)/20,IF(AND(G138&gt;0.5,G138&lt;=5),14,IF(AND(G138&gt;5,G138&lt;=10),21,IF(AND(G138&gt;10,G138&lt;=20),28,35))))</f>
        <v>28</v>
      </c>
      <c r="I138" s="36">
        <v>45659</v>
      </c>
      <c r="J138" s="86">
        <v>45669</v>
      </c>
      <c r="K138" s="38">
        <f t="shared" ref="K138:K158" si="64">IF(I138="","",+J138-I138+1)</f>
        <v>11</v>
      </c>
      <c r="L138" s="38">
        <f t="shared" ref="L138:L158" si="65">IF(K138&lt;&gt;"",D138+H138-K138,H138)</f>
        <v>17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8.75" customHeight="1" x14ac:dyDescent="0.3">
      <c r="A139" s="59"/>
      <c r="B139" s="123"/>
      <c r="C139" s="31" t="s">
        <v>72</v>
      </c>
      <c r="D139" s="32"/>
      <c r="E139" s="33"/>
      <c r="F139" s="33"/>
      <c r="G139" s="51"/>
      <c r="H139" s="60">
        <v>17</v>
      </c>
      <c r="I139" s="36">
        <v>45686</v>
      </c>
      <c r="J139" s="86">
        <v>45690</v>
      </c>
      <c r="K139" s="38">
        <f t="shared" si="64"/>
        <v>5</v>
      </c>
      <c r="L139" s="38">
        <f t="shared" si="65"/>
        <v>12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8.75" customHeight="1" x14ac:dyDescent="0.3">
      <c r="A140" s="59"/>
      <c r="B140" s="123"/>
      <c r="C140" s="31" t="s">
        <v>72</v>
      </c>
      <c r="D140" s="32"/>
      <c r="E140" s="33"/>
      <c r="F140" s="33"/>
      <c r="G140" s="51"/>
      <c r="H140" s="60">
        <v>12</v>
      </c>
      <c r="I140" s="36">
        <v>45859</v>
      </c>
      <c r="J140" s="86">
        <v>45865</v>
      </c>
      <c r="K140" s="38">
        <f t="shared" si="64"/>
        <v>7</v>
      </c>
      <c r="L140" s="38">
        <f t="shared" si="65"/>
        <v>5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3"/>
      <c r="C141" s="31" t="s">
        <v>73</v>
      </c>
      <c r="D141" s="32"/>
      <c r="E141" s="33">
        <v>40917</v>
      </c>
      <c r="F141" s="33">
        <v>45657</v>
      </c>
      <c r="G141" s="51">
        <f>+(F141-E141)/365</f>
        <v>12.986301369863014</v>
      </c>
      <c r="H141" s="60">
        <f>+IF((F141-E141)&lt;(182.5),((F141-E141)/30*24)/20,IF(AND(G141&gt;0.5,G141&lt;=5),14,IF(AND(G141&gt;5,G141&lt;=10),21,IF(AND(G141&gt;10,G141&lt;=20),28,35))))</f>
        <v>28</v>
      </c>
      <c r="I141" s="36">
        <v>45698</v>
      </c>
      <c r="J141" s="86">
        <v>45704</v>
      </c>
      <c r="K141" s="38">
        <f t="shared" si="64"/>
        <v>7</v>
      </c>
      <c r="L141" s="38">
        <f t="shared" si="65"/>
        <v>21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3"/>
      <c r="C142" s="31" t="s">
        <v>73</v>
      </c>
      <c r="D142" s="32"/>
      <c r="E142" s="33"/>
      <c r="F142" s="33"/>
      <c r="G142" s="51"/>
      <c r="H142" s="60">
        <v>21</v>
      </c>
      <c r="I142" s="36">
        <v>45810</v>
      </c>
      <c r="J142" s="86">
        <v>45816</v>
      </c>
      <c r="K142" s="38">
        <f t="shared" si="64"/>
        <v>7</v>
      </c>
      <c r="L142" s="38">
        <f t="shared" si="65"/>
        <v>14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3"/>
      <c r="C143" s="31" t="s">
        <v>73</v>
      </c>
      <c r="D143" s="32"/>
      <c r="E143" s="33"/>
      <c r="F143" s="33"/>
      <c r="G143" s="51"/>
      <c r="H143" s="60">
        <v>14</v>
      </c>
      <c r="I143" s="99">
        <v>45873</v>
      </c>
      <c r="J143" s="86">
        <v>45879</v>
      </c>
      <c r="K143" s="38">
        <f t="shared" si="64"/>
        <v>7</v>
      </c>
      <c r="L143" s="38">
        <f t="shared" si="65"/>
        <v>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" customHeight="1" x14ac:dyDescent="0.3">
      <c r="A144" s="59"/>
      <c r="B144" s="123"/>
      <c r="C144" s="31" t="s">
        <v>74</v>
      </c>
      <c r="D144" s="32">
        <v>35</v>
      </c>
      <c r="E144" s="33">
        <v>40926</v>
      </c>
      <c r="F144" s="33">
        <v>45657</v>
      </c>
      <c r="G144" s="51">
        <f>+(F144-E144)/365</f>
        <v>12.961643835616439</v>
      </c>
      <c r="H144" s="60">
        <f>+IF((F144-E144)&lt;(182.5),((F144-E144)/30*24)/20,IF(AND(G144&gt;0.5,G144&lt;=5),14,IF(AND(G144&gt;5,G144&lt;=10),21,IF(AND(G144&gt;10,G144&lt;=20),28,35))))</f>
        <v>28</v>
      </c>
      <c r="I144" s="36">
        <v>45670</v>
      </c>
      <c r="J144" s="86">
        <v>45676</v>
      </c>
      <c r="K144" s="38">
        <f t="shared" si="64"/>
        <v>7</v>
      </c>
      <c r="L144" s="38">
        <f t="shared" si="65"/>
        <v>56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" customHeight="1" x14ac:dyDescent="0.3">
      <c r="A145" s="59"/>
      <c r="B145" s="123"/>
      <c r="C145" s="31" t="s">
        <v>74</v>
      </c>
      <c r="D145" s="32"/>
      <c r="E145" s="33"/>
      <c r="F145" s="33"/>
      <c r="G145" s="51"/>
      <c r="H145" s="60">
        <v>56</v>
      </c>
      <c r="I145" s="36">
        <v>45740</v>
      </c>
      <c r="J145" s="86">
        <v>45746</v>
      </c>
      <c r="K145" s="38">
        <f t="shared" si="64"/>
        <v>7</v>
      </c>
      <c r="L145" s="38">
        <f t="shared" si="65"/>
        <v>49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23"/>
      <c r="C146" s="31" t="s">
        <v>75</v>
      </c>
      <c r="D146" s="32"/>
      <c r="E146" s="33">
        <v>40926</v>
      </c>
      <c r="F146" s="33">
        <v>45657</v>
      </c>
      <c r="G146" s="51">
        <f>+(F146-E146)/365</f>
        <v>12.961643835616439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45705</v>
      </c>
      <c r="J146" s="86">
        <v>45718</v>
      </c>
      <c r="K146" s="38">
        <f t="shared" si="64"/>
        <v>14</v>
      </c>
      <c r="L146" s="38">
        <f t="shared" si="65"/>
        <v>14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23"/>
      <c r="C147" s="31" t="s">
        <v>75</v>
      </c>
      <c r="D147" s="32"/>
      <c r="E147" s="33"/>
      <c r="F147" s="33"/>
      <c r="G147" s="51"/>
      <c r="H147" s="60">
        <v>14</v>
      </c>
      <c r="I147" s="36">
        <v>45852</v>
      </c>
      <c r="J147" s="86">
        <v>45858</v>
      </c>
      <c r="K147" s="38">
        <f t="shared" si="64"/>
        <v>7</v>
      </c>
      <c r="L147" s="38">
        <f t="shared" si="65"/>
        <v>7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1"/>
      <c r="B148" s="123"/>
      <c r="C148" s="31" t="s">
        <v>76</v>
      </c>
      <c r="D148" s="32"/>
      <c r="E148" s="33">
        <v>42614</v>
      </c>
      <c r="F148" s="33">
        <v>45657</v>
      </c>
      <c r="G148" s="51">
        <f>+(F148-E148)/365</f>
        <v>8.3369863013698637</v>
      </c>
      <c r="H148" s="60">
        <f>+IF((F148-E148)&lt;(182.5),((F148-E148)/30*24)/20,IF(AND(G148&gt;0.5,G148&lt;=5),14,IF(AND(G148&gt;5,G148&lt;=10),21,IF(AND(G148&gt;10,G148&lt;=20),28,35))))</f>
        <v>21</v>
      </c>
      <c r="I148" s="36">
        <v>45684</v>
      </c>
      <c r="J148" s="86">
        <v>45697</v>
      </c>
      <c r="K148" s="38">
        <f t="shared" si="64"/>
        <v>14</v>
      </c>
      <c r="L148" s="38">
        <f t="shared" si="65"/>
        <v>7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123"/>
      <c r="C149" s="31" t="s">
        <v>76</v>
      </c>
      <c r="D149" s="32"/>
      <c r="E149" s="33"/>
      <c r="F149" s="33"/>
      <c r="G149" s="51"/>
      <c r="H149" s="60">
        <v>7</v>
      </c>
      <c r="I149" s="36">
        <v>45859</v>
      </c>
      <c r="J149" s="86">
        <v>45865</v>
      </c>
      <c r="K149" s="38">
        <f t="shared" si="64"/>
        <v>7</v>
      </c>
      <c r="L149" s="38">
        <f t="shared" si="65"/>
        <v>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23"/>
      <c r="C150" s="31" t="s">
        <v>77</v>
      </c>
      <c r="D150" s="32"/>
      <c r="E150" s="33">
        <v>41403</v>
      </c>
      <c r="F150" s="33">
        <v>45657</v>
      </c>
      <c r="G150" s="51">
        <f t="shared" ref="G150:G152" si="66">+(F150-E150)/365</f>
        <v>11.654794520547945</v>
      </c>
      <c r="H150" s="60">
        <f t="shared" ref="H150:H152" si="67">+IF((F150-E150)&lt;(182.5),((F150-E150)/30*24)/20,IF(AND(G150&gt;0.5,G150&lt;=5),14,IF(AND(G150&gt;5,G150&lt;=10),21,IF(AND(G150&gt;10,G150&lt;=20),28,35))))</f>
        <v>28</v>
      </c>
      <c r="I150" s="36">
        <v>45698</v>
      </c>
      <c r="J150" s="86">
        <v>45704</v>
      </c>
      <c r="K150" s="38">
        <f t="shared" si="64"/>
        <v>7</v>
      </c>
      <c r="L150" s="38">
        <f t="shared" si="65"/>
        <v>21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3"/>
      <c r="C151" s="31" t="s">
        <v>78</v>
      </c>
      <c r="D151" s="32"/>
      <c r="E151" s="33">
        <v>43229</v>
      </c>
      <c r="F151" s="33">
        <v>45657</v>
      </c>
      <c r="G151" s="51">
        <f t="shared" si="66"/>
        <v>6.6520547945205477</v>
      </c>
      <c r="H151" s="60">
        <f t="shared" si="67"/>
        <v>21</v>
      </c>
      <c r="I151" s="36"/>
      <c r="J151" s="86"/>
      <c r="K151" s="38" t="str">
        <f t="shared" si="64"/>
        <v/>
      </c>
      <c r="L151" s="38">
        <f t="shared" si="65"/>
        <v>21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58"/>
      <c r="C152" s="31" t="s">
        <v>79</v>
      </c>
      <c r="D152" s="32"/>
      <c r="E152" s="33">
        <v>42730</v>
      </c>
      <c r="F152" s="33">
        <v>45657</v>
      </c>
      <c r="G152" s="51">
        <f t="shared" si="66"/>
        <v>8.0191780821917806</v>
      </c>
      <c r="H152" s="60">
        <f t="shared" si="67"/>
        <v>21</v>
      </c>
      <c r="I152" s="36">
        <v>45656</v>
      </c>
      <c r="J152" s="86">
        <v>45662</v>
      </c>
      <c r="K152" s="38">
        <f t="shared" si="64"/>
        <v>7</v>
      </c>
      <c r="L152" s="38">
        <f t="shared" si="65"/>
        <v>14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58"/>
      <c r="C153" s="31" t="s">
        <v>79</v>
      </c>
      <c r="D153" s="32"/>
      <c r="E153" s="33"/>
      <c r="F153" s="33"/>
      <c r="G153" s="51"/>
      <c r="H153" s="60">
        <v>14</v>
      </c>
      <c r="I153" s="36">
        <v>45670</v>
      </c>
      <c r="J153" s="86">
        <v>45676</v>
      </c>
      <c r="K153" s="38">
        <f t="shared" si="64"/>
        <v>7</v>
      </c>
      <c r="L153" s="38">
        <f t="shared" si="65"/>
        <v>7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58"/>
      <c r="C154" s="31" t="s">
        <v>80</v>
      </c>
      <c r="D154" s="32"/>
      <c r="E154" s="33">
        <v>41852</v>
      </c>
      <c r="F154" s="33">
        <v>45657</v>
      </c>
      <c r="G154" s="51">
        <f t="shared" ref="G154:G155" si="68">+(F154-E154)/365</f>
        <v>10.424657534246576</v>
      </c>
      <c r="H154" s="60">
        <f t="shared" ref="H154:H155" si="69">+IF((F154-E154)&lt;(182.5),((F154-E154)/30*24)/20,IF(AND(G154&gt;0.5,G154&lt;=5),14,IF(AND(G154&gt;5,G154&lt;=10),21,IF(AND(G154&gt;10,G154&lt;=20),28,35))))</f>
        <v>28</v>
      </c>
      <c r="I154" s="36">
        <v>45698</v>
      </c>
      <c r="J154" s="86">
        <v>45704</v>
      </c>
      <c r="K154" s="38">
        <f t="shared" si="64"/>
        <v>7</v>
      </c>
      <c r="L154" s="38">
        <f t="shared" si="65"/>
        <v>21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127</v>
      </c>
      <c r="D155" s="32"/>
      <c r="E155" s="33">
        <v>45154</v>
      </c>
      <c r="F155" s="33">
        <v>45657</v>
      </c>
      <c r="G155" s="51">
        <f t="shared" si="68"/>
        <v>1.3780821917808219</v>
      </c>
      <c r="H155" s="60">
        <f t="shared" si="69"/>
        <v>14</v>
      </c>
      <c r="I155" s="36">
        <v>45677</v>
      </c>
      <c r="J155" s="86">
        <v>45683</v>
      </c>
      <c r="K155" s="38">
        <f t="shared" si="64"/>
        <v>7</v>
      </c>
      <c r="L155" s="38">
        <f t="shared" si="65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127</v>
      </c>
      <c r="D156" s="32"/>
      <c r="E156" s="33"/>
      <c r="F156" s="33"/>
      <c r="G156" s="34"/>
      <c r="H156" s="35">
        <v>7</v>
      </c>
      <c r="I156" s="36">
        <v>45838</v>
      </c>
      <c r="J156" s="86">
        <v>45844</v>
      </c>
      <c r="K156" s="38">
        <f t="shared" si="64"/>
        <v>7</v>
      </c>
      <c r="L156" s="38">
        <f t="shared" si="65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82</v>
      </c>
      <c r="D157" s="32">
        <v>14</v>
      </c>
      <c r="E157" s="33">
        <v>41330</v>
      </c>
      <c r="F157" s="33">
        <v>45657</v>
      </c>
      <c r="G157" s="34">
        <f t="shared" ref="G157:G158" si="70">+(F157-E157)/365</f>
        <v>11.854794520547944</v>
      </c>
      <c r="H157" s="35">
        <f>+IF((F157-E157)&lt;(182.5),((F157-E157)/30*24)/20,IF(AND(G157&gt;0.5,G157&lt;=5),14,IF(AND(G157&gt;5,G157&lt;=10),21,IF(AND(G157&gt;10,G157&lt;=20),28,35))))</f>
        <v>28</v>
      </c>
      <c r="I157" s="36">
        <v>45628</v>
      </c>
      <c r="J157" s="86">
        <v>45634</v>
      </c>
      <c r="K157" s="38">
        <f t="shared" si="64"/>
        <v>7</v>
      </c>
      <c r="L157" s="38">
        <f t="shared" si="65"/>
        <v>35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 x14ac:dyDescent="0.3">
      <c r="A158" s="1"/>
      <c r="B158" s="58"/>
      <c r="C158" s="31" t="s">
        <v>82</v>
      </c>
      <c r="D158" s="32"/>
      <c r="E158" s="33">
        <v>41330</v>
      </c>
      <c r="F158" s="33">
        <v>45657</v>
      </c>
      <c r="G158" s="34">
        <f t="shared" si="70"/>
        <v>11.854794520547944</v>
      </c>
      <c r="H158" s="35">
        <v>35</v>
      </c>
      <c r="I158" s="36">
        <v>45670</v>
      </c>
      <c r="J158" s="86">
        <v>45683</v>
      </c>
      <c r="K158" s="38">
        <f t="shared" si="64"/>
        <v>14</v>
      </c>
      <c r="L158" s="38">
        <f t="shared" si="65"/>
        <v>21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 x14ac:dyDescent="0.3">
      <c r="A159" s="1"/>
      <c r="B159" s="58"/>
      <c r="C159" s="41"/>
      <c r="D159" s="42"/>
      <c r="E159" s="43"/>
      <c r="F159" s="43"/>
      <c r="G159" s="44"/>
      <c r="H159" s="45"/>
      <c r="I159" s="50"/>
      <c r="J159" s="50"/>
      <c r="K159" s="46"/>
      <c r="L159" s="4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25" t="s">
        <v>83</v>
      </c>
      <c r="D160" s="48"/>
      <c r="E160" s="43"/>
      <c r="F160" s="50"/>
      <c r="G160" s="50"/>
      <c r="H160" s="45"/>
      <c r="I160" s="29"/>
      <c r="J160" s="29"/>
      <c r="K160" s="29"/>
      <c r="L160" s="2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25"/>
      <c r="D161" s="48"/>
      <c r="E161" s="43"/>
      <c r="F161" s="50"/>
      <c r="G161" s="50"/>
      <c r="H161" s="45"/>
      <c r="I161" s="29"/>
      <c r="J161" s="29"/>
      <c r="K161" s="29"/>
      <c r="L161" s="2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31" t="s">
        <v>84</v>
      </c>
      <c r="D162" s="32"/>
      <c r="E162" s="33">
        <v>42037</v>
      </c>
      <c r="F162" s="33">
        <v>45657</v>
      </c>
      <c r="G162" s="51">
        <f>+(F162-E162)/365</f>
        <v>9.9178082191780828</v>
      </c>
      <c r="H162" s="60">
        <f>+IF((F162-E162)&lt;(182.5),((F162-E162)/30*24)/20,IF(AND(G162&gt;0.5,G162&lt;=5),14,IF(AND(G162&gt;5,G162&lt;=10),21,IF(AND(G162&gt;10,G162&lt;=20),28,35))))</f>
        <v>21</v>
      </c>
      <c r="I162" s="61">
        <v>45593</v>
      </c>
      <c r="J162" s="62">
        <v>45599</v>
      </c>
      <c r="K162" s="38">
        <f t="shared" ref="K162:K169" si="71">IF(I162="","",+J162-I162+1)</f>
        <v>7</v>
      </c>
      <c r="L162" s="38">
        <f t="shared" ref="L162:L172" si="72">IF(K162&lt;&gt;"",D162+H162-K162,H162)</f>
        <v>14</v>
      </c>
      <c r="M162" s="5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31" t="s">
        <v>84</v>
      </c>
      <c r="D163" s="32"/>
      <c r="E163" s="33"/>
      <c r="F163" s="33"/>
      <c r="G163" s="34"/>
      <c r="H163" s="35">
        <v>14</v>
      </c>
      <c r="I163" s="61">
        <v>45734</v>
      </c>
      <c r="J163" s="62">
        <v>45744</v>
      </c>
      <c r="K163" s="38">
        <f t="shared" si="71"/>
        <v>11</v>
      </c>
      <c r="L163" s="35">
        <f t="shared" si="72"/>
        <v>3</v>
      </c>
      <c r="M163" s="5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4"/>
      <c r="B164" s="1"/>
      <c r="C164" s="31" t="s">
        <v>154</v>
      </c>
      <c r="D164" s="32"/>
      <c r="E164" s="33">
        <v>45384</v>
      </c>
      <c r="F164" s="33">
        <v>45657</v>
      </c>
      <c r="G164" s="34">
        <f t="shared" ref="G164:G167" si="73">+(F164-E164)/365</f>
        <v>0.74794520547945209</v>
      </c>
      <c r="H164" s="35">
        <f t="shared" ref="H164:H167" si="74">+IF((F164-E164)&lt;(182.5),((F164-E164)/30*24)/20,IF(AND(G164&gt;0.5,G164&lt;=5),14,IF(AND(G164&gt;5,G164&lt;=10),21,IF(AND(G164&gt;10,G164&lt;=20),28,35))))</f>
        <v>14</v>
      </c>
      <c r="I164" s="36">
        <v>45721</v>
      </c>
      <c r="J164" s="86">
        <v>45725</v>
      </c>
      <c r="K164" s="38">
        <f t="shared" si="71"/>
        <v>5</v>
      </c>
      <c r="L164" s="35">
        <f t="shared" si="72"/>
        <v>9</v>
      </c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4"/>
      <c r="B165" s="1"/>
      <c r="C165" s="31" t="s">
        <v>155</v>
      </c>
      <c r="D165" s="32"/>
      <c r="E165" s="33">
        <v>45323</v>
      </c>
      <c r="F165" s="33">
        <v>45657</v>
      </c>
      <c r="G165" s="34">
        <f t="shared" si="73"/>
        <v>0.91506849315068495</v>
      </c>
      <c r="H165" s="35">
        <f t="shared" si="74"/>
        <v>14</v>
      </c>
      <c r="I165" s="36">
        <v>45698</v>
      </c>
      <c r="J165" s="86">
        <v>45704</v>
      </c>
      <c r="K165" s="38">
        <f t="shared" si="71"/>
        <v>7</v>
      </c>
      <c r="L165" s="35">
        <f t="shared" si="72"/>
        <v>7</v>
      </c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4"/>
      <c r="B166" s="1"/>
      <c r="C166" s="31" t="s">
        <v>128</v>
      </c>
      <c r="D166" s="32"/>
      <c r="E166" s="33">
        <v>44935</v>
      </c>
      <c r="F166" s="33">
        <v>45657</v>
      </c>
      <c r="G166" s="34">
        <f t="shared" si="73"/>
        <v>1.978082191780822</v>
      </c>
      <c r="H166" s="35">
        <f t="shared" si="74"/>
        <v>14</v>
      </c>
      <c r="I166" s="36">
        <v>45705</v>
      </c>
      <c r="J166" s="86">
        <v>45711</v>
      </c>
      <c r="K166" s="38">
        <f t="shared" si="71"/>
        <v>7</v>
      </c>
      <c r="L166" s="35">
        <f t="shared" si="72"/>
        <v>7</v>
      </c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4"/>
      <c r="B167" s="1"/>
      <c r="C167" s="31" t="s">
        <v>86</v>
      </c>
      <c r="D167" s="32"/>
      <c r="E167" s="33">
        <v>44385</v>
      </c>
      <c r="F167" s="33">
        <v>45658</v>
      </c>
      <c r="G167" s="34">
        <f t="shared" si="73"/>
        <v>3.4876712328767123</v>
      </c>
      <c r="H167" s="35">
        <f t="shared" si="74"/>
        <v>14</v>
      </c>
      <c r="I167" s="36">
        <v>45659</v>
      </c>
      <c r="J167" s="86">
        <v>45665</v>
      </c>
      <c r="K167" s="38">
        <f t="shared" si="71"/>
        <v>7</v>
      </c>
      <c r="L167" s="38">
        <f t="shared" si="72"/>
        <v>7</v>
      </c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86</v>
      </c>
      <c r="D168" s="32"/>
      <c r="E168" s="33"/>
      <c r="F168" s="33"/>
      <c r="G168" s="34"/>
      <c r="H168" s="35">
        <v>7</v>
      </c>
      <c r="I168" s="36">
        <v>45691</v>
      </c>
      <c r="J168" s="86">
        <v>45697</v>
      </c>
      <c r="K168" s="38">
        <f t="shared" si="71"/>
        <v>7</v>
      </c>
      <c r="L168" s="35">
        <f t="shared" si="72"/>
        <v>0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129</v>
      </c>
      <c r="D169" s="32"/>
      <c r="E169" s="33">
        <v>44935</v>
      </c>
      <c r="F169" s="33">
        <v>45657</v>
      </c>
      <c r="G169" s="34">
        <f t="shared" ref="G169:G172" si="75">+(F169-E169)/365</f>
        <v>1.978082191780822</v>
      </c>
      <c r="H169" s="35">
        <f t="shared" ref="H169:H172" si="76">+IF((F169-E169)&lt;(182.5),((F169-E169)/30*24)/20,IF(AND(G169&gt;0.5,G169&lt;=5),14,IF(AND(G169&gt;5,G169&lt;=10),21,IF(AND(G169&gt;10,G169&lt;=20),28,35))))</f>
        <v>14</v>
      </c>
      <c r="I169" s="36">
        <v>45726</v>
      </c>
      <c r="J169" s="86">
        <v>45732</v>
      </c>
      <c r="K169" s="38">
        <f t="shared" si="71"/>
        <v>7</v>
      </c>
      <c r="L169" s="35">
        <f t="shared" si="72"/>
        <v>7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156</v>
      </c>
      <c r="D170" s="32"/>
      <c r="E170" s="33">
        <v>45435</v>
      </c>
      <c r="F170" s="33">
        <v>45657</v>
      </c>
      <c r="G170" s="34">
        <f t="shared" si="75"/>
        <v>0.60821917808219184</v>
      </c>
      <c r="H170" s="35">
        <f t="shared" si="76"/>
        <v>14</v>
      </c>
      <c r="I170" s="36"/>
      <c r="J170" s="86"/>
      <c r="K170" s="38"/>
      <c r="L170" s="35">
        <f t="shared" si="72"/>
        <v>14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157</v>
      </c>
      <c r="D171" s="32"/>
      <c r="E171" s="33">
        <v>45810</v>
      </c>
      <c r="F171" s="33">
        <v>46022</v>
      </c>
      <c r="G171" s="34">
        <f t="shared" si="75"/>
        <v>0.58082191780821912</v>
      </c>
      <c r="H171" s="35">
        <f t="shared" si="76"/>
        <v>14</v>
      </c>
      <c r="I171" s="36"/>
      <c r="J171" s="86"/>
      <c r="K171" s="38"/>
      <c r="L171" s="38">
        <f t="shared" si="72"/>
        <v>14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158</v>
      </c>
      <c r="D172" s="32"/>
      <c r="E172" s="33">
        <v>45750</v>
      </c>
      <c r="F172" s="33">
        <v>46022</v>
      </c>
      <c r="G172" s="34">
        <f t="shared" si="75"/>
        <v>0.74520547945205484</v>
      </c>
      <c r="H172" s="35">
        <f t="shared" si="76"/>
        <v>14</v>
      </c>
      <c r="I172" s="36"/>
      <c r="J172" s="86"/>
      <c r="K172" s="38"/>
      <c r="L172" s="38">
        <f t="shared" si="72"/>
        <v>14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41"/>
      <c r="D173" s="42"/>
      <c r="E173" s="43"/>
      <c r="F173" s="43"/>
      <c r="G173" s="44"/>
      <c r="H173" s="45"/>
      <c r="I173" s="50"/>
      <c r="J173" s="50"/>
      <c r="K173" s="46"/>
      <c r="L173" s="46"/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25" t="s">
        <v>88</v>
      </c>
      <c r="D174" s="48"/>
      <c r="E174" s="30"/>
      <c r="F174" s="30"/>
      <c r="G174" s="30"/>
      <c r="H174" s="30"/>
      <c r="I174" s="30"/>
      <c r="J174" s="30"/>
      <c r="K174" s="29"/>
      <c r="L174" s="2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25"/>
      <c r="D175" s="48"/>
      <c r="E175" s="30"/>
      <c r="F175" s="30"/>
      <c r="G175" s="30"/>
      <c r="H175" s="30"/>
      <c r="I175" s="30"/>
      <c r="J175" s="30"/>
      <c r="K175" s="29"/>
      <c r="L175" s="2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89</v>
      </c>
      <c r="D176" s="32">
        <v>16</v>
      </c>
      <c r="E176" s="33">
        <v>41453</v>
      </c>
      <c r="F176" s="33">
        <v>45657</v>
      </c>
      <c r="G176" s="34">
        <f>+(F176-E176)/365</f>
        <v>11.517808219178082</v>
      </c>
      <c r="H176" s="35">
        <f>+IF((F176-E176)&lt;(182.5),((F176-E176)/30*24)/20,IF(AND(G176&gt;0.5,G176&lt;=5),14,IF(AND(G176&gt;5,G176&lt;=10),21,IF(AND(G176&gt;10,G176&lt;=20),28,35))))</f>
        <v>28</v>
      </c>
      <c r="I176" s="36">
        <v>45698</v>
      </c>
      <c r="J176" s="86">
        <v>45711</v>
      </c>
      <c r="K176" s="38">
        <f t="shared" ref="K176:K188" si="77">IF(I176="","",+J176-I176+1)</f>
        <v>14</v>
      </c>
      <c r="L176" s="38">
        <f t="shared" ref="L176:L188" si="78">IF(K176&lt;&gt;"",D176+H176-K176,H176)</f>
        <v>30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3">
      <c r="A177" s="4"/>
      <c r="B177" s="1"/>
      <c r="C177" s="31" t="s">
        <v>89</v>
      </c>
      <c r="D177" s="32"/>
      <c r="E177" s="33"/>
      <c r="F177" s="33"/>
      <c r="G177" s="39"/>
      <c r="H177" s="40">
        <v>30</v>
      </c>
      <c r="I177" s="36">
        <v>45845</v>
      </c>
      <c r="J177" s="86">
        <v>45851</v>
      </c>
      <c r="K177" s="38">
        <f t="shared" si="77"/>
        <v>7</v>
      </c>
      <c r="L177" s="38">
        <f t="shared" si="78"/>
        <v>23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3">
      <c r="A178" s="4"/>
      <c r="B178" s="1"/>
      <c r="C178" s="31" t="s">
        <v>130</v>
      </c>
      <c r="D178" s="32"/>
      <c r="E178" s="33">
        <v>45064</v>
      </c>
      <c r="F178" s="33">
        <v>45657</v>
      </c>
      <c r="G178" s="39">
        <f t="shared" ref="G178:G182" si="79">+(F178-E178)/365</f>
        <v>1.6246575342465754</v>
      </c>
      <c r="H178" s="40">
        <f t="shared" ref="H178:H182" si="80">+IF((F178-E178)&lt;(182.5),((F178-E178)/30*24)/20,IF(AND(G178&gt;0.5,G178&lt;=5),14,IF(AND(G178&gt;5,G178&lt;=10),21,IF(AND(G178&gt;10,G178&lt;=20),28,35))))</f>
        <v>14</v>
      </c>
      <c r="I178" s="36">
        <v>45691</v>
      </c>
      <c r="J178" s="86">
        <v>45698</v>
      </c>
      <c r="K178" s="38">
        <f t="shared" si="77"/>
        <v>8</v>
      </c>
      <c r="L178" s="38">
        <f t="shared" si="78"/>
        <v>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3">
      <c r="A179" s="4"/>
      <c r="B179" s="1"/>
      <c r="C179" s="31" t="s">
        <v>159</v>
      </c>
      <c r="D179" s="32"/>
      <c r="E179" s="33">
        <v>45548</v>
      </c>
      <c r="F179" s="33">
        <v>45657</v>
      </c>
      <c r="G179" s="39">
        <f t="shared" si="79"/>
        <v>0.29863013698630136</v>
      </c>
      <c r="H179" s="40">
        <f t="shared" si="80"/>
        <v>4.3600000000000003</v>
      </c>
      <c r="I179" s="36">
        <v>45705</v>
      </c>
      <c r="J179" s="86">
        <v>45711</v>
      </c>
      <c r="K179" s="38">
        <f t="shared" si="77"/>
        <v>7</v>
      </c>
      <c r="L179" s="38">
        <f t="shared" si="78"/>
        <v>-2.6399999999999997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3">
      <c r="A180" s="4"/>
      <c r="B180" s="1"/>
      <c r="C180" s="31" t="s">
        <v>91</v>
      </c>
      <c r="D180" s="32"/>
      <c r="E180" s="33">
        <v>43892</v>
      </c>
      <c r="F180" s="33">
        <v>45657</v>
      </c>
      <c r="G180" s="39">
        <f t="shared" si="79"/>
        <v>4.8356164383561646</v>
      </c>
      <c r="H180" s="40">
        <f t="shared" si="80"/>
        <v>14</v>
      </c>
      <c r="I180" s="36">
        <v>45698</v>
      </c>
      <c r="J180" s="86">
        <v>45711</v>
      </c>
      <c r="K180" s="38">
        <f t="shared" si="77"/>
        <v>14</v>
      </c>
      <c r="L180" s="38">
        <f t="shared" si="78"/>
        <v>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3">
      <c r="A181" s="4"/>
      <c r="B181" s="1"/>
      <c r="C181" s="31" t="s">
        <v>92</v>
      </c>
      <c r="D181" s="32"/>
      <c r="E181" s="33">
        <v>43892</v>
      </c>
      <c r="F181" s="33">
        <v>45657</v>
      </c>
      <c r="G181" s="39">
        <f t="shared" si="79"/>
        <v>4.8356164383561646</v>
      </c>
      <c r="H181" s="40">
        <f t="shared" si="80"/>
        <v>14</v>
      </c>
      <c r="I181" s="36">
        <v>45705</v>
      </c>
      <c r="J181" s="86">
        <v>45718</v>
      </c>
      <c r="K181" s="38">
        <f t="shared" si="77"/>
        <v>14</v>
      </c>
      <c r="L181" s="38">
        <f t="shared" si="78"/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118</v>
      </c>
      <c r="D182" s="32"/>
      <c r="E182" s="33">
        <v>45170</v>
      </c>
      <c r="F182" s="33">
        <v>45657</v>
      </c>
      <c r="G182" s="51">
        <f t="shared" si="79"/>
        <v>1.3342465753424657</v>
      </c>
      <c r="H182" s="35">
        <f t="shared" si="80"/>
        <v>14</v>
      </c>
      <c r="I182" s="36">
        <v>45686</v>
      </c>
      <c r="J182" s="86">
        <v>45694</v>
      </c>
      <c r="K182" s="38">
        <f t="shared" si="77"/>
        <v>9</v>
      </c>
      <c r="L182" s="38">
        <f t="shared" si="78"/>
        <v>5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118</v>
      </c>
      <c r="D183" s="32"/>
      <c r="E183" s="33"/>
      <c r="F183" s="33"/>
      <c r="G183" s="39"/>
      <c r="H183" s="40">
        <v>5</v>
      </c>
      <c r="I183" s="36">
        <v>45894</v>
      </c>
      <c r="J183" s="86">
        <v>45898</v>
      </c>
      <c r="K183" s="38">
        <f t="shared" si="77"/>
        <v>5</v>
      </c>
      <c r="L183" s="38">
        <f t="shared" si="78"/>
        <v>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94</v>
      </c>
      <c r="D184" s="32"/>
      <c r="E184" s="33">
        <v>43833</v>
      </c>
      <c r="F184" s="33">
        <v>45657</v>
      </c>
      <c r="G184" s="39">
        <f t="shared" ref="G184:G190" si="81">+(F184-E184)/365</f>
        <v>4.9972602739726026</v>
      </c>
      <c r="H184" s="40">
        <f t="shared" ref="H184:H190" si="82">+IF((F184-E184)&lt;(182.5),((F184-E184)/30*24)/20,IF(AND(G184&gt;0.5,G184&lt;=5),14,IF(AND(G184&gt;5,G184&lt;=10),21,IF(AND(G184&gt;10,G184&lt;=20),28,35))))</f>
        <v>14</v>
      </c>
      <c r="I184" s="36">
        <v>45663</v>
      </c>
      <c r="J184" s="86">
        <v>45676</v>
      </c>
      <c r="K184" s="38">
        <f t="shared" si="77"/>
        <v>14</v>
      </c>
      <c r="L184" s="38">
        <f t="shared" si="78"/>
        <v>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95</v>
      </c>
      <c r="D185" s="32"/>
      <c r="E185" s="33">
        <v>43833</v>
      </c>
      <c r="F185" s="33">
        <v>45657</v>
      </c>
      <c r="G185" s="39">
        <f t="shared" si="81"/>
        <v>4.9972602739726026</v>
      </c>
      <c r="H185" s="40">
        <f t="shared" si="82"/>
        <v>14</v>
      </c>
      <c r="I185" s="36">
        <v>45677</v>
      </c>
      <c r="J185" s="86">
        <v>45690</v>
      </c>
      <c r="K185" s="38">
        <f t="shared" si="77"/>
        <v>14</v>
      </c>
      <c r="L185" s="38">
        <f t="shared" si="78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96</v>
      </c>
      <c r="D186" s="32">
        <v>14</v>
      </c>
      <c r="E186" s="33">
        <v>43833</v>
      </c>
      <c r="F186" s="33">
        <v>45657</v>
      </c>
      <c r="G186" s="39">
        <f t="shared" si="81"/>
        <v>4.9972602739726026</v>
      </c>
      <c r="H186" s="40">
        <f t="shared" si="82"/>
        <v>14</v>
      </c>
      <c r="I186" s="61">
        <v>45677</v>
      </c>
      <c r="J186" s="62">
        <v>45690</v>
      </c>
      <c r="K186" s="38">
        <f t="shared" si="77"/>
        <v>14</v>
      </c>
      <c r="L186" s="38">
        <f t="shared" si="78"/>
        <v>14</v>
      </c>
      <c r="M186" s="9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97</v>
      </c>
      <c r="D187" s="32"/>
      <c r="E187" s="33">
        <v>43833</v>
      </c>
      <c r="F187" s="33">
        <v>45657</v>
      </c>
      <c r="G187" s="39">
        <f t="shared" si="81"/>
        <v>4.9972602739726026</v>
      </c>
      <c r="H187" s="40">
        <f t="shared" si="82"/>
        <v>14</v>
      </c>
      <c r="I187" s="36">
        <v>45705</v>
      </c>
      <c r="J187" s="86">
        <v>45718</v>
      </c>
      <c r="K187" s="38">
        <f t="shared" si="77"/>
        <v>14</v>
      </c>
      <c r="L187" s="38">
        <f t="shared" si="78"/>
        <v>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160</v>
      </c>
      <c r="D188" s="32"/>
      <c r="E188" s="33">
        <v>45432</v>
      </c>
      <c r="F188" s="33">
        <v>45657</v>
      </c>
      <c r="G188" s="39">
        <f t="shared" si="81"/>
        <v>0.61643835616438358</v>
      </c>
      <c r="H188" s="40">
        <f t="shared" si="82"/>
        <v>14</v>
      </c>
      <c r="I188" s="36">
        <v>45684</v>
      </c>
      <c r="J188" s="86">
        <v>45697</v>
      </c>
      <c r="K188" s="38">
        <f t="shared" si="77"/>
        <v>14</v>
      </c>
      <c r="L188" s="38">
        <f t="shared" si="78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161</v>
      </c>
      <c r="D189" s="32"/>
      <c r="E189" s="33">
        <v>45691</v>
      </c>
      <c r="F189" s="33">
        <v>46022</v>
      </c>
      <c r="G189" s="39">
        <f t="shared" si="81"/>
        <v>0.9068493150684932</v>
      </c>
      <c r="H189" s="40">
        <f t="shared" si="82"/>
        <v>14</v>
      </c>
      <c r="I189" s="36"/>
      <c r="J189" s="86"/>
      <c r="K189" s="38"/>
      <c r="L189" s="3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162</v>
      </c>
      <c r="D190" s="32"/>
      <c r="E190" s="33">
        <v>45490</v>
      </c>
      <c r="F190" s="33">
        <v>45657</v>
      </c>
      <c r="G190" s="39">
        <f t="shared" si="81"/>
        <v>0.45753424657534247</v>
      </c>
      <c r="H190" s="40">
        <f t="shared" si="82"/>
        <v>6.68</v>
      </c>
      <c r="I190" s="36">
        <v>45649</v>
      </c>
      <c r="J190" s="86">
        <v>45655</v>
      </c>
      <c r="K190" s="38">
        <f>IF(I190="","",+J190-I190+1)</f>
        <v>7</v>
      </c>
      <c r="L190" s="38">
        <f>IF(K190&lt;&gt;"",D190+H190-K190,H190)</f>
        <v>-0.32000000000000028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63"/>
      <c r="D191" s="63"/>
      <c r="E191" s="64"/>
      <c r="F191" s="64"/>
      <c r="G191" s="65" t="str">
        <f>IF(E191="","",+F191-E191+1)</f>
        <v/>
      </c>
      <c r="H191" s="4"/>
      <c r="I191" s="4"/>
      <c r="J191" s="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85"/>
      <c r="D192" s="1"/>
      <c r="E192" s="2"/>
      <c r="F192" s="2"/>
      <c r="G192" s="3"/>
      <c r="H192" s="63"/>
      <c r="I192" s="64"/>
      <c r="J192" s="64"/>
      <c r="K192" s="65" t="str">
        <f t="shared" ref="K192:K310" si="83">IF(I192="","",+J192-I192+1)</f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31" t="s">
        <v>96</v>
      </c>
      <c r="D193" s="32"/>
      <c r="E193" s="33">
        <v>43833</v>
      </c>
      <c r="F193" s="33">
        <v>45657</v>
      </c>
      <c r="G193" s="51">
        <f>+(F193-E193)/365</f>
        <v>4.9972602739726026</v>
      </c>
      <c r="H193" s="35">
        <f>+IF((F193-E193)&lt;(182.5),((F193-E193)/30*24)/20,IF(AND(G193&gt;0.5,G193&lt;=5),14,IF(AND(G193&gt;5,G193&lt;=10),21,IF(AND(G193&gt;10,G193&lt;=20),28,35))))</f>
        <v>14</v>
      </c>
      <c r="I193" s="61">
        <v>45551</v>
      </c>
      <c r="J193" s="62">
        <v>45564</v>
      </c>
      <c r="K193" s="38">
        <f t="shared" si="83"/>
        <v>14</v>
      </c>
      <c r="L193" s="38">
        <f>IF(K193&lt;&gt;"",D193+H193-K193,H193)</f>
        <v>0</v>
      </c>
      <c r="M193" s="91" t="s">
        <v>163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63"/>
      <c r="I194" s="64"/>
      <c r="J194" s="64"/>
      <c r="K194" s="65" t="str">
        <f t="shared" si="83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63"/>
      <c r="I195" s="64"/>
      <c r="J195" s="64"/>
      <c r="K195" s="65" t="str">
        <f t="shared" si="83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63"/>
      <c r="I196" s="64"/>
      <c r="J196" s="64"/>
      <c r="K196" s="65" t="str">
        <f t="shared" si="83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63"/>
      <c r="I197" s="64"/>
      <c r="J197" s="64"/>
      <c r="K197" s="65" t="str">
        <f t="shared" si="83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63"/>
      <c r="I198" s="64"/>
      <c r="J198" s="64"/>
      <c r="K198" s="65" t="str">
        <f t="shared" si="83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3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3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3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3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3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3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3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3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3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83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83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83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83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83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3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3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3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3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3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3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3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3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3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3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3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3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3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3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6"/>
      <c r="K227" s="65" t="str">
        <f t="shared" si="83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3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3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3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3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83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3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3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3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3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3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3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3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3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3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3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3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3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3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3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3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3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7" t="str">
        <f t="shared" si="83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83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83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83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83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83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3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3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3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3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3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3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3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3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3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3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3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3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3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3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3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3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3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3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3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3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3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3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3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3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3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3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3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3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3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3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3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3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3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3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3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3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3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3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3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3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3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3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3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3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3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3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3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3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3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3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3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3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3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3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3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3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autoFilter ref="C4:L310" xr:uid="{00000000-0009-0000-0000-000003000000}"/>
  <mergeCells count="2">
    <mergeCell ref="C3:H3"/>
    <mergeCell ref="B138:B150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opLeftCell="A56" workbookViewId="0">
      <selection activeCell="H23" sqref="H23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49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21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9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7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9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14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5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37" workbookViewId="0">
      <selection activeCell="A44" sqref="A44:XFD4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7" t="s">
        <v>0</v>
      </c>
      <c r="D3" s="118"/>
      <c r="E3" s="118"/>
      <c r="F3" s="118"/>
      <c r="G3" s="118"/>
      <c r="H3" s="11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2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3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3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3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3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3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/>
      <c r="J126" s="86"/>
      <c r="K126" s="38" t="str">
        <f t="shared" si="81"/>
        <v/>
      </c>
      <c r="L126" s="38">
        <f t="shared" si="82"/>
        <v>14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Resumen para BOT</vt:lpstr>
      <vt:lpstr>VACACIONES 2025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2025-08-12T14:16:30Z</dcterms:modified>
</cp:coreProperties>
</file>