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TRADING_Work\BANK-NIFTY_OPTIONS\BEES_ETF_DATA\ETF_Daily\"/>
    </mc:Choice>
  </mc:AlternateContent>
  <xr:revisionPtr revIDLastSave="0" documentId="8_{1F8E7127-E6F0-9C4C-A10D-BD1DAA9C830D}" xr6:coauthVersionLast="47" xr6:coauthVersionMax="47" xr10:uidLastSave="{00000000-0000-0000-0000-000000000000}"/>
  <bookViews>
    <workbookView xWindow="-108" yWindow="-108" windowWidth="23256" windowHeight="13176" xr2:uid="{69772D26-B586-4F97-9DC0-578A605F6E91}"/>
  </bookViews>
  <sheets>
    <sheet name="Kaizenbot" sheetId="1" r:id="rId1"/>
    <sheet name="Sheet1" sheetId="3"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1" l="1"/>
  <c r="I24" i="1"/>
  <c r="E2" i="1"/>
  <c r="H2" i="1"/>
  <c r="H3" i="1"/>
  <c r="V1" i="1"/>
  <c r="F4" i="1"/>
  <c r="H4" i="1"/>
  <c r="F5" i="1"/>
  <c r="H5" i="1"/>
  <c r="F6" i="1"/>
  <c r="H6" i="1"/>
  <c r="F7" i="1"/>
  <c r="H7" i="1"/>
  <c r="F8" i="1"/>
  <c r="H8" i="1"/>
  <c r="F9" i="1"/>
  <c r="H9" i="1"/>
  <c r="F10" i="1"/>
  <c r="H10" i="1"/>
  <c r="F11" i="1"/>
  <c r="H11" i="1"/>
  <c r="F12" i="1"/>
  <c r="H12" i="1"/>
  <c r="F13" i="1"/>
  <c r="H13" i="1"/>
  <c r="F14" i="1"/>
  <c r="H14" i="1"/>
  <c r="F15" i="1"/>
  <c r="H15" i="1"/>
  <c r="F16" i="1"/>
  <c r="H16" i="1"/>
  <c r="F17" i="1"/>
  <c r="H17" i="1"/>
  <c r="F18" i="1"/>
  <c r="H18" i="1"/>
  <c r="F19" i="1"/>
  <c r="H19" i="1"/>
  <c r="F20" i="1"/>
  <c r="H20" i="1"/>
  <c r="F21" i="1"/>
  <c r="H21" i="1"/>
  <c r="F22" i="1"/>
  <c r="H22" i="1"/>
  <c r="F23" i="1"/>
  <c r="H23" i="1"/>
  <c r="F24" i="1"/>
  <c r="H24" i="1"/>
  <c r="B3" i="1"/>
  <c r="E3" i="1"/>
  <c r="G3" i="1"/>
  <c r="B4" i="1"/>
  <c r="E4" i="1"/>
  <c r="G4" i="1"/>
  <c r="B5" i="1"/>
  <c r="E5" i="1"/>
  <c r="G5" i="1"/>
  <c r="B6" i="1"/>
  <c r="E6" i="1"/>
  <c r="G6" i="1"/>
  <c r="B7" i="1"/>
  <c r="E7" i="1"/>
  <c r="G7" i="1"/>
  <c r="B8" i="1"/>
  <c r="E8" i="1"/>
  <c r="G8" i="1"/>
  <c r="B9" i="1"/>
  <c r="E9" i="1"/>
  <c r="G9" i="1"/>
  <c r="B10" i="1"/>
  <c r="E10" i="1"/>
  <c r="G10" i="1"/>
  <c r="B11" i="1"/>
  <c r="E11" i="1"/>
  <c r="G11" i="1"/>
  <c r="B12" i="1"/>
  <c r="E12" i="1"/>
  <c r="G12" i="1"/>
  <c r="B13" i="1"/>
  <c r="E13" i="1"/>
  <c r="G13" i="1"/>
  <c r="B14" i="1"/>
  <c r="E14" i="1"/>
  <c r="G14" i="1"/>
  <c r="B15" i="1"/>
  <c r="E15" i="1"/>
  <c r="G15" i="1"/>
  <c r="B16" i="1"/>
  <c r="E16" i="1"/>
  <c r="G16" i="1"/>
  <c r="B17" i="1"/>
  <c r="E17" i="1"/>
  <c r="G17" i="1"/>
  <c r="B18" i="1"/>
  <c r="E18" i="1"/>
  <c r="G18" i="1"/>
  <c r="B19" i="1"/>
  <c r="E19" i="1"/>
  <c r="G19" i="1"/>
  <c r="B20" i="1"/>
  <c r="E20" i="1"/>
  <c r="G20" i="1"/>
  <c r="B21" i="1"/>
  <c r="E21" i="1"/>
  <c r="G21" i="1"/>
  <c r="B22" i="1"/>
  <c r="E22" i="1"/>
  <c r="G22" i="1"/>
  <c r="B23" i="1"/>
  <c r="E23" i="1"/>
  <c r="G23" i="1"/>
  <c r="E24" i="1"/>
  <c r="G24" i="1"/>
  <c r="M24" i="1"/>
  <c r="N24" i="1"/>
  <c r="K24" i="1"/>
  <c r="J24" i="1"/>
  <c r="L24" i="1"/>
  <c r="Q24" i="1"/>
  <c r="B25" i="1"/>
  <c r="I25" i="1"/>
  <c r="F25" i="1"/>
  <c r="H25" i="1"/>
  <c r="E25" i="1"/>
  <c r="G25" i="1"/>
  <c r="M25" i="1"/>
  <c r="N25" i="1"/>
  <c r="K25" i="1"/>
  <c r="J25" i="1"/>
  <c r="L25" i="1"/>
  <c r="Q25" i="1"/>
  <c r="B26" i="1"/>
  <c r="I26" i="1"/>
  <c r="F26" i="1"/>
  <c r="H26" i="1"/>
  <c r="E26" i="1"/>
  <c r="G26" i="1"/>
  <c r="M26" i="1"/>
  <c r="N26" i="1"/>
  <c r="K26" i="1"/>
  <c r="J26" i="1"/>
  <c r="L26" i="1"/>
  <c r="Q26" i="1"/>
  <c r="B27" i="1"/>
  <c r="I27" i="1"/>
  <c r="F27" i="1"/>
  <c r="H27" i="1"/>
  <c r="E27" i="1"/>
  <c r="G27" i="1"/>
  <c r="M27" i="1"/>
  <c r="N27" i="1"/>
  <c r="K27" i="1"/>
  <c r="J27" i="1"/>
  <c r="L27" i="1"/>
  <c r="Q27" i="1"/>
  <c r="B28" i="1"/>
  <c r="I28" i="1"/>
  <c r="F28" i="1"/>
  <c r="H28" i="1"/>
  <c r="E28" i="1"/>
  <c r="G28" i="1"/>
  <c r="M28" i="1"/>
  <c r="N28" i="1"/>
  <c r="K28" i="1"/>
  <c r="J28" i="1"/>
  <c r="L28" i="1"/>
  <c r="Q28" i="1"/>
  <c r="B29" i="1"/>
  <c r="I29" i="1"/>
  <c r="F29" i="1"/>
  <c r="H29" i="1"/>
  <c r="E29" i="1"/>
  <c r="G29" i="1"/>
  <c r="M29" i="1"/>
  <c r="N29" i="1"/>
  <c r="K29" i="1"/>
  <c r="J29" i="1"/>
  <c r="L29" i="1"/>
  <c r="Q29" i="1"/>
  <c r="B30" i="1"/>
  <c r="I30" i="1"/>
  <c r="F30" i="1"/>
  <c r="H30" i="1"/>
  <c r="E30" i="1"/>
  <c r="G30" i="1"/>
  <c r="M30" i="1"/>
  <c r="N30" i="1"/>
  <c r="K30" i="1"/>
  <c r="J30" i="1"/>
  <c r="L30" i="1"/>
  <c r="Q30" i="1"/>
  <c r="B31" i="1"/>
  <c r="I31" i="1"/>
  <c r="F31" i="1"/>
  <c r="H31" i="1"/>
  <c r="E31" i="1"/>
  <c r="G31" i="1"/>
  <c r="M31" i="1"/>
  <c r="N31" i="1"/>
  <c r="K31" i="1"/>
  <c r="J31" i="1"/>
  <c r="L31" i="1"/>
  <c r="Q31" i="1"/>
  <c r="B32" i="1"/>
  <c r="I32" i="1"/>
  <c r="F32" i="1"/>
  <c r="H32" i="1"/>
  <c r="E32" i="1"/>
  <c r="G32" i="1"/>
  <c r="M32" i="1"/>
  <c r="N32" i="1"/>
  <c r="K32" i="1"/>
  <c r="J32" i="1"/>
  <c r="L32" i="1"/>
  <c r="Q32" i="1"/>
  <c r="B33" i="1"/>
  <c r="I33" i="1"/>
  <c r="F33" i="1"/>
  <c r="H33" i="1"/>
  <c r="E33" i="1"/>
  <c r="G33" i="1"/>
  <c r="M33" i="1"/>
  <c r="N33" i="1"/>
  <c r="K33" i="1"/>
  <c r="J33" i="1"/>
  <c r="L33" i="1"/>
  <c r="Q33" i="1"/>
  <c r="B34" i="1"/>
  <c r="I34" i="1"/>
  <c r="F34" i="1"/>
  <c r="H34" i="1"/>
  <c r="E34" i="1"/>
  <c r="G34" i="1"/>
  <c r="M34" i="1"/>
  <c r="N34" i="1"/>
  <c r="K34" i="1"/>
  <c r="J34" i="1"/>
  <c r="L34" i="1"/>
  <c r="Q34" i="1"/>
  <c r="B35" i="1"/>
  <c r="I35" i="1"/>
  <c r="F35" i="1"/>
  <c r="H35" i="1"/>
  <c r="E35" i="1"/>
  <c r="G35" i="1"/>
  <c r="M35" i="1"/>
  <c r="N35" i="1"/>
  <c r="K35" i="1"/>
  <c r="J35" i="1"/>
  <c r="L35" i="1"/>
  <c r="Q35" i="1"/>
  <c r="B36" i="1"/>
  <c r="I36" i="1"/>
  <c r="F36" i="1"/>
  <c r="H36" i="1"/>
  <c r="E36" i="1"/>
  <c r="G36" i="1"/>
  <c r="M36" i="1"/>
  <c r="N36" i="1"/>
  <c r="K36" i="1"/>
  <c r="J36" i="1"/>
  <c r="L36" i="1"/>
  <c r="Q36" i="1"/>
  <c r="B37" i="1"/>
  <c r="I37" i="1"/>
  <c r="F37" i="1"/>
  <c r="H37" i="1"/>
  <c r="E37" i="1"/>
  <c r="G37" i="1"/>
  <c r="M37" i="1"/>
  <c r="N37" i="1"/>
  <c r="K37" i="1"/>
  <c r="J37" i="1"/>
  <c r="L37" i="1"/>
  <c r="Q37" i="1"/>
  <c r="B38" i="1"/>
  <c r="I38" i="1"/>
  <c r="F38" i="1"/>
  <c r="H38" i="1"/>
  <c r="E38" i="1"/>
  <c r="G38" i="1"/>
  <c r="M38" i="1"/>
  <c r="N38" i="1"/>
  <c r="K38" i="1"/>
  <c r="J38" i="1"/>
  <c r="L38" i="1"/>
  <c r="Q38" i="1"/>
  <c r="B39" i="1"/>
  <c r="I39" i="1"/>
  <c r="F39" i="1"/>
  <c r="H39" i="1"/>
  <c r="E39" i="1"/>
  <c r="G39" i="1"/>
  <c r="M39" i="1"/>
  <c r="N39" i="1"/>
  <c r="K39" i="1"/>
  <c r="J39" i="1"/>
  <c r="L39" i="1"/>
  <c r="Q39" i="1"/>
  <c r="B40" i="1"/>
  <c r="I40" i="1"/>
  <c r="F40" i="1"/>
  <c r="H40" i="1"/>
  <c r="E40" i="1"/>
  <c r="G40" i="1"/>
  <c r="M40" i="1"/>
  <c r="N40" i="1"/>
  <c r="K40" i="1"/>
  <c r="J40" i="1"/>
  <c r="L40" i="1"/>
  <c r="Q40" i="1"/>
  <c r="B41" i="1"/>
  <c r="I41" i="1"/>
  <c r="F41" i="1"/>
  <c r="H41" i="1"/>
  <c r="E41" i="1"/>
  <c r="G41" i="1"/>
  <c r="M41" i="1"/>
  <c r="N41" i="1"/>
  <c r="K41" i="1"/>
  <c r="J41" i="1"/>
  <c r="L41" i="1"/>
  <c r="Q41" i="1"/>
  <c r="B42" i="1"/>
  <c r="I42" i="1"/>
  <c r="F42" i="1"/>
  <c r="H42" i="1"/>
  <c r="E42" i="1"/>
  <c r="G42" i="1"/>
  <c r="M42" i="1"/>
  <c r="N42" i="1"/>
  <c r="K42" i="1"/>
  <c r="J42" i="1"/>
  <c r="L42" i="1"/>
  <c r="Q42" i="1"/>
  <c r="B43" i="1"/>
  <c r="I43" i="1"/>
  <c r="F43" i="1"/>
  <c r="H43" i="1"/>
  <c r="E43" i="1"/>
  <c r="G43" i="1"/>
  <c r="M43" i="1"/>
  <c r="N43" i="1"/>
  <c r="K43" i="1"/>
  <c r="J43" i="1"/>
  <c r="L43" i="1"/>
  <c r="Q43" i="1"/>
  <c r="B44" i="1"/>
  <c r="I44" i="1"/>
  <c r="F44" i="1"/>
  <c r="H44" i="1"/>
  <c r="E44" i="1"/>
  <c r="G44" i="1"/>
  <c r="M44" i="1"/>
  <c r="N44" i="1"/>
  <c r="K44" i="1"/>
  <c r="J44" i="1"/>
  <c r="L44" i="1"/>
  <c r="Q44" i="1"/>
  <c r="B45" i="1"/>
  <c r="I45" i="1"/>
  <c r="F45" i="1"/>
  <c r="H45" i="1"/>
  <c r="E45" i="1"/>
  <c r="G45" i="1"/>
  <c r="M45" i="1"/>
  <c r="N45" i="1"/>
  <c r="K45" i="1"/>
  <c r="J45" i="1"/>
  <c r="L45" i="1"/>
  <c r="Q45" i="1"/>
  <c r="B46" i="1"/>
  <c r="I46" i="1"/>
  <c r="F46" i="1"/>
  <c r="H46" i="1"/>
  <c r="E46" i="1"/>
  <c r="G46" i="1"/>
  <c r="M46" i="1"/>
  <c r="N46" i="1"/>
  <c r="K46" i="1"/>
  <c r="J46" i="1"/>
  <c r="L46" i="1"/>
  <c r="Q46" i="1"/>
  <c r="B47" i="1"/>
  <c r="I47" i="1"/>
  <c r="F47" i="1"/>
  <c r="H47" i="1"/>
  <c r="E47" i="1"/>
  <c r="G47" i="1"/>
  <c r="M47" i="1"/>
  <c r="N47" i="1"/>
  <c r="K47" i="1"/>
  <c r="J47" i="1"/>
  <c r="L47" i="1"/>
  <c r="Q47" i="1"/>
  <c r="B48" i="1"/>
  <c r="I48" i="1"/>
  <c r="F48" i="1"/>
  <c r="H48" i="1"/>
  <c r="E48" i="1"/>
  <c r="G48" i="1"/>
  <c r="M48" i="1"/>
  <c r="N48" i="1"/>
  <c r="K48" i="1"/>
  <c r="J48" i="1"/>
  <c r="L48" i="1"/>
  <c r="Q48" i="1"/>
  <c r="B49" i="1"/>
  <c r="I49" i="1"/>
  <c r="F49" i="1"/>
  <c r="H49" i="1"/>
  <c r="E49" i="1"/>
  <c r="G49" i="1"/>
  <c r="M49" i="1"/>
  <c r="N49" i="1"/>
  <c r="K49" i="1"/>
  <c r="J49" i="1"/>
  <c r="L49" i="1"/>
  <c r="Q49" i="1"/>
  <c r="B50" i="1"/>
  <c r="I50" i="1"/>
  <c r="F50" i="1"/>
  <c r="H50" i="1"/>
  <c r="E50" i="1"/>
  <c r="G50" i="1"/>
  <c r="M50" i="1"/>
  <c r="N50" i="1"/>
  <c r="K50" i="1"/>
  <c r="J50" i="1"/>
  <c r="L50" i="1"/>
  <c r="Q50" i="1"/>
  <c r="B51" i="1"/>
  <c r="I51" i="1"/>
  <c r="F51" i="1"/>
  <c r="H51" i="1"/>
  <c r="E51" i="1"/>
  <c r="G51" i="1"/>
  <c r="M51" i="1"/>
  <c r="N51" i="1"/>
  <c r="K51" i="1"/>
  <c r="J51" i="1"/>
  <c r="L51" i="1"/>
  <c r="Q51" i="1"/>
  <c r="B52" i="1"/>
  <c r="I52" i="1"/>
  <c r="F52" i="1"/>
  <c r="H52" i="1"/>
  <c r="E52" i="1"/>
  <c r="G52" i="1"/>
  <c r="M52" i="1"/>
  <c r="N52" i="1"/>
  <c r="K52" i="1"/>
  <c r="J52" i="1"/>
  <c r="L52" i="1"/>
  <c r="Q52" i="1"/>
  <c r="B53" i="1"/>
  <c r="I53" i="1"/>
  <c r="F53" i="1"/>
  <c r="H53" i="1"/>
  <c r="E53" i="1"/>
  <c r="G53" i="1"/>
  <c r="M53" i="1"/>
  <c r="N53" i="1"/>
  <c r="K53" i="1"/>
  <c r="J53" i="1"/>
  <c r="L53" i="1"/>
  <c r="Q53" i="1"/>
  <c r="B54" i="1"/>
  <c r="I54" i="1"/>
  <c r="F54" i="1"/>
  <c r="H54" i="1"/>
  <c r="E54" i="1"/>
  <c r="G54" i="1"/>
  <c r="M54" i="1"/>
  <c r="N54" i="1"/>
  <c r="K54" i="1"/>
  <c r="J54" i="1"/>
  <c r="L54" i="1"/>
  <c r="Q54" i="1"/>
  <c r="B55" i="1"/>
  <c r="I55" i="1"/>
  <c r="F55" i="1"/>
  <c r="H55" i="1"/>
  <c r="E55" i="1"/>
  <c r="G55" i="1"/>
  <c r="M55" i="1"/>
  <c r="N55" i="1"/>
  <c r="K55" i="1"/>
  <c r="J55" i="1"/>
  <c r="L55" i="1"/>
  <c r="Q55" i="1"/>
  <c r="B56" i="1"/>
  <c r="I56" i="1"/>
  <c r="F56" i="1"/>
  <c r="H56" i="1"/>
  <c r="E56" i="1"/>
  <c r="G56" i="1"/>
  <c r="M56" i="1"/>
  <c r="N56" i="1"/>
  <c r="K56" i="1"/>
  <c r="J56" i="1"/>
  <c r="L56" i="1"/>
  <c r="Q56" i="1"/>
  <c r="B57" i="1"/>
  <c r="I57" i="1"/>
  <c r="F57" i="1"/>
  <c r="H57" i="1"/>
  <c r="E57" i="1"/>
  <c r="G57" i="1"/>
  <c r="M57" i="1"/>
  <c r="N57" i="1"/>
  <c r="K57" i="1"/>
  <c r="J57" i="1"/>
  <c r="L57" i="1"/>
  <c r="Q57" i="1"/>
  <c r="B58" i="1"/>
  <c r="I58" i="1"/>
  <c r="F58" i="1"/>
  <c r="H58" i="1"/>
  <c r="E58" i="1"/>
  <c r="G58" i="1"/>
  <c r="M58" i="1"/>
  <c r="N58" i="1"/>
  <c r="K58" i="1"/>
  <c r="J58" i="1"/>
  <c r="L58" i="1"/>
  <c r="Q58" i="1"/>
  <c r="B59" i="1"/>
  <c r="I59" i="1"/>
  <c r="F59" i="1"/>
  <c r="H59" i="1"/>
  <c r="E59" i="1"/>
  <c r="G59" i="1"/>
  <c r="M59" i="1"/>
  <c r="N59" i="1"/>
  <c r="K59" i="1"/>
  <c r="J59" i="1"/>
  <c r="L59" i="1"/>
  <c r="Q59" i="1"/>
  <c r="B60" i="1"/>
  <c r="I60" i="1"/>
  <c r="F60" i="1"/>
  <c r="H60" i="1"/>
  <c r="E60" i="1"/>
  <c r="G60" i="1"/>
  <c r="M60" i="1"/>
  <c r="N60" i="1"/>
  <c r="K60" i="1"/>
  <c r="J60" i="1"/>
  <c r="L60" i="1"/>
  <c r="Q60" i="1"/>
  <c r="B61" i="1"/>
  <c r="I61" i="1"/>
  <c r="F61" i="1"/>
  <c r="H61" i="1"/>
  <c r="E61" i="1"/>
  <c r="G61" i="1"/>
  <c r="M61" i="1"/>
  <c r="N61" i="1"/>
  <c r="K61" i="1"/>
  <c r="J61" i="1"/>
  <c r="L61" i="1"/>
  <c r="Q61" i="1"/>
  <c r="B62" i="1"/>
  <c r="I62" i="1"/>
  <c r="F62" i="1"/>
  <c r="H62" i="1"/>
  <c r="E62" i="1"/>
  <c r="G62" i="1"/>
  <c r="M62" i="1"/>
  <c r="N62" i="1"/>
  <c r="K62" i="1"/>
  <c r="J62" i="1"/>
  <c r="L62" i="1"/>
  <c r="Q62" i="1"/>
  <c r="B63" i="1"/>
  <c r="I63" i="1"/>
  <c r="F63" i="1"/>
  <c r="H63" i="1"/>
  <c r="E63" i="1"/>
  <c r="G63" i="1"/>
  <c r="M63" i="1"/>
  <c r="N63" i="1"/>
  <c r="K63" i="1"/>
  <c r="J63" i="1"/>
  <c r="L63" i="1"/>
  <c r="Q63" i="1"/>
  <c r="B64" i="1"/>
  <c r="I64" i="1"/>
  <c r="F64" i="1"/>
  <c r="H64" i="1"/>
  <c r="E64" i="1"/>
  <c r="G64" i="1"/>
  <c r="M64" i="1"/>
  <c r="N64" i="1"/>
  <c r="K64" i="1"/>
  <c r="J64" i="1"/>
  <c r="L64" i="1"/>
  <c r="Q64" i="1"/>
  <c r="B65" i="1"/>
  <c r="I65" i="1"/>
  <c r="F65" i="1"/>
  <c r="H65" i="1"/>
  <c r="E65" i="1"/>
  <c r="G65" i="1"/>
  <c r="M65" i="1"/>
  <c r="N65" i="1"/>
  <c r="K65" i="1"/>
  <c r="J65" i="1"/>
  <c r="L65" i="1"/>
  <c r="Q65" i="1"/>
  <c r="B66" i="1"/>
  <c r="I66" i="1"/>
  <c r="F66" i="1"/>
  <c r="H66" i="1"/>
  <c r="E66" i="1"/>
  <c r="G66" i="1"/>
  <c r="M66" i="1"/>
  <c r="N66" i="1"/>
  <c r="K66" i="1"/>
  <c r="J66" i="1"/>
  <c r="L66" i="1"/>
  <c r="Q66" i="1"/>
  <c r="B67" i="1"/>
  <c r="I67" i="1"/>
  <c r="F67" i="1"/>
  <c r="H67" i="1"/>
  <c r="E67" i="1"/>
  <c r="G67" i="1"/>
  <c r="M67" i="1"/>
  <c r="N67" i="1"/>
  <c r="K67" i="1"/>
  <c r="J67" i="1"/>
  <c r="L67" i="1"/>
  <c r="Q67" i="1"/>
  <c r="B68" i="1"/>
  <c r="I68" i="1"/>
  <c r="F68" i="1"/>
  <c r="H68" i="1"/>
  <c r="E68" i="1"/>
  <c r="G68" i="1"/>
  <c r="M68" i="1"/>
  <c r="N68" i="1"/>
  <c r="K68" i="1"/>
  <c r="J68" i="1"/>
  <c r="L68" i="1"/>
  <c r="Q68" i="1"/>
  <c r="B69" i="1"/>
  <c r="I69" i="1"/>
  <c r="F69" i="1"/>
  <c r="H69" i="1"/>
  <c r="E69" i="1"/>
  <c r="G69" i="1"/>
  <c r="M69" i="1"/>
  <c r="N69" i="1"/>
  <c r="K69" i="1"/>
  <c r="J69" i="1"/>
  <c r="L69" i="1"/>
  <c r="Q69" i="1"/>
  <c r="B70" i="1"/>
  <c r="I70" i="1"/>
  <c r="F70" i="1"/>
  <c r="H70" i="1"/>
  <c r="E70" i="1"/>
  <c r="G70" i="1"/>
  <c r="M70" i="1"/>
  <c r="N70" i="1"/>
  <c r="K70" i="1"/>
  <c r="J70" i="1"/>
  <c r="L70" i="1"/>
  <c r="Q70" i="1"/>
  <c r="B71" i="1"/>
  <c r="I71" i="1"/>
  <c r="F71" i="1"/>
  <c r="H71" i="1"/>
  <c r="E71" i="1"/>
  <c r="G71" i="1"/>
  <c r="M71" i="1"/>
  <c r="N71" i="1"/>
  <c r="K71" i="1"/>
  <c r="J71" i="1"/>
  <c r="L71" i="1"/>
  <c r="Q71" i="1"/>
  <c r="B72" i="1"/>
  <c r="I72" i="1"/>
  <c r="F72" i="1"/>
  <c r="H72" i="1"/>
  <c r="E72" i="1"/>
  <c r="G72" i="1"/>
  <c r="M72" i="1"/>
  <c r="N72" i="1"/>
  <c r="K72" i="1"/>
  <c r="J72" i="1"/>
  <c r="L72" i="1"/>
  <c r="Q72" i="1"/>
  <c r="B73" i="1"/>
  <c r="I73" i="1"/>
  <c r="F73" i="1"/>
  <c r="H73" i="1"/>
  <c r="E73" i="1"/>
  <c r="G73" i="1"/>
  <c r="M73" i="1"/>
  <c r="N73" i="1"/>
  <c r="K73" i="1"/>
  <c r="J73" i="1"/>
  <c r="L73" i="1"/>
  <c r="Q73" i="1"/>
  <c r="B74" i="1"/>
  <c r="I74" i="1"/>
  <c r="F74" i="1"/>
  <c r="H74" i="1"/>
  <c r="E74" i="1"/>
  <c r="G74" i="1"/>
  <c r="M74" i="1"/>
  <c r="N74" i="1"/>
  <c r="K74" i="1"/>
  <c r="J74" i="1"/>
  <c r="L74" i="1"/>
  <c r="Q74" i="1"/>
  <c r="B75" i="1"/>
  <c r="I75" i="1"/>
  <c r="F75" i="1"/>
  <c r="H75" i="1"/>
  <c r="E75" i="1"/>
  <c r="G75" i="1"/>
  <c r="M75" i="1"/>
  <c r="N75" i="1"/>
  <c r="K75" i="1"/>
  <c r="J75" i="1"/>
  <c r="L75" i="1"/>
  <c r="Q75" i="1"/>
  <c r="B76" i="1"/>
  <c r="I76" i="1"/>
  <c r="F76" i="1"/>
  <c r="H76" i="1"/>
  <c r="E76" i="1"/>
  <c r="G76" i="1"/>
  <c r="M76" i="1"/>
  <c r="N76" i="1"/>
  <c r="K76" i="1"/>
  <c r="J76" i="1"/>
  <c r="L76" i="1"/>
  <c r="Q76" i="1"/>
  <c r="B77" i="1"/>
  <c r="I77" i="1"/>
  <c r="F77" i="1"/>
  <c r="H77" i="1"/>
  <c r="E77" i="1"/>
  <c r="G77" i="1"/>
  <c r="M77" i="1"/>
  <c r="N77" i="1"/>
  <c r="K77" i="1"/>
  <c r="J77" i="1"/>
  <c r="L77" i="1"/>
  <c r="Q77" i="1"/>
  <c r="B78" i="1"/>
  <c r="I78" i="1"/>
  <c r="F78" i="1"/>
  <c r="H78" i="1"/>
  <c r="E78" i="1"/>
  <c r="G78" i="1"/>
  <c r="M78" i="1"/>
  <c r="N78" i="1"/>
  <c r="K78" i="1"/>
  <c r="J78" i="1"/>
  <c r="L78" i="1"/>
  <c r="Q78" i="1"/>
  <c r="B79" i="1"/>
  <c r="I79" i="1"/>
  <c r="F79" i="1"/>
  <c r="H79" i="1"/>
  <c r="E79" i="1"/>
  <c r="G79" i="1"/>
  <c r="M79" i="1"/>
  <c r="N79" i="1"/>
  <c r="K79" i="1"/>
  <c r="J79" i="1"/>
  <c r="L79" i="1"/>
  <c r="Q79" i="1"/>
  <c r="B80" i="1"/>
  <c r="I80" i="1"/>
  <c r="F80" i="1"/>
  <c r="H80" i="1"/>
  <c r="E80" i="1"/>
  <c r="G80" i="1"/>
  <c r="M80" i="1"/>
  <c r="N80" i="1"/>
  <c r="K80" i="1"/>
  <c r="J80" i="1"/>
  <c r="L80" i="1"/>
  <c r="Q80" i="1"/>
  <c r="B81" i="1"/>
  <c r="I81" i="1"/>
  <c r="F81" i="1"/>
  <c r="H81" i="1"/>
  <c r="E81" i="1"/>
  <c r="G81" i="1"/>
  <c r="M81" i="1"/>
  <c r="N81" i="1"/>
  <c r="K81" i="1"/>
  <c r="J81" i="1"/>
  <c r="L81" i="1"/>
  <c r="Q81" i="1"/>
  <c r="B82" i="1"/>
  <c r="I82" i="1"/>
  <c r="F82" i="1"/>
  <c r="H82" i="1"/>
  <c r="E82" i="1"/>
  <c r="G82" i="1"/>
  <c r="M82" i="1"/>
  <c r="N82" i="1"/>
  <c r="K82" i="1"/>
  <c r="J82" i="1"/>
  <c r="L82" i="1"/>
  <c r="Q82" i="1"/>
  <c r="I23" i="1"/>
  <c r="M23" i="1"/>
  <c r="N23" i="1"/>
  <c r="K23" i="1"/>
  <c r="J23" i="1"/>
  <c r="L23" i="1"/>
  <c r="Q23" i="1"/>
  <c r="A3" i="3"/>
  <c r="B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B25" i="3"/>
  <c r="B9" i="3"/>
  <c r="B32" i="3"/>
  <c r="B24" i="3"/>
  <c r="B16" i="3"/>
  <c r="B8" i="3"/>
  <c r="B17" i="3"/>
  <c r="B31" i="3"/>
  <c r="B23" i="3"/>
  <c r="B15" i="3"/>
  <c r="B7" i="3"/>
  <c r="B18" i="3"/>
  <c r="B30" i="3"/>
  <c r="B22" i="3"/>
  <c r="B14" i="3"/>
  <c r="B6" i="3"/>
  <c r="B29" i="3"/>
  <c r="B21" i="3"/>
  <c r="B13" i="3"/>
  <c r="B5" i="3"/>
  <c r="B10" i="3"/>
  <c r="B20" i="3"/>
  <c r="B12" i="3"/>
  <c r="B4" i="3"/>
  <c r="B26" i="3"/>
  <c r="B28" i="3"/>
  <c r="B27" i="3"/>
  <c r="B19" i="3"/>
  <c r="B11" i="3"/>
  <c r="M2" i="1"/>
  <c r="N2" i="1"/>
  <c r="O2" i="1"/>
  <c r="I17" i="1"/>
  <c r="I18" i="1"/>
  <c r="I19" i="1"/>
  <c r="I10" i="1"/>
  <c r="G2" i="1"/>
  <c r="I13" i="1"/>
  <c r="I12" i="1"/>
  <c r="I11" i="1"/>
  <c r="I20" i="1"/>
  <c r="I14" i="1"/>
  <c r="I16" i="1"/>
  <c r="I15" i="1"/>
  <c r="I22" i="1"/>
  <c r="I21" i="1"/>
  <c r="S2" i="1"/>
  <c r="R2" i="1"/>
  <c r="T2" i="1"/>
  <c r="T3" i="1"/>
  <c r="S3" i="1"/>
  <c r="R3" i="1"/>
  <c r="M3" i="1"/>
  <c r="N3" i="1"/>
  <c r="O3" i="1"/>
  <c r="T4" i="1"/>
  <c r="S4" i="1"/>
  <c r="R4" i="1"/>
  <c r="M4" i="1"/>
  <c r="N4" i="1"/>
  <c r="O4" i="1"/>
  <c r="M5" i="1"/>
  <c r="N5" i="1"/>
  <c r="O5" i="1"/>
  <c r="T5" i="1"/>
  <c r="S5" i="1"/>
  <c r="R5" i="1"/>
  <c r="M6" i="1"/>
  <c r="N6" i="1"/>
  <c r="O6" i="1"/>
  <c r="S6" i="1"/>
  <c r="R6" i="1"/>
  <c r="T6" i="1"/>
  <c r="T7" i="1"/>
  <c r="M7" i="1"/>
  <c r="N7" i="1"/>
  <c r="O7" i="1"/>
  <c r="S7" i="1"/>
  <c r="R7" i="1"/>
  <c r="T8" i="1"/>
  <c r="M8" i="1"/>
  <c r="N8" i="1"/>
  <c r="O8" i="1"/>
  <c r="S8" i="1"/>
  <c r="R8" i="1"/>
  <c r="M9" i="1"/>
  <c r="N9" i="1"/>
  <c r="O9" i="1"/>
  <c r="T9" i="1"/>
  <c r="S9" i="1"/>
  <c r="R9" i="1"/>
  <c r="J10" i="1"/>
  <c r="P10" i="1"/>
  <c r="T10" i="1"/>
  <c r="S10" i="1"/>
  <c r="R10" i="1"/>
  <c r="M10" i="1"/>
  <c r="N10" i="1"/>
  <c r="Q10" i="1"/>
  <c r="J11" i="1"/>
  <c r="O10" i="1"/>
  <c r="S11" i="1"/>
  <c r="R11" i="1"/>
  <c r="M11" i="1"/>
  <c r="N11" i="1"/>
  <c r="T11" i="1"/>
  <c r="J12" i="1"/>
  <c r="Q12" i="1"/>
  <c r="P11" i="1"/>
  <c r="Q11" i="1"/>
  <c r="O11" i="1"/>
  <c r="T12" i="1"/>
  <c r="S12" i="1"/>
  <c r="R12" i="1"/>
  <c r="M12" i="1"/>
  <c r="N12" i="1"/>
  <c r="J13" i="1"/>
  <c r="P12" i="1"/>
  <c r="O12" i="1"/>
  <c r="T13" i="1"/>
  <c r="S13" i="1"/>
  <c r="R13" i="1"/>
  <c r="M13" i="1"/>
  <c r="N13" i="1"/>
  <c r="J14" i="1"/>
  <c r="Q13" i="1"/>
  <c r="P13" i="1"/>
  <c r="O13" i="1"/>
  <c r="S14" i="1"/>
  <c r="R14" i="1"/>
  <c r="M14" i="1"/>
  <c r="N14" i="1"/>
  <c r="T14" i="1"/>
  <c r="J15" i="1"/>
  <c r="Q14" i="1"/>
  <c r="P14" i="1"/>
  <c r="O14" i="1"/>
  <c r="S15" i="1"/>
  <c r="R15" i="1"/>
  <c r="T15" i="1"/>
  <c r="M15" i="1"/>
  <c r="N15" i="1"/>
  <c r="Q15" i="1"/>
  <c r="J16" i="1"/>
  <c r="P15" i="1"/>
  <c r="O15" i="1"/>
  <c r="M16" i="1"/>
  <c r="N16" i="1"/>
  <c r="S16" i="1"/>
  <c r="R16" i="1"/>
  <c r="T16" i="1"/>
  <c r="J17" i="1"/>
  <c r="Q17" i="1"/>
  <c r="Q16" i="1"/>
  <c r="P16" i="1"/>
  <c r="O16" i="1"/>
  <c r="T17" i="1"/>
  <c r="S17" i="1"/>
  <c r="R17" i="1"/>
  <c r="M17" i="1"/>
  <c r="N17" i="1"/>
  <c r="J18" i="1"/>
  <c r="Q18" i="1"/>
  <c r="P17" i="1"/>
  <c r="O17" i="1"/>
  <c r="M18" i="1"/>
  <c r="N18" i="1"/>
  <c r="S18" i="1"/>
  <c r="R18" i="1"/>
  <c r="T18" i="1"/>
  <c r="J19" i="1"/>
  <c r="P18" i="1"/>
  <c r="O18" i="1"/>
  <c r="T19" i="1"/>
  <c r="M19" i="1"/>
  <c r="N19" i="1"/>
  <c r="S19" i="1"/>
  <c r="R19" i="1"/>
  <c r="Q19" i="1"/>
  <c r="J20" i="1"/>
  <c r="Q20" i="1"/>
  <c r="P19" i="1"/>
  <c r="O19" i="1"/>
  <c r="S20" i="1"/>
  <c r="R20" i="1"/>
  <c r="M20" i="1"/>
  <c r="N20" i="1"/>
  <c r="T20" i="1"/>
  <c r="J21" i="1"/>
  <c r="Q21" i="1"/>
  <c r="P20" i="1"/>
  <c r="O20" i="1"/>
  <c r="J22" i="1"/>
  <c r="M21" i="1"/>
  <c r="N21" i="1"/>
  <c r="T21" i="1"/>
  <c r="S21" i="1"/>
  <c r="R21" i="1"/>
  <c r="P21" i="1"/>
  <c r="P22" i="1"/>
  <c r="O21" i="1"/>
  <c r="S22" i="1"/>
  <c r="R22" i="1"/>
  <c r="T22" i="1"/>
  <c r="M22" i="1"/>
  <c r="N22" i="1"/>
  <c r="O22" i="1"/>
  <c r="T23" i="1"/>
  <c r="S23" i="1"/>
  <c r="R23" i="1"/>
  <c r="P23" i="1"/>
  <c r="O23" i="1"/>
  <c r="S24" i="1"/>
  <c r="R24" i="1"/>
  <c r="T24" i="1"/>
  <c r="P24" i="1"/>
  <c r="O24" i="1"/>
  <c r="S25" i="1"/>
  <c r="R25" i="1"/>
  <c r="T25" i="1"/>
  <c r="P25" i="1"/>
  <c r="O25" i="1"/>
  <c r="S26" i="1"/>
  <c r="R26" i="1"/>
  <c r="T26" i="1"/>
  <c r="P27" i="1"/>
  <c r="P26" i="1"/>
  <c r="O26" i="1"/>
  <c r="S27" i="1"/>
  <c r="R27" i="1"/>
  <c r="T27" i="1"/>
  <c r="O27" i="1"/>
  <c r="S28" i="1"/>
  <c r="R28" i="1"/>
  <c r="T28" i="1"/>
  <c r="P28" i="1"/>
  <c r="O28" i="1"/>
  <c r="S29" i="1"/>
  <c r="R29" i="1"/>
  <c r="T29" i="1"/>
  <c r="P29" i="1"/>
  <c r="O29" i="1"/>
  <c r="T30" i="1"/>
  <c r="S30" i="1"/>
  <c r="R30" i="1"/>
  <c r="P30" i="1"/>
  <c r="O30" i="1"/>
  <c r="S31" i="1"/>
  <c r="R31" i="1"/>
  <c r="T31" i="1"/>
  <c r="P31" i="1"/>
  <c r="O31" i="1"/>
  <c r="T32" i="1"/>
  <c r="S32" i="1"/>
  <c r="R32" i="1"/>
  <c r="P32" i="1"/>
  <c r="O32" i="1"/>
  <c r="S33" i="1"/>
  <c r="R33" i="1"/>
  <c r="T33" i="1"/>
  <c r="P33" i="1"/>
  <c r="O33" i="1"/>
  <c r="S34" i="1"/>
  <c r="R34" i="1"/>
  <c r="T34" i="1"/>
  <c r="P34" i="1"/>
  <c r="O34" i="1"/>
  <c r="T35" i="1"/>
  <c r="S35" i="1"/>
  <c r="R35" i="1"/>
  <c r="P35" i="1"/>
  <c r="O35" i="1"/>
  <c r="S36" i="1"/>
  <c r="R36" i="1"/>
  <c r="T36" i="1"/>
  <c r="P36" i="1"/>
  <c r="O36" i="1"/>
  <c r="T37" i="1"/>
  <c r="S37" i="1"/>
  <c r="R37" i="1"/>
  <c r="P37" i="1"/>
  <c r="O37" i="1"/>
  <c r="S38" i="1"/>
  <c r="R38" i="1"/>
  <c r="T38" i="1"/>
  <c r="P38" i="1"/>
  <c r="O38" i="1"/>
  <c r="T39" i="1"/>
  <c r="S39" i="1"/>
  <c r="R39" i="1"/>
  <c r="P39" i="1"/>
  <c r="O39" i="1"/>
  <c r="S40" i="1"/>
  <c r="R40" i="1"/>
  <c r="T40" i="1"/>
  <c r="P40" i="1"/>
  <c r="O40" i="1"/>
  <c r="T41" i="1"/>
  <c r="S41" i="1"/>
  <c r="R41" i="1"/>
  <c r="P41" i="1"/>
  <c r="O41" i="1"/>
  <c r="T42" i="1"/>
  <c r="S42" i="1"/>
  <c r="R42" i="1"/>
  <c r="P42" i="1"/>
  <c r="O42" i="1"/>
  <c r="S43" i="1"/>
  <c r="R43" i="1"/>
  <c r="T43" i="1"/>
  <c r="P43" i="1"/>
  <c r="O43" i="1"/>
  <c r="S44" i="1"/>
  <c r="R44" i="1"/>
  <c r="T44" i="1"/>
  <c r="P44" i="1"/>
  <c r="P45" i="1"/>
  <c r="O44" i="1"/>
  <c r="S45" i="1"/>
  <c r="R45" i="1"/>
  <c r="T45" i="1"/>
  <c r="O45" i="1"/>
  <c r="T46" i="1"/>
  <c r="S46" i="1"/>
  <c r="R46" i="1"/>
  <c r="P46" i="1"/>
  <c r="O46" i="1"/>
  <c r="T47" i="1"/>
  <c r="S47" i="1"/>
  <c r="R47" i="1"/>
  <c r="P47" i="1"/>
  <c r="O47" i="1"/>
  <c r="S48" i="1"/>
  <c r="R48" i="1"/>
  <c r="T48" i="1"/>
  <c r="P48" i="1"/>
  <c r="O48" i="1"/>
  <c r="T49" i="1"/>
  <c r="S49" i="1"/>
  <c r="R49" i="1"/>
  <c r="P49" i="1"/>
  <c r="O49" i="1"/>
  <c r="S50" i="1"/>
  <c r="R50" i="1"/>
  <c r="T50" i="1"/>
  <c r="P50" i="1"/>
  <c r="O50" i="1"/>
  <c r="S51" i="1"/>
  <c r="R51" i="1"/>
  <c r="T51" i="1"/>
  <c r="P51" i="1"/>
  <c r="O51" i="1"/>
  <c r="T52" i="1"/>
  <c r="S52" i="1"/>
  <c r="R52" i="1"/>
  <c r="P52" i="1"/>
  <c r="O52" i="1"/>
  <c r="T53" i="1"/>
  <c r="S53" i="1"/>
  <c r="R53" i="1"/>
  <c r="P53" i="1"/>
  <c r="O53" i="1"/>
  <c r="S54" i="1"/>
  <c r="R54" i="1"/>
  <c r="T54" i="1"/>
  <c r="P54" i="1"/>
  <c r="O54" i="1"/>
  <c r="T55" i="1"/>
  <c r="S55" i="1"/>
  <c r="R55" i="1"/>
  <c r="P55" i="1"/>
  <c r="P56" i="1"/>
  <c r="O55" i="1"/>
  <c r="T56" i="1"/>
  <c r="S56" i="1"/>
  <c r="R56" i="1"/>
  <c r="O56" i="1"/>
  <c r="S57" i="1"/>
  <c r="R57" i="1"/>
  <c r="T57" i="1"/>
  <c r="P57" i="1"/>
  <c r="O57" i="1"/>
  <c r="T58" i="1"/>
  <c r="S58" i="1"/>
  <c r="R58" i="1"/>
  <c r="P58" i="1"/>
  <c r="O58" i="1"/>
  <c r="S59" i="1"/>
  <c r="R59" i="1"/>
  <c r="T59" i="1"/>
  <c r="P59" i="1"/>
  <c r="O59" i="1"/>
  <c r="S60" i="1"/>
  <c r="R60" i="1"/>
  <c r="T60" i="1"/>
  <c r="P60" i="1"/>
  <c r="O60" i="1"/>
  <c r="T61" i="1"/>
  <c r="S61" i="1"/>
  <c r="R61" i="1"/>
  <c r="P61" i="1"/>
  <c r="O61" i="1"/>
  <c r="T62" i="1"/>
  <c r="S62" i="1"/>
  <c r="R62" i="1"/>
  <c r="P62" i="1"/>
  <c r="O62" i="1"/>
  <c r="T63" i="1"/>
  <c r="S63" i="1"/>
  <c r="R63" i="1"/>
  <c r="P63" i="1"/>
  <c r="O63" i="1"/>
  <c r="S64" i="1"/>
  <c r="R64" i="1"/>
  <c r="T64" i="1"/>
  <c r="P64" i="1"/>
  <c r="O64" i="1"/>
  <c r="S65" i="1"/>
  <c r="R65" i="1"/>
  <c r="T65" i="1"/>
  <c r="P65" i="1"/>
  <c r="O65" i="1"/>
  <c r="S66" i="1"/>
  <c r="R66" i="1"/>
  <c r="T66" i="1"/>
  <c r="P66" i="1"/>
  <c r="O66" i="1"/>
  <c r="T67" i="1"/>
  <c r="S67" i="1"/>
  <c r="R67" i="1"/>
  <c r="P67" i="1"/>
  <c r="O67" i="1"/>
  <c r="T68" i="1"/>
  <c r="S68" i="1"/>
  <c r="R68" i="1"/>
  <c r="P68" i="1"/>
  <c r="O68" i="1"/>
  <c r="S69" i="1"/>
  <c r="R69" i="1"/>
  <c r="T69" i="1"/>
  <c r="P69" i="1"/>
  <c r="O69" i="1"/>
  <c r="S70" i="1"/>
  <c r="R70" i="1"/>
  <c r="T70" i="1"/>
  <c r="P70" i="1"/>
  <c r="O70" i="1"/>
  <c r="T71" i="1"/>
  <c r="S71" i="1"/>
  <c r="R71" i="1"/>
  <c r="P71" i="1"/>
  <c r="O71" i="1"/>
  <c r="T72" i="1"/>
  <c r="S72" i="1"/>
  <c r="R72" i="1"/>
  <c r="P72" i="1"/>
  <c r="O72" i="1"/>
  <c r="T73" i="1"/>
  <c r="S73" i="1"/>
  <c r="R73" i="1"/>
  <c r="P73" i="1"/>
  <c r="O73" i="1"/>
  <c r="T74" i="1"/>
  <c r="S74" i="1"/>
  <c r="R74" i="1"/>
  <c r="P74" i="1"/>
  <c r="O74" i="1"/>
  <c r="S75" i="1"/>
  <c r="R75" i="1"/>
  <c r="T75" i="1"/>
  <c r="P75" i="1"/>
  <c r="O75" i="1"/>
  <c r="S76" i="1"/>
  <c r="R76" i="1"/>
  <c r="T76" i="1"/>
  <c r="P76" i="1"/>
  <c r="O76" i="1"/>
  <c r="T77" i="1"/>
  <c r="S77" i="1"/>
  <c r="R77" i="1"/>
  <c r="P77" i="1"/>
  <c r="O77" i="1"/>
  <c r="S78" i="1"/>
  <c r="R78" i="1"/>
  <c r="T78" i="1"/>
  <c r="P78" i="1"/>
  <c r="O78" i="1"/>
  <c r="S79" i="1"/>
  <c r="R79" i="1"/>
  <c r="T79" i="1"/>
  <c r="P79" i="1"/>
  <c r="O79" i="1"/>
  <c r="S80" i="1"/>
  <c r="R80" i="1"/>
  <c r="T80" i="1"/>
  <c r="P80" i="1"/>
  <c r="O80" i="1"/>
  <c r="T81" i="1"/>
  <c r="S81" i="1"/>
  <c r="R81" i="1"/>
  <c r="P81" i="1"/>
  <c r="O81" i="1"/>
  <c r="T82" i="1"/>
  <c r="S82" i="1"/>
  <c r="R82" i="1"/>
  <c r="P82" i="1"/>
  <c r="O8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abhijit vyas</author>
  </authors>
  <commentList>
    <comment ref="U1" authorId="0" shapeId="0" xr:uid="{813F3BB5-8F30-47F7-808F-1E905037F94C}">
      <text>
        <r>
          <rPr>
            <b/>
            <sz val="9"/>
            <color indexed="81"/>
            <rFont val="Tahoma"/>
            <charset val="1"/>
          </rPr>
          <t>abhijit vyas:</t>
        </r>
        <r>
          <rPr>
            <sz val="9"/>
            <color indexed="81"/>
            <rFont val="Tahoma"/>
            <charset val="1"/>
          </rPr>
          <t xml:space="preserve">
Click here in U1 you will get drop down menu for amount change selection</t>
        </r>
      </text>
    </comment>
    <comment ref="A3" authorId="0" shapeId="0" xr:uid="{58363742-7BA0-42FE-9E40-1F1F7B590D34}">
      <text>
        <r>
          <rPr>
            <b/>
            <sz val="9"/>
            <color indexed="81"/>
            <rFont val="Tahoma"/>
            <family val="2"/>
          </rPr>
          <t>abhijit vyas:</t>
        </r>
        <r>
          <rPr>
            <sz val="9"/>
            <color indexed="81"/>
            <rFont val="Tahoma"/>
            <family val="2"/>
          </rPr>
          <t xml:space="preserve">
From serial numbers 1 to 21, buy on every -0.25% downward move (Buy quantity mentioned in "E" column.). 
Profit Booking :- From serial number 1 to 8 Book Full Profit or EXIT ALL quantities in ONE GO upon a 1.5% gain.  
The target price is mentioned in column "N."  
After exiting, wait for a few seconds and re-enter at the Current Market Price (CMP), then repeat the same process.</t>
        </r>
      </text>
    </comment>
    <comment ref="A10" authorId="0" shapeId="0" xr:uid="{9A72329A-AA5B-40D7-BD90-6848169E513A}">
      <text>
        <r>
          <rPr>
            <b/>
            <sz val="9"/>
            <color indexed="81"/>
            <rFont val="Tahoma"/>
            <family val="2"/>
          </rPr>
          <t xml:space="preserve">abhijit vyas:
From Sr.No.9 there are total 3 TARGETs.
First Target refer "I" Column
Second Target refer "K" Column
Final Target refer "N" Column
BOOK HALF Quantity Method.
EXIT_1st_HALF Quantity "J" Column
EXIT 2nd_HALFQuantity "L" Column
</t>
        </r>
        <r>
          <rPr>
            <sz val="9"/>
            <color indexed="81"/>
            <rFont val="Tahoma"/>
            <family val="2"/>
          </rPr>
          <t xml:space="preserve">
From Sr. No. 9 onwards, if the price reaches 1.5% above the entry price, 
Exit 1st_HALF Quantity and book profit, suppose from here If price move to more upside and HIT second target then EXIT_2nd_HALF quanity and book profit.
For example, if the 9th entry price is 98.00 and the target price in column "I" is 99.47, then book profit (exit half "J" column quantities) and wait for a re-entry with same quanity at the same price of 98.00.
Above same example apply for Second target and book 2nd_Half quanitty.
Wait and Re-Entry with same quantity with same price.
1st_HALF Quantity and 2nd_HALF Quantity Exit method applicable on all entries from serial number 9 onwards.</t>
        </r>
      </text>
    </comment>
    <comment ref="A22" authorId="0" shapeId="0" xr:uid="{CA22BA1B-31E0-485B-86A3-5DB9AE2DAB59}">
      <text>
        <r>
          <rPr>
            <b/>
            <sz val="9"/>
            <color indexed="81"/>
            <rFont val="Tahoma"/>
            <family val="2"/>
          </rPr>
          <t>abhijit vyas:</t>
        </r>
        <r>
          <rPr>
            <sz val="9"/>
            <color indexed="81"/>
            <rFont val="Tahoma"/>
            <family val="2"/>
          </rPr>
          <t xml:space="preserve">
From serial number 21 onwards Down percentage change 
from -0.25% to -0.50% untill serial number 41. 
For Example a drop of -5.00% will move to the next level -5.50%</t>
        </r>
      </text>
    </comment>
    <comment ref="A42" authorId="0" shapeId="0" xr:uid="{ECFC0490-E83A-4F93-A3DA-D9D3304546CB}">
      <text>
        <r>
          <rPr>
            <b/>
            <sz val="9"/>
            <color indexed="81"/>
            <rFont val="Tahoma"/>
            <family val="2"/>
          </rPr>
          <t>abhijit vyas:</t>
        </r>
        <r>
          <rPr>
            <sz val="9"/>
            <color indexed="81"/>
            <rFont val="Tahoma"/>
            <family val="2"/>
          </rPr>
          <t xml:space="preserve">
From serial number 41 onwards Down percentage change 
from -0.50% to -0.75% untill serial number 55. 
For Example a drop of -15.00% will move to the next level -15.75%</t>
        </r>
      </text>
    </comment>
    <comment ref="A56" authorId="0" shapeId="0" xr:uid="{FD5CC4F8-BCC2-42AC-8362-CD671C4F3D9E}">
      <text>
        <r>
          <rPr>
            <b/>
            <sz val="9"/>
            <color indexed="81"/>
            <rFont val="Tahoma"/>
            <family val="2"/>
          </rPr>
          <t>abhijit vyas:</t>
        </r>
        <r>
          <rPr>
            <sz val="9"/>
            <color indexed="81"/>
            <rFont val="Tahoma"/>
            <family val="2"/>
          </rPr>
          <t xml:space="preserve">
From serial number 55 onwards Down percentage change 
from -0.75% to -1.00% untill serial number 70. 
For Example a drop of -25.50% will move to the next level -26.50%</t>
        </r>
      </text>
    </comment>
    <comment ref="A71" authorId="0" shapeId="0" xr:uid="{A8FA10C6-B38B-499D-B815-E7256CC18371}">
      <text>
        <r>
          <rPr>
            <b/>
            <sz val="9"/>
            <color indexed="81"/>
            <rFont val="Tahoma"/>
            <family val="2"/>
          </rPr>
          <t>abhijit vyas:</t>
        </r>
        <r>
          <rPr>
            <sz val="9"/>
            <color indexed="81"/>
            <rFont val="Tahoma"/>
            <family val="2"/>
          </rPr>
          <t xml:space="preserve">
From serial number 70 onwards Down percentage change 
from -1.00% to -1.25% untill serial number 81. 
For Example a drop of -40.50% will move to the next level -41.75%</t>
        </r>
      </text>
    </comment>
  </commentList>
</comments>
</file>

<file path=xl/sharedStrings.xml><?xml version="1.0" encoding="utf-8"?>
<sst xmlns="http://schemas.openxmlformats.org/spreadsheetml/2006/main" count="32" uniqueCount="29">
  <si>
    <t>Entry</t>
  </si>
  <si>
    <t>Capital</t>
  </si>
  <si>
    <t>Qnty</t>
  </si>
  <si>
    <t>NET_Profit</t>
  </si>
  <si>
    <t>DOWN</t>
  </si>
  <si>
    <t>Comment inserted you can find at "RED" small arrow</t>
  </si>
  <si>
    <t>Mob - 9913131181</t>
  </si>
  <si>
    <t>Contact  - Abhijit Vyas</t>
  </si>
  <si>
    <t>Move curser near to "RED" small arrow</t>
  </si>
  <si>
    <t>Rtrcmnt
Entry %</t>
  </si>
  <si>
    <t>Capital
Gain</t>
  </si>
  <si>
    <t>Loss 
Running</t>
  </si>
  <si>
    <t>Total
Invested</t>
  </si>
  <si>
    <t xml:space="preserve">
First_TGT
1.50%
</t>
  </si>
  <si>
    <t>First_TGT</t>
  </si>
  <si>
    <t>From serial numbers 1 to 8, each entry will refer to the target mentioned in column M.  
Once the target is hit, exit all positions at once.</t>
  </si>
  <si>
    <t>Sr.No</t>
  </si>
  <si>
    <t>Total 
Quantity</t>
  </si>
  <si>
    <t>AVG_on
Capital</t>
  </si>
  <si>
    <t>FINAL_TGT 
 1.50%</t>
  </si>
  <si>
    <t>Final_TGT 
AWAY %</t>
  </si>
  <si>
    <t>Second_TGT</t>
  </si>
  <si>
    <t>EXIT_1st_HALF</t>
  </si>
  <si>
    <t>First_TGT
Profit</t>
  </si>
  <si>
    <t>Second_TGT
Profit</t>
  </si>
  <si>
    <t>EXIT_2nd_HALF</t>
  </si>
  <si>
    <t>EXIT_1st_HALF
Quantity</t>
  </si>
  <si>
    <t>EXIT_2nd_HALF
Quantity</t>
  </si>
  <si>
    <t>Porfit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</si>
</sst>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quot;₹&quot;\ #,##0"/>
    <numFmt numFmtId="166" formatCode="0.0000"/>
  </numFmts>
  <fonts count="34" x14ac:knownFonts="1">
    <font>
      <sz val="11"/>
      <color theme="1"/>
      <name val="Calibri"/>
      <family val="2"/>
    </font>
    <font>
      <sz val="11"/>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57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sz val="9"/>
      <color theme="1"/>
      <name val="Arial Black"/>
      <family val="2"/>
    </font>
    <font>
      <sz val="9"/>
      <color theme="0"/>
      <name val="Arial Black"/>
      <family val="2"/>
    </font>
    <font>
      <sz val="9"/>
      <color rgb="FFFF0000"/>
      <name val="Arial Black"/>
      <family val="2"/>
    </font>
    <font>
      <sz val="11"/>
      <color rgb="FFC00000"/>
      <name val="Calibri"/>
      <family val="2"/>
    </font>
    <font>
      <sz val="11"/>
      <color rgb="FF0000CC"/>
      <name val="Calibri"/>
      <family val="2"/>
    </font>
    <font>
      <sz val="9"/>
      <color indexed="81"/>
      <name val="Tahoma"/>
      <family val="2"/>
    </font>
    <font>
      <b/>
      <sz val="9"/>
      <color indexed="81"/>
      <name val="Tahoma"/>
      <family val="2"/>
    </font>
    <font>
      <sz val="9"/>
      <color rgb="FFFFFF00"/>
      <name val="Arial Black"/>
      <family val="2"/>
    </font>
    <font>
      <sz val="9"/>
      <color rgb="FF00FFFF"/>
      <name val="Arial Black"/>
      <family val="2"/>
    </font>
    <font>
      <sz val="11"/>
      <color theme="1"/>
      <name val="Calibri"/>
      <family val="2"/>
      <scheme val="minor"/>
    </font>
    <font>
      <b/>
      <sz val="11"/>
      <color rgb="FF00FFFF"/>
      <name val="Calibri"/>
      <family val="2"/>
    </font>
    <font>
      <b/>
      <sz val="9"/>
      <color rgb="FF00FFFF"/>
      <name val="Arial Black"/>
      <family val="2"/>
    </font>
    <font>
      <sz val="11"/>
      <color theme="0"/>
      <name val="Calibri"/>
      <family val="2"/>
      <scheme val="minor"/>
    </font>
    <font>
      <sz val="11"/>
      <color theme="0"/>
      <name val="Arial Black"/>
      <family val="2"/>
    </font>
    <font>
      <sz val="9"/>
      <color indexed="81"/>
      <name val="Tahoma"/>
      <charset val="1"/>
    </font>
    <font>
      <b/>
      <sz val="9"/>
      <color indexed="81"/>
      <name val="Tahoma"/>
      <charset val="1"/>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00CC"/>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00FFFF"/>
        <bgColor indexed="64"/>
      </patternFill>
    </fill>
    <fill>
      <patternFill patternType="solid">
        <fgColor rgb="FF99FFCC"/>
        <bgColor indexed="64"/>
      </patternFill>
    </fill>
    <fill>
      <patternFill patternType="solid">
        <fgColor rgb="FFCCFFFF"/>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bottom/>
      <diagonal/>
    </border>
    <border>
      <left/>
      <right style="thick">
        <color auto="1"/>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n">
        <color auto="1"/>
      </left>
      <right/>
      <top/>
      <bottom/>
      <diagonal/>
    </border>
    <border>
      <left style="thin">
        <color auto="1"/>
      </left>
      <right/>
      <top style="thick">
        <color auto="1"/>
      </top>
      <bottom/>
      <diagonal/>
    </border>
    <border>
      <left/>
      <right style="thin">
        <color auto="1"/>
      </right>
      <top style="thick">
        <color auto="1"/>
      </top>
      <bottom/>
      <diagonal/>
    </border>
    <border>
      <left/>
      <right style="thin">
        <color auto="1"/>
      </right>
      <top/>
      <bottom/>
      <diagonal/>
    </border>
    <border>
      <left style="thick">
        <color auto="1"/>
      </left>
      <right/>
      <top/>
      <bottom style="thick">
        <color auto="1"/>
      </bottom>
      <diagonal/>
    </border>
    <border>
      <left/>
      <right/>
      <top/>
      <bottom style="thick">
        <color auto="1"/>
      </bottom>
      <diagonal/>
    </border>
    <border>
      <left style="thin">
        <color auto="1"/>
      </left>
      <right/>
      <top/>
      <bottom style="thick">
        <color auto="1"/>
      </bottom>
      <diagonal/>
    </border>
    <border>
      <left/>
      <right style="thin">
        <color auto="1"/>
      </right>
      <top/>
      <bottom style="thick">
        <color auto="1"/>
      </bottom>
      <diagonal/>
    </border>
    <border>
      <left/>
      <right style="thick">
        <color auto="1"/>
      </right>
      <top/>
      <bottom style="thick">
        <color auto="1"/>
      </bottom>
      <diagonal/>
    </border>
    <border>
      <left/>
      <right style="medium">
        <color auto="1"/>
      </right>
      <top style="thick">
        <color auto="1"/>
      </top>
      <bottom style="thick">
        <color auto="1"/>
      </bottom>
      <diagonal/>
    </border>
    <border>
      <left style="thick">
        <color auto="1"/>
      </left>
      <right style="thin">
        <color auto="1"/>
      </right>
      <top/>
      <bottom/>
      <diagonal/>
    </border>
    <border>
      <left style="thin">
        <color auto="1"/>
      </left>
      <right style="thick">
        <color auto="1"/>
      </right>
      <top/>
      <bottom/>
      <diagonal/>
    </border>
    <border>
      <left style="thick">
        <color auto="1"/>
      </left>
      <right style="thin">
        <color auto="1"/>
      </right>
      <top/>
      <bottom style="thick">
        <color auto="1"/>
      </bottom>
      <diagonal/>
    </border>
    <border>
      <left style="thin">
        <color auto="1"/>
      </left>
      <right style="thick">
        <color auto="1"/>
      </right>
      <top/>
      <bottom style="thick">
        <color auto="1"/>
      </bottom>
      <diagonal/>
    </border>
    <border>
      <left style="thick">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6">
    <xf numFmtId="0" fontId="0" fillId="0" borderId="0" xfId="0"/>
    <xf numFmtId="164" fontId="0" fillId="0" borderId="0" xfId="0" applyNumberFormat="1"/>
    <xf numFmtId="10" fontId="0" fillId="0" borderId="0" xfId="42" applyNumberFormat="1" applyFont="1" applyBorder="1" applyAlignment="1">
      <alignment horizontal="center" vertical="center"/>
    </xf>
    <xf numFmtId="10" fontId="0" fillId="37" borderId="0" xfId="42" applyNumberFormat="1" applyFont="1" applyFill="1" applyBorder="1" applyAlignment="1">
      <alignment horizontal="center" vertical="center"/>
    </xf>
    <xf numFmtId="10" fontId="0" fillId="0" borderId="0" xfId="42" applyNumberFormat="1" applyFont="1" applyFill="1" applyBorder="1" applyAlignment="1">
      <alignment horizontal="center" vertical="center"/>
    </xf>
    <xf numFmtId="0" fontId="0" fillId="0" borderId="10" xfId="0" applyBorder="1" applyAlignment="1">
      <alignment horizontal="center" vertical="center"/>
    </xf>
    <xf numFmtId="0" fontId="17" fillId="33" borderId="10" xfId="0" applyFont="1" applyFill="1" applyBorder="1" applyAlignment="1">
      <alignment horizontal="center" vertical="center"/>
    </xf>
    <xf numFmtId="10" fontId="0" fillId="0" borderId="0" xfId="0" applyNumberFormat="1" applyAlignment="1">
      <alignment horizontal="center" vertical="center"/>
    </xf>
    <xf numFmtId="10" fontId="27" fillId="0" borderId="0" xfId="0" applyNumberFormat="1" applyFont="1" applyAlignment="1">
      <alignment horizontal="center" vertical="center"/>
    </xf>
    <xf numFmtId="165" fontId="0" fillId="0" borderId="0" xfId="0" applyNumberFormat="1" applyAlignment="1">
      <alignment horizontal="center" vertical="center"/>
    </xf>
    <xf numFmtId="1" fontId="0" fillId="0" borderId="0" xfId="0" applyNumberFormat="1" applyAlignment="1">
      <alignment horizontal="center" vertical="center"/>
    </xf>
    <xf numFmtId="165" fontId="22" fillId="0" borderId="0" xfId="0" applyNumberFormat="1" applyFont="1" applyAlignment="1">
      <alignment horizontal="center" vertical="center"/>
    </xf>
    <xf numFmtId="10" fontId="0" fillId="43" borderId="0" xfId="42" applyNumberFormat="1" applyFont="1" applyFill="1" applyBorder="1" applyAlignment="1">
      <alignment horizontal="center" vertical="center"/>
    </xf>
    <xf numFmtId="165" fontId="0" fillId="43" borderId="0" xfId="0" applyNumberFormat="1" applyFill="1" applyAlignment="1">
      <alignment horizontal="center" vertical="center"/>
    </xf>
    <xf numFmtId="0" fontId="0" fillId="43" borderId="10" xfId="0" applyFill="1" applyBorder="1" applyAlignment="1">
      <alignment horizontal="center" vertical="center"/>
    </xf>
    <xf numFmtId="0" fontId="19" fillId="33" borderId="13" xfId="0" applyFont="1" applyFill="1" applyBorder="1" applyAlignment="1">
      <alignment horizontal="center" vertical="center"/>
    </xf>
    <xf numFmtId="0" fontId="19" fillId="33" borderId="13" xfId="0" applyFont="1" applyFill="1" applyBorder="1" applyAlignment="1">
      <alignment horizontal="center" vertical="center" wrapText="1"/>
    </xf>
    <xf numFmtId="0" fontId="18" fillId="39" borderId="13" xfId="0" applyFont="1" applyFill="1" applyBorder="1" applyAlignment="1">
      <alignment horizontal="center" vertical="center"/>
    </xf>
    <xf numFmtId="0" fontId="18" fillId="34" borderId="13" xfId="0" applyFont="1" applyFill="1" applyBorder="1" applyAlignment="1">
      <alignment horizontal="center" vertical="center"/>
    </xf>
    <xf numFmtId="0" fontId="18" fillId="36" borderId="13" xfId="0" applyFont="1" applyFill="1" applyBorder="1" applyAlignment="1">
      <alignment horizontal="center" vertical="center"/>
    </xf>
    <xf numFmtId="0" fontId="18" fillId="35" borderId="13" xfId="0" applyFont="1" applyFill="1" applyBorder="1" applyAlignment="1">
      <alignment horizontal="center" vertical="center" wrapText="1"/>
    </xf>
    <xf numFmtId="0" fontId="28" fillId="33" borderId="13" xfId="0" applyFont="1" applyFill="1" applyBorder="1" applyAlignment="1">
      <alignment horizontal="center" vertical="center" wrapText="1"/>
    </xf>
    <xf numFmtId="0" fontId="26" fillId="41" borderId="13" xfId="0" applyFont="1" applyFill="1" applyBorder="1" applyAlignment="1">
      <alignment horizontal="center" vertical="center" wrapText="1"/>
    </xf>
    <xf numFmtId="0" fontId="25" fillId="39" borderId="13" xfId="0" applyFont="1" applyFill="1" applyBorder="1" applyAlignment="1">
      <alignment horizontal="center" vertical="center" wrapText="1"/>
    </xf>
    <xf numFmtId="0" fontId="20" fillId="34" borderId="14" xfId="0" applyFont="1" applyFill="1" applyBorder="1" applyAlignment="1">
      <alignment horizontal="center" vertical="center" wrapText="1"/>
    </xf>
    <xf numFmtId="165" fontId="21" fillId="0" borderId="11" xfId="0" applyNumberFormat="1" applyFont="1" applyBorder="1" applyAlignment="1">
      <alignment horizontal="center" vertical="center"/>
    </xf>
    <xf numFmtId="0" fontId="26" fillId="41" borderId="13" xfId="0" applyFont="1" applyFill="1" applyBorder="1" applyAlignment="1">
      <alignment horizontal="center" vertical="center"/>
    </xf>
    <xf numFmtId="0" fontId="29" fillId="33" borderId="16" xfId="0" applyFont="1" applyFill="1" applyBorder="1" applyAlignment="1">
      <alignment horizontal="center" vertical="center" wrapText="1"/>
    </xf>
    <xf numFmtId="1" fontId="0" fillId="0" borderId="0" xfId="0" applyNumberFormat="1"/>
    <xf numFmtId="0" fontId="0" fillId="0" borderId="0" xfId="0" applyAlignment="1">
      <alignment horizontal="center" vertical="center"/>
    </xf>
    <xf numFmtId="2" fontId="0" fillId="0" borderId="0" xfId="0" applyNumberFormat="1" applyAlignment="1">
      <alignment horizontal="center" vertical="center"/>
    </xf>
    <xf numFmtId="2" fontId="16" fillId="0" borderId="0" xfId="0" applyNumberFormat="1" applyFont="1" applyAlignment="1">
      <alignment horizontal="center" vertical="center"/>
    </xf>
    <xf numFmtId="165" fontId="21" fillId="0" borderId="0" xfId="0" applyNumberFormat="1" applyFont="1" applyAlignment="1">
      <alignment horizontal="center" vertical="center"/>
    </xf>
    <xf numFmtId="165" fontId="0" fillId="0" borderId="0" xfId="0" applyNumberFormat="1"/>
    <xf numFmtId="165" fontId="19" fillId="33" borderId="12" xfId="0" applyNumberFormat="1" applyFont="1" applyFill="1" applyBorder="1" applyAlignment="1">
      <alignment horizontal="center" vertical="center"/>
    </xf>
    <xf numFmtId="2" fontId="0" fillId="0" borderId="0" xfId="0" applyNumberFormat="1"/>
    <xf numFmtId="166" fontId="0" fillId="0" borderId="0" xfId="0" applyNumberFormat="1"/>
    <xf numFmtId="0" fontId="31" fillId="33" borderId="0" xfId="0" applyFont="1" applyFill="1" applyAlignment="1">
      <alignment horizontal="center" vertical="center"/>
    </xf>
    <xf numFmtId="0" fontId="0" fillId="43" borderId="12" xfId="0" applyFill="1" applyBorder="1" applyAlignment="1">
      <alignment horizontal="center" vertical="center"/>
    </xf>
    <xf numFmtId="0" fontId="0" fillId="43" borderId="13" xfId="0" applyFill="1" applyBorder="1" applyAlignment="1">
      <alignment horizontal="center" vertical="center"/>
    </xf>
    <xf numFmtId="1" fontId="0" fillId="34" borderId="13" xfId="0" applyNumberFormat="1" applyFill="1" applyBorder="1" applyAlignment="1">
      <alignment horizontal="center" vertical="center"/>
    </xf>
    <xf numFmtId="165" fontId="0" fillId="43" borderId="13" xfId="0" applyNumberFormat="1" applyFill="1" applyBorder="1" applyAlignment="1">
      <alignment horizontal="center" vertical="center"/>
    </xf>
    <xf numFmtId="1" fontId="0" fillId="43" borderId="13" xfId="0" applyNumberFormat="1" applyFill="1" applyBorder="1" applyAlignment="1">
      <alignment horizontal="center" vertical="center"/>
    </xf>
    <xf numFmtId="2" fontId="0" fillId="43" borderId="13" xfId="0" applyNumberFormat="1" applyFill="1" applyBorder="1" applyAlignment="1">
      <alignment horizontal="center" vertical="center"/>
    </xf>
    <xf numFmtId="2" fontId="16" fillId="35" borderId="13" xfId="0" applyNumberFormat="1" applyFont="1" applyFill="1" applyBorder="1" applyAlignment="1">
      <alignment horizontal="center" vertical="center"/>
    </xf>
    <xf numFmtId="10" fontId="0" fillId="0" borderId="13" xfId="42" applyNumberFormat="1" applyFont="1" applyBorder="1" applyAlignment="1">
      <alignment horizontal="center" vertical="center"/>
    </xf>
    <xf numFmtId="165" fontId="0" fillId="0" borderId="13" xfId="0" applyNumberFormat="1" applyBorder="1" applyAlignment="1">
      <alignment horizontal="center" vertical="center"/>
    </xf>
    <xf numFmtId="165" fontId="22" fillId="0" borderId="13" xfId="0" applyNumberFormat="1" applyFont="1" applyBorder="1" applyAlignment="1">
      <alignment horizontal="center" vertical="center"/>
    </xf>
    <xf numFmtId="165" fontId="21" fillId="0" borderId="14" xfId="0" applyNumberFormat="1" applyFont="1" applyBorder="1" applyAlignment="1">
      <alignment horizontal="center" vertical="center"/>
    </xf>
    <xf numFmtId="0" fontId="0" fillId="0" borderId="19" xfId="0" applyBorder="1" applyAlignment="1">
      <alignment horizontal="center" vertical="center"/>
    </xf>
    <xf numFmtId="2" fontId="0" fillId="37" borderId="20" xfId="0" applyNumberFormat="1" applyFill="1" applyBorder="1" applyAlignment="1">
      <alignment horizontal="center" vertical="center"/>
    </xf>
    <xf numFmtId="10" fontId="0" fillId="37" borderId="20" xfId="42" applyNumberFormat="1" applyFont="1" applyFill="1" applyBorder="1" applyAlignment="1">
      <alignment horizontal="center" vertical="center"/>
    </xf>
    <xf numFmtId="10" fontId="0" fillId="0" borderId="20" xfId="0" applyNumberFormat="1" applyBorder="1" applyAlignment="1">
      <alignment horizontal="center" vertical="center"/>
    </xf>
    <xf numFmtId="1" fontId="0" fillId="0" borderId="20" xfId="0" applyNumberFormat="1" applyBorder="1" applyAlignment="1">
      <alignment horizontal="center" vertical="center"/>
    </xf>
    <xf numFmtId="165" fontId="0" fillId="0" borderId="20" xfId="0" applyNumberFormat="1" applyBorder="1" applyAlignment="1">
      <alignment horizontal="center" vertical="center"/>
    </xf>
    <xf numFmtId="2" fontId="0" fillId="38" borderId="20" xfId="0" applyNumberFormat="1" applyFill="1" applyBorder="1" applyAlignment="1">
      <alignment horizontal="center" vertical="center"/>
    </xf>
    <xf numFmtId="2" fontId="16" fillId="35" borderId="20" xfId="0" applyNumberFormat="1" applyFont="1" applyFill="1" applyBorder="1" applyAlignment="1">
      <alignment horizontal="center" vertical="center"/>
    </xf>
    <xf numFmtId="10" fontId="0" fillId="0" borderId="20" xfId="42" applyNumberFormat="1" applyFont="1" applyBorder="1" applyAlignment="1">
      <alignment horizontal="center" vertical="center"/>
    </xf>
    <xf numFmtId="165" fontId="22" fillId="0" borderId="20" xfId="0" applyNumberFormat="1" applyFont="1" applyBorder="1" applyAlignment="1">
      <alignment horizontal="center" vertical="center"/>
    </xf>
    <xf numFmtId="165" fontId="21" fillId="0" borderId="23" xfId="0" applyNumberFormat="1" applyFont="1" applyBorder="1" applyAlignment="1">
      <alignment horizontal="center" vertical="center"/>
    </xf>
    <xf numFmtId="0" fontId="18" fillId="34" borderId="13" xfId="0" applyFont="1" applyFill="1" applyBorder="1" applyAlignment="1">
      <alignment horizontal="center" vertical="center" wrapText="1"/>
    </xf>
    <xf numFmtId="0" fontId="18" fillId="44" borderId="13" xfId="0" applyFont="1" applyFill="1" applyBorder="1" applyAlignment="1">
      <alignment horizontal="center" vertical="center" wrapText="1"/>
    </xf>
    <xf numFmtId="0" fontId="26" fillId="33" borderId="13" xfId="0" applyFont="1" applyFill="1" applyBorder="1" applyAlignment="1">
      <alignment horizontal="center" vertical="center" wrapText="1"/>
    </xf>
    <xf numFmtId="0" fontId="16" fillId="44" borderId="24" xfId="0" applyFont="1" applyFill="1" applyBorder="1" applyAlignment="1">
      <alignment horizontal="center" vertical="center" wrapText="1"/>
    </xf>
    <xf numFmtId="2" fontId="0" fillId="44" borderId="25" xfId="0" applyNumberFormat="1" applyFill="1" applyBorder="1" applyAlignment="1">
      <alignment horizontal="center" vertical="center"/>
    </xf>
    <xf numFmtId="1" fontId="0" fillId="46" borderId="26" xfId="0" applyNumberFormat="1" applyFill="1" applyBorder="1" applyAlignment="1">
      <alignment horizontal="center" vertical="center"/>
    </xf>
    <xf numFmtId="2" fontId="0" fillId="44" borderId="27" xfId="0" applyNumberFormat="1" applyFill="1" applyBorder="1" applyAlignment="1">
      <alignment horizontal="center" vertical="center"/>
    </xf>
    <xf numFmtId="1" fontId="0" fillId="46" borderId="28" xfId="0" applyNumberFormat="1" applyFill="1" applyBorder="1" applyAlignment="1">
      <alignment horizontal="center" vertical="center"/>
    </xf>
    <xf numFmtId="2" fontId="16" fillId="42" borderId="25" xfId="0" applyNumberFormat="1" applyFont="1" applyFill="1" applyBorder="1" applyAlignment="1">
      <alignment horizontal="center" vertical="center"/>
    </xf>
    <xf numFmtId="1" fontId="0" fillId="45" borderId="26" xfId="0" applyNumberFormat="1" applyFill="1" applyBorder="1" applyAlignment="1">
      <alignment horizontal="center" vertical="center"/>
    </xf>
    <xf numFmtId="2" fontId="16" fillId="42" borderId="27" xfId="0" applyNumberFormat="1" applyFont="1" applyFill="1" applyBorder="1" applyAlignment="1">
      <alignment horizontal="center" vertical="center"/>
    </xf>
    <xf numFmtId="1" fontId="0" fillId="45" borderId="28" xfId="0" applyNumberFormat="1" applyFill="1" applyBorder="1" applyAlignment="1">
      <alignment horizontal="center" vertical="center"/>
    </xf>
    <xf numFmtId="165" fontId="0" fillId="46" borderId="0" xfId="42" applyNumberFormat="1" applyFont="1" applyFill="1" applyBorder="1" applyAlignment="1">
      <alignment horizontal="center" vertical="center"/>
    </xf>
    <xf numFmtId="165" fontId="0" fillId="45" borderId="0" xfId="42" applyNumberFormat="1" applyFont="1" applyFill="1" applyBorder="1" applyAlignment="1">
      <alignment horizontal="center" vertical="center"/>
    </xf>
    <xf numFmtId="0" fontId="29" fillId="33" borderId="29" xfId="0" applyFont="1" applyFill="1" applyBorder="1" applyAlignment="1">
      <alignment horizontal="center" vertical="center" wrapText="1"/>
    </xf>
    <xf numFmtId="0" fontId="28" fillId="33" borderId="30" xfId="0" applyFont="1" applyFill="1" applyBorder="1" applyAlignment="1">
      <alignment horizontal="center" vertical="center" wrapText="1"/>
    </xf>
    <xf numFmtId="0" fontId="16" fillId="44" borderId="29" xfId="0" applyFont="1" applyFill="1" applyBorder="1" applyAlignment="1">
      <alignment horizontal="center" vertical="center" wrapText="1"/>
    </xf>
    <xf numFmtId="0" fontId="16" fillId="44" borderId="30" xfId="0" applyFont="1" applyFill="1" applyBorder="1" applyAlignment="1">
      <alignment horizontal="center" vertical="center"/>
    </xf>
    <xf numFmtId="0" fontId="16" fillId="44" borderId="17" xfId="0" applyFont="1" applyFill="1" applyBorder="1" applyAlignment="1">
      <alignment horizontal="center" vertical="center" wrapText="1"/>
    </xf>
    <xf numFmtId="2" fontId="0" fillId="43" borderId="0" xfId="0" applyNumberFormat="1" applyFill="1" applyBorder="1" applyAlignment="1">
      <alignment horizontal="center" vertical="center"/>
    </xf>
    <xf numFmtId="10" fontId="0" fillId="43" borderId="0" xfId="0" applyNumberFormat="1" applyFill="1" applyBorder="1" applyAlignment="1">
      <alignment horizontal="center" vertical="center"/>
    </xf>
    <xf numFmtId="1" fontId="0" fillId="43" borderId="0" xfId="0" applyNumberFormat="1" applyFill="1" applyBorder="1" applyAlignment="1">
      <alignment horizontal="center" vertical="center"/>
    </xf>
    <xf numFmtId="165" fontId="0" fillId="43" borderId="0" xfId="0" applyNumberFormat="1" applyFill="1" applyBorder="1" applyAlignment="1">
      <alignment horizontal="center" vertical="center"/>
    </xf>
    <xf numFmtId="2" fontId="16" fillId="35" borderId="0" xfId="0" applyNumberFormat="1" applyFont="1" applyFill="1" applyBorder="1" applyAlignment="1">
      <alignment horizontal="center" vertical="center"/>
    </xf>
    <xf numFmtId="165" fontId="0" fillId="0" borderId="0" xfId="0" applyNumberFormat="1" applyBorder="1" applyAlignment="1">
      <alignment horizontal="center" vertical="center"/>
    </xf>
    <xf numFmtId="165" fontId="22" fillId="0" borderId="0" xfId="0" applyNumberFormat="1" applyFont="1" applyBorder="1" applyAlignment="1">
      <alignment horizontal="center" vertical="center"/>
    </xf>
    <xf numFmtId="2" fontId="0" fillId="37" borderId="0" xfId="0" applyNumberFormat="1" applyFill="1" applyBorder="1" applyAlignment="1">
      <alignment horizontal="center" vertical="center"/>
    </xf>
    <xf numFmtId="10" fontId="17" fillId="33" borderId="0" xfId="0" applyNumberFormat="1" applyFont="1" applyFill="1" applyBorder="1" applyAlignment="1">
      <alignment horizontal="center" vertical="center"/>
    </xf>
    <xf numFmtId="1" fontId="0" fillId="0" borderId="0" xfId="0" applyNumberFormat="1" applyBorder="1" applyAlignment="1">
      <alignment horizontal="center" vertical="center"/>
    </xf>
    <xf numFmtId="2" fontId="0" fillId="38" borderId="0" xfId="0" applyNumberFormat="1" applyFill="1" applyBorder="1" applyAlignment="1">
      <alignment horizontal="center" vertical="center"/>
    </xf>
    <xf numFmtId="10" fontId="0" fillId="0" borderId="0" xfId="0" applyNumberFormat="1" applyBorder="1" applyAlignment="1">
      <alignment horizontal="center" vertical="center"/>
    </xf>
    <xf numFmtId="2" fontId="0" fillId="40" borderId="0" xfId="0" applyNumberFormat="1" applyFill="1" applyBorder="1" applyAlignment="1">
      <alignment horizontal="center" vertical="center"/>
    </xf>
    <xf numFmtId="10" fontId="27" fillId="0" borderId="0" xfId="0" applyNumberFormat="1" applyFont="1" applyBorder="1" applyAlignment="1">
      <alignment horizontal="center" vertical="center"/>
    </xf>
    <xf numFmtId="10" fontId="30" fillId="33" borderId="0" xfId="0" applyNumberFormat="1" applyFont="1" applyFill="1" applyBorder="1" applyAlignment="1">
      <alignment horizontal="center" vertical="center"/>
    </xf>
    <xf numFmtId="165" fontId="0" fillId="45" borderId="20" xfId="42" applyNumberFormat="1" applyFont="1" applyFill="1" applyBorder="1" applyAlignment="1">
      <alignment horizontal="center" vertical="center"/>
    </xf>
    <xf numFmtId="1" fontId="0" fillId="40" borderId="13" xfId="42" applyNumberFormat="1" applyFont="1" applyFill="1" applyBorder="1" applyAlignment="1">
      <alignment horizontal="center" vertical="center"/>
    </xf>
    <xf numFmtId="1" fontId="0" fillId="40" borderId="0" xfId="42" applyNumberFormat="1" applyFont="1" applyFill="1" applyBorder="1" applyAlignment="1">
      <alignment horizontal="center" vertical="center"/>
    </xf>
    <xf numFmtId="2" fontId="0" fillId="43" borderId="16" xfId="0" applyNumberFormat="1" applyFill="1" applyBorder="1" applyAlignment="1">
      <alignment horizontal="center" vertical="center" wrapText="1"/>
    </xf>
    <xf numFmtId="2" fontId="0" fillId="43" borderId="13" xfId="0" applyNumberFormat="1" applyFill="1" applyBorder="1" applyAlignment="1">
      <alignment horizontal="center" vertical="center" wrapText="1"/>
    </xf>
    <xf numFmtId="2" fontId="0" fillId="43" borderId="17" xfId="0" applyNumberFormat="1" applyFill="1" applyBorder="1" applyAlignment="1">
      <alignment horizontal="center" vertical="center" wrapText="1"/>
    </xf>
    <xf numFmtId="2" fontId="0" fillId="43" borderId="15" xfId="0" applyNumberFormat="1" applyFill="1" applyBorder="1" applyAlignment="1">
      <alignment horizontal="center" vertical="center" wrapText="1"/>
    </xf>
    <xf numFmtId="2" fontId="0" fillId="43" borderId="0" xfId="0" applyNumberFormat="1" applyFill="1" applyBorder="1" applyAlignment="1">
      <alignment horizontal="center" vertical="center" wrapText="1"/>
    </xf>
    <xf numFmtId="2" fontId="0" fillId="43" borderId="18" xfId="0" applyNumberFormat="1" applyFill="1" applyBorder="1" applyAlignment="1">
      <alignment horizontal="center" vertical="center" wrapText="1"/>
    </xf>
    <xf numFmtId="2" fontId="0" fillId="43" borderId="21" xfId="0" applyNumberFormat="1" applyFill="1" applyBorder="1" applyAlignment="1">
      <alignment horizontal="center" vertical="center" wrapText="1"/>
    </xf>
    <xf numFmtId="2" fontId="0" fillId="43" borderId="20" xfId="0" applyNumberFormat="1" applyFill="1" applyBorder="1" applyAlignment="1">
      <alignment horizontal="center" vertical="center" wrapText="1"/>
    </xf>
    <xf numFmtId="2" fontId="0" fillId="43" borderId="22" xfId="0" applyNumberForma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99FFCC"/>
      <color rgb="FFCCFFFF"/>
      <color rgb="FF00FFFF"/>
      <color rgb="FF0000CC"/>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 /><Relationship Id="rId1"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88A64-BCD0-4D70-9BA7-A49240E28BB9}">
  <dimension ref="A1:AC116"/>
  <sheetViews>
    <sheetView tabSelected="1" topLeftCell="K1" zoomScaleNormal="100" workbookViewId="0">
      <pane ySplit="1" topLeftCell="K2" activePane="bottomLeft" state="frozen"/>
      <selection activeCell="T1" sqref="T1"/>
      <selection pane="bottomLeft"/>
    </sheetView>
  </sheetViews>
  <sheetFormatPr defaultColWidth="10.0859375" defaultRowHeight="15" x14ac:dyDescent="0.2"/>
  <cols>
    <col min="1" max="1" width="8.47265625" customWidth="1"/>
    <col min="2" max="2" width="9.28125" customWidth="1"/>
    <col min="3" max="3" width="8.609375" bestFit="1" customWidth="1"/>
    <col min="4" max="4" width="9.14453125" customWidth="1"/>
    <col min="5" max="5" width="7.53125" customWidth="1"/>
    <col min="6" max="6" width="8.609375" customWidth="1"/>
    <col min="7" max="7" width="8.875" bestFit="1" customWidth="1"/>
    <col min="8" max="8" width="10.35546875" bestFit="1" customWidth="1"/>
    <col min="9" max="9" width="13.71875" customWidth="1"/>
    <col min="10" max="10" width="13.44921875" bestFit="1" customWidth="1"/>
    <col min="11" max="11" width="11.8359375" customWidth="1"/>
    <col min="12" max="12" width="14.390625" customWidth="1"/>
    <col min="13" max="13" width="8.203125" bestFit="1" customWidth="1"/>
    <col min="14" max="17" width="12.375" customWidth="1"/>
    <col min="18" max="18" width="10.89453125" customWidth="1"/>
    <col min="19" max="19" width="9.28125" bestFit="1" customWidth="1"/>
    <col min="20" max="20" width="9.953125" bestFit="1" customWidth="1"/>
    <col min="21" max="21" width="12.9140625" bestFit="1" customWidth="1"/>
    <col min="22" max="22" width="12.5078125" customWidth="1"/>
    <col min="23" max="23" width="15.06640625" bestFit="1" customWidth="1"/>
    <col min="24" max="24" width="12.375" bestFit="1" customWidth="1"/>
    <col min="25" max="25" width="11.97265625" bestFit="1" customWidth="1"/>
    <col min="26" max="26" width="11.8359375" bestFit="1" customWidth="1"/>
  </cols>
  <sheetData>
    <row r="1" spans="1:29" ht="36" customHeight="1" thickTop="1" thickBot="1" x14ac:dyDescent="0.3">
      <c r="A1" s="37" t="s">
        <v>16</v>
      </c>
      <c r="B1" s="15" t="s">
        <v>0</v>
      </c>
      <c r="C1" s="16" t="s">
        <v>9</v>
      </c>
      <c r="D1" s="17" t="s">
        <v>4</v>
      </c>
      <c r="E1" s="18" t="s">
        <v>2</v>
      </c>
      <c r="F1" s="19" t="s">
        <v>1</v>
      </c>
      <c r="G1" s="60" t="s">
        <v>17</v>
      </c>
      <c r="H1" s="20" t="s">
        <v>12</v>
      </c>
      <c r="I1" s="27" t="s">
        <v>13</v>
      </c>
      <c r="J1" s="21" t="s">
        <v>26</v>
      </c>
      <c r="K1" s="63" t="s">
        <v>21</v>
      </c>
      <c r="L1" s="78" t="s">
        <v>27</v>
      </c>
      <c r="M1" s="22" t="s">
        <v>18</v>
      </c>
      <c r="N1" s="22" t="s">
        <v>19</v>
      </c>
      <c r="O1" s="23" t="s">
        <v>20</v>
      </c>
      <c r="P1" s="62" t="s">
        <v>23</v>
      </c>
      <c r="Q1" s="61" t="s">
        <v>24</v>
      </c>
      <c r="R1" s="26" t="s">
        <v>3</v>
      </c>
      <c r="S1" s="22" t="s">
        <v>10</v>
      </c>
      <c r="T1" s="24" t="s">
        <v>11</v>
      </c>
      <c r="U1" s="34">
        <v>250000</v>
      </c>
      <c r="V1" s="37">
        <f>IF(U1=100000,-0.642,IF(U1=150000,-0.428,IF(U1=200000,-0.214,IF(U1=250000,0.002,IF(U1=300000,0.216,IF(U1=350000,0.436,IF(U1=400000,0.6511,IF(U1=450000,0.872,IF(U1=500000,1.09,IF(U1=550000,1.311,IF(U1=600000,1.532,IF(U1=650000,1.754,IF(U1=700000,1.977,IF(U1=750000,2.201,IF(U1=800000,2.425,IF(U1=850000,2.65,IF(U1=900000,2.877,IF(U1=950000,3.104,IF(U1=1000000,3.332,0.023)))))))))))))))))))</f>
        <v>2E-3</v>
      </c>
      <c r="Y1" s="9"/>
      <c r="Z1" s="9"/>
    </row>
    <row r="2" spans="1:29" ht="15" customHeight="1" thickTop="1" x14ac:dyDescent="0.2">
      <c r="A2" s="38">
        <v>1</v>
      </c>
      <c r="B2" s="39">
        <v>100</v>
      </c>
      <c r="C2" s="39"/>
      <c r="D2" s="39"/>
      <c r="E2" s="40">
        <f>F2/B2</f>
        <v>200</v>
      </c>
      <c r="F2" s="41">
        <v>20000</v>
      </c>
      <c r="G2" s="42">
        <f>E2</f>
        <v>200</v>
      </c>
      <c r="H2" s="41">
        <f>B2*E2</f>
        <v>20000</v>
      </c>
      <c r="I2" s="97" t="s">
        <v>15</v>
      </c>
      <c r="J2" s="98"/>
      <c r="K2" s="98"/>
      <c r="L2" s="99"/>
      <c r="M2" s="43">
        <f>B2</f>
        <v>100</v>
      </c>
      <c r="N2" s="44">
        <f t="shared" ref="N2:N33" si="0">(M2*1.5%+M2)</f>
        <v>101.5</v>
      </c>
      <c r="O2" s="45">
        <f t="shared" ref="O2:O33" si="1">(N2-B2)/B2</f>
        <v>1.4999999999999999E-2</v>
      </c>
      <c r="P2" s="95"/>
      <c r="Q2" s="95"/>
      <c r="R2" s="46">
        <f>S2-H2</f>
        <v>300</v>
      </c>
      <c r="S2" s="47">
        <f>(H2*1.5%+H2)</f>
        <v>20300</v>
      </c>
      <c r="T2" s="48">
        <f t="shared" ref="T2:T33" si="2">(H2*D2+H2)-H2</f>
        <v>0</v>
      </c>
      <c r="U2" s="9">
        <v>100000</v>
      </c>
      <c r="V2" s="1"/>
      <c r="W2" s="36"/>
      <c r="Y2" s="9"/>
    </row>
    <row r="3" spans="1:29" ht="14.45" customHeight="1" x14ac:dyDescent="0.2">
      <c r="A3" s="6">
        <v>2</v>
      </c>
      <c r="B3" s="79">
        <f t="shared" ref="B3:B45" si="3">ABS($B$2*D3+$B$2)</f>
        <v>99.75</v>
      </c>
      <c r="C3" s="12">
        <v>5.0000000000000001E-4</v>
      </c>
      <c r="D3" s="80">
        <v>-2.5000000000000001E-3</v>
      </c>
      <c r="E3" s="81">
        <f>ROUND(F3 / B3, 0)</f>
        <v>11</v>
      </c>
      <c r="F3" s="82">
        <v>1100</v>
      </c>
      <c r="G3" s="81">
        <f>E2+E3</f>
        <v>211</v>
      </c>
      <c r="H3" s="82">
        <f>H2+F3</f>
        <v>21100</v>
      </c>
      <c r="I3" s="100"/>
      <c r="J3" s="101"/>
      <c r="K3" s="101"/>
      <c r="L3" s="102"/>
      <c r="M3" s="79">
        <f t="shared" ref="M3:M34" si="4">H3/G3</f>
        <v>100</v>
      </c>
      <c r="N3" s="83">
        <f t="shared" si="0"/>
        <v>101.5</v>
      </c>
      <c r="O3" s="2">
        <f t="shared" si="1"/>
        <v>1.7543859649122806E-2</v>
      </c>
      <c r="P3" s="96"/>
      <c r="Q3" s="96"/>
      <c r="R3" s="84">
        <f t="shared" ref="R3:R33" si="5">S3-H3</f>
        <v>316.5</v>
      </c>
      <c r="S3" s="85">
        <f>(H3*1.5%+H3)</f>
        <v>21416.5</v>
      </c>
      <c r="T3" s="25">
        <f>(H3*D3+H3)-H3</f>
        <v>-52.75</v>
      </c>
      <c r="U3" s="9">
        <v>150000</v>
      </c>
      <c r="W3" s="33"/>
      <c r="X3" s="33"/>
      <c r="Y3" s="10"/>
      <c r="Z3" s="33"/>
      <c r="AA3" s="33"/>
    </row>
    <row r="4" spans="1:29" ht="14.45" customHeight="1" x14ac:dyDescent="0.2">
      <c r="A4" s="14">
        <v>3</v>
      </c>
      <c r="B4" s="79">
        <f t="shared" si="3"/>
        <v>99.5</v>
      </c>
      <c r="C4" s="12">
        <v>5.0000000000000001E-4</v>
      </c>
      <c r="D4" s="80">
        <v>-5.0000000000000001E-3</v>
      </c>
      <c r="E4" s="81">
        <f t="shared" ref="E4:E68" si="6">ROUND(F4 / B4, 0)</f>
        <v>11</v>
      </c>
      <c r="F4" s="82">
        <f>F3+ROUND(F3 * $V$1, 0)</f>
        <v>1102</v>
      </c>
      <c r="G4" s="81">
        <f>G3+E4</f>
        <v>222</v>
      </c>
      <c r="H4" s="82">
        <f>H3+F4</f>
        <v>22202</v>
      </c>
      <c r="I4" s="100"/>
      <c r="J4" s="101"/>
      <c r="K4" s="101"/>
      <c r="L4" s="102"/>
      <c r="M4" s="79">
        <f t="shared" si="4"/>
        <v>100.00900900900901</v>
      </c>
      <c r="N4" s="83">
        <f t="shared" si="0"/>
        <v>101.50914414414414</v>
      </c>
      <c r="O4" s="2">
        <f t="shared" si="1"/>
        <v>2.0192403458735124E-2</v>
      </c>
      <c r="P4" s="96"/>
      <c r="Q4" s="96"/>
      <c r="R4" s="84">
        <f t="shared" si="5"/>
        <v>333.02999999999884</v>
      </c>
      <c r="S4" s="85">
        <f t="shared" ref="S4:S33" si="7">(H4*1.5%+H4)</f>
        <v>22535.03</v>
      </c>
      <c r="T4" s="25">
        <f t="shared" si="2"/>
        <v>-111.0099999999984</v>
      </c>
      <c r="U4" s="9">
        <v>200000</v>
      </c>
      <c r="W4" s="33"/>
      <c r="Y4" s="10"/>
      <c r="Z4" s="33"/>
      <c r="AB4" s="35"/>
      <c r="AC4" s="33"/>
    </row>
    <row r="5" spans="1:29" ht="14.45" customHeight="1" x14ac:dyDescent="0.2">
      <c r="A5" s="14">
        <v>4</v>
      </c>
      <c r="B5" s="79">
        <f t="shared" si="3"/>
        <v>99.25</v>
      </c>
      <c r="C5" s="12">
        <v>5.0000000000000001E-4</v>
      </c>
      <c r="D5" s="80">
        <v>-7.4999999999999997E-3</v>
      </c>
      <c r="E5" s="81">
        <f t="shared" si="6"/>
        <v>11</v>
      </c>
      <c r="F5" s="82">
        <f t="shared" ref="F5:F68" si="8">F4+ROUND(F4 * 0.022, 0)</f>
        <v>1126</v>
      </c>
      <c r="G5" s="81">
        <f>G4+E5</f>
        <v>233</v>
      </c>
      <c r="H5" s="82">
        <f t="shared" ref="H5:H33" si="9">H4+F5</f>
        <v>23328</v>
      </c>
      <c r="I5" s="100"/>
      <c r="J5" s="101"/>
      <c r="K5" s="101"/>
      <c r="L5" s="102"/>
      <c r="M5" s="79">
        <f t="shared" si="4"/>
        <v>100.12017167381974</v>
      </c>
      <c r="N5" s="83">
        <f t="shared" si="0"/>
        <v>101.62197424892703</v>
      </c>
      <c r="O5" s="2">
        <f t="shared" si="1"/>
        <v>2.3898984875839111E-2</v>
      </c>
      <c r="P5" s="96"/>
      <c r="Q5" s="96"/>
      <c r="R5" s="84">
        <f t="shared" si="5"/>
        <v>349.91999999999825</v>
      </c>
      <c r="S5" s="85">
        <f t="shared" si="7"/>
        <v>23677.919999999998</v>
      </c>
      <c r="T5" s="25">
        <f t="shared" si="2"/>
        <v>-174.95999999999913</v>
      </c>
      <c r="U5" s="9">
        <v>250000</v>
      </c>
      <c r="W5" s="33"/>
      <c r="Y5" s="10"/>
      <c r="Z5" s="33"/>
      <c r="AB5" s="35"/>
      <c r="AC5" s="33"/>
    </row>
    <row r="6" spans="1:29" ht="14.45" customHeight="1" x14ac:dyDescent="0.2">
      <c r="A6" s="14">
        <v>5</v>
      </c>
      <c r="B6" s="79">
        <f t="shared" si="3"/>
        <v>99</v>
      </c>
      <c r="C6" s="12">
        <v>5.0000000000000001E-4</v>
      </c>
      <c r="D6" s="80">
        <v>-0.01</v>
      </c>
      <c r="E6" s="81">
        <f t="shared" si="6"/>
        <v>12</v>
      </c>
      <c r="F6" s="82">
        <f t="shared" si="8"/>
        <v>1151</v>
      </c>
      <c r="G6" s="81">
        <f t="shared" ref="G6:G34" si="10">G5+E6</f>
        <v>245</v>
      </c>
      <c r="H6" s="82">
        <f t="shared" si="9"/>
        <v>24479</v>
      </c>
      <c r="I6" s="100"/>
      <c r="J6" s="101"/>
      <c r="K6" s="101"/>
      <c r="L6" s="102"/>
      <c r="M6" s="79">
        <f t="shared" si="4"/>
        <v>99.914285714285711</v>
      </c>
      <c r="N6" s="83">
        <f t="shared" si="0"/>
        <v>101.413</v>
      </c>
      <c r="O6" s="2">
        <f t="shared" si="1"/>
        <v>2.4373737373737339E-2</v>
      </c>
      <c r="P6" s="96"/>
      <c r="Q6" s="96"/>
      <c r="R6" s="84">
        <f t="shared" si="5"/>
        <v>367.18500000000131</v>
      </c>
      <c r="S6" s="85">
        <f t="shared" si="7"/>
        <v>24846.185000000001</v>
      </c>
      <c r="T6" s="25">
        <f t="shared" si="2"/>
        <v>-244.79000000000087</v>
      </c>
      <c r="U6" s="9">
        <v>300000</v>
      </c>
      <c r="Y6" s="10"/>
      <c r="Z6" s="33"/>
      <c r="AB6" s="35"/>
      <c r="AC6" s="33"/>
    </row>
    <row r="7" spans="1:29" ht="14.45" customHeight="1" x14ac:dyDescent="0.2">
      <c r="A7" s="14">
        <v>6</v>
      </c>
      <c r="B7" s="79">
        <f t="shared" si="3"/>
        <v>98.75</v>
      </c>
      <c r="C7" s="12">
        <v>5.0000000000000001E-4</v>
      </c>
      <c r="D7" s="80">
        <v>-1.2500000000000001E-2</v>
      </c>
      <c r="E7" s="81">
        <f t="shared" si="6"/>
        <v>12</v>
      </c>
      <c r="F7" s="82">
        <f t="shared" si="8"/>
        <v>1176</v>
      </c>
      <c r="G7" s="81">
        <f t="shared" si="10"/>
        <v>257</v>
      </c>
      <c r="H7" s="82">
        <f t="shared" si="9"/>
        <v>25655</v>
      </c>
      <c r="I7" s="100"/>
      <c r="J7" s="101"/>
      <c r="K7" s="101"/>
      <c r="L7" s="102"/>
      <c r="M7" s="79">
        <f t="shared" si="4"/>
        <v>99.824902723735406</v>
      </c>
      <c r="N7" s="83">
        <f t="shared" si="0"/>
        <v>101.32227626459144</v>
      </c>
      <c r="O7" s="2">
        <f t="shared" si="1"/>
        <v>2.6048367236368983E-2</v>
      </c>
      <c r="P7" s="96"/>
      <c r="Q7" s="96"/>
      <c r="R7" s="84">
        <f t="shared" si="5"/>
        <v>384.82500000000073</v>
      </c>
      <c r="S7" s="85">
        <f t="shared" si="7"/>
        <v>26039.825000000001</v>
      </c>
      <c r="T7" s="25">
        <f t="shared" si="2"/>
        <v>-320.6875</v>
      </c>
      <c r="U7" s="9">
        <v>350000</v>
      </c>
      <c r="Y7" s="10"/>
      <c r="Z7" s="33"/>
      <c r="AB7" s="35"/>
      <c r="AC7" s="33"/>
    </row>
    <row r="8" spans="1:29" ht="14.45" customHeight="1" thickBot="1" x14ac:dyDescent="0.25">
      <c r="A8" s="14">
        <v>7</v>
      </c>
      <c r="B8" s="79">
        <f t="shared" si="3"/>
        <v>98.5</v>
      </c>
      <c r="C8" s="12">
        <v>5.0000000000000001E-4</v>
      </c>
      <c r="D8" s="80">
        <v>-1.4999999999999999E-2</v>
      </c>
      <c r="E8" s="81">
        <f t="shared" si="6"/>
        <v>12</v>
      </c>
      <c r="F8" s="82">
        <f t="shared" si="8"/>
        <v>1202</v>
      </c>
      <c r="G8" s="81">
        <f t="shared" si="10"/>
        <v>269</v>
      </c>
      <c r="H8" s="82">
        <f t="shared" si="9"/>
        <v>26857</v>
      </c>
      <c r="I8" s="103"/>
      <c r="J8" s="104"/>
      <c r="K8" s="104"/>
      <c r="L8" s="105"/>
      <c r="M8" s="79">
        <f t="shared" si="4"/>
        <v>99.840148698884761</v>
      </c>
      <c r="N8" s="83">
        <f t="shared" si="0"/>
        <v>101.33775092936803</v>
      </c>
      <c r="O8" s="2">
        <f t="shared" si="1"/>
        <v>2.8809654105259163E-2</v>
      </c>
      <c r="P8" s="96"/>
      <c r="Q8" s="96"/>
      <c r="R8" s="84">
        <f t="shared" si="5"/>
        <v>402.85499999999956</v>
      </c>
      <c r="S8" s="85">
        <f t="shared" si="7"/>
        <v>27259.855</v>
      </c>
      <c r="T8" s="25">
        <f t="shared" si="2"/>
        <v>-402.85499999999956</v>
      </c>
      <c r="U8" s="9">
        <v>400000</v>
      </c>
      <c r="W8" s="1"/>
      <c r="X8" s="33"/>
      <c r="Y8" s="10"/>
      <c r="Z8" s="33"/>
      <c r="AB8" s="35"/>
      <c r="AC8" s="33"/>
    </row>
    <row r="9" spans="1:29" ht="14.45" customHeight="1" thickTop="1" thickBot="1" x14ac:dyDescent="0.25">
      <c r="A9" s="14">
        <v>8</v>
      </c>
      <c r="B9" s="79">
        <f t="shared" si="3"/>
        <v>98.25</v>
      </c>
      <c r="C9" s="12">
        <v>5.0000000000000001E-4</v>
      </c>
      <c r="D9" s="80">
        <v>-1.7500000000000002E-2</v>
      </c>
      <c r="E9" s="81">
        <f t="shared" si="6"/>
        <v>12</v>
      </c>
      <c r="F9" s="82">
        <f t="shared" si="8"/>
        <v>1228</v>
      </c>
      <c r="G9" s="81">
        <f t="shared" si="10"/>
        <v>281</v>
      </c>
      <c r="H9" s="82">
        <f t="shared" si="9"/>
        <v>28085</v>
      </c>
      <c r="I9" s="74" t="s">
        <v>14</v>
      </c>
      <c r="J9" s="75" t="s">
        <v>22</v>
      </c>
      <c r="K9" s="76" t="s">
        <v>21</v>
      </c>
      <c r="L9" s="77" t="s">
        <v>25</v>
      </c>
      <c r="M9" s="79">
        <f t="shared" si="4"/>
        <v>99.946619217081846</v>
      </c>
      <c r="N9" s="83">
        <f t="shared" si="0"/>
        <v>101.44581850533807</v>
      </c>
      <c r="O9" s="2">
        <f t="shared" si="1"/>
        <v>3.2527414812601192E-2</v>
      </c>
      <c r="P9" s="96"/>
      <c r="Q9" s="96"/>
      <c r="R9" s="84">
        <f t="shared" si="5"/>
        <v>421.27500000000146</v>
      </c>
      <c r="S9" s="85">
        <f t="shared" si="7"/>
        <v>28506.275000000001</v>
      </c>
      <c r="T9" s="25">
        <f t="shared" si="2"/>
        <v>-491.48749999999927</v>
      </c>
      <c r="U9" s="9">
        <v>450000</v>
      </c>
      <c r="X9" s="33"/>
      <c r="Y9" s="10"/>
      <c r="Z9" s="33"/>
      <c r="AB9" s="35"/>
      <c r="AC9" s="33"/>
    </row>
    <row r="10" spans="1:29" ht="14.45" customHeight="1" thickTop="1" x14ac:dyDescent="0.2">
      <c r="A10" s="6">
        <v>9</v>
      </c>
      <c r="B10" s="86">
        <f t="shared" si="3"/>
        <v>98</v>
      </c>
      <c r="C10" s="3">
        <v>5.0000000000000001E-4</v>
      </c>
      <c r="D10" s="87">
        <v>-0.02</v>
      </c>
      <c r="E10" s="88">
        <f>ROUND(F10 / B10, 0)</f>
        <v>13</v>
      </c>
      <c r="F10" s="84">
        <f t="shared" si="8"/>
        <v>1255</v>
      </c>
      <c r="G10" s="88">
        <f t="shared" si="10"/>
        <v>294</v>
      </c>
      <c r="H10" s="84">
        <f t="shared" si="9"/>
        <v>29340</v>
      </c>
      <c r="I10" s="68">
        <f>(B10*1.5%+B10)</f>
        <v>99.47</v>
      </c>
      <c r="J10" s="69">
        <f>ROUND(G10/2,0)</f>
        <v>147</v>
      </c>
      <c r="K10" s="64"/>
      <c r="L10" s="65"/>
      <c r="M10" s="89">
        <f t="shared" si="4"/>
        <v>99.795918367346943</v>
      </c>
      <c r="N10" s="83">
        <f t="shared" si="0"/>
        <v>101.29285714285714</v>
      </c>
      <c r="O10" s="2">
        <f t="shared" si="1"/>
        <v>3.3600583090379027E-2</v>
      </c>
      <c r="P10" s="73">
        <f>(I10-B10)*J10</f>
        <v>216.08999999999983</v>
      </c>
      <c r="Q10" s="72">
        <f>(K10-I10)*L10</f>
        <v>0</v>
      </c>
      <c r="R10" s="84">
        <f t="shared" si="5"/>
        <v>440.09999999999854</v>
      </c>
      <c r="S10" s="85">
        <f t="shared" si="7"/>
        <v>29780.1</v>
      </c>
      <c r="T10" s="25">
        <f t="shared" si="2"/>
        <v>-586.79999999999927</v>
      </c>
      <c r="U10" s="9">
        <v>500000</v>
      </c>
      <c r="X10" s="1"/>
      <c r="Y10" s="30"/>
      <c r="Z10" s="33"/>
      <c r="AB10" s="35"/>
      <c r="AC10" s="33"/>
    </row>
    <row r="11" spans="1:29" ht="14.45" customHeight="1" x14ac:dyDescent="0.2">
      <c r="A11" s="5">
        <v>10</v>
      </c>
      <c r="B11" s="86">
        <f t="shared" si="3"/>
        <v>97.75</v>
      </c>
      <c r="C11" s="3">
        <v>5.0000000000000001E-4</v>
      </c>
      <c r="D11" s="90">
        <v>-2.2499999999999999E-2</v>
      </c>
      <c r="E11" s="88">
        <f t="shared" si="6"/>
        <v>13</v>
      </c>
      <c r="F11" s="84">
        <f t="shared" si="8"/>
        <v>1283</v>
      </c>
      <c r="G11" s="88">
        <f t="shared" si="10"/>
        <v>307</v>
      </c>
      <c r="H11" s="84">
        <f t="shared" si="9"/>
        <v>30623</v>
      </c>
      <c r="I11" s="68">
        <f t="shared" ref="I11:I41" si="11">(B11*1.5%+B11)</f>
        <v>99.216250000000002</v>
      </c>
      <c r="J11" s="69">
        <f>ROUND(G11/2,0)</f>
        <v>154</v>
      </c>
      <c r="K11" s="64"/>
      <c r="L11" s="65"/>
      <c r="M11" s="89">
        <f t="shared" si="4"/>
        <v>99.749185667752442</v>
      </c>
      <c r="N11" s="83">
        <f t="shared" si="0"/>
        <v>101.24542345276873</v>
      </c>
      <c r="O11" s="2">
        <f t="shared" si="1"/>
        <v>3.5758807700958906E-2</v>
      </c>
      <c r="P11" s="73">
        <f t="shared" ref="P11:P74" si="12">(I11-B11)*J11</f>
        <v>225.80250000000035</v>
      </c>
      <c r="Q11" s="72">
        <f t="shared" ref="Q11:Q74" si="13">(K11-I11)*L11</f>
        <v>0</v>
      </c>
      <c r="R11" s="84">
        <f t="shared" si="5"/>
        <v>459.34500000000116</v>
      </c>
      <c r="S11" s="85">
        <f t="shared" si="7"/>
        <v>31082.345000000001</v>
      </c>
      <c r="T11" s="25">
        <f t="shared" si="2"/>
        <v>-689.01750000000175</v>
      </c>
      <c r="U11" s="9">
        <v>550000</v>
      </c>
      <c r="X11" s="1"/>
      <c r="Y11" s="30"/>
      <c r="Z11" s="33"/>
      <c r="AB11" s="35"/>
      <c r="AC11" s="33"/>
    </row>
    <row r="12" spans="1:29" x14ac:dyDescent="0.2">
      <c r="A12" s="5">
        <v>11</v>
      </c>
      <c r="B12" s="86">
        <f t="shared" si="3"/>
        <v>97.5</v>
      </c>
      <c r="C12" s="3">
        <v>5.0000000000000001E-4</v>
      </c>
      <c r="D12" s="90">
        <v>-2.5000000000000001E-2</v>
      </c>
      <c r="E12" s="88">
        <f t="shared" si="6"/>
        <v>13</v>
      </c>
      <c r="F12" s="84">
        <f t="shared" si="8"/>
        <v>1311</v>
      </c>
      <c r="G12" s="88">
        <f t="shared" si="10"/>
        <v>320</v>
      </c>
      <c r="H12" s="84">
        <f t="shared" si="9"/>
        <v>31934</v>
      </c>
      <c r="I12" s="68">
        <f t="shared" si="11"/>
        <v>98.962500000000006</v>
      </c>
      <c r="J12" s="69">
        <f t="shared" ref="J12:J75" si="14">ROUND(G12/2,0)</f>
        <v>160</v>
      </c>
      <c r="K12" s="64"/>
      <c r="L12" s="65"/>
      <c r="M12" s="89">
        <f t="shared" si="4"/>
        <v>99.793750000000003</v>
      </c>
      <c r="N12" s="83">
        <f t="shared" si="0"/>
        <v>101.29065625</v>
      </c>
      <c r="O12" s="2">
        <f t="shared" si="1"/>
        <v>3.8878525641025619E-2</v>
      </c>
      <c r="P12" s="73">
        <f t="shared" si="12"/>
        <v>234.00000000000091</v>
      </c>
      <c r="Q12" s="72">
        <f t="shared" si="13"/>
        <v>0</v>
      </c>
      <c r="R12" s="84">
        <f t="shared" si="5"/>
        <v>479.0099999999984</v>
      </c>
      <c r="S12" s="85">
        <f t="shared" si="7"/>
        <v>32413.01</v>
      </c>
      <c r="T12" s="25">
        <f t="shared" si="2"/>
        <v>-798.34999999999854</v>
      </c>
      <c r="U12" s="9">
        <v>600000</v>
      </c>
      <c r="X12" s="1"/>
      <c r="Y12" s="30"/>
      <c r="Z12" s="33"/>
      <c r="AB12" s="35"/>
      <c r="AC12" s="33"/>
    </row>
    <row r="13" spans="1:29" x14ac:dyDescent="0.2">
      <c r="A13" s="5">
        <v>12</v>
      </c>
      <c r="B13" s="86">
        <f t="shared" si="3"/>
        <v>97.25</v>
      </c>
      <c r="C13" s="3">
        <v>5.0000000000000001E-4</v>
      </c>
      <c r="D13" s="90">
        <v>-2.75E-2</v>
      </c>
      <c r="E13" s="88">
        <f t="shared" si="6"/>
        <v>14</v>
      </c>
      <c r="F13" s="84">
        <f t="shared" si="8"/>
        <v>1340</v>
      </c>
      <c r="G13" s="88">
        <f t="shared" si="10"/>
        <v>334</v>
      </c>
      <c r="H13" s="84">
        <f t="shared" si="9"/>
        <v>33274</v>
      </c>
      <c r="I13" s="68">
        <f t="shared" si="11"/>
        <v>98.708749999999995</v>
      </c>
      <c r="J13" s="69">
        <f t="shared" si="14"/>
        <v>167</v>
      </c>
      <c r="K13" s="64"/>
      <c r="L13" s="65"/>
      <c r="M13" s="89">
        <f t="shared" si="4"/>
        <v>99.622754491017957</v>
      </c>
      <c r="N13" s="83">
        <f t="shared" si="0"/>
        <v>101.11709580838323</v>
      </c>
      <c r="O13" s="2">
        <f t="shared" si="1"/>
        <v>3.9764481320135998E-2</v>
      </c>
      <c r="P13" s="73">
        <f t="shared" si="12"/>
        <v>243.61124999999913</v>
      </c>
      <c r="Q13" s="72">
        <f t="shared" si="13"/>
        <v>0</v>
      </c>
      <c r="R13" s="84">
        <f t="shared" si="5"/>
        <v>499.11000000000058</v>
      </c>
      <c r="S13" s="85">
        <f t="shared" si="7"/>
        <v>33773.11</v>
      </c>
      <c r="T13" s="25">
        <f t="shared" si="2"/>
        <v>-915.03499999999985</v>
      </c>
      <c r="U13" s="9">
        <v>650000</v>
      </c>
      <c r="X13" s="1"/>
      <c r="Y13" s="30"/>
      <c r="Z13" s="33"/>
      <c r="AB13" s="35"/>
      <c r="AC13" s="33"/>
    </row>
    <row r="14" spans="1:29" x14ac:dyDescent="0.2">
      <c r="A14" s="5">
        <v>13</v>
      </c>
      <c r="B14" s="86">
        <f t="shared" si="3"/>
        <v>97</v>
      </c>
      <c r="C14" s="3">
        <v>5.0000000000000001E-4</v>
      </c>
      <c r="D14" s="90">
        <v>-0.03</v>
      </c>
      <c r="E14" s="88">
        <f t="shared" si="6"/>
        <v>14</v>
      </c>
      <c r="F14" s="84">
        <f t="shared" si="8"/>
        <v>1369</v>
      </c>
      <c r="G14" s="88">
        <f t="shared" si="10"/>
        <v>348</v>
      </c>
      <c r="H14" s="84">
        <f t="shared" si="9"/>
        <v>34643</v>
      </c>
      <c r="I14" s="68">
        <f t="shared" si="11"/>
        <v>98.454999999999998</v>
      </c>
      <c r="J14" s="69">
        <f t="shared" si="14"/>
        <v>174</v>
      </c>
      <c r="K14" s="64"/>
      <c r="L14" s="65"/>
      <c r="M14" s="89">
        <f t="shared" si="4"/>
        <v>99.548850574712645</v>
      </c>
      <c r="N14" s="83">
        <f t="shared" si="0"/>
        <v>101.04208333333334</v>
      </c>
      <c r="O14" s="2">
        <f t="shared" si="1"/>
        <v>4.167096219931276E-2</v>
      </c>
      <c r="P14" s="73">
        <f t="shared" si="12"/>
        <v>253.1699999999997</v>
      </c>
      <c r="Q14" s="72">
        <f t="shared" si="13"/>
        <v>0</v>
      </c>
      <c r="R14" s="84">
        <f t="shared" si="5"/>
        <v>519.6449999999968</v>
      </c>
      <c r="S14" s="85">
        <f t="shared" si="7"/>
        <v>35162.644999999997</v>
      </c>
      <c r="T14" s="25">
        <f t="shared" si="2"/>
        <v>-1039.2900000000009</v>
      </c>
      <c r="U14" s="9">
        <v>700000</v>
      </c>
      <c r="X14" s="1"/>
      <c r="Y14" s="30"/>
      <c r="Z14" s="33"/>
      <c r="AB14" s="35"/>
      <c r="AC14" s="33"/>
    </row>
    <row r="15" spans="1:29" x14ac:dyDescent="0.2">
      <c r="A15" s="5">
        <v>14</v>
      </c>
      <c r="B15" s="86">
        <f t="shared" si="3"/>
        <v>96.75</v>
      </c>
      <c r="C15" s="3">
        <v>5.0000000000000001E-4</v>
      </c>
      <c r="D15" s="90">
        <v>-3.2500000000000001E-2</v>
      </c>
      <c r="E15" s="88">
        <f t="shared" si="6"/>
        <v>14</v>
      </c>
      <c r="F15" s="84">
        <f t="shared" si="8"/>
        <v>1399</v>
      </c>
      <c r="G15" s="88">
        <f t="shared" si="10"/>
        <v>362</v>
      </c>
      <c r="H15" s="84">
        <f t="shared" si="9"/>
        <v>36042</v>
      </c>
      <c r="I15" s="68">
        <f t="shared" si="11"/>
        <v>98.201250000000002</v>
      </c>
      <c r="J15" s="69">
        <f t="shared" si="14"/>
        <v>181</v>
      </c>
      <c r="K15" s="64"/>
      <c r="L15" s="65"/>
      <c r="M15" s="89">
        <f t="shared" si="4"/>
        <v>99.563535911602216</v>
      </c>
      <c r="N15" s="83">
        <f t="shared" si="0"/>
        <v>101.05698895027625</v>
      </c>
      <c r="O15" s="2">
        <f t="shared" si="1"/>
        <v>4.451668165660206E-2</v>
      </c>
      <c r="P15" s="73">
        <f t="shared" si="12"/>
        <v>262.67625000000032</v>
      </c>
      <c r="Q15" s="72">
        <f t="shared" si="13"/>
        <v>0</v>
      </c>
      <c r="R15" s="84">
        <f t="shared" si="5"/>
        <v>540.62999999999738</v>
      </c>
      <c r="S15" s="85">
        <f t="shared" si="7"/>
        <v>36582.629999999997</v>
      </c>
      <c r="T15" s="25">
        <f t="shared" si="2"/>
        <v>-1171.364999999998</v>
      </c>
      <c r="U15" s="9">
        <v>750000</v>
      </c>
      <c r="W15" s="28"/>
      <c r="X15" s="1"/>
      <c r="Y15" s="30"/>
      <c r="Z15" s="33"/>
      <c r="AB15" s="35"/>
      <c r="AC15" s="33"/>
    </row>
    <row r="16" spans="1:29" ht="14.45" customHeight="1" x14ac:dyDescent="0.2">
      <c r="A16" s="5">
        <v>15</v>
      </c>
      <c r="B16" s="86">
        <f t="shared" si="3"/>
        <v>96.5</v>
      </c>
      <c r="C16" s="3">
        <v>5.0000000000000001E-4</v>
      </c>
      <c r="D16" s="90">
        <v>-3.5000000000000003E-2</v>
      </c>
      <c r="E16" s="88">
        <f t="shared" si="6"/>
        <v>15</v>
      </c>
      <c r="F16" s="84">
        <f t="shared" si="8"/>
        <v>1430</v>
      </c>
      <c r="G16" s="88">
        <f t="shared" si="10"/>
        <v>377</v>
      </c>
      <c r="H16" s="84">
        <f t="shared" si="9"/>
        <v>37472</v>
      </c>
      <c r="I16" s="68">
        <f t="shared" si="11"/>
        <v>97.947500000000005</v>
      </c>
      <c r="J16" s="69">
        <f t="shared" si="14"/>
        <v>189</v>
      </c>
      <c r="K16" s="64"/>
      <c r="L16" s="65"/>
      <c r="M16" s="89">
        <f t="shared" si="4"/>
        <v>99.395225464190986</v>
      </c>
      <c r="N16" s="83">
        <f t="shared" si="0"/>
        <v>100.88615384615385</v>
      </c>
      <c r="O16" s="2">
        <f t="shared" si="1"/>
        <v>4.5452371462734155E-2</v>
      </c>
      <c r="P16" s="73">
        <f t="shared" si="12"/>
        <v>273.57750000000095</v>
      </c>
      <c r="Q16" s="72">
        <f t="shared" si="13"/>
        <v>0</v>
      </c>
      <c r="R16" s="84">
        <f t="shared" si="5"/>
        <v>562.08000000000175</v>
      </c>
      <c r="S16" s="85">
        <f t="shared" si="7"/>
        <v>38034.080000000002</v>
      </c>
      <c r="T16" s="25">
        <f t="shared" si="2"/>
        <v>-1311.5199999999968</v>
      </c>
      <c r="U16" s="9">
        <v>800000</v>
      </c>
      <c r="X16" s="1"/>
      <c r="Y16" s="30"/>
      <c r="Z16" s="33"/>
      <c r="AB16" s="35"/>
      <c r="AC16" s="33"/>
    </row>
    <row r="17" spans="1:29" x14ac:dyDescent="0.2">
      <c r="A17" s="5">
        <v>16</v>
      </c>
      <c r="B17" s="86">
        <f t="shared" si="3"/>
        <v>96.25</v>
      </c>
      <c r="C17" s="3">
        <v>5.0000000000000001E-4</v>
      </c>
      <c r="D17" s="90">
        <v>-3.7499999999999999E-2</v>
      </c>
      <c r="E17" s="88">
        <f t="shared" si="6"/>
        <v>15</v>
      </c>
      <c r="F17" s="84">
        <f t="shared" si="8"/>
        <v>1461</v>
      </c>
      <c r="G17" s="88">
        <f t="shared" si="10"/>
        <v>392</v>
      </c>
      <c r="H17" s="84">
        <f t="shared" si="9"/>
        <v>38933</v>
      </c>
      <c r="I17" s="68">
        <f t="shared" si="11"/>
        <v>97.693749999999994</v>
      </c>
      <c r="J17" s="69">
        <f t="shared" si="14"/>
        <v>196</v>
      </c>
      <c r="K17" s="64"/>
      <c r="L17" s="65"/>
      <c r="M17" s="89">
        <f t="shared" si="4"/>
        <v>99.318877551020407</v>
      </c>
      <c r="N17" s="83">
        <f t="shared" si="0"/>
        <v>100.80866071428571</v>
      </c>
      <c r="O17" s="2">
        <f t="shared" si="1"/>
        <v>4.7362708719851508E-2</v>
      </c>
      <c r="P17" s="73">
        <f t="shared" si="12"/>
        <v>282.97499999999889</v>
      </c>
      <c r="Q17" s="72">
        <f t="shared" si="13"/>
        <v>0</v>
      </c>
      <c r="R17" s="84">
        <f t="shared" si="5"/>
        <v>583.99500000000262</v>
      </c>
      <c r="S17" s="85">
        <f t="shared" si="7"/>
        <v>39516.995000000003</v>
      </c>
      <c r="T17" s="25">
        <f t="shared" si="2"/>
        <v>-1459.9875000000029</v>
      </c>
      <c r="U17" s="9">
        <v>850000</v>
      </c>
      <c r="X17" s="1"/>
      <c r="Y17" s="30"/>
      <c r="Z17" s="33"/>
      <c r="AB17" s="35"/>
      <c r="AC17" s="33"/>
    </row>
    <row r="18" spans="1:29" ht="14.45" customHeight="1" x14ac:dyDescent="0.2">
      <c r="A18" s="5">
        <v>17</v>
      </c>
      <c r="B18" s="86">
        <f t="shared" si="3"/>
        <v>96</v>
      </c>
      <c r="C18" s="3">
        <v>5.0000000000000001E-4</v>
      </c>
      <c r="D18" s="90">
        <v>-0.04</v>
      </c>
      <c r="E18" s="88">
        <f t="shared" si="6"/>
        <v>16</v>
      </c>
      <c r="F18" s="84">
        <f t="shared" si="8"/>
        <v>1493</v>
      </c>
      <c r="G18" s="88">
        <f t="shared" si="10"/>
        <v>408</v>
      </c>
      <c r="H18" s="84">
        <f t="shared" si="9"/>
        <v>40426</v>
      </c>
      <c r="I18" s="68">
        <f t="shared" si="11"/>
        <v>97.44</v>
      </c>
      <c r="J18" s="69">
        <f t="shared" si="14"/>
        <v>204</v>
      </c>
      <c r="K18" s="64"/>
      <c r="L18" s="65"/>
      <c r="M18" s="89">
        <f t="shared" si="4"/>
        <v>99.083333333333329</v>
      </c>
      <c r="N18" s="83">
        <f t="shared" si="0"/>
        <v>100.56958333333333</v>
      </c>
      <c r="O18" s="2">
        <f t="shared" si="1"/>
        <v>4.7599826388888822E-2</v>
      </c>
      <c r="P18" s="73">
        <f t="shared" si="12"/>
        <v>293.75999999999954</v>
      </c>
      <c r="Q18" s="72">
        <f t="shared" si="13"/>
        <v>0</v>
      </c>
      <c r="R18" s="84">
        <f t="shared" si="5"/>
        <v>606.38999999999942</v>
      </c>
      <c r="S18" s="85">
        <f t="shared" si="7"/>
        <v>41032.39</v>
      </c>
      <c r="T18" s="25">
        <f t="shared" si="2"/>
        <v>-1617.0400000000009</v>
      </c>
      <c r="U18" s="9">
        <v>900000</v>
      </c>
      <c r="X18" s="1"/>
      <c r="Y18" s="30"/>
      <c r="Z18" s="33"/>
      <c r="AB18" s="35"/>
      <c r="AC18" s="33"/>
    </row>
    <row r="19" spans="1:29" ht="14.45" customHeight="1" x14ac:dyDescent="0.2">
      <c r="A19" s="5">
        <v>18</v>
      </c>
      <c r="B19" s="86">
        <f t="shared" si="3"/>
        <v>95.75</v>
      </c>
      <c r="C19" s="3">
        <v>5.0000000000000001E-4</v>
      </c>
      <c r="D19" s="90">
        <v>-4.2500000000000003E-2</v>
      </c>
      <c r="E19" s="88">
        <f t="shared" si="6"/>
        <v>16</v>
      </c>
      <c r="F19" s="84">
        <f t="shared" si="8"/>
        <v>1526</v>
      </c>
      <c r="G19" s="88">
        <f t="shared" si="10"/>
        <v>424</v>
      </c>
      <c r="H19" s="84">
        <f t="shared" si="9"/>
        <v>41952</v>
      </c>
      <c r="I19" s="68">
        <f t="shared" si="11"/>
        <v>97.186250000000001</v>
      </c>
      <c r="J19" s="69">
        <f t="shared" si="14"/>
        <v>212</v>
      </c>
      <c r="K19" s="64"/>
      <c r="L19" s="65"/>
      <c r="M19" s="89">
        <f t="shared" si="4"/>
        <v>98.943396226415089</v>
      </c>
      <c r="N19" s="83">
        <f t="shared" si="0"/>
        <v>100.42754716981132</v>
      </c>
      <c r="O19" s="2">
        <f t="shared" si="1"/>
        <v>4.885166756983101E-2</v>
      </c>
      <c r="P19" s="73">
        <f t="shared" si="12"/>
        <v>304.48500000000024</v>
      </c>
      <c r="Q19" s="72">
        <f t="shared" si="13"/>
        <v>0</v>
      </c>
      <c r="R19" s="84">
        <f t="shared" si="5"/>
        <v>629.27999999999884</v>
      </c>
      <c r="S19" s="85">
        <f t="shared" si="7"/>
        <v>42581.279999999999</v>
      </c>
      <c r="T19" s="25">
        <f t="shared" si="2"/>
        <v>-1782.9599999999991</v>
      </c>
      <c r="U19" s="9">
        <v>950000</v>
      </c>
      <c r="X19" s="1"/>
      <c r="Y19" s="30"/>
      <c r="Z19" s="33"/>
      <c r="AB19" s="35"/>
      <c r="AC19" s="33"/>
    </row>
    <row r="20" spans="1:29" ht="14.45" customHeight="1" x14ac:dyDescent="0.2">
      <c r="A20" s="5">
        <v>19</v>
      </c>
      <c r="B20" s="86">
        <f t="shared" si="3"/>
        <v>95.5</v>
      </c>
      <c r="C20" s="3">
        <v>5.0000000000000001E-4</v>
      </c>
      <c r="D20" s="90">
        <v>-4.4999999999999998E-2</v>
      </c>
      <c r="E20" s="88">
        <f t="shared" si="6"/>
        <v>16</v>
      </c>
      <c r="F20" s="84">
        <f t="shared" si="8"/>
        <v>1560</v>
      </c>
      <c r="G20" s="88">
        <f t="shared" si="10"/>
        <v>440</v>
      </c>
      <c r="H20" s="84">
        <f t="shared" si="9"/>
        <v>43512</v>
      </c>
      <c r="I20" s="68">
        <f t="shared" si="11"/>
        <v>96.932500000000005</v>
      </c>
      <c r="J20" s="69">
        <f t="shared" si="14"/>
        <v>220</v>
      </c>
      <c r="K20" s="64"/>
      <c r="L20" s="65"/>
      <c r="M20" s="89">
        <f t="shared" si="4"/>
        <v>98.890909090909091</v>
      </c>
      <c r="N20" s="83">
        <f t="shared" si="0"/>
        <v>100.37427272727273</v>
      </c>
      <c r="O20" s="2">
        <f t="shared" si="1"/>
        <v>5.103950499762016E-2</v>
      </c>
      <c r="P20" s="73">
        <f t="shared" si="12"/>
        <v>315.150000000001</v>
      </c>
      <c r="Q20" s="72">
        <f t="shared" si="13"/>
        <v>0</v>
      </c>
      <c r="R20" s="84">
        <f t="shared" si="5"/>
        <v>652.68000000000029</v>
      </c>
      <c r="S20" s="85">
        <f t="shared" si="7"/>
        <v>44164.68</v>
      </c>
      <c r="T20" s="25">
        <f t="shared" si="2"/>
        <v>-1958.0400000000009</v>
      </c>
      <c r="U20" s="9">
        <v>1000000</v>
      </c>
      <c r="X20" s="1"/>
      <c r="Y20" s="30"/>
      <c r="Z20" s="33"/>
      <c r="AB20" s="35"/>
      <c r="AC20" s="33"/>
    </row>
    <row r="21" spans="1:29" ht="14.45" customHeight="1" thickBot="1" x14ac:dyDescent="0.25">
      <c r="A21" s="5">
        <v>20</v>
      </c>
      <c r="B21" s="86">
        <f t="shared" si="3"/>
        <v>95.25</v>
      </c>
      <c r="C21" s="3">
        <v>5.0000000000000001E-4</v>
      </c>
      <c r="D21" s="90">
        <v>-4.7500000000000001E-2</v>
      </c>
      <c r="E21" s="88">
        <f t="shared" si="6"/>
        <v>17</v>
      </c>
      <c r="F21" s="84">
        <f t="shared" si="8"/>
        <v>1594</v>
      </c>
      <c r="G21" s="88">
        <f t="shared" si="10"/>
        <v>457</v>
      </c>
      <c r="H21" s="84">
        <f t="shared" si="9"/>
        <v>45106</v>
      </c>
      <c r="I21" s="68">
        <f t="shared" si="11"/>
        <v>96.678749999999994</v>
      </c>
      <c r="J21" s="69">
        <f t="shared" si="14"/>
        <v>229</v>
      </c>
      <c r="K21" s="64"/>
      <c r="L21" s="65"/>
      <c r="M21" s="89">
        <f t="shared" si="4"/>
        <v>98.700218818380748</v>
      </c>
      <c r="N21" s="83">
        <f t="shared" si="0"/>
        <v>100.18072210065645</v>
      </c>
      <c r="O21" s="2">
        <f t="shared" si="1"/>
        <v>5.1766111292981136E-2</v>
      </c>
      <c r="P21" s="73">
        <f t="shared" si="12"/>
        <v>327.18374999999855</v>
      </c>
      <c r="Q21" s="72">
        <f t="shared" si="13"/>
        <v>0</v>
      </c>
      <c r="R21" s="84">
        <f t="shared" si="5"/>
        <v>676.58999999999651</v>
      </c>
      <c r="S21" s="85">
        <f t="shared" si="7"/>
        <v>45782.59</v>
      </c>
      <c r="T21" s="25">
        <f t="shared" si="2"/>
        <v>-2142.5350000000035</v>
      </c>
      <c r="U21" s="1"/>
      <c r="X21" s="1"/>
      <c r="Y21" s="30"/>
      <c r="Z21" s="33"/>
      <c r="AB21" s="35"/>
      <c r="AC21" s="33"/>
    </row>
    <row r="22" spans="1:29" ht="14.45" customHeight="1" thickTop="1" thickBot="1" x14ac:dyDescent="0.25">
      <c r="A22" s="6">
        <v>21</v>
      </c>
      <c r="B22" s="86">
        <f t="shared" si="3"/>
        <v>95</v>
      </c>
      <c r="C22" s="3">
        <v>5.0000000000000001E-4</v>
      </c>
      <c r="D22" s="87">
        <v>-0.05</v>
      </c>
      <c r="E22" s="88">
        <f t="shared" si="6"/>
        <v>17</v>
      </c>
      <c r="F22" s="84">
        <f t="shared" si="8"/>
        <v>1629</v>
      </c>
      <c r="G22" s="88">
        <f t="shared" si="10"/>
        <v>474</v>
      </c>
      <c r="H22" s="84">
        <f>H21+F22</f>
        <v>46735</v>
      </c>
      <c r="I22" s="68">
        <f t="shared" si="11"/>
        <v>96.424999999999997</v>
      </c>
      <c r="J22" s="69">
        <f t="shared" si="14"/>
        <v>237</v>
      </c>
      <c r="K22" s="76" t="s">
        <v>21</v>
      </c>
      <c r="L22" s="77" t="s">
        <v>25</v>
      </c>
      <c r="M22" s="89">
        <f t="shared" si="4"/>
        <v>98.597046413502113</v>
      </c>
      <c r="N22" s="83">
        <f t="shared" si="0"/>
        <v>100.07600210970465</v>
      </c>
      <c r="O22" s="4">
        <f t="shared" si="1"/>
        <v>5.3431601154785749E-2</v>
      </c>
      <c r="P22" s="73">
        <f t="shared" si="12"/>
        <v>337.72499999999934</v>
      </c>
      <c r="Q22" s="77" t="s">
        <v>28</v>
      </c>
      <c r="R22" s="84">
        <f t="shared" si="5"/>
        <v>701.02500000000146</v>
      </c>
      <c r="S22" s="85">
        <f t="shared" si="7"/>
        <v>47436.025000000001</v>
      </c>
      <c r="T22" s="25">
        <f t="shared" si="2"/>
        <v>-2336.75</v>
      </c>
      <c r="U22" s="1" t="s">
        <v>5</v>
      </c>
      <c r="X22" s="1"/>
      <c r="Y22" s="30"/>
      <c r="Z22" s="33"/>
      <c r="AB22" s="35"/>
      <c r="AC22" s="33"/>
    </row>
    <row r="23" spans="1:29" ht="15" customHeight="1" thickTop="1" x14ac:dyDescent="0.2">
      <c r="A23" s="5">
        <v>22</v>
      </c>
      <c r="B23" s="91">
        <f t="shared" si="3"/>
        <v>94.5</v>
      </c>
      <c r="C23" s="3">
        <v>1E-3</v>
      </c>
      <c r="D23" s="92">
        <v>-5.5E-2</v>
      </c>
      <c r="E23" s="88">
        <f t="shared" si="6"/>
        <v>18</v>
      </c>
      <c r="F23" s="84">
        <f t="shared" si="8"/>
        <v>1665</v>
      </c>
      <c r="G23" s="88">
        <f t="shared" si="10"/>
        <v>492</v>
      </c>
      <c r="H23" s="84">
        <f t="shared" si="9"/>
        <v>48400</v>
      </c>
      <c r="I23" s="68">
        <f t="shared" si="11"/>
        <v>95.917500000000004</v>
      </c>
      <c r="J23" s="69">
        <f t="shared" si="14"/>
        <v>246</v>
      </c>
      <c r="K23" s="64">
        <f t="shared" ref="K11:K74" si="15">AVERAGE(I23,N23)</f>
        <v>97.883546747967472</v>
      </c>
      <c r="L23" s="65">
        <f t="shared" ref="L11:L74" si="16">ROUND(J23/2, 0)</f>
        <v>123</v>
      </c>
      <c r="M23" s="89">
        <f t="shared" si="4"/>
        <v>98.373983739837399</v>
      </c>
      <c r="N23" s="83">
        <f t="shared" si="0"/>
        <v>99.849593495934954</v>
      </c>
      <c r="O23" s="2">
        <f t="shared" si="1"/>
        <v>5.6609454983438667E-2</v>
      </c>
      <c r="P23" s="73">
        <f t="shared" si="12"/>
        <v>348.70500000000095</v>
      </c>
      <c r="Q23" s="72">
        <f>(K23-I23)*L23</f>
        <v>241.82374999999854</v>
      </c>
      <c r="R23" s="84">
        <f t="shared" si="5"/>
        <v>726</v>
      </c>
      <c r="S23" s="85">
        <f t="shared" si="7"/>
        <v>49126</v>
      </c>
      <c r="T23" s="25">
        <f t="shared" si="2"/>
        <v>-2662</v>
      </c>
      <c r="U23" s="1" t="s">
        <v>8</v>
      </c>
      <c r="X23" s="1"/>
      <c r="Y23" s="30"/>
      <c r="Z23" s="33"/>
      <c r="AB23" s="35"/>
      <c r="AC23" s="33"/>
    </row>
    <row r="24" spans="1:29" x14ac:dyDescent="0.2">
      <c r="A24" s="5">
        <v>23</v>
      </c>
      <c r="B24" s="86">
        <f t="shared" si="3"/>
        <v>94</v>
      </c>
      <c r="C24" s="3">
        <v>1E-3</v>
      </c>
      <c r="D24" s="90">
        <v>-0.06</v>
      </c>
      <c r="E24" s="88">
        <f t="shared" si="6"/>
        <v>18</v>
      </c>
      <c r="F24" s="84">
        <f t="shared" si="8"/>
        <v>1702</v>
      </c>
      <c r="G24" s="88">
        <f t="shared" si="10"/>
        <v>510</v>
      </c>
      <c r="H24" s="84">
        <f t="shared" si="9"/>
        <v>50102</v>
      </c>
      <c r="I24" s="68">
        <f t="shared" si="11"/>
        <v>95.41</v>
      </c>
      <c r="J24" s="69">
        <f t="shared" si="14"/>
        <v>255</v>
      </c>
      <c r="K24" s="64">
        <f t="shared" si="15"/>
        <v>97.561401960784309</v>
      </c>
      <c r="L24" s="65">
        <f t="shared" si="16"/>
        <v>128</v>
      </c>
      <c r="M24" s="89">
        <f t="shared" si="4"/>
        <v>98.239215686274505</v>
      </c>
      <c r="N24" s="83">
        <f t="shared" si="0"/>
        <v>99.712803921568621</v>
      </c>
      <c r="O24" s="2">
        <f t="shared" si="1"/>
        <v>6.0774509803921503E-2</v>
      </c>
      <c r="P24" s="73">
        <f t="shared" si="12"/>
        <v>359.54999999999916</v>
      </c>
      <c r="Q24" s="72">
        <f t="shared" ref="Q24:Q82" si="17">(K24-I24)*L24</f>
        <v>275.37945098039199</v>
      </c>
      <c r="R24" s="84">
        <f t="shared" si="5"/>
        <v>751.52999999999884</v>
      </c>
      <c r="S24" s="85">
        <f t="shared" si="7"/>
        <v>50853.53</v>
      </c>
      <c r="T24" s="25">
        <f t="shared" si="2"/>
        <v>-3006.1200000000026</v>
      </c>
      <c r="U24" s="1"/>
      <c r="X24" s="1"/>
      <c r="Y24" s="30"/>
      <c r="Z24" s="33"/>
      <c r="AB24" s="35"/>
      <c r="AC24" s="33"/>
    </row>
    <row r="25" spans="1:29" x14ac:dyDescent="0.2">
      <c r="A25" s="5">
        <v>24</v>
      </c>
      <c r="B25" s="86">
        <f t="shared" si="3"/>
        <v>93.5</v>
      </c>
      <c r="C25" s="3">
        <v>1E-3</v>
      </c>
      <c r="D25" s="92">
        <v>-6.5000000000000002E-2</v>
      </c>
      <c r="E25" s="88">
        <f t="shared" si="6"/>
        <v>19</v>
      </c>
      <c r="F25" s="84">
        <f t="shared" si="8"/>
        <v>1739</v>
      </c>
      <c r="G25" s="88">
        <f t="shared" si="10"/>
        <v>529</v>
      </c>
      <c r="H25" s="84">
        <f t="shared" si="9"/>
        <v>51841</v>
      </c>
      <c r="I25" s="68">
        <f t="shared" si="11"/>
        <v>94.902500000000003</v>
      </c>
      <c r="J25" s="69">
        <f t="shared" si="14"/>
        <v>265</v>
      </c>
      <c r="K25" s="64">
        <f t="shared" si="15"/>
        <v>97.185290642722123</v>
      </c>
      <c r="L25" s="65">
        <f t="shared" si="16"/>
        <v>133</v>
      </c>
      <c r="M25" s="89">
        <f t="shared" si="4"/>
        <v>97.998109640831757</v>
      </c>
      <c r="N25" s="83">
        <f t="shared" si="0"/>
        <v>99.468081285444228</v>
      </c>
      <c r="O25" s="2">
        <f t="shared" si="1"/>
        <v>6.3829746368387466E-2</v>
      </c>
      <c r="P25" s="73">
        <f t="shared" si="12"/>
        <v>371.66250000000093</v>
      </c>
      <c r="Q25" s="72">
        <f t="shared" si="17"/>
        <v>303.61115548204191</v>
      </c>
      <c r="R25" s="84">
        <f t="shared" si="5"/>
        <v>777.61499999999796</v>
      </c>
      <c r="S25" s="85">
        <f t="shared" si="7"/>
        <v>52618.614999999998</v>
      </c>
      <c r="T25" s="25">
        <f t="shared" si="2"/>
        <v>-3369.6650000000009</v>
      </c>
      <c r="U25" s="1" t="s">
        <v>7</v>
      </c>
      <c r="X25" s="1"/>
      <c r="Y25" s="30"/>
      <c r="Z25" s="33"/>
      <c r="AC25" s="33"/>
    </row>
    <row r="26" spans="1:29" x14ac:dyDescent="0.2">
      <c r="A26" s="5">
        <v>25</v>
      </c>
      <c r="B26" s="86">
        <f t="shared" si="3"/>
        <v>93</v>
      </c>
      <c r="C26" s="3">
        <v>1E-3</v>
      </c>
      <c r="D26" s="90">
        <v>-7.0000000000000007E-2</v>
      </c>
      <c r="E26" s="88">
        <f t="shared" si="6"/>
        <v>19</v>
      </c>
      <c r="F26" s="84">
        <f t="shared" si="8"/>
        <v>1777</v>
      </c>
      <c r="G26" s="88">
        <f t="shared" si="10"/>
        <v>548</v>
      </c>
      <c r="H26" s="84">
        <f t="shared" si="9"/>
        <v>53618</v>
      </c>
      <c r="I26" s="68">
        <f t="shared" si="11"/>
        <v>94.394999999999996</v>
      </c>
      <c r="J26" s="69">
        <f t="shared" si="14"/>
        <v>274</v>
      </c>
      <c r="K26" s="64">
        <f t="shared" si="15"/>
        <v>96.852855839416065</v>
      </c>
      <c r="L26" s="65">
        <f t="shared" si="16"/>
        <v>137</v>
      </c>
      <c r="M26" s="89">
        <f t="shared" si="4"/>
        <v>97.84306569343066</v>
      </c>
      <c r="N26" s="83">
        <f t="shared" si="0"/>
        <v>99.310711678832121</v>
      </c>
      <c r="O26" s="2">
        <f t="shared" si="1"/>
        <v>6.7857114826151838E-2</v>
      </c>
      <c r="P26" s="73">
        <f t="shared" si="12"/>
        <v>382.22999999999888</v>
      </c>
      <c r="Q26" s="72">
        <f t="shared" si="17"/>
        <v>336.72625000000153</v>
      </c>
      <c r="R26" s="84">
        <f t="shared" si="5"/>
        <v>804.2699999999968</v>
      </c>
      <c r="S26" s="85">
        <f t="shared" si="7"/>
        <v>54422.27</v>
      </c>
      <c r="T26" s="25">
        <f t="shared" si="2"/>
        <v>-3753.260000000002</v>
      </c>
      <c r="U26" s="1" t="s">
        <v>6</v>
      </c>
      <c r="X26" s="1"/>
      <c r="Y26" s="30"/>
      <c r="Z26" s="33"/>
      <c r="AC26" s="33"/>
    </row>
    <row r="27" spans="1:29" x14ac:dyDescent="0.2">
      <c r="A27" s="5">
        <v>26</v>
      </c>
      <c r="B27" s="86">
        <f t="shared" si="3"/>
        <v>92.5</v>
      </c>
      <c r="C27" s="3">
        <v>1E-3</v>
      </c>
      <c r="D27" s="92">
        <v>-7.4999999999999997E-2</v>
      </c>
      <c r="E27" s="88">
        <f t="shared" si="6"/>
        <v>20</v>
      </c>
      <c r="F27" s="84">
        <f t="shared" si="8"/>
        <v>1816</v>
      </c>
      <c r="G27" s="88">
        <f t="shared" si="10"/>
        <v>568</v>
      </c>
      <c r="H27" s="84">
        <f t="shared" si="9"/>
        <v>55434</v>
      </c>
      <c r="I27" s="68">
        <f t="shared" si="11"/>
        <v>93.887500000000003</v>
      </c>
      <c r="J27" s="69">
        <f t="shared" si="14"/>
        <v>284</v>
      </c>
      <c r="K27" s="64">
        <f t="shared" si="15"/>
        <v>96.473248239436629</v>
      </c>
      <c r="L27" s="65">
        <f t="shared" si="16"/>
        <v>142</v>
      </c>
      <c r="M27" s="89">
        <f t="shared" si="4"/>
        <v>97.595070422535215</v>
      </c>
      <c r="N27" s="83">
        <f t="shared" si="0"/>
        <v>99.05899647887324</v>
      </c>
      <c r="O27" s="2">
        <f t="shared" si="1"/>
        <v>7.090807004187287E-2</v>
      </c>
      <c r="P27" s="73">
        <f t="shared" si="12"/>
        <v>394.05000000000081</v>
      </c>
      <c r="Q27" s="72">
        <f t="shared" si="17"/>
        <v>367.17625000000089</v>
      </c>
      <c r="R27" s="84">
        <f t="shared" si="5"/>
        <v>831.51000000000204</v>
      </c>
      <c r="S27" s="85">
        <f t="shared" si="7"/>
        <v>56265.51</v>
      </c>
      <c r="T27" s="25">
        <f t="shared" si="2"/>
        <v>-4157.5500000000029</v>
      </c>
      <c r="U27" s="1"/>
      <c r="X27" s="1"/>
      <c r="Y27" s="30"/>
      <c r="Z27" s="33"/>
      <c r="AC27" s="33"/>
    </row>
    <row r="28" spans="1:29" x14ac:dyDescent="0.2">
      <c r="A28" s="5">
        <v>27</v>
      </c>
      <c r="B28" s="86">
        <f t="shared" si="3"/>
        <v>92</v>
      </c>
      <c r="C28" s="3">
        <v>1E-3</v>
      </c>
      <c r="D28" s="90">
        <v>-0.08</v>
      </c>
      <c r="E28" s="88">
        <f t="shared" si="6"/>
        <v>20</v>
      </c>
      <c r="F28" s="84">
        <f t="shared" si="8"/>
        <v>1856</v>
      </c>
      <c r="G28" s="88">
        <f t="shared" si="10"/>
        <v>588</v>
      </c>
      <c r="H28" s="84">
        <f t="shared" si="9"/>
        <v>57290</v>
      </c>
      <c r="I28" s="68">
        <f t="shared" si="11"/>
        <v>93.38</v>
      </c>
      <c r="J28" s="69">
        <f t="shared" si="14"/>
        <v>294</v>
      </c>
      <c r="K28" s="64">
        <f t="shared" si="15"/>
        <v>96.136726190476196</v>
      </c>
      <c r="L28" s="65">
        <f t="shared" si="16"/>
        <v>147</v>
      </c>
      <c r="M28" s="89">
        <f>H28/G28</f>
        <v>97.431972789115648</v>
      </c>
      <c r="N28" s="83">
        <f>(M28*1.5%+M28)</f>
        <v>98.893452380952382</v>
      </c>
      <c r="O28" s="2">
        <f t="shared" si="1"/>
        <v>7.4928830227743284E-2</v>
      </c>
      <c r="P28" s="73">
        <f t="shared" si="12"/>
        <v>405.71999999999866</v>
      </c>
      <c r="Q28" s="72">
        <f t="shared" si="17"/>
        <v>405.23875000000146</v>
      </c>
      <c r="R28" s="84">
        <f t="shared" si="5"/>
        <v>859.34999999999854</v>
      </c>
      <c r="S28" s="85">
        <f t="shared" si="7"/>
        <v>58149.35</v>
      </c>
      <c r="T28" s="25">
        <f t="shared" si="2"/>
        <v>-4583.1999999999971</v>
      </c>
      <c r="U28" s="1"/>
      <c r="X28" s="1"/>
      <c r="Y28" s="30"/>
      <c r="Z28" s="33"/>
      <c r="AC28" s="33"/>
    </row>
    <row r="29" spans="1:29" x14ac:dyDescent="0.2">
      <c r="A29" s="5">
        <v>28</v>
      </c>
      <c r="B29" s="86">
        <f t="shared" si="3"/>
        <v>91.5</v>
      </c>
      <c r="C29" s="3">
        <v>1E-3</v>
      </c>
      <c r="D29" s="92">
        <v>-8.5000000000000006E-2</v>
      </c>
      <c r="E29" s="88">
        <f t="shared" si="6"/>
        <v>21</v>
      </c>
      <c r="F29" s="84">
        <f t="shared" si="8"/>
        <v>1897</v>
      </c>
      <c r="G29" s="88">
        <f>G28+E29</f>
        <v>609</v>
      </c>
      <c r="H29" s="84">
        <f t="shared" si="9"/>
        <v>59187</v>
      </c>
      <c r="I29" s="68">
        <f t="shared" si="11"/>
        <v>92.872500000000002</v>
      </c>
      <c r="J29" s="69">
        <f t="shared" si="14"/>
        <v>305</v>
      </c>
      <c r="K29" s="64">
        <f t="shared" si="15"/>
        <v>95.758750000000006</v>
      </c>
      <c r="L29" s="65">
        <f t="shared" si="16"/>
        <v>153</v>
      </c>
      <c r="M29" s="89">
        <f t="shared" si="4"/>
        <v>97.187192118226605</v>
      </c>
      <c r="N29" s="83">
        <f t="shared" si="0"/>
        <v>98.64500000000001</v>
      </c>
      <c r="O29" s="2">
        <f t="shared" si="1"/>
        <v>7.8087431693989184E-2</v>
      </c>
      <c r="P29" s="73">
        <f t="shared" si="12"/>
        <v>418.61250000000069</v>
      </c>
      <c r="Q29" s="72">
        <f t="shared" si="17"/>
        <v>441.59625000000062</v>
      </c>
      <c r="R29" s="84">
        <f t="shared" si="5"/>
        <v>887.80500000000029</v>
      </c>
      <c r="S29" s="85">
        <f t="shared" si="7"/>
        <v>60074.805</v>
      </c>
      <c r="T29" s="25">
        <f t="shared" si="2"/>
        <v>-5030.8950000000041</v>
      </c>
      <c r="U29" s="1"/>
      <c r="X29" s="1"/>
      <c r="Y29" s="30"/>
      <c r="Z29" s="33"/>
      <c r="AC29" s="33"/>
    </row>
    <row r="30" spans="1:29" x14ac:dyDescent="0.2">
      <c r="A30" s="5">
        <v>29</v>
      </c>
      <c r="B30" s="86">
        <f t="shared" si="3"/>
        <v>91</v>
      </c>
      <c r="C30" s="3">
        <v>1E-3</v>
      </c>
      <c r="D30" s="90">
        <v>-0.09</v>
      </c>
      <c r="E30" s="88">
        <f t="shared" si="6"/>
        <v>21</v>
      </c>
      <c r="F30" s="84">
        <f t="shared" si="8"/>
        <v>1939</v>
      </c>
      <c r="G30" s="88">
        <f t="shared" si="10"/>
        <v>630</v>
      </c>
      <c r="H30" s="84">
        <f t="shared" si="9"/>
        <v>61126</v>
      </c>
      <c r="I30" s="68">
        <f t="shared" si="11"/>
        <v>92.364999999999995</v>
      </c>
      <c r="J30" s="69">
        <f t="shared" si="14"/>
        <v>315</v>
      </c>
      <c r="K30" s="64">
        <f t="shared" si="15"/>
        <v>95.422888888888878</v>
      </c>
      <c r="L30" s="65">
        <f t="shared" si="16"/>
        <v>158</v>
      </c>
      <c r="M30" s="89">
        <f t="shared" si="4"/>
        <v>97.025396825396825</v>
      </c>
      <c r="N30" s="83">
        <f t="shared" si="0"/>
        <v>98.480777777777774</v>
      </c>
      <c r="O30" s="2">
        <f t="shared" si="1"/>
        <v>8.2206349206349172E-2</v>
      </c>
      <c r="P30" s="73">
        <f t="shared" si="12"/>
        <v>429.97499999999837</v>
      </c>
      <c r="Q30" s="72">
        <f t="shared" si="17"/>
        <v>483.14644444444343</v>
      </c>
      <c r="R30" s="84">
        <f t="shared" si="5"/>
        <v>916.88999999999942</v>
      </c>
      <c r="S30" s="85">
        <f t="shared" si="7"/>
        <v>62042.89</v>
      </c>
      <c r="T30" s="25">
        <f t="shared" si="2"/>
        <v>-5501.3399999999965</v>
      </c>
      <c r="U30" s="1"/>
      <c r="X30" s="1"/>
      <c r="Y30" s="30"/>
      <c r="Z30" s="33"/>
      <c r="AC30" s="33"/>
    </row>
    <row r="31" spans="1:29" x14ac:dyDescent="0.2">
      <c r="A31" s="5">
        <v>30</v>
      </c>
      <c r="B31" s="86">
        <f t="shared" si="3"/>
        <v>90.5</v>
      </c>
      <c r="C31" s="3">
        <v>1E-3</v>
      </c>
      <c r="D31" s="92">
        <v>-9.5000000000000001E-2</v>
      </c>
      <c r="E31" s="88">
        <f t="shared" si="6"/>
        <v>22</v>
      </c>
      <c r="F31" s="84">
        <f t="shared" si="8"/>
        <v>1982</v>
      </c>
      <c r="G31" s="88">
        <f t="shared" si="10"/>
        <v>652</v>
      </c>
      <c r="H31" s="84">
        <f t="shared" si="9"/>
        <v>63108</v>
      </c>
      <c r="I31" s="68">
        <f t="shared" si="11"/>
        <v>91.857500000000002</v>
      </c>
      <c r="J31" s="69">
        <f t="shared" si="14"/>
        <v>326</v>
      </c>
      <c r="K31" s="64">
        <f t="shared" si="15"/>
        <v>95.050391104294476</v>
      </c>
      <c r="L31" s="65">
        <f t="shared" si="16"/>
        <v>163</v>
      </c>
      <c r="M31" s="89">
        <f t="shared" si="4"/>
        <v>96.791411042944787</v>
      </c>
      <c r="N31" s="83">
        <f t="shared" si="0"/>
        <v>98.243282208588965</v>
      </c>
      <c r="O31" s="2">
        <f t="shared" si="1"/>
        <v>8.556112937667365E-2</v>
      </c>
      <c r="P31" s="73">
        <f t="shared" si="12"/>
        <v>442.54500000000053</v>
      </c>
      <c r="Q31" s="72">
        <f t="shared" si="17"/>
        <v>520.4412499999994</v>
      </c>
      <c r="R31" s="84">
        <f t="shared" si="5"/>
        <v>946.62000000000262</v>
      </c>
      <c r="S31" s="85">
        <f t="shared" si="7"/>
        <v>64054.62</v>
      </c>
      <c r="T31" s="25">
        <f t="shared" si="2"/>
        <v>-5995.260000000002</v>
      </c>
      <c r="U31" s="1"/>
      <c r="X31" s="1"/>
      <c r="Y31" s="30"/>
      <c r="Z31" s="33"/>
      <c r="AC31" s="33"/>
    </row>
    <row r="32" spans="1:29" x14ac:dyDescent="0.2">
      <c r="A32" s="5">
        <v>31</v>
      </c>
      <c r="B32" s="86">
        <f t="shared" si="3"/>
        <v>90</v>
      </c>
      <c r="C32" s="3">
        <v>1E-3</v>
      </c>
      <c r="D32" s="90">
        <v>-0.1</v>
      </c>
      <c r="E32" s="88">
        <f t="shared" si="6"/>
        <v>23</v>
      </c>
      <c r="F32" s="84">
        <f t="shared" si="8"/>
        <v>2026</v>
      </c>
      <c r="G32" s="88">
        <f t="shared" si="10"/>
        <v>675</v>
      </c>
      <c r="H32" s="84">
        <f t="shared" si="9"/>
        <v>65134</v>
      </c>
      <c r="I32" s="68">
        <f t="shared" si="11"/>
        <v>91.35</v>
      </c>
      <c r="J32" s="69">
        <f t="shared" si="14"/>
        <v>338</v>
      </c>
      <c r="K32" s="64">
        <f t="shared" si="15"/>
        <v>94.646118518518506</v>
      </c>
      <c r="L32" s="65">
        <f t="shared" si="16"/>
        <v>169</v>
      </c>
      <c r="M32" s="89">
        <f t="shared" si="4"/>
        <v>96.494814814814816</v>
      </c>
      <c r="N32" s="83">
        <f t="shared" si="0"/>
        <v>97.942237037037032</v>
      </c>
      <c r="O32" s="2">
        <f t="shared" si="1"/>
        <v>8.8247078189300346E-2</v>
      </c>
      <c r="P32" s="73">
        <f t="shared" si="12"/>
        <v>456.29999999999808</v>
      </c>
      <c r="Q32" s="72">
        <f t="shared" si="17"/>
        <v>557.04402962962843</v>
      </c>
      <c r="R32" s="84">
        <f t="shared" si="5"/>
        <v>977.00999999999476</v>
      </c>
      <c r="S32" s="85">
        <f t="shared" si="7"/>
        <v>66111.009999999995</v>
      </c>
      <c r="T32" s="25">
        <f t="shared" si="2"/>
        <v>-6513.4000000000015</v>
      </c>
      <c r="U32" s="1"/>
      <c r="X32" s="1"/>
      <c r="Y32" s="30"/>
      <c r="Z32" s="33"/>
      <c r="AC32" s="33"/>
    </row>
    <row r="33" spans="1:29" x14ac:dyDescent="0.2">
      <c r="A33" s="5">
        <v>32</v>
      </c>
      <c r="B33" s="86">
        <f t="shared" si="3"/>
        <v>89.5</v>
      </c>
      <c r="C33" s="3">
        <v>1E-3</v>
      </c>
      <c r="D33" s="92">
        <v>-0.105</v>
      </c>
      <c r="E33" s="88">
        <f>ROUND(F33 / B33, 0)</f>
        <v>23</v>
      </c>
      <c r="F33" s="84">
        <f t="shared" si="8"/>
        <v>2071</v>
      </c>
      <c r="G33" s="88">
        <f t="shared" si="10"/>
        <v>698</v>
      </c>
      <c r="H33" s="84">
        <f t="shared" si="9"/>
        <v>67205</v>
      </c>
      <c r="I33" s="68">
        <f t="shared" si="11"/>
        <v>90.842500000000001</v>
      </c>
      <c r="J33" s="69">
        <f t="shared" si="14"/>
        <v>349</v>
      </c>
      <c r="K33" s="64">
        <f t="shared" si="15"/>
        <v>94.284484240687675</v>
      </c>
      <c r="L33" s="65">
        <f t="shared" si="16"/>
        <v>175</v>
      </c>
      <c r="M33" s="89">
        <f t="shared" si="4"/>
        <v>96.282234957020052</v>
      </c>
      <c r="N33" s="83">
        <f t="shared" si="0"/>
        <v>97.726468481375349</v>
      </c>
      <c r="O33" s="2">
        <f t="shared" si="1"/>
        <v>9.1915848953914511E-2</v>
      </c>
      <c r="P33" s="73">
        <f t="shared" si="12"/>
        <v>468.53250000000037</v>
      </c>
      <c r="Q33" s="72">
        <f t="shared" si="17"/>
        <v>602.34724212034291</v>
      </c>
      <c r="R33" s="84">
        <f t="shared" si="5"/>
        <v>1008.0749999999971</v>
      </c>
      <c r="S33" s="85">
        <f t="shared" si="7"/>
        <v>68213.074999999997</v>
      </c>
      <c r="T33" s="25">
        <f t="shared" si="2"/>
        <v>-7056.5250000000015</v>
      </c>
      <c r="U33" s="1"/>
      <c r="X33" s="1"/>
      <c r="Y33" s="30"/>
      <c r="Z33" s="33"/>
      <c r="AC33" s="33"/>
    </row>
    <row r="34" spans="1:29" x14ac:dyDescent="0.2">
      <c r="A34" s="5">
        <v>33</v>
      </c>
      <c r="B34" s="86">
        <f t="shared" si="3"/>
        <v>89</v>
      </c>
      <c r="C34" s="3">
        <v>1E-3</v>
      </c>
      <c r="D34" s="90">
        <v>-0.11</v>
      </c>
      <c r="E34" s="88">
        <f t="shared" si="6"/>
        <v>24</v>
      </c>
      <c r="F34" s="84">
        <f t="shared" si="8"/>
        <v>2117</v>
      </c>
      <c r="G34" s="88">
        <f t="shared" si="10"/>
        <v>722</v>
      </c>
      <c r="H34" s="84">
        <f>H33+F34</f>
        <v>69322</v>
      </c>
      <c r="I34" s="68">
        <f t="shared" si="11"/>
        <v>90.334999999999994</v>
      </c>
      <c r="J34" s="69">
        <f t="shared" si="14"/>
        <v>361</v>
      </c>
      <c r="K34" s="64">
        <f t="shared" si="15"/>
        <v>93.894529085872563</v>
      </c>
      <c r="L34" s="65">
        <f t="shared" si="16"/>
        <v>181</v>
      </c>
      <c r="M34" s="89">
        <f t="shared" si="4"/>
        <v>96.013850415512465</v>
      </c>
      <c r="N34" s="83">
        <f t="shared" ref="N34:N65" si="18">(M34*1.5%+M34)</f>
        <v>97.454058171745146</v>
      </c>
      <c r="O34" s="2">
        <f t="shared" ref="O34:O65" si="19">(N34-B34)/B34</f>
        <v>9.4989417660057821E-2</v>
      </c>
      <c r="P34" s="73">
        <f t="shared" si="12"/>
        <v>481.93499999999773</v>
      </c>
      <c r="Q34" s="72">
        <f t="shared" si="17"/>
        <v>644.27476454293503</v>
      </c>
      <c r="R34" s="84">
        <f t="shared" ref="R34:R65" si="20">S34-H34</f>
        <v>1039.8300000000017</v>
      </c>
      <c r="S34" s="85">
        <f t="shared" ref="S34:S65" si="21">(H34*1.5%+H34)</f>
        <v>70361.83</v>
      </c>
      <c r="T34" s="25">
        <f t="shared" ref="T34:T65" si="22">(H34*D34+H34)-H34</f>
        <v>-7625.4199999999983</v>
      </c>
      <c r="U34" s="1"/>
      <c r="X34" s="1"/>
      <c r="Y34" s="30"/>
      <c r="Z34" s="33"/>
      <c r="AC34" s="33"/>
    </row>
    <row r="35" spans="1:29" x14ac:dyDescent="0.2">
      <c r="A35" s="5">
        <v>34</v>
      </c>
      <c r="B35" s="86">
        <f t="shared" si="3"/>
        <v>88.5</v>
      </c>
      <c r="C35" s="3">
        <v>1E-3</v>
      </c>
      <c r="D35" s="92">
        <v>-0.115</v>
      </c>
      <c r="E35" s="88">
        <f t="shared" si="6"/>
        <v>24</v>
      </c>
      <c r="F35" s="84">
        <f t="shared" si="8"/>
        <v>2164</v>
      </c>
      <c r="G35" s="88">
        <f t="shared" ref="G35:G43" si="23">G34+E35</f>
        <v>746</v>
      </c>
      <c r="H35" s="84">
        <f>H34+F35</f>
        <v>71486</v>
      </c>
      <c r="I35" s="68">
        <f t="shared" si="11"/>
        <v>89.827500000000001</v>
      </c>
      <c r="J35" s="69">
        <f t="shared" si="14"/>
        <v>373</v>
      </c>
      <c r="K35" s="64">
        <f t="shared" si="15"/>
        <v>93.545311662198401</v>
      </c>
      <c r="L35" s="65">
        <f t="shared" si="16"/>
        <v>187</v>
      </c>
      <c r="M35" s="89">
        <f t="shared" ref="M35:M66" si="24">H35/G35</f>
        <v>95.825737265415555</v>
      </c>
      <c r="N35" s="83">
        <f t="shared" si="18"/>
        <v>97.263123324396787</v>
      </c>
      <c r="O35" s="2">
        <f t="shared" si="19"/>
        <v>9.9018342648551264E-2</v>
      </c>
      <c r="P35" s="73">
        <f t="shared" si="12"/>
        <v>495.1575000000002</v>
      </c>
      <c r="Q35" s="72">
        <f t="shared" si="17"/>
        <v>695.2307808311009</v>
      </c>
      <c r="R35" s="84">
        <f t="shared" si="20"/>
        <v>1072.2899999999936</v>
      </c>
      <c r="S35" s="85">
        <f t="shared" si="21"/>
        <v>72558.289999999994</v>
      </c>
      <c r="T35" s="25">
        <f t="shared" si="22"/>
        <v>-8220.89</v>
      </c>
      <c r="U35" s="1"/>
      <c r="X35" s="1"/>
      <c r="Y35" s="30"/>
      <c r="Z35" s="33"/>
      <c r="AC35" s="33"/>
    </row>
    <row r="36" spans="1:29" x14ac:dyDescent="0.2">
      <c r="A36" s="5">
        <v>35</v>
      </c>
      <c r="B36" s="86">
        <f t="shared" si="3"/>
        <v>88</v>
      </c>
      <c r="C36" s="3">
        <v>1E-3</v>
      </c>
      <c r="D36" s="90">
        <v>-0.12</v>
      </c>
      <c r="E36" s="88">
        <f t="shared" si="6"/>
        <v>25</v>
      </c>
      <c r="F36" s="84">
        <f t="shared" si="8"/>
        <v>2212</v>
      </c>
      <c r="G36" s="88">
        <f t="shared" si="23"/>
        <v>771</v>
      </c>
      <c r="H36" s="84">
        <f t="shared" ref="H36:H43" si="25">H35+F36</f>
        <v>73698</v>
      </c>
      <c r="I36" s="68">
        <f t="shared" si="11"/>
        <v>89.32</v>
      </c>
      <c r="J36" s="69">
        <f t="shared" si="14"/>
        <v>386</v>
      </c>
      <c r="K36" s="64">
        <f>AVERAGE(I36,N36)</f>
        <v>93.17068093385214</v>
      </c>
      <c r="L36" s="65">
        <f t="shared" si="16"/>
        <v>193</v>
      </c>
      <c r="M36" s="89">
        <f t="shared" si="24"/>
        <v>95.58754863813229</v>
      </c>
      <c r="N36" s="83">
        <f t="shared" si="18"/>
        <v>97.021361867704272</v>
      </c>
      <c r="O36" s="2">
        <f t="shared" si="19"/>
        <v>0.10251547576936672</v>
      </c>
      <c r="P36" s="73">
        <f t="shared" si="12"/>
        <v>509.51999999999737</v>
      </c>
      <c r="Q36" s="72">
        <f t="shared" si="17"/>
        <v>743.18142023346422</v>
      </c>
      <c r="R36" s="84">
        <f t="shared" si="20"/>
        <v>1105.4700000000012</v>
      </c>
      <c r="S36" s="85">
        <f t="shared" si="21"/>
        <v>74803.47</v>
      </c>
      <c r="T36" s="25">
        <f t="shared" si="22"/>
        <v>-8843.760000000002</v>
      </c>
      <c r="U36" s="1"/>
      <c r="V36" s="35"/>
      <c r="X36" s="1"/>
      <c r="Y36" s="30"/>
      <c r="Z36" s="33"/>
      <c r="AC36" s="33"/>
    </row>
    <row r="37" spans="1:29" x14ac:dyDescent="0.2">
      <c r="A37" s="5">
        <v>36</v>
      </c>
      <c r="B37" s="86">
        <f t="shared" si="3"/>
        <v>87.5</v>
      </c>
      <c r="C37" s="3">
        <v>1E-3</v>
      </c>
      <c r="D37" s="92">
        <v>-0.125</v>
      </c>
      <c r="E37" s="88">
        <f t="shared" si="6"/>
        <v>26</v>
      </c>
      <c r="F37" s="84">
        <f t="shared" si="8"/>
        <v>2261</v>
      </c>
      <c r="G37" s="88">
        <f t="shared" si="23"/>
        <v>797</v>
      </c>
      <c r="H37" s="84">
        <f t="shared" si="25"/>
        <v>75959</v>
      </c>
      <c r="I37" s="68">
        <f t="shared" si="11"/>
        <v>88.8125</v>
      </c>
      <c r="J37" s="69">
        <f t="shared" si="14"/>
        <v>399</v>
      </c>
      <c r="K37" s="64">
        <f t="shared" si="15"/>
        <v>92.774120138017565</v>
      </c>
      <c r="L37" s="65">
        <f t="shared" si="16"/>
        <v>200</v>
      </c>
      <c r="M37" s="89">
        <f t="shared" si="24"/>
        <v>95.306148055207032</v>
      </c>
      <c r="N37" s="83">
        <f t="shared" si="18"/>
        <v>96.735740276035131</v>
      </c>
      <c r="O37" s="2">
        <f t="shared" si="19"/>
        <v>0.1055513174404015</v>
      </c>
      <c r="P37" s="73">
        <f t="shared" si="12"/>
        <v>523.6875</v>
      </c>
      <c r="Q37" s="72">
        <f t="shared" si="17"/>
        <v>792.32402760351306</v>
      </c>
      <c r="R37" s="84">
        <f t="shared" si="20"/>
        <v>1139.3849999999948</v>
      </c>
      <c r="S37" s="85">
        <f t="shared" si="21"/>
        <v>77098.384999999995</v>
      </c>
      <c r="T37" s="25">
        <f t="shared" si="22"/>
        <v>-9494.875</v>
      </c>
      <c r="U37" s="1"/>
      <c r="X37" s="1"/>
      <c r="Y37" s="30"/>
      <c r="Z37" s="33"/>
      <c r="AC37" s="33"/>
    </row>
    <row r="38" spans="1:29" x14ac:dyDescent="0.2">
      <c r="A38" s="5">
        <v>37</v>
      </c>
      <c r="B38" s="86">
        <f t="shared" si="3"/>
        <v>87</v>
      </c>
      <c r="C38" s="3">
        <v>1E-3</v>
      </c>
      <c r="D38" s="90">
        <v>-0.13</v>
      </c>
      <c r="E38" s="88">
        <f t="shared" si="6"/>
        <v>27</v>
      </c>
      <c r="F38" s="84">
        <f t="shared" si="8"/>
        <v>2311</v>
      </c>
      <c r="G38" s="88">
        <f t="shared" si="23"/>
        <v>824</v>
      </c>
      <c r="H38" s="84">
        <f t="shared" si="25"/>
        <v>78270</v>
      </c>
      <c r="I38" s="68">
        <f t="shared" si="11"/>
        <v>88.305000000000007</v>
      </c>
      <c r="J38" s="69">
        <f t="shared" si="14"/>
        <v>412</v>
      </c>
      <c r="K38" s="64">
        <f t="shared" si="15"/>
        <v>92.358841019417468</v>
      </c>
      <c r="L38" s="65">
        <f t="shared" si="16"/>
        <v>206</v>
      </c>
      <c r="M38" s="89">
        <f t="shared" si="24"/>
        <v>94.987864077669897</v>
      </c>
      <c r="N38" s="83">
        <f t="shared" si="18"/>
        <v>96.412682038834944</v>
      </c>
      <c r="O38" s="4">
        <f t="shared" si="19"/>
        <v>0.10819174757281545</v>
      </c>
      <c r="P38" s="73">
        <f t="shared" si="12"/>
        <v>537.66000000000281</v>
      </c>
      <c r="Q38" s="72">
        <f t="shared" si="17"/>
        <v>835.0912499999971</v>
      </c>
      <c r="R38" s="84">
        <f t="shared" si="20"/>
        <v>1174.0500000000029</v>
      </c>
      <c r="S38" s="85">
        <f t="shared" si="21"/>
        <v>79444.05</v>
      </c>
      <c r="T38" s="25">
        <f t="shared" si="22"/>
        <v>-10175.100000000006</v>
      </c>
      <c r="U38" s="1"/>
      <c r="X38" s="1"/>
      <c r="Y38" s="30"/>
      <c r="Z38" s="33"/>
      <c r="AC38" s="33"/>
    </row>
    <row r="39" spans="1:29" x14ac:dyDescent="0.2">
      <c r="A39" s="5">
        <v>38</v>
      </c>
      <c r="B39" s="86">
        <f t="shared" si="3"/>
        <v>86.5</v>
      </c>
      <c r="C39" s="3">
        <v>1E-3</v>
      </c>
      <c r="D39" s="92">
        <v>-0.13500000000000001</v>
      </c>
      <c r="E39" s="88">
        <f t="shared" si="6"/>
        <v>27</v>
      </c>
      <c r="F39" s="84">
        <f t="shared" si="8"/>
        <v>2362</v>
      </c>
      <c r="G39" s="88">
        <f t="shared" si="23"/>
        <v>851</v>
      </c>
      <c r="H39" s="84">
        <f t="shared" si="25"/>
        <v>80632</v>
      </c>
      <c r="I39" s="68">
        <f t="shared" si="11"/>
        <v>87.797499999999999</v>
      </c>
      <c r="J39" s="69">
        <f t="shared" si="14"/>
        <v>426</v>
      </c>
      <c r="K39" s="64">
        <f t="shared" si="15"/>
        <v>91.984225910693311</v>
      </c>
      <c r="L39" s="65">
        <f t="shared" si="16"/>
        <v>213</v>
      </c>
      <c r="M39" s="89">
        <f t="shared" si="24"/>
        <v>94.749706227967096</v>
      </c>
      <c r="N39" s="83">
        <f t="shared" si="18"/>
        <v>96.170951821386609</v>
      </c>
      <c r="O39" s="2">
        <f t="shared" si="19"/>
        <v>0.11180291122990299</v>
      </c>
      <c r="P39" s="73">
        <f t="shared" si="12"/>
        <v>552.73499999999979</v>
      </c>
      <c r="Q39" s="72">
        <f t="shared" si="17"/>
        <v>891.77261897767539</v>
      </c>
      <c r="R39" s="84">
        <f t="shared" si="20"/>
        <v>1209.4799999999959</v>
      </c>
      <c r="S39" s="85">
        <f t="shared" si="21"/>
        <v>81841.48</v>
      </c>
      <c r="T39" s="25">
        <f t="shared" si="22"/>
        <v>-10885.320000000007</v>
      </c>
      <c r="U39" s="1"/>
      <c r="X39" s="1"/>
      <c r="Y39" s="30"/>
      <c r="Z39" s="33"/>
      <c r="AC39" s="33"/>
    </row>
    <row r="40" spans="1:29" x14ac:dyDescent="0.2">
      <c r="A40" s="5">
        <v>39</v>
      </c>
      <c r="B40" s="86">
        <f t="shared" si="3"/>
        <v>86</v>
      </c>
      <c r="C40" s="3">
        <v>1E-3</v>
      </c>
      <c r="D40" s="90">
        <v>-0.14000000000000001</v>
      </c>
      <c r="E40" s="88">
        <f t="shared" si="6"/>
        <v>28</v>
      </c>
      <c r="F40" s="84">
        <f t="shared" si="8"/>
        <v>2414</v>
      </c>
      <c r="G40" s="88">
        <f t="shared" si="23"/>
        <v>879</v>
      </c>
      <c r="H40" s="84">
        <f t="shared" si="25"/>
        <v>83046</v>
      </c>
      <c r="I40" s="68">
        <f t="shared" si="11"/>
        <v>87.29</v>
      </c>
      <c r="J40" s="69">
        <f t="shared" si="14"/>
        <v>440</v>
      </c>
      <c r="K40" s="64">
        <f t="shared" si="15"/>
        <v>91.592491467576792</v>
      </c>
      <c r="L40" s="65">
        <f t="shared" si="16"/>
        <v>220</v>
      </c>
      <c r="M40" s="89">
        <f t="shared" si="24"/>
        <v>94.477815699658706</v>
      </c>
      <c r="N40" s="83">
        <f t="shared" si="18"/>
        <v>95.894982935153593</v>
      </c>
      <c r="O40" s="2">
        <f t="shared" si="19"/>
        <v>0.11505794110643712</v>
      </c>
      <c r="P40" s="73">
        <f t="shared" si="12"/>
        <v>567.60000000000275</v>
      </c>
      <c r="Q40" s="72">
        <f t="shared" si="17"/>
        <v>946.54812286689298</v>
      </c>
      <c r="R40" s="84">
        <f t="shared" si="20"/>
        <v>1245.6900000000023</v>
      </c>
      <c r="S40" s="85">
        <f t="shared" si="21"/>
        <v>84291.69</v>
      </c>
      <c r="T40" s="25">
        <f t="shared" si="22"/>
        <v>-11626.440000000002</v>
      </c>
      <c r="U40" s="1"/>
      <c r="X40" s="1"/>
      <c r="Y40" s="30"/>
      <c r="Z40" s="33"/>
      <c r="AC40" s="33"/>
    </row>
    <row r="41" spans="1:29" x14ac:dyDescent="0.2">
      <c r="A41" s="5">
        <v>40</v>
      </c>
      <c r="B41" s="86">
        <f t="shared" si="3"/>
        <v>85.5</v>
      </c>
      <c r="C41" s="3">
        <v>1E-3</v>
      </c>
      <c r="D41" s="92">
        <v>-0.14499999999999999</v>
      </c>
      <c r="E41" s="88">
        <f t="shared" si="6"/>
        <v>29</v>
      </c>
      <c r="F41" s="84">
        <f t="shared" si="8"/>
        <v>2467</v>
      </c>
      <c r="G41" s="88">
        <f t="shared" si="23"/>
        <v>908</v>
      </c>
      <c r="H41" s="84">
        <f t="shared" si="25"/>
        <v>85513</v>
      </c>
      <c r="I41" s="68">
        <f t="shared" si="11"/>
        <v>86.782499999999999</v>
      </c>
      <c r="J41" s="69">
        <f t="shared" si="14"/>
        <v>454</v>
      </c>
      <c r="K41" s="64">
        <f t="shared" si="15"/>
        <v>91.186236233480173</v>
      </c>
      <c r="L41" s="65">
        <f t="shared" si="16"/>
        <v>227</v>
      </c>
      <c r="M41" s="89">
        <f t="shared" si="24"/>
        <v>94.177312775330392</v>
      </c>
      <c r="N41" s="83">
        <f t="shared" si="18"/>
        <v>95.589972466960347</v>
      </c>
      <c r="O41" s="2">
        <f t="shared" si="19"/>
        <v>0.11801137388257717</v>
      </c>
      <c r="P41" s="73">
        <f t="shared" si="12"/>
        <v>582.25499999999943</v>
      </c>
      <c r="Q41" s="72">
        <f t="shared" si="17"/>
        <v>999.64812499999948</v>
      </c>
      <c r="R41" s="84">
        <f t="shared" si="20"/>
        <v>1282.695000000007</v>
      </c>
      <c r="S41" s="85">
        <f t="shared" si="21"/>
        <v>86795.695000000007</v>
      </c>
      <c r="T41" s="25">
        <f t="shared" si="22"/>
        <v>-12399.384999999995</v>
      </c>
      <c r="U41" s="1"/>
      <c r="X41" s="1"/>
      <c r="Y41" s="30"/>
      <c r="Z41" s="33"/>
      <c r="AC41" s="33"/>
    </row>
    <row r="42" spans="1:29" x14ac:dyDescent="0.2">
      <c r="A42" s="6">
        <v>41</v>
      </c>
      <c r="B42" s="86">
        <f t="shared" si="3"/>
        <v>85</v>
      </c>
      <c r="C42" s="3">
        <v>1E-3</v>
      </c>
      <c r="D42" s="87">
        <v>-0.15</v>
      </c>
      <c r="E42" s="88">
        <f t="shared" si="6"/>
        <v>30</v>
      </c>
      <c r="F42" s="84">
        <f t="shared" si="8"/>
        <v>2521</v>
      </c>
      <c r="G42" s="88">
        <f t="shared" si="23"/>
        <v>938</v>
      </c>
      <c r="H42" s="84">
        <f t="shared" si="25"/>
        <v>88034</v>
      </c>
      <c r="I42" s="68">
        <f t="shared" ref="I42:I75" si="26">(B42*1.5%+B42)</f>
        <v>86.275000000000006</v>
      </c>
      <c r="J42" s="69">
        <f t="shared" si="14"/>
        <v>469</v>
      </c>
      <c r="K42" s="64">
        <f t="shared" si="15"/>
        <v>90.767835820895527</v>
      </c>
      <c r="L42" s="65">
        <f t="shared" si="16"/>
        <v>235</v>
      </c>
      <c r="M42" s="89">
        <f t="shared" si="24"/>
        <v>93.852878464818758</v>
      </c>
      <c r="N42" s="83">
        <f t="shared" si="18"/>
        <v>95.260671641791035</v>
      </c>
      <c r="O42" s="2">
        <f t="shared" si="19"/>
        <v>0.120713784021071</v>
      </c>
      <c r="P42" s="73">
        <f t="shared" si="12"/>
        <v>597.97500000000264</v>
      </c>
      <c r="Q42" s="72">
        <f t="shared" si="17"/>
        <v>1055.8164179104476</v>
      </c>
      <c r="R42" s="84">
        <f t="shared" si="20"/>
        <v>1320.5099999999948</v>
      </c>
      <c r="S42" s="85">
        <f t="shared" si="21"/>
        <v>89354.51</v>
      </c>
      <c r="T42" s="25">
        <f t="shared" si="22"/>
        <v>-13205.100000000006</v>
      </c>
      <c r="U42" s="1"/>
      <c r="X42" s="1"/>
      <c r="Y42" s="30"/>
      <c r="Z42" s="33"/>
      <c r="AC42" s="33"/>
    </row>
    <row r="43" spans="1:29" x14ac:dyDescent="0.2">
      <c r="A43" s="5">
        <v>42</v>
      </c>
      <c r="B43" s="86">
        <f t="shared" si="3"/>
        <v>84.25</v>
      </c>
      <c r="C43" s="3">
        <v>1.5E-3</v>
      </c>
      <c r="D43" s="92">
        <v>-0.1575</v>
      </c>
      <c r="E43" s="88">
        <f t="shared" si="6"/>
        <v>31</v>
      </c>
      <c r="F43" s="84">
        <f t="shared" si="8"/>
        <v>2576</v>
      </c>
      <c r="G43" s="88">
        <f t="shared" si="23"/>
        <v>969</v>
      </c>
      <c r="H43" s="84">
        <f t="shared" si="25"/>
        <v>90610</v>
      </c>
      <c r="I43" s="68">
        <f t="shared" si="26"/>
        <v>85.513750000000002</v>
      </c>
      <c r="J43" s="69">
        <f t="shared" si="14"/>
        <v>485</v>
      </c>
      <c r="K43" s="64">
        <f t="shared" si="15"/>
        <v>90.212576754385964</v>
      </c>
      <c r="L43" s="65">
        <f t="shared" si="16"/>
        <v>243</v>
      </c>
      <c r="M43" s="89">
        <f t="shared" si="24"/>
        <v>93.508771929824562</v>
      </c>
      <c r="N43" s="83">
        <f t="shared" si="18"/>
        <v>94.911403508771926</v>
      </c>
      <c r="O43" s="2">
        <f t="shared" si="19"/>
        <v>0.12654484876880623</v>
      </c>
      <c r="P43" s="73">
        <f t="shared" si="12"/>
        <v>612.91875000000084</v>
      </c>
      <c r="Q43" s="72">
        <f t="shared" si="17"/>
        <v>1141.8149013157888</v>
      </c>
      <c r="R43" s="84">
        <f t="shared" si="20"/>
        <v>1359.1499999999942</v>
      </c>
      <c r="S43" s="85">
        <f t="shared" si="21"/>
        <v>91969.15</v>
      </c>
      <c r="T43" s="25">
        <f t="shared" si="22"/>
        <v>-14271.074999999997</v>
      </c>
      <c r="U43" s="1"/>
      <c r="X43" s="1"/>
      <c r="Y43" s="30"/>
      <c r="Z43" s="33"/>
      <c r="AC43" s="33"/>
    </row>
    <row r="44" spans="1:29" x14ac:dyDescent="0.2">
      <c r="A44" s="5">
        <v>43</v>
      </c>
      <c r="B44" s="86">
        <f t="shared" si="3"/>
        <v>83.5</v>
      </c>
      <c r="C44" s="3">
        <v>1.5E-3</v>
      </c>
      <c r="D44" s="90">
        <v>-0.16500000000000001</v>
      </c>
      <c r="E44" s="88">
        <f t="shared" si="6"/>
        <v>32</v>
      </c>
      <c r="F44" s="84">
        <f t="shared" si="8"/>
        <v>2633</v>
      </c>
      <c r="G44" s="88">
        <f t="shared" ref="G44:G45" si="27">G43+E44</f>
        <v>1001</v>
      </c>
      <c r="H44" s="84">
        <f t="shared" ref="H44:H45" si="28">H43+F44</f>
        <v>93243</v>
      </c>
      <c r="I44" s="68">
        <f t="shared" si="26"/>
        <v>84.752499999999998</v>
      </c>
      <c r="J44" s="69">
        <f t="shared" si="14"/>
        <v>501</v>
      </c>
      <c r="K44" s="64">
        <f t="shared" si="15"/>
        <v>89.64979895104895</v>
      </c>
      <c r="L44" s="65">
        <f t="shared" si="16"/>
        <v>251</v>
      </c>
      <c r="M44" s="89">
        <f t="shared" si="24"/>
        <v>93.149850149850153</v>
      </c>
      <c r="N44" s="83">
        <f t="shared" si="18"/>
        <v>94.547097902097903</v>
      </c>
      <c r="O44" s="2">
        <f t="shared" si="19"/>
        <v>0.13230057367781919</v>
      </c>
      <c r="P44" s="73">
        <f t="shared" si="12"/>
        <v>627.50249999999892</v>
      </c>
      <c r="Q44" s="72">
        <f t="shared" si="17"/>
        <v>1229.222036713287</v>
      </c>
      <c r="R44" s="84">
        <f t="shared" si="20"/>
        <v>1398.6450000000041</v>
      </c>
      <c r="S44" s="85">
        <f t="shared" si="21"/>
        <v>94641.645000000004</v>
      </c>
      <c r="T44" s="25">
        <f t="shared" si="22"/>
        <v>-15385.095000000001</v>
      </c>
      <c r="U44" s="1"/>
      <c r="X44" s="1"/>
      <c r="Y44" s="30"/>
      <c r="Z44" s="33"/>
      <c r="AC44" s="33"/>
    </row>
    <row r="45" spans="1:29" x14ac:dyDescent="0.2">
      <c r="A45" s="5">
        <v>44</v>
      </c>
      <c r="B45" s="86">
        <f t="shared" si="3"/>
        <v>82.75</v>
      </c>
      <c r="C45" s="3">
        <v>1.5E-3</v>
      </c>
      <c r="D45" s="92">
        <v>-0.17249999999999999</v>
      </c>
      <c r="E45" s="88">
        <f t="shared" si="6"/>
        <v>33</v>
      </c>
      <c r="F45" s="84">
        <f t="shared" si="8"/>
        <v>2691</v>
      </c>
      <c r="G45" s="88">
        <f t="shared" si="27"/>
        <v>1034</v>
      </c>
      <c r="H45" s="84">
        <f t="shared" si="28"/>
        <v>95934</v>
      </c>
      <c r="I45" s="68">
        <f>(B45*1.5%+B45)</f>
        <v>83.991249999999994</v>
      </c>
      <c r="J45" s="69">
        <f t="shared" si="14"/>
        <v>517</v>
      </c>
      <c r="K45" s="64">
        <f t="shared" si="15"/>
        <v>89.081219777562865</v>
      </c>
      <c r="L45" s="65">
        <f t="shared" si="16"/>
        <v>259</v>
      </c>
      <c r="M45" s="89">
        <f t="shared" si="24"/>
        <v>92.779497098646033</v>
      </c>
      <c r="N45" s="83">
        <f t="shared" si="18"/>
        <v>94.171189555125721</v>
      </c>
      <c r="O45" s="2">
        <f t="shared" si="19"/>
        <v>0.13802041758460087</v>
      </c>
      <c r="P45" s="73">
        <f t="shared" si="12"/>
        <v>641.72624999999675</v>
      </c>
      <c r="Q45" s="72">
        <f t="shared" si="17"/>
        <v>1318.3021723887837</v>
      </c>
      <c r="R45" s="84">
        <f t="shared" si="20"/>
        <v>1439.0099999999948</v>
      </c>
      <c r="S45" s="85">
        <f t="shared" si="21"/>
        <v>97373.01</v>
      </c>
      <c r="T45" s="25">
        <f t="shared" si="22"/>
        <v>-16548.614999999991</v>
      </c>
      <c r="U45" s="1"/>
      <c r="V45" s="35"/>
      <c r="X45" s="1"/>
      <c r="Y45" s="30"/>
      <c r="Z45" s="33"/>
      <c r="AC45" s="33"/>
    </row>
    <row r="46" spans="1:29" x14ac:dyDescent="0.2">
      <c r="A46" s="5">
        <v>45</v>
      </c>
      <c r="B46" s="86">
        <f t="shared" ref="B46:B69" si="29">ABS($B$2*D46+$B$2)</f>
        <v>82</v>
      </c>
      <c r="C46" s="3">
        <v>1.5E-3</v>
      </c>
      <c r="D46" s="90">
        <v>-0.18</v>
      </c>
      <c r="E46" s="88">
        <f t="shared" si="6"/>
        <v>34</v>
      </c>
      <c r="F46" s="84">
        <f t="shared" si="8"/>
        <v>2750</v>
      </c>
      <c r="G46" s="88">
        <f t="shared" ref="G46:G51" si="30">G45+E46</f>
        <v>1068</v>
      </c>
      <c r="H46" s="84">
        <f t="shared" ref="H46:H51" si="31">H45+F46</f>
        <v>98684</v>
      </c>
      <c r="I46" s="68">
        <f t="shared" si="26"/>
        <v>83.23</v>
      </c>
      <c r="J46" s="69">
        <f t="shared" si="14"/>
        <v>534</v>
      </c>
      <c r="K46" s="64">
        <f t="shared" si="15"/>
        <v>88.508380149812737</v>
      </c>
      <c r="L46" s="65">
        <f t="shared" si="16"/>
        <v>267</v>
      </c>
      <c r="M46" s="89">
        <f t="shared" si="24"/>
        <v>92.400749063670418</v>
      </c>
      <c r="N46" s="83">
        <f t="shared" si="18"/>
        <v>93.78676029962547</v>
      </c>
      <c r="O46" s="2">
        <f t="shared" si="19"/>
        <v>0.14374097926372525</v>
      </c>
      <c r="P46" s="73">
        <f t="shared" si="12"/>
        <v>656.8200000000021</v>
      </c>
      <c r="Q46" s="72">
        <f t="shared" si="17"/>
        <v>1409.3274999999999</v>
      </c>
      <c r="R46" s="84">
        <f t="shared" si="20"/>
        <v>1480.2599999999948</v>
      </c>
      <c r="S46" s="85">
        <f t="shared" si="21"/>
        <v>100164.26</v>
      </c>
      <c r="T46" s="25">
        <f t="shared" si="22"/>
        <v>-17763.119999999995</v>
      </c>
      <c r="U46" s="1"/>
      <c r="X46" s="1"/>
      <c r="Y46" s="30"/>
      <c r="Z46" s="33"/>
      <c r="AC46" s="33"/>
    </row>
    <row r="47" spans="1:29" x14ac:dyDescent="0.2">
      <c r="A47" s="5">
        <v>46</v>
      </c>
      <c r="B47" s="86">
        <f t="shared" si="29"/>
        <v>81.25</v>
      </c>
      <c r="C47" s="3">
        <v>1.5E-3</v>
      </c>
      <c r="D47" s="92">
        <v>-0.1875</v>
      </c>
      <c r="E47" s="88">
        <f t="shared" si="6"/>
        <v>35</v>
      </c>
      <c r="F47" s="84">
        <f t="shared" si="8"/>
        <v>2811</v>
      </c>
      <c r="G47" s="88">
        <f t="shared" si="30"/>
        <v>1103</v>
      </c>
      <c r="H47" s="84">
        <f t="shared" si="31"/>
        <v>101495</v>
      </c>
      <c r="I47" s="68">
        <f t="shared" si="26"/>
        <v>82.46875</v>
      </c>
      <c r="J47" s="69">
        <f t="shared" si="14"/>
        <v>552</v>
      </c>
      <c r="K47" s="64">
        <f t="shared" si="15"/>
        <v>87.933117067089754</v>
      </c>
      <c r="L47" s="65">
        <f t="shared" si="16"/>
        <v>276</v>
      </c>
      <c r="M47" s="89">
        <f t="shared" si="24"/>
        <v>92.017225747960111</v>
      </c>
      <c r="N47" s="83">
        <f t="shared" si="18"/>
        <v>93.397484134179507</v>
      </c>
      <c r="O47" s="2">
        <f t="shared" si="19"/>
        <v>0.14950749703605548</v>
      </c>
      <c r="P47" s="73">
        <f t="shared" si="12"/>
        <v>672.75</v>
      </c>
      <c r="Q47" s="72">
        <f t="shared" si="17"/>
        <v>1508.165310516772</v>
      </c>
      <c r="R47" s="84">
        <f t="shared" si="20"/>
        <v>1522.4250000000029</v>
      </c>
      <c r="S47" s="85">
        <f t="shared" si="21"/>
        <v>103017.425</v>
      </c>
      <c r="T47" s="25">
        <f t="shared" si="22"/>
        <v>-19030.3125</v>
      </c>
      <c r="U47" s="1"/>
      <c r="X47" s="1"/>
      <c r="Y47" s="30"/>
      <c r="Z47" s="33"/>
      <c r="AC47" s="33"/>
    </row>
    <row r="48" spans="1:29" x14ac:dyDescent="0.2">
      <c r="A48" s="5">
        <v>47</v>
      </c>
      <c r="B48" s="86">
        <f t="shared" si="29"/>
        <v>80.5</v>
      </c>
      <c r="C48" s="3">
        <v>1.5E-3</v>
      </c>
      <c r="D48" s="90">
        <v>-0.19500000000000001</v>
      </c>
      <c r="E48" s="88">
        <f t="shared" si="6"/>
        <v>36</v>
      </c>
      <c r="F48" s="84">
        <f t="shared" si="8"/>
        <v>2873</v>
      </c>
      <c r="G48" s="88">
        <f t="shared" si="30"/>
        <v>1139</v>
      </c>
      <c r="H48" s="84">
        <f t="shared" si="31"/>
        <v>104368</v>
      </c>
      <c r="I48" s="68">
        <f t="shared" si="26"/>
        <v>81.707499999999996</v>
      </c>
      <c r="J48" s="69">
        <f t="shared" si="14"/>
        <v>570</v>
      </c>
      <c r="K48" s="64">
        <f t="shared" si="15"/>
        <v>87.356612159789293</v>
      </c>
      <c r="L48" s="65">
        <f t="shared" si="16"/>
        <v>285</v>
      </c>
      <c r="M48" s="89">
        <f t="shared" si="24"/>
        <v>91.631255487269542</v>
      </c>
      <c r="N48" s="83">
        <f t="shared" si="18"/>
        <v>93.00572431957859</v>
      </c>
      <c r="O48" s="2">
        <f t="shared" si="19"/>
        <v>0.15535061266557254</v>
      </c>
      <c r="P48" s="73">
        <f t="shared" si="12"/>
        <v>688.2749999999977</v>
      </c>
      <c r="Q48" s="72">
        <f t="shared" si="17"/>
        <v>1609.9969655399495</v>
      </c>
      <c r="R48" s="84">
        <f t="shared" si="20"/>
        <v>1565.5200000000041</v>
      </c>
      <c r="S48" s="85">
        <f t="shared" si="21"/>
        <v>105933.52</v>
      </c>
      <c r="T48" s="25">
        <f t="shared" si="22"/>
        <v>-20351.760000000009</v>
      </c>
      <c r="U48" s="1"/>
      <c r="X48" s="1"/>
      <c r="Y48" s="30"/>
      <c r="Z48" s="33"/>
      <c r="AC48" s="33"/>
    </row>
    <row r="49" spans="1:29" x14ac:dyDescent="0.2">
      <c r="A49" s="5">
        <v>48</v>
      </c>
      <c r="B49" s="86">
        <f t="shared" si="29"/>
        <v>79.75</v>
      </c>
      <c r="C49" s="3">
        <v>1.5E-3</v>
      </c>
      <c r="D49" s="92">
        <v>-0.20250000000000001</v>
      </c>
      <c r="E49" s="88">
        <f>ROUND(F49 / B49, 0)</f>
        <v>37</v>
      </c>
      <c r="F49" s="84">
        <f t="shared" si="8"/>
        <v>2936</v>
      </c>
      <c r="G49" s="88">
        <f t="shared" si="30"/>
        <v>1176</v>
      </c>
      <c r="H49" s="84">
        <f t="shared" si="31"/>
        <v>107304</v>
      </c>
      <c r="I49" s="68">
        <f t="shared" si="26"/>
        <v>80.946250000000006</v>
      </c>
      <c r="J49" s="69">
        <f t="shared" si="14"/>
        <v>588</v>
      </c>
      <c r="K49" s="64">
        <f t="shared" si="15"/>
        <v>86.77991071428572</v>
      </c>
      <c r="L49" s="65">
        <f t="shared" si="16"/>
        <v>294</v>
      </c>
      <c r="M49" s="89">
        <f t="shared" si="24"/>
        <v>91.244897959183675</v>
      </c>
      <c r="N49" s="83">
        <f t="shared" si="18"/>
        <v>92.613571428571433</v>
      </c>
      <c r="O49" s="2">
        <f t="shared" si="19"/>
        <v>0.16129870129870136</v>
      </c>
      <c r="P49" s="73">
        <f t="shared" si="12"/>
        <v>703.39500000000362</v>
      </c>
      <c r="Q49" s="72">
        <f t="shared" si="17"/>
        <v>1715.0962499999996</v>
      </c>
      <c r="R49" s="84">
        <f t="shared" si="20"/>
        <v>1609.5599999999977</v>
      </c>
      <c r="S49" s="85">
        <f t="shared" si="21"/>
        <v>108913.56</v>
      </c>
      <c r="T49" s="25">
        <f t="shared" si="22"/>
        <v>-21729.059999999998</v>
      </c>
      <c r="U49" s="1"/>
      <c r="X49" s="1"/>
      <c r="Y49" s="30"/>
      <c r="Z49" s="33"/>
      <c r="AC49" s="33"/>
    </row>
    <row r="50" spans="1:29" x14ac:dyDescent="0.2">
      <c r="A50" s="5">
        <v>49</v>
      </c>
      <c r="B50" s="86">
        <f t="shared" si="29"/>
        <v>79</v>
      </c>
      <c r="C50" s="3">
        <v>1.5E-3</v>
      </c>
      <c r="D50" s="90">
        <v>-0.21</v>
      </c>
      <c r="E50" s="88">
        <f t="shared" si="6"/>
        <v>38</v>
      </c>
      <c r="F50" s="84">
        <f t="shared" si="8"/>
        <v>3001</v>
      </c>
      <c r="G50" s="88">
        <f t="shared" si="30"/>
        <v>1214</v>
      </c>
      <c r="H50" s="84">
        <f t="shared" si="31"/>
        <v>110305</v>
      </c>
      <c r="I50" s="68">
        <f t="shared" si="26"/>
        <v>80.185000000000002</v>
      </c>
      <c r="J50" s="69">
        <f t="shared" si="14"/>
        <v>607</v>
      </c>
      <c r="K50" s="64">
        <f t="shared" si="15"/>
        <v>86.204351317957162</v>
      </c>
      <c r="L50" s="65">
        <f t="shared" si="16"/>
        <v>304</v>
      </c>
      <c r="M50" s="89">
        <f t="shared" si="24"/>
        <v>90.860790774299829</v>
      </c>
      <c r="N50" s="83">
        <f t="shared" si="18"/>
        <v>92.223702635914321</v>
      </c>
      <c r="O50" s="2">
        <f t="shared" si="19"/>
        <v>0.16738864096094078</v>
      </c>
      <c r="P50" s="73">
        <f t="shared" si="12"/>
        <v>719.29500000000144</v>
      </c>
      <c r="Q50" s="72">
        <f t="shared" si="17"/>
        <v>1829.8828006589765</v>
      </c>
      <c r="R50" s="84">
        <f t="shared" si="20"/>
        <v>1654.5749999999971</v>
      </c>
      <c r="S50" s="85">
        <f t="shared" si="21"/>
        <v>111959.575</v>
      </c>
      <c r="T50" s="25">
        <f t="shared" si="22"/>
        <v>-23164.050000000003</v>
      </c>
      <c r="U50" s="1"/>
      <c r="X50" s="1"/>
      <c r="Y50" s="30"/>
      <c r="Z50" s="33"/>
      <c r="AC50" s="33"/>
    </row>
    <row r="51" spans="1:29" x14ac:dyDescent="0.2">
      <c r="A51" s="5">
        <v>50</v>
      </c>
      <c r="B51" s="86">
        <f t="shared" si="29"/>
        <v>78.25</v>
      </c>
      <c r="C51" s="3">
        <v>1.5E-3</v>
      </c>
      <c r="D51" s="92">
        <v>-0.2175</v>
      </c>
      <c r="E51" s="88">
        <f t="shared" si="6"/>
        <v>39</v>
      </c>
      <c r="F51" s="84">
        <f t="shared" si="8"/>
        <v>3067</v>
      </c>
      <c r="G51" s="88">
        <f t="shared" si="30"/>
        <v>1253</v>
      </c>
      <c r="H51" s="84">
        <f t="shared" si="31"/>
        <v>113372</v>
      </c>
      <c r="I51" s="68">
        <f t="shared" si="26"/>
        <v>79.423749999999998</v>
      </c>
      <c r="J51" s="69">
        <f t="shared" si="14"/>
        <v>627</v>
      </c>
      <c r="K51" s="64">
        <f t="shared" si="15"/>
        <v>85.630701815642453</v>
      </c>
      <c r="L51" s="65">
        <f t="shared" si="16"/>
        <v>314</v>
      </c>
      <c r="M51" s="89">
        <f t="shared" si="24"/>
        <v>90.480446927374302</v>
      </c>
      <c r="N51" s="83">
        <f t="shared" si="18"/>
        <v>91.837653631284923</v>
      </c>
      <c r="O51" s="2">
        <f t="shared" si="19"/>
        <v>0.1736441358630661</v>
      </c>
      <c r="P51" s="73">
        <f t="shared" si="12"/>
        <v>735.94124999999894</v>
      </c>
      <c r="Q51" s="72">
        <f t="shared" si="17"/>
        <v>1948.9828701117308</v>
      </c>
      <c r="R51" s="84">
        <f t="shared" si="20"/>
        <v>1700.5800000000017</v>
      </c>
      <c r="S51" s="85">
        <f t="shared" si="21"/>
        <v>115072.58</v>
      </c>
      <c r="T51" s="25">
        <f t="shared" si="22"/>
        <v>-24658.410000000003</v>
      </c>
      <c r="U51" s="1"/>
      <c r="X51" s="1"/>
      <c r="Y51" s="30"/>
      <c r="Z51" s="33"/>
      <c r="AC51" s="33"/>
    </row>
    <row r="52" spans="1:29" x14ac:dyDescent="0.2">
      <c r="A52" s="5">
        <v>51</v>
      </c>
      <c r="B52" s="86">
        <f t="shared" si="29"/>
        <v>77.5</v>
      </c>
      <c r="C52" s="3">
        <v>1.5E-3</v>
      </c>
      <c r="D52" s="90">
        <v>-0.22500000000000001</v>
      </c>
      <c r="E52" s="88">
        <f t="shared" si="6"/>
        <v>40</v>
      </c>
      <c r="F52" s="84">
        <f t="shared" si="8"/>
        <v>3134</v>
      </c>
      <c r="G52" s="88">
        <f t="shared" ref="G52:G69" si="32">G51+E52</f>
        <v>1293</v>
      </c>
      <c r="H52" s="84">
        <f t="shared" ref="H52:H69" si="33">H51+F52</f>
        <v>116506</v>
      </c>
      <c r="I52" s="68">
        <f t="shared" si="26"/>
        <v>78.662499999999994</v>
      </c>
      <c r="J52" s="69">
        <f t="shared" si="14"/>
        <v>647</v>
      </c>
      <c r="K52" s="64">
        <f t="shared" si="15"/>
        <v>85.059629737045626</v>
      </c>
      <c r="L52" s="65">
        <f t="shared" si="16"/>
        <v>324</v>
      </c>
      <c r="M52" s="89">
        <f t="shared" si="24"/>
        <v>90.105181747873161</v>
      </c>
      <c r="N52" s="83">
        <f t="shared" si="18"/>
        <v>91.456759474091257</v>
      </c>
      <c r="O52" s="2">
        <f t="shared" si="19"/>
        <v>0.18008721902053235</v>
      </c>
      <c r="P52" s="73">
        <f t="shared" si="12"/>
        <v>752.13749999999629</v>
      </c>
      <c r="Q52" s="72">
        <f t="shared" si="17"/>
        <v>2072.6700348027844</v>
      </c>
      <c r="R52" s="84">
        <f t="shared" si="20"/>
        <v>1747.5899999999965</v>
      </c>
      <c r="S52" s="85">
        <f t="shared" si="21"/>
        <v>118253.59</v>
      </c>
      <c r="T52" s="25">
        <f t="shared" si="22"/>
        <v>-26213.850000000006</v>
      </c>
      <c r="U52" s="1"/>
      <c r="X52" s="1"/>
      <c r="Y52" s="30"/>
      <c r="Z52" s="33"/>
      <c r="AC52" s="33"/>
    </row>
    <row r="53" spans="1:29" x14ac:dyDescent="0.2">
      <c r="A53" s="5">
        <v>52</v>
      </c>
      <c r="B53" s="86">
        <f t="shared" si="29"/>
        <v>76.75</v>
      </c>
      <c r="C53" s="3">
        <v>1.5E-3</v>
      </c>
      <c r="D53" s="92">
        <v>-0.23250000000000001</v>
      </c>
      <c r="E53" s="88">
        <f t="shared" si="6"/>
        <v>42</v>
      </c>
      <c r="F53" s="84">
        <f t="shared" si="8"/>
        <v>3203</v>
      </c>
      <c r="G53" s="88">
        <f t="shared" si="32"/>
        <v>1335</v>
      </c>
      <c r="H53" s="84">
        <f t="shared" si="33"/>
        <v>119709</v>
      </c>
      <c r="I53" s="68">
        <f t="shared" si="26"/>
        <v>77.901250000000005</v>
      </c>
      <c r="J53" s="69">
        <f t="shared" si="14"/>
        <v>668</v>
      </c>
      <c r="K53" s="64">
        <f t="shared" si="15"/>
        <v>84.457978932584268</v>
      </c>
      <c r="L53" s="65">
        <f t="shared" si="16"/>
        <v>334</v>
      </c>
      <c r="M53" s="89">
        <f t="shared" si="24"/>
        <v>89.669662921348319</v>
      </c>
      <c r="N53" s="83">
        <f t="shared" si="18"/>
        <v>91.014707865168546</v>
      </c>
      <c r="O53" s="2">
        <f t="shared" si="19"/>
        <v>0.18585938586538822</v>
      </c>
      <c r="P53" s="73">
        <f t="shared" si="12"/>
        <v>769.03500000000304</v>
      </c>
      <c r="Q53" s="72">
        <f t="shared" si="17"/>
        <v>2189.947463483144</v>
      </c>
      <c r="R53" s="84">
        <f t="shared" si="20"/>
        <v>1795.6349999999948</v>
      </c>
      <c r="S53" s="85">
        <f t="shared" si="21"/>
        <v>121504.63499999999</v>
      </c>
      <c r="T53" s="25">
        <f t="shared" si="22"/>
        <v>-27832.342499999999</v>
      </c>
      <c r="U53" s="1"/>
      <c r="X53" s="1"/>
      <c r="Y53" s="30"/>
      <c r="Z53" s="33"/>
      <c r="AC53" s="33"/>
    </row>
    <row r="54" spans="1:29" x14ac:dyDescent="0.2">
      <c r="A54" s="5">
        <v>53</v>
      </c>
      <c r="B54" s="86">
        <f t="shared" si="29"/>
        <v>76</v>
      </c>
      <c r="C54" s="3">
        <v>1.5E-3</v>
      </c>
      <c r="D54" s="90">
        <v>-0.24</v>
      </c>
      <c r="E54" s="88">
        <f t="shared" si="6"/>
        <v>43</v>
      </c>
      <c r="F54" s="84">
        <f t="shared" si="8"/>
        <v>3273</v>
      </c>
      <c r="G54" s="88">
        <f t="shared" si="32"/>
        <v>1378</v>
      </c>
      <c r="H54" s="84">
        <f t="shared" si="33"/>
        <v>122982</v>
      </c>
      <c r="I54" s="68">
        <f t="shared" si="26"/>
        <v>77.14</v>
      </c>
      <c r="J54" s="69">
        <f t="shared" si="14"/>
        <v>689</v>
      </c>
      <c r="K54" s="64">
        <f t="shared" si="15"/>
        <v>83.862717706821485</v>
      </c>
      <c r="L54" s="65">
        <f t="shared" si="16"/>
        <v>345</v>
      </c>
      <c r="M54" s="89">
        <f t="shared" si="24"/>
        <v>89.246734397677798</v>
      </c>
      <c r="N54" s="83">
        <f t="shared" si="18"/>
        <v>90.585435413642969</v>
      </c>
      <c r="O54" s="2">
        <f t="shared" si="19"/>
        <v>0.19191362386372326</v>
      </c>
      <c r="P54" s="73">
        <f t="shared" si="12"/>
        <v>785.46000000000038</v>
      </c>
      <c r="Q54" s="72">
        <f t="shared" si="17"/>
        <v>2319.3376088534119</v>
      </c>
      <c r="R54" s="84">
        <f t="shared" si="20"/>
        <v>1844.7299999999959</v>
      </c>
      <c r="S54" s="85">
        <f t="shared" si="21"/>
        <v>124826.73</v>
      </c>
      <c r="T54" s="25">
        <f t="shared" si="22"/>
        <v>-29515.679999999993</v>
      </c>
      <c r="U54" s="1"/>
      <c r="X54" s="1"/>
      <c r="Y54" s="30"/>
      <c r="Z54" s="33"/>
      <c r="AC54" s="33"/>
    </row>
    <row r="55" spans="1:29" x14ac:dyDescent="0.2">
      <c r="A55" s="5">
        <v>54</v>
      </c>
      <c r="B55" s="86">
        <f t="shared" si="29"/>
        <v>75.25</v>
      </c>
      <c r="C55" s="3">
        <v>1.5E-3</v>
      </c>
      <c r="D55" s="92">
        <v>-0.2475</v>
      </c>
      <c r="E55" s="88">
        <f t="shared" si="6"/>
        <v>44</v>
      </c>
      <c r="F55" s="84">
        <f t="shared" si="8"/>
        <v>3345</v>
      </c>
      <c r="G55" s="88">
        <f t="shared" si="32"/>
        <v>1422</v>
      </c>
      <c r="H55" s="84">
        <f t="shared" si="33"/>
        <v>126327</v>
      </c>
      <c r="I55" s="68">
        <f t="shared" si="26"/>
        <v>76.378749999999997</v>
      </c>
      <c r="J55" s="69">
        <f t="shared" si="14"/>
        <v>711</v>
      </c>
      <c r="K55" s="64">
        <f t="shared" si="15"/>
        <v>83.274433016877637</v>
      </c>
      <c r="L55" s="65">
        <f t="shared" si="16"/>
        <v>356</v>
      </c>
      <c r="M55" s="89">
        <f t="shared" si="24"/>
        <v>88.83755274261604</v>
      </c>
      <c r="N55" s="83">
        <f t="shared" si="18"/>
        <v>90.170116033755278</v>
      </c>
      <c r="O55" s="4">
        <f t="shared" si="19"/>
        <v>0.19827396722598375</v>
      </c>
      <c r="P55" s="73">
        <f t="shared" si="12"/>
        <v>802.5412499999976</v>
      </c>
      <c r="Q55" s="72">
        <f t="shared" si="17"/>
        <v>2454.8631540084402</v>
      </c>
      <c r="R55" s="84">
        <f t="shared" si="20"/>
        <v>1894.9049999999988</v>
      </c>
      <c r="S55" s="85">
        <f t="shared" si="21"/>
        <v>128221.905</v>
      </c>
      <c r="T55" s="25">
        <f t="shared" si="22"/>
        <v>-31265.932499999995</v>
      </c>
      <c r="U55" s="1"/>
      <c r="X55" s="1"/>
      <c r="Y55" s="30"/>
      <c r="Z55" s="33"/>
      <c r="AC55" s="33"/>
    </row>
    <row r="56" spans="1:29" x14ac:dyDescent="0.2">
      <c r="A56" s="6">
        <v>55</v>
      </c>
      <c r="B56" s="86">
        <f t="shared" si="29"/>
        <v>74.5</v>
      </c>
      <c r="C56" s="3">
        <v>1.5E-3</v>
      </c>
      <c r="D56" s="87">
        <v>-0.255</v>
      </c>
      <c r="E56" s="88">
        <f t="shared" si="6"/>
        <v>46</v>
      </c>
      <c r="F56" s="84">
        <f t="shared" si="8"/>
        <v>3419</v>
      </c>
      <c r="G56" s="88">
        <f t="shared" si="32"/>
        <v>1468</v>
      </c>
      <c r="H56" s="84">
        <f t="shared" si="33"/>
        <v>129746</v>
      </c>
      <c r="I56" s="68">
        <f t="shared" si="26"/>
        <v>75.617500000000007</v>
      </c>
      <c r="J56" s="69">
        <f t="shared" si="14"/>
        <v>734</v>
      </c>
      <c r="K56" s="64">
        <f t="shared" si="15"/>
        <v>82.663038147138963</v>
      </c>
      <c r="L56" s="65">
        <f t="shared" si="16"/>
        <v>367</v>
      </c>
      <c r="M56" s="89">
        <f t="shared" si="24"/>
        <v>88.382833787465941</v>
      </c>
      <c r="N56" s="83">
        <f t="shared" si="18"/>
        <v>89.708576294277933</v>
      </c>
      <c r="O56" s="2">
        <f t="shared" si="19"/>
        <v>0.20414196368158299</v>
      </c>
      <c r="P56" s="73">
        <f t="shared" si="12"/>
        <v>820.24500000000501</v>
      </c>
      <c r="Q56" s="72">
        <f t="shared" si="17"/>
        <v>2585.7124999999969</v>
      </c>
      <c r="R56" s="84">
        <f t="shared" si="20"/>
        <v>1946.1900000000023</v>
      </c>
      <c r="S56" s="85">
        <f t="shared" si="21"/>
        <v>131692.19</v>
      </c>
      <c r="T56" s="25">
        <f t="shared" si="22"/>
        <v>-33085.23000000001</v>
      </c>
      <c r="U56" s="1"/>
      <c r="X56" s="1"/>
      <c r="Y56" s="30"/>
      <c r="Z56" s="33"/>
      <c r="AC56" s="33"/>
    </row>
    <row r="57" spans="1:29" x14ac:dyDescent="0.2">
      <c r="A57" s="5">
        <v>56</v>
      </c>
      <c r="B57" s="86">
        <f t="shared" si="29"/>
        <v>73.5</v>
      </c>
      <c r="C57" s="3">
        <v>2E-3</v>
      </c>
      <c r="D57" s="92">
        <v>-0.26500000000000001</v>
      </c>
      <c r="E57" s="88">
        <f t="shared" si="6"/>
        <v>48</v>
      </c>
      <c r="F57" s="84">
        <f t="shared" si="8"/>
        <v>3494</v>
      </c>
      <c r="G57" s="88">
        <f t="shared" si="32"/>
        <v>1516</v>
      </c>
      <c r="H57" s="84">
        <f t="shared" si="33"/>
        <v>133240</v>
      </c>
      <c r="I57" s="68">
        <f t="shared" si="26"/>
        <v>74.602500000000006</v>
      </c>
      <c r="J57" s="69">
        <f t="shared" si="14"/>
        <v>758</v>
      </c>
      <c r="K57" s="64">
        <f t="shared" si="15"/>
        <v>81.905009894459113</v>
      </c>
      <c r="L57" s="65">
        <f t="shared" si="16"/>
        <v>379</v>
      </c>
      <c r="M57" s="89">
        <f t="shared" si="24"/>
        <v>87.889182058047496</v>
      </c>
      <c r="N57" s="83">
        <f t="shared" si="18"/>
        <v>89.207519788918205</v>
      </c>
      <c r="O57" s="2">
        <f t="shared" si="19"/>
        <v>0.21370775223017965</v>
      </c>
      <c r="P57" s="73">
        <f t="shared" si="12"/>
        <v>835.69500000000471</v>
      </c>
      <c r="Q57" s="72">
        <f t="shared" si="17"/>
        <v>2767.6512500000013</v>
      </c>
      <c r="R57" s="84">
        <f t="shared" si="20"/>
        <v>1998.6000000000058</v>
      </c>
      <c r="S57" s="85">
        <f t="shared" si="21"/>
        <v>135238.6</v>
      </c>
      <c r="T57" s="25">
        <f t="shared" si="22"/>
        <v>-35308.600000000006</v>
      </c>
      <c r="U57" s="1"/>
      <c r="X57" s="1"/>
      <c r="Y57" s="30"/>
      <c r="Z57" s="33"/>
      <c r="AC57" s="33"/>
    </row>
    <row r="58" spans="1:29" x14ac:dyDescent="0.2">
      <c r="A58" s="5">
        <v>57</v>
      </c>
      <c r="B58" s="86">
        <f t="shared" si="29"/>
        <v>72.5</v>
      </c>
      <c r="C58" s="3">
        <v>2E-3</v>
      </c>
      <c r="D58" s="90">
        <v>-0.27500000000000002</v>
      </c>
      <c r="E58" s="88">
        <f>ROUND(F58 / B58, 0)</f>
        <v>49</v>
      </c>
      <c r="F58" s="84">
        <f t="shared" si="8"/>
        <v>3571</v>
      </c>
      <c r="G58" s="88">
        <f t="shared" si="32"/>
        <v>1565</v>
      </c>
      <c r="H58" s="84">
        <f t="shared" si="33"/>
        <v>136811</v>
      </c>
      <c r="I58" s="68">
        <f t="shared" si="26"/>
        <v>73.587500000000006</v>
      </c>
      <c r="J58" s="69">
        <f t="shared" si="14"/>
        <v>783</v>
      </c>
      <c r="K58" s="64">
        <f t="shared" si="15"/>
        <v>81.158978434504803</v>
      </c>
      <c r="L58" s="65">
        <f t="shared" si="16"/>
        <v>392</v>
      </c>
      <c r="M58" s="89">
        <f t="shared" si="24"/>
        <v>87.419169329073483</v>
      </c>
      <c r="N58" s="83">
        <f t="shared" si="18"/>
        <v>88.730456869009586</v>
      </c>
      <c r="O58" s="2">
        <f t="shared" si="19"/>
        <v>0.22386837060702877</v>
      </c>
      <c r="P58" s="73">
        <f t="shared" si="12"/>
        <v>851.51250000000448</v>
      </c>
      <c r="Q58" s="72">
        <f t="shared" si="17"/>
        <v>2968.0195463258806</v>
      </c>
      <c r="R58" s="84">
        <f t="shared" si="20"/>
        <v>2052.1650000000081</v>
      </c>
      <c r="S58" s="85">
        <f t="shared" si="21"/>
        <v>138863.16500000001</v>
      </c>
      <c r="T58" s="25">
        <f t="shared" si="22"/>
        <v>-37623.024999999994</v>
      </c>
      <c r="U58" s="1"/>
      <c r="X58" s="1"/>
      <c r="Y58" s="30"/>
      <c r="Z58" s="33"/>
      <c r="AC58" s="33"/>
    </row>
    <row r="59" spans="1:29" x14ac:dyDescent="0.2">
      <c r="A59" s="5">
        <v>58</v>
      </c>
      <c r="B59" s="86">
        <f t="shared" si="29"/>
        <v>71.5</v>
      </c>
      <c r="C59" s="3">
        <v>2E-3</v>
      </c>
      <c r="D59" s="92">
        <v>-0.28499999999999998</v>
      </c>
      <c r="E59" s="88">
        <f t="shared" si="6"/>
        <v>51</v>
      </c>
      <c r="F59" s="84">
        <f t="shared" si="8"/>
        <v>3650</v>
      </c>
      <c r="G59" s="88">
        <f t="shared" si="32"/>
        <v>1616</v>
      </c>
      <c r="H59" s="84">
        <f t="shared" si="33"/>
        <v>140461</v>
      </c>
      <c r="I59" s="68">
        <f t="shared" si="26"/>
        <v>72.572500000000005</v>
      </c>
      <c r="J59" s="69">
        <f t="shared" si="14"/>
        <v>808</v>
      </c>
      <c r="K59" s="64">
        <f t="shared" si="15"/>
        <v>80.39760983910891</v>
      </c>
      <c r="L59" s="65">
        <f t="shared" si="16"/>
        <v>404</v>
      </c>
      <c r="M59" s="89">
        <f t="shared" si="24"/>
        <v>86.918935643564353</v>
      </c>
      <c r="N59" s="83">
        <f t="shared" si="18"/>
        <v>88.222719678217814</v>
      </c>
      <c r="O59" s="2">
        <f t="shared" si="19"/>
        <v>0.23388419130374566</v>
      </c>
      <c r="P59" s="73">
        <f t="shared" si="12"/>
        <v>866.58000000000413</v>
      </c>
      <c r="Q59" s="72">
        <f t="shared" si="17"/>
        <v>3161.3443749999974</v>
      </c>
      <c r="R59" s="84">
        <f t="shared" si="20"/>
        <v>2106.9150000000081</v>
      </c>
      <c r="S59" s="85">
        <f t="shared" si="21"/>
        <v>142567.91500000001</v>
      </c>
      <c r="T59" s="25">
        <f t="shared" si="22"/>
        <v>-40031.384999999995</v>
      </c>
      <c r="U59" s="1"/>
      <c r="X59" s="1"/>
      <c r="Y59" s="30"/>
      <c r="Z59" s="33"/>
      <c r="AC59" s="33"/>
    </row>
    <row r="60" spans="1:29" x14ac:dyDescent="0.2">
      <c r="A60" s="5">
        <v>59</v>
      </c>
      <c r="B60" s="86">
        <f t="shared" si="29"/>
        <v>70.5</v>
      </c>
      <c r="C60" s="3">
        <v>2E-3</v>
      </c>
      <c r="D60" s="90">
        <v>-0.29499999999999998</v>
      </c>
      <c r="E60" s="88">
        <f t="shared" si="6"/>
        <v>53</v>
      </c>
      <c r="F60" s="84">
        <f t="shared" si="8"/>
        <v>3730</v>
      </c>
      <c r="G60" s="88">
        <f t="shared" si="32"/>
        <v>1669</v>
      </c>
      <c r="H60" s="84">
        <f t="shared" si="33"/>
        <v>144191</v>
      </c>
      <c r="I60" s="68">
        <f t="shared" si="26"/>
        <v>71.557500000000005</v>
      </c>
      <c r="J60" s="69">
        <f t="shared" si="14"/>
        <v>835</v>
      </c>
      <c r="K60" s="64">
        <f>AVERAGE(I60,N60)</f>
        <v>79.623526812462558</v>
      </c>
      <c r="L60" s="65">
        <f t="shared" si="16"/>
        <v>418</v>
      </c>
      <c r="M60" s="89">
        <f t="shared" si="24"/>
        <v>86.393648891551834</v>
      </c>
      <c r="N60" s="83">
        <f t="shared" si="18"/>
        <v>87.689553624925111</v>
      </c>
      <c r="O60" s="2">
        <f t="shared" si="19"/>
        <v>0.24382345567269662</v>
      </c>
      <c r="P60" s="73">
        <f t="shared" si="12"/>
        <v>883.0125000000038</v>
      </c>
      <c r="Q60" s="72">
        <f t="shared" si="17"/>
        <v>3371.5992076093471</v>
      </c>
      <c r="R60" s="84">
        <f t="shared" si="20"/>
        <v>2162.8649999999907</v>
      </c>
      <c r="S60" s="85">
        <f t="shared" si="21"/>
        <v>146353.86499999999</v>
      </c>
      <c r="T60" s="25">
        <f t="shared" si="22"/>
        <v>-42536.345000000001</v>
      </c>
      <c r="U60" s="1"/>
      <c r="X60" s="1"/>
      <c r="Y60" s="30"/>
      <c r="Z60" s="33"/>
      <c r="AC60" s="33"/>
    </row>
    <row r="61" spans="1:29" x14ac:dyDescent="0.2">
      <c r="A61" s="5">
        <v>60</v>
      </c>
      <c r="B61" s="86">
        <f t="shared" si="29"/>
        <v>69.5</v>
      </c>
      <c r="C61" s="3">
        <v>2E-3</v>
      </c>
      <c r="D61" s="92">
        <v>-0.30499999999999999</v>
      </c>
      <c r="E61" s="88">
        <f t="shared" si="6"/>
        <v>55</v>
      </c>
      <c r="F61" s="84">
        <f t="shared" si="8"/>
        <v>3812</v>
      </c>
      <c r="G61" s="88">
        <f t="shared" si="32"/>
        <v>1724</v>
      </c>
      <c r="H61" s="84">
        <f t="shared" si="33"/>
        <v>148003</v>
      </c>
      <c r="I61" s="68">
        <f t="shared" si="26"/>
        <v>70.542500000000004</v>
      </c>
      <c r="J61" s="69">
        <f t="shared" si="14"/>
        <v>862</v>
      </c>
      <c r="K61" s="64">
        <f t="shared" si="15"/>
        <v>78.839418503480289</v>
      </c>
      <c r="L61" s="65">
        <f t="shared" si="16"/>
        <v>431</v>
      </c>
      <c r="M61" s="89">
        <f t="shared" si="24"/>
        <v>85.848607888631093</v>
      </c>
      <c r="N61" s="83">
        <f t="shared" si="18"/>
        <v>87.136337006960559</v>
      </c>
      <c r="O61" s="4">
        <f t="shared" si="19"/>
        <v>0.25376024470446851</v>
      </c>
      <c r="P61" s="73">
        <f t="shared" si="12"/>
        <v>898.6350000000034</v>
      </c>
      <c r="Q61" s="72">
        <f t="shared" si="17"/>
        <v>3575.9718750000029</v>
      </c>
      <c r="R61" s="84">
        <f t="shared" si="20"/>
        <v>2220.0450000000128</v>
      </c>
      <c r="S61" s="85">
        <f t="shared" si="21"/>
        <v>150223.04500000001</v>
      </c>
      <c r="T61" s="25">
        <f t="shared" si="22"/>
        <v>-45140.915000000008</v>
      </c>
      <c r="U61" s="1"/>
      <c r="X61" s="1"/>
      <c r="Y61" s="30"/>
      <c r="Z61" s="33"/>
      <c r="AC61" s="33"/>
    </row>
    <row r="62" spans="1:29" x14ac:dyDescent="0.2">
      <c r="A62" s="5">
        <v>61</v>
      </c>
      <c r="B62" s="86">
        <f t="shared" si="29"/>
        <v>68.5</v>
      </c>
      <c r="C62" s="3">
        <v>2E-3</v>
      </c>
      <c r="D62" s="90">
        <v>-0.315</v>
      </c>
      <c r="E62" s="88">
        <f t="shared" si="6"/>
        <v>57</v>
      </c>
      <c r="F62" s="84">
        <f t="shared" si="8"/>
        <v>3896</v>
      </c>
      <c r="G62" s="88">
        <f t="shared" si="32"/>
        <v>1781</v>
      </c>
      <c r="H62" s="84">
        <f t="shared" si="33"/>
        <v>151899</v>
      </c>
      <c r="I62" s="68">
        <f t="shared" si="26"/>
        <v>69.527500000000003</v>
      </c>
      <c r="J62" s="69">
        <f t="shared" si="14"/>
        <v>891</v>
      </c>
      <c r="K62" s="64">
        <f t="shared" si="15"/>
        <v>78.047715468837737</v>
      </c>
      <c r="L62" s="65">
        <f t="shared" si="16"/>
        <v>446</v>
      </c>
      <c r="M62" s="89">
        <f t="shared" si="24"/>
        <v>85.288601909039869</v>
      </c>
      <c r="N62" s="83">
        <f t="shared" si="18"/>
        <v>86.56793093767547</v>
      </c>
      <c r="O62" s="2">
        <f t="shared" si="19"/>
        <v>0.26376541514854701</v>
      </c>
      <c r="P62" s="73">
        <f t="shared" si="12"/>
        <v>915.50250000000301</v>
      </c>
      <c r="Q62" s="72">
        <f t="shared" si="17"/>
        <v>3800.0160991016292</v>
      </c>
      <c r="R62" s="84">
        <f t="shared" si="20"/>
        <v>2278.484999999986</v>
      </c>
      <c r="S62" s="85">
        <f t="shared" si="21"/>
        <v>154177.48499999999</v>
      </c>
      <c r="T62" s="25">
        <f t="shared" si="22"/>
        <v>-47848.184999999998</v>
      </c>
      <c r="U62" s="1"/>
      <c r="X62" s="1"/>
      <c r="Y62" s="30"/>
      <c r="Z62" s="33"/>
      <c r="AC62" s="33"/>
    </row>
    <row r="63" spans="1:29" x14ac:dyDescent="0.2">
      <c r="A63" s="5">
        <v>62</v>
      </c>
      <c r="B63" s="86">
        <f t="shared" si="29"/>
        <v>67.5</v>
      </c>
      <c r="C63" s="3">
        <v>2E-3</v>
      </c>
      <c r="D63" s="92">
        <v>-0.32500000000000001</v>
      </c>
      <c r="E63" s="88">
        <f t="shared" si="6"/>
        <v>59</v>
      </c>
      <c r="F63" s="84">
        <f t="shared" si="8"/>
        <v>3982</v>
      </c>
      <c r="G63" s="88">
        <f t="shared" si="32"/>
        <v>1840</v>
      </c>
      <c r="H63" s="84">
        <f t="shared" si="33"/>
        <v>155881</v>
      </c>
      <c r="I63" s="68">
        <f t="shared" si="26"/>
        <v>68.512500000000003</v>
      </c>
      <c r="J63" s="69">
        <f t="shared" si="14"/>
        <v>920</v>
      </c>
      <c r="K63" s="64">
        <f t="shared" si="15"/>
        <v>77.250601902173912</v>
      </c>
      <c r="L63" s="65">
        <f t="shared" si="16"/>
        <v>460</v>
      </c>
      <c r="M63" s="89">
        <f t="shared" si="24"/>
        <v>84.717934782608694</v>
      </c>
      <c r="N63" s="83">
        <f t="shared" si="18"/>
        <v>85.988703804347821</v>
      </c>
      <c r="O63" s="2">
        <f t="shared" si="19"/>
        <v>0.27390672302737512</v>
      </c>
      <c r="P63" s="73">
        <f t="shared" si="12"/>
        <v>931.50000000000261</v>
      </c>
      <c r="Q63" s="72">
        <f t="shared" si="17"/>
        <v>4019.5268749999982</v>
      </c>
      <c r="R63" s="84">
        <f t="shared" si="20"/>
        <v>2338.2149999999965</v>
      </c>
      <c r="S63" s="85">
        <f t="shared" si="21"/>
        <v>158219.215</v>
      </c>
      <c r="T63" s="25">
        <f t="shared" si="22"/>
        <v>-50661.325000000012</v>
      </c>
      <c r="U63" s="1"/>
      <c r="X63" s="1"/>
      <c r="Y63" s="30"/>
      <c r="Z63" s="33"/>
      <c r="AC63" s="33"/>
    </row>
    <row r="64" spans="1:29" x14ac:dyDescent="0.2">
      <c r="A64" s="5">
        <v>63</v>
      </c>
      <c r="B64" s="86">
        <f t="shared" si="29"/>
        <v>66.5</v>
      </c>
      <c r="C64" s="3">
        <v>2E-3</v>
      </c>
      <c r="D64" s="90">
        <v>-0.33500000000000002</v>
      </c>
      <c r="E64" s="88">
        <f t="shared" si="6"/>
        <v>61</v>
      </c>
      <c r="F64" s="84">
        <f t="shared" si="8"/>
        <v>4070</v>
      </c>
      <c r="G64" s="88">
        <f t="shared" si="32"/>
        <v>1901</v>
      </c>
      <c r="H64" s="84">
        <f t="shared" si="33"/>
        <v>159951</v>
      </c>
      <c r="I64" s="68">
        <f t="shared" si="26"/>
        <v>67.497500000000002</v>
      </c>
      <c r="J64" s="69">
        <f t="shared" si="14"/>
        <v>951</v>
      </c>
      <c r="K64" s="64">
        <f t="shared" si="15"/>
        <v>76.450029589689649</v>
      </c>
      <c r="L64" s="65">
        <f t="shared" si="16"/>
        <v>476</v>
      </c>
      <c r="M64" s="89">
        <f t="shared" si="24"/>
        <v>84.140452393477119</v>
      </c>
      <c r="N64" s="83">
        <f t="shared" si="18"/>
        <v>85.402559179379281</v>
      </c>
      <c r="O64" s="2">
        <f t="shared" si="19"/>
        <v>0.28424901021622978</v>
      </c>
      <c r="P64" s="73">
        <f t="shared" si="12"/>
        <v>948.62250000000222</v>
      </c>
      <c r="Q64" s="72">
        <f t="shared" si="17"/>
        <v>4261.4040846922717</v>
      </c>
      <c r="R64" s="84">
        <f t="shared" si="20"/>
        <v>2399.265000000014</v>
      </c>
      <c r="S64" s="85">
        <f t="shared" si="21"/>
        <v>162350.26500000001</v>
      </c>
      <c r="T64" s="25">
        <f t="shared" si="22"/>
        <v>-53583.585000000006</v>
      </c>
      <c r="U64" s="1"/>
      <c r="X64" s="1"/>
      <c r="Y64" s="30"/>
      <c r="Z64" s="33"/>
      <c r="AC64" s="33"/>
    </row>
    <row r="65" spans="1:29" x14ac:dyDescent="0.2">
      <c r="A65" s="5">
        <v>64</v>
      </c>
      <c r="B65" s="86">
        <f t="shared" si="29"/>
        <v>65.5</v>
      </c>
      <c r="C65" s="3">
        <v>2E-3</v>
      </c>
      <c r="D65" s="92">
        <v>-0.34499999999999997</v>
      </c>
      <c r="E65" s="88">
        <f t="shared" si="6"/>
        <v>64</v>
      </c>
      <c r="F65" s="84">
        <f t="shared" si="8"/>
        <v>4160</v>
      </c>
      <c r="G65" s="88">
        <f t="shared" si="32"/>
        <v>1965</v>
      </c>
      <c r="H65" s="84">
        <f t="shared" si="33"/>
        <v>164111</v>
      </c>
      <c r="I65" s="68">
        <f t="shared" si="26"/>
        <v>66.482500000000002</v>
      </c>
      <c r="J65" s="69">
        <f t="shared" si="14"/>
        <v>983</v>
      </c>
      <c r="K65" s="64">
        <f t="shared" si="15"/>
        <v>75.62615203562342</v>
      </c>
      <c r="L65" s="65">
        <f t="shared" si="16"/>
        <v>492</v>
      </c>
      <c r="M65" s="89">
        <f t="shared" si="24"/>
        <v>83.517048346055986</v>
      </c>
      <c r="N65" s="83">
        <f t="shared" si="18"/>
        <v>84.769804071246824</v>
      </c>
      <c r="O65" s="2">
        <f t="shared" si="19"/>
        <v>0.29419548200376833</v>
      </c>
      <c r="P65" s="73">
        <f t="shared" si="12"/>
        <v>965.79750000000172</v>
      </c>
      <c r="Q65" s="72">
        <f t="shared" si="17"/>
        <v>4498.6768015267216</v>
      </c>
      <c r="R65" s="84">
        <f t="shared" si="20"/>
        <v>2461.6650000000081</v>
      </c>
      <c r="S65" s="85">
        <f t="shared" si="21"/>
        <v>166572.66500000001</v>
      </c>
      <c r="T65" s="25">
        <f t="shared" si="22"/>
        <v>-56618.294999999998</v>
      </c>
      <c r="U65" s="1"/>
      <c r="X65" s="1"/>
      <c r="Y65" s="30"/>
      <c r="Z65" s="33"/>
      <c r="AC65" s="33"/>
    </row>
    <row r="66" spans="1:29" x14ac:dyDescent="0.2">
      <c r="A66" s="5">
        <v>65</v>
      </c>
      <c r="B66" s="86">
        <f t="shared" si="29"/>
        <v>64.5</v>
      </c>
      <c r="C66" s="3">
        <v>2E-3</v>
      </c>
      <c r="D66" s="90">
        <v>-0.35499999999999998</v>
      </c>
      <c r="E66" s="88">
        <f t="shared" si="6"/>
        <v>66</v>
      </c>
      <c r="F66" s="84">
        <f t="shared" si="8"/>
        <v>4252</v>
      </c>
      <c r="G66" s="88">
        <f t="shared" si="32"/>
        <v>2031</v>
      </c>
      <c r="H66" s="84">
        <f t="shared" si="33"/>
        <v>168363</v>
      </c>
      <c r="I66" s="68">
        <f t="shared" si="26"/>
        <v>65.467500000000001</v>
      </c>
      <c r="J66" s="69">
        <f t="shared" si="14"/>
        <v>1016</v>
      </c>
      <c r="K66" s="64">
        <f t="shared" si="15"/>
        <v>74.80377584933531</v>
      </c>
      <c r="L66" s="65">
        <f t="shared" si="16"/>
        <v>508</v>
      </c>
      <c r="M66" s="89">
        <f t="shared" si="24"/>
        <v>82.89660265878878</v>
      </c>
      <c r="N66" s="83">
        <f t="shared" ref="N66:N75" si="34">(M66*1.5%+M66)</f>
        <v>84.140051698670618</v>
      </c>
      <c r="O66" s="2">
        <f t="shared" ref="O66:O75" si="35">(N66-B66)/B66</f>
        <v>0.30449692556078478</v>
      </c>
      <c r="P66" s="73">
        <f t="shared" si="12"/>
        <v>982.98000000000116</v>
      </c>
      <c r="Q66" s="72">
        <f t="shared" si="17"/>
        <v>4742.8281314623364</v>
      </c>
      <c r="R66" s="84">
        <f t="shared" ref="R66:R75" si="36">S66-H66</f>
        <v>2525.445000000007</v>
      </c>
      <c r="S66" s="85">
        <f t="shared" ref="S66:S75" si="37">(H66*1.5%+H66)</f>
        <v>170888.44500000001</v>
      </c>
      <c r="T66" s="25">
        <f t="shared" ref="T66:T75" si="38">(H66*D66+H66)-H66</f>
        <v>-59768.864999999991</v>
      </c>
      <c r="U66" s="1"/>
      <c r="X66" s="1"/>
      <c r="Y66" s="30"/>
      <c r="Z66" s="33"/>
      <c r="AC66" s="33"/>
    </row>
    <row r="67" spans="1:29" x14ac:dyDescent="0.2">
      <c r="A67" s="5">
        <v>66</v>
      </c>
      <c r="B67" s="86">
        <f t="shared" si="29"/>
        <v>63.5</v>
      </c>
      <c r="C67" s="3">
        <v>2E-3</v>
      </c>
      <c r="D67" s="92">
        <v>-0.36499999999999999</v>
      </c>
      <c r="E67" s="88">
        <f t="shared" si="6"/>
        <v>68</v>
      </c>
      <c r="F67" s="84">
        <f t="shared" si="8"/>
        <v>4346</v>
      </c>
      <c r="G67" s="88">
        <f t="shared" si="32"/>
        <v>2099</v>
      </c>
      <c r="H67" s="84">
        <f t="shared" si="33"/>
        <v>172709</v>
      </c>
      <c r="I67" s="68">
        <f t="shared" si="26"/>
        <v>64.452500000000001</v>
      </c>
      <c r="J67" s="69">
        <f t="shared" si="14"/>
        <v>1050</v>
      </c>
      <c r="K67" s="64">
        <f t="shared" si="15"/>
        <v>73.984143044306819</v>
      </c>
      <c r="L67" s="65">
        <f t="shared" si="16"/>
        <v>525</v>
      </c>
      <c r="M67" s="89">
        <f t="shared" ref="M67:M75" si="39">H67/G67</f>
        <v>82.281562648880424</v>
      </c>
      <c r="N67" s="83">
        <f t="shared" si="34"/>
        <v>83.515786088613623</v>
      </c>
      <c r="O67" s="2">
        <f t="shared" si="35"/>
        <v>0.31520922974194682</v>
      </c>
      <c r="P67" s="73">
        <f t="shared" si="12"/>
        <v>1000.1250000000006</v>
      </c>
      <c r="Q67" s="72">
        <f t="shared" si="17"/>
        <v>5004.1125982610802</v>
      </c>
      <c r="R67" s="84">
        <f t="shared" si="36"/>
        <v>2590.6350000000093</v>
      </c>
      <c r="S67" s="85">
        <f t="shared" si="37"/>
        <v>175299.63500000001</v>
      </c>
      <c r="T67" s="25">
        <f t="shared" si="38"/>
        <v>-63038.785000000003</v>
      </c>
      <c r="U67" s="1"/>
      <c r="X67" s="1"/>
      <c r="Y67" s="30"/>
      <c r="Z67" s="33"/>
      <c r="AC67" s="33"/>
    </row>
    <row r="68" spans="1:29" x14ac:dyDescent="0.2">
      <c r="A68" s="5">
        <v>67</v>
      </c>
      <c r="B68" s="86">
        <f t="shared" si="29"/>
        <v>62.5</v>
      </c>
      <c r="C68" s="3">
        <v>2E-3</v>
      </c>
      <c r="D68" s="90">
        <v>-0.375</v>
      </c>
      <c r="E68" s="88">
        <f t="shared" si="6"/>
        <v>71</v>
      </c>
      <c r="F68" s="84">
        <f t="shared" si="8"/>
        <v>4442</v>
      </c>
      <c r="G68" s="88">
        <f t="shared" si="32"/>
        <v>2170</v>
      </c>
      <c r="H68" s="84">
        <f t="shared" si="33"/>
        <v>177151</v>
      </c>
      <c r="I68" s="68">
        <f t="shared" si="26"/>
        <v>63.4375</v>
      </c>
      <c r="J68" s="69">
        <f t="shared" si="14"/>
        <v>1085</v>
      </c>
      <c r="K68" s="64">
        <f t="shared" si="15"/>
        <v>73.149225806451611</v>
      </c>
      <c r="L68" s="65">
        <f t="shared" si="16"/>
        <v>543</v>
      </c>
      <c r="M68" s="89">
        <f t="shared" si="39"/>
        <v>81.636405529953919</v>
      </c>
      <c r="N68" s="83">
        <f t="shared" si="34"/>
        <v>82.860951612903222</v>
      </c>
      <c r="O68" s="2">
        <f t="shared" si="35"/>
        <v>0.32577522580645152</v>
      </c>
      <c r="P68" s="73">
        <f t="shared" si="12"/>
        <v>1017.1875</v>
      </c>
      <c r="Q68" s="72">
        <f t="shared" si="17"/>
        <v>5273.4671129032249</v>
      </c>
      <c r="R68" s="84">
        <f t="shared" si="36"/>
        <v>2657.265000000014</v>
      </c>
      <c r="S68" s="85">
        <f t="shared" si="37"/>
        <v>179808.26500000001</v>
      </c>
      <c r="T68" s="25">
        <f t="shared" si="38"/>
        <v>-66431.625</v>
      </c>
      <c r="U68" s="1"/>
      <c r="X68" s="1"/>
      <c r="Y68" s="30"/>
      <c r="Z68" s="33"/>
      <c r="AC68" s="33"/>
    </row>
    <row r="69" spans="1:29" x14ac:dyDescent="0.2">
      <c r="A69" s="5">
        <v>68</v>
      </c>
      <c r="B69" s="86">
        <f t="shared" si="29"/>
        <v>61.5</v>
      </c>
      <c r="C69" s="3">
        <v>2E-3</v>
      </c>
      <c r="D69" s="92">
        <v>-0.38500000000000001</v>
      </c>
      <c r="E69" s="88">
        <f t="shared" ref="E69:E75" si="40">ROUND(F69 / B69, 0)</f>
        <v>74</v>
      </c>
      <c r="F69" s="84">
        <f t="shared" ref="F69:F82" si="41">F68+ROUND(F68 * 0.022, 0)</f>
        <v>4540</v>
      </c>
      <c r="G69" s="88">
        <f t="shared" si="32"/>
        <v>2244</v>
      </c>
      <c r="H69" s="84">
        <f t="shared" si="33"/>
        <v>181691</v>
      </c>
      <c r="I69" s="68">
        <f t="shared" si="26"/>
        <v>62.422499999999999</v>
      </c>
      <c r="J69" s="69">
        <f t="shared" si="14"/>
        <v>1122</v>
      </c>
      <c r="K69" s="64">
        <f t="shared" si="15"/>
        <v>72.302240418894826</v>
      </c>
      <c r="L69" s="65">
        <f t="shared" si="16"/>
        <v>561</v>
      </c>
      <c r="M69" s="89">
        <f t="shared" si="39"/>
        <v>80.967468805704101</v>
      </c>
      <c r="N69" s="83">
        <f t="shared" si="34"/>
        <v>82.181980837789666</v>
      </c>
      <c r="O69" s="2">
        <f t="shared" si="35"/>
        <v>0.33629237134617346</v>
      </c>
      <c r="P69" s="73">
        <f t="shared" si="12"/>
        <v>1035.0449999999994</v>
      </c>
      <c r="Q69" s="72">
        <f t="shared" si="17"/>
        <v>5542.5343749999975</v>
      </c>
      <c r="R69" s="84">
        <f t="shared" si="36"/>
        <v>2725.3649999999907</v>
      </c>
      <c r="S69" s="85">
        <f t="shared" si="37"/>
        <v>184416.36499999999</v>
      </c>
      <c r="T69" s="25">
        <f t="shared" si="38"/>
        <v>-69951.035000000003</v>
      </c>
      <c r="U69" s="1"/>
      <c r="X69" s="1"/>
      <c r="Y69" s="30"/>
      <c r="Z69" s="33"/>
      <c r="AC69" s="33"/>
    </row>
    <row r="70" spans="1:29" x14ac:dyDescent="0.2">
      <c r="A70" s="5">
        <v>69</v>
      </c>
      <c r="B70" s="86">
        <f t="shared" ref="B70:B75" si="42">ABS($B$2*D70+$B$2)</f>
        <v>60.5</v>
      </c>
      <c r="C70" s="3">
        <v>2E-3</v>
      </c>
      <c r="D70" s="90">
        <v>-0.39500000000000002</v>
      </c>
      <c r="E70" s="88">
        <f t="shared" si="40"/>
        <v>77</v>
      </c>
      <c r="F70" s="84">
        <f t="shared" si="41"/>
        <v>4640</v>
      </c>
      <c r="G70" s="88">
        <f t="shared" ref="G70:G75" si="43">G69+E70</f>
        <v>2321</v>
      </c>
      <c r="H70" s="84">
        <f t="shared" ref="H70:H75" si="44">H69+F70</f>
        <v>186331</v>
      </c>
      <c r="I70" s="68">
        <f t="shared" si="26"/>
        <v>61.407499999999999</v>
      </c>
      <c r="J70" s="69">
        <f t="shared" si="14"/>
        <v>1161</v>
      </c>
      <c r="K70" s="64">
        <f t="shared" si="15"/>
        <v>71.446094894442041</v>
      </c>
      <c r="L70" s="65">
        <f t="shared" si="16"/>
        <v>581</v>
      </c>
      <c r="M70" s="89">
        <f t="shared" si="39"/>
        <v>80.280482550624725</v>
      </c>
      <c r="N70" s="83">
        <f t="shared" si="34"/>
        <v>81.484689788884097</v>
      </c>
      <c r="O70" s="2">
        <f t="shared" si="35"/>
        <v>0.34685437667577018</v>
      </c>
      <c r="P70" s="73">
        <f t="shared" si="12"/>
        <v>1053.6074999999987</v>
      </c>
      <c r="Q70" s="72">
        <f t="shared" si="17"/>
        <v>5832.4236336708263</v>
      </c>
      <c r="R70" s="84">
        <f t="shared" si="36"/>
        <v>2794.9649999999965</v>
      </c>
      <c r="S70" s="85">
        <f t="shared" si="37"/>
        <v>189125.965</v>
      </c>
      <c r="T70" s="25">
        <f t="shared" si="38"/>
        <v>-73600.74500000001</v>
      </c>
      <c r="U70" s="1"/>
      <c r="X70" s="1"/>
      <c r="Y70" s="30"/>
      <c r="Z70" s="33"/>
      <c r="AC70" s="33"/>
    </row>
    <row r="71" spans="1:29" x14ac:dyDescent="0.2">
      <c r="A71" s="6">
        <v>70</v>
      </c>
      <c r="B71" s="86">
        <f t="shared" si="42"/>
        <v>59.5</v>
      </c>
      <c r="C71" s="3">
        <v>2E-3</v>
      </c>
      <c r="D71" s="93">
        <v>-0.40500000000000003</v>
      </c>
      <c r="E71" s="88">
        <f t="shared" si="40"/>
        <v>80</v>
      </c>
      <c r="F71" s="84">
        <f t="shared" si="41"/>
        <v>4742</v>
      </c>
      <c r="G71" s="88">
        <f t="shared" si="43"/>
        <v>2401</v>
      </c>
      <c r="H71" s="84">
        <f t="shared" si="44"/>
        <v>191073</v>
      </c>
      <c r="I71" s="68">
        <f t="shared" si="26"/>
        <v>60.392499999999998</v>
      </c>
      <c r="J71" s="69">
        <f t="shared" si="14"/>
        <v>1201</v>
      </c>
      <c r="K71" s="64">
        <f t="shared" si="15"/>
        <v>70.5834001457726</v>
      </c>
      <c r="L71" s="65">
        <f t="shared" si="16"/>
        <v>601</v>
      </c>
      <c r="M71" s="89">
        <f t="shared" si="39"/>
        <v>79.580591420241561</v>
      </c>
      <c r="N71" s="83">
        <f t="shared" si="34"/>
        <v>80.774300291545188</v>
      </c>
      <c r="O71" s="2">
        <f t="shared" si="35"/>
        <v>0.3575512654041208</v>
      </c>
      <c r="P71" s="73">
        <f t="shared" si="12"/>
        <v>1071.8924999999979</v>
      </c>
      <c r="Q71" s="72">
        <f t="shared" si="17"/>
        <v>6124.7309876093341</v>
      </c>
      <c r="R71" s="84">
        <f t="shared" si="36"/>
        <v>2866.0950000000012</v>
      </c>
      <c r="S71" s="85">
        <f t="shared" si="37"/>
        <v>193939.095</v>
      </c>
      <c r="T71" s="25">
        <f t="shared" si="38"/>
        <v>-77384.565000000002</v>
      </c>
      <c r="U71" s="1"/>
      <c r="X71" s="1"/>
      <c r="Y71" s="30"/>
      <c r="Z71" s="33"/>
      <c r="AC71" s="33"/>
    </row>
    <row r="72" spans="1:29" x14ac:dyDescent="0.2">
      <c r="A72" s="5">
        <v>71</v>
      </c>
      <c r="B72" s="86">
        <f t="shared" si="42"/>
        <v>58.25</v>
      </c>
      <c r="C72" s="3">
        <v>2.5000000000000001E-3</v>
      </c>
      <c r="D72" s="90">
        <v>-0.41749999999999998</v>
      </c>
      <c r="E72" s="88">
        <f t="shared" si="40"/>
        <v>83</v>
      </c>
      <c r="F72" s="84">
        <f t="shared" si="41"/>
        <v>4846</v>
      </c>
      <c r="G72" s="88">
        <f t="shared" si="43"/>
        <v>2484</v>
      </c>
      <c r="H72" s="84">
        <f t="shared" si="44"/>
        <v>195919</v>
      </c>
      <c r="I72" s="68">
        <f t="shared" si="26"/>
        <v>59.123750000000001</v>
      </c>
      <c r="J72" s="69">
        <f t="shared" si="14"/>
        <v>1242</v>
      </c>
      <c r="K72" s="64">
        <f t="shared" si="15"/>
        <v>69.589609500805153</v>
      </c>
      <c r="L72" s="65">
        <f t="shared" si="16"/>
        <v>621</v>
      </c>
      <c r="M72" s="89">
        <f t="shared" si="39"/>
        <v>78.87238325281804</v>
      </c>
      <c r="N72" s="83">
        <f t="shared" si="34"/>
        <v>80.055469001610305</v>
      </c>
      <c r="O72" s="2">
        <f t="shared" si="35"/>
        <v>0.37434281547828852</v>
      </c>
      <c r="P72" s="73">
        <f t="shared" si="12"/>
        <v>1085.1975000000014</v>
      </c>
      <c r="Q72" s="72">
        <f t="shared" si="17"/>
        <v>6499.298749999999</v>
      </c>
      <c r="R72" s="84">
        <f t="shared" si="36"/>
        <v>2938.7850000000035</v>
      </c>
      <c r="S72" s="85">
        <f t="shared" si="37"/>
        <v>198857.785</v>
      </c>
      <c r="T72" s="25">
        <f t="shared" si="38"/>
        <v>-81796.182499999995</v>
      </c>
      <c r="U72" s="1"/>
      <c r="X72" s="1"/>
      <c r="Y72" s="30"/>
      <c r="Z72" s="33"/>
      <c r="AC72" s="33"/>
    </row>
    <row r="73" spans="1:29" x14ac:dyDescent="0.2">
      <c r="A73" s="5">
        <v>72</v>
      </c>
      <c r="B73" s="86">
        <f t="shared" si="42"/>
        <v>57</v>
      </c>
      <c r="C73" s="3">
        <v>2.5000000000000001E-3</v>
      </c>
      <c r="D73" s="92">
        <v>-0.43</v>
      </c>
      <c r="E73" s="88">
        <f t="shared" si="40"/>
        <v>87</v>
      </c>
      <c r="F73" s="84">
        <f t="shared" si="41"/>
        <v>4953</v>
      </c>
      <c r="G73" s="88">
        <f t="shared" si="43"/>
        <v>2571</v>
      </c>
      <c r="H73" s="84">
        <f t="shared" si="44"/>
        <v>200872</v>
      </c>
      <c r="I73" s="68">
        <f t="shared" si="26"/>
        <v>57.854999999999997</v>
      </c>
      <c r="J73" s="69">
        <f t="shared" si="14"/>
        <v>1286</v>
      </c>
      <c r="K73" s="64">
        <f>AVERAGE(I73,N73)</f>
        <v>68.578429599377671</v>
      </c>
      <c r="L73" s="65">
        <f t="shared" si="16"/>
        <v>643</v>
      </c>
      <c r="M73" s="89">
        <f t="shared" si="39"/>
        <v>78.129910540645668</v>
      </c>
      <c r="N73" s="83">
        <f t="shared" si="34"/>
        <v>79.301859198755352</v>
      </c>
      <c r="O73" s="2">
        <f t="shared" si="35"/>
        <v>0.39126068769746231</v>
      </c>
      <c r="P73" s="73">
        <f t="shared" si="12"/>
        <v>1099.5299999999959</v>
      </c>
      <c r="Q73" s="72">
        <f t="shared" si="17"/>
        <v>6895.1652323998442</v>
      </c>
      <c r="R73" s="84">
        <f t="shared" si="36"/>
        <v>3013.0799999999872</v>
      </c>
      <c r="S73" s="85">
        <f t="shared" si="37"/>
        <v>203885.08</v>
      </c>
      <c r="T73" s="25">
        <f t="shared" si="38"/>
        <v>-86374.959999999992</v>
      </c>
      <c r="U73" s="1"/>
      <c r="X73" s="1"/>
      <c r="Y73" s="30"/>
      <c r="Z73" s="33"/>
      <c r="AC73" s="33"/>
    </row>
    <row r="74" spans="1:29" x14ac:dyDescent="0.2">
      <c r="A74" s="5">
        <v>73</v>
      </c>
      <c r="B74" s="86">
        <f t="shared" si="42"/>
        <v>55.75</v>
      </c>
      <c r="C74" s="3">
        <v>2.5000000000000001E-3</v>
      </c>
      <c r="D74" s="90">
        <v>-0.4425</v>
      </c>
      <c r="E74" s="88">
        <f t="shared" si="40"/>
        <v>91</v>
      </c>
      <c r="F74" s="84">
        <f t="shared" si="41"/>
        <v>5062</v>
      </c>
      <c r="G74" s="88">
        <f t="shared" si="43"/>
        <v>2662</v>
      </c>
      <c r="H74" s="84">
        <f t="shared" si="44"/>
        <v>205934</v>
      </c>
      <c r="I74" s="68">
        <f t="shared" si="26"/>
        <v>56.58625</v>
      </c>
      <c r="J74" s="69">
        <f t="shared" si="14"/>
        <v>1331</v>
      </c>
      <c r="K74" s="64">
        <f>AVERAGE(I74,N74)</f>
        <v>67.553645285499627</v>
      </c>
      <c r="L74" s="65">
        <f t="shared" si="16"/>
        <v>666</v>
      </c>
      <c r="M74" s="89">
        <f t="shared" si="39"/>
        <v>77.360631104432755</v>
      </c>
      <c r="N74" s="83">
        <f t="shared" si="34"/>
        <v>78.521040570999247</v>
      </c>
      <c r="O74" s="2">
        <f t="shared" si="35"/>
        <v>0.40844915822420175</v>
      </c>
      <c r="P74" s="73">
        <f t="shared" si="12"/>
        <v>1113.0487499999997</v>
      </c>
      <c r="Q74" s="72">
        <f t="shared" si="17"/>
        <v>7304.2852601427521</v>
      </c>
      <c r="R74" s="84">
        <f t="shared" si="36"/>
        <v>3089.0100000000093</v>
      </c>
      <c r="S74" s="85">
        <f t="shared" si="37"/>
        <v>209023.01</v>
      </c>
      <c r="T74" s="25">
        <f t="shared" si="38"/>
        <v>-91125.794999999998</v>
      </c>
      <c r="U74" s="1"/>
      <c r="X74" s="1"/>
      <c r="Y74" s="30"/>
      <c r="Z74" s="33"/>
      <c r="AC74" s="33"/>
    </row>
    <row r="75" spans="1:29" x14ac:dyDescent="0.2">
      <c r="A75" s="5">
        <v>74</v>
      </c>
      <c r="B75" s="86">
        <f t="shared" si="42"/>
        <v>54.5</v>
      </c>
      <c r="C75" s="3">
        <v>2.5000000000000001E-3</v>
      </c>
      <c r="D75" s="92">
        <v>-0.45500000000000002</v>
      </c>
      <c r="E75" s="88">
        <f t="shared" si="40"/>
        <v>95</v>
      </c>
      <c r="F75" s="84">
        <f t="shared" si="41"/>
        <v>5173</v>
      </c>
      <c r="G75" s="88">
        <f t="shared" si="43"/>
        <v>2757</v>
      </c>
      <c r="H75" s="84">
        <f t="shared" si="44"/>
        <v>211107</v>
      </c>
      <c r="I75" s="68">
        <f t="shared" si="26"/>
        <v>55.317500000000003</v>
      </c>
      <c r="J75" s="69">
        <f t="shared" si="14"/>
        <v>1379</v>
      </c>
      <c r="K75" s="64">
        <f t="shared" ref="K75:K82" si="45">AVERAGE(I75,N75)</f>
        <v>66.518671109902073</v>
      </c>
      <c r="L75" s="65">
        <f t="shared" ref="L75:L82" si="46">ROUND(J75/2, 0)</f>
        <v>690</v>
      </c>
      <c r="M75" s="89">
        <f t="shared" si="39"/>
        <v>76.571273122959738</v>
      </c>
      <c r="N75" s="83">
        <f t="shared" si="34"/>
        <v>77.719842219804136</v>
      </c>
      <c r="O75" s="2">
        <f t="shared" si="35"/>
        <v>0.42605215082209424</v>
      </c>
      <c r="P75" s="73">
        <f t="shared" ref="P75:P82" si="47">(I75-B75)*J75</f>
        <v>1127.3325000000036</v>
      </c>
      <c r="Q75" s="72">
        <f t="shared" si="17"/>
        <v>7728.8080658324279</v>
      </c>
      <c r="R75" s="84">
        <f t="shared" si="36"/>
        <v>3166.6050000000105</v>
      </c>
      <c r="S75" s="85">
        <f t="shared" si="37"/>
        <v>214273.60500000001</v>
      </c>
      <c r="T75" s="25">
        <f t="shared" si="38"/>
        <v>-96053.684999999998</v>
      </c>
      <c r="U75" s="1"/>
      <c r="X75" s="1"/>
      <c r="Y75" s="30"/>
      <c r="Z75" s="33"/>
      <c r="AC75" s="33"/>
    </row>
    <row r="76" spans="1:29" x14ac:dyDescent="0.2">
      <c r="A76" s="5">
        <v>75</v>
      </c>
      <c r="B76" s="86">
        <f t="shared" ref="B76:B82" si="48">ABS($B$2*D76+$B$2)</f>
        <v>53.25</v>
      </c>
      <c r="C76" s="3">
        <v>2.5000000000000001E-3</v>
      </c>
      <c r="D76" s="90">
        <v>-0.46750000000000003</v>
      </c>
      <c r="E76" s="88">
        <f>ROUND(F76 / B76, 0)</f>
        <v>99</v>
      </c>
      <c r="F76" s="84">
        <f t="shared" si="41"/>
        <v>5287</v>
      </c>
      <c r="G76" s="88">
        <f t="shared" ref="G76:G82" si="49">G75+E76</f>
        <v>2856</v>
      </c>
      <c r="H76" s="84">
        <f t="shared" ref="H76:H82" si="50">H75+F76</f>
        <v>216394</v>
      </c>
      <c r="I76" s="68">
        <f t="shared" ref="I76:I82" si="51">(B76*1.5%+B76)</f>
        <v>54.048749999999998</v>
      </c>
      <c r="J76" s="69">
        <f t="shared" ref="J76:J82" si="52">ROUND(G76/2,0)</f>
        <v>1428</v>
      </c>
      <c r="K76" s="64">
        <f t="shared" si="45"/>
        <v>65.476740196078424</v>
      </c>
      <c r="L76" s="65">
        <f t="shared" si="46"/>
        <v>714</v>
      </c>
      <c r="M76" s="89">
        <f t="shared" ref="M76:M82" si="53">H76/G76</f>
        <v>75.768207282913167</v>
      </c>
      <c r="N76" s="83">
        <f t="shared" ref="N76:N82" si="54">(M76*1.5%+M76)</f>
        <v>76.904730392156864</v>
      </c>
      <c r="O76" s="2">
        <f t="shared" ref="O76:O82" si="55">(N76-B76)/B76</f>
        <v>0.44422028905458899</v>
      </c>
      <c r="P76" s="73">
        <f t="shared" si="47"/>
        <v>1140.6149999999975</v>
      </c>
      <c r="Q76" s="72">
        <f t="shared" si="17"/>
        <v>8159.5849999999964</v>
      </c>
      <c r="R76" s="84">
        <f t="shared" ref="R76:R82" si="56">S76-H76</f>
        <v>3245.9100000000035</v>
      </c>
      <c r="S76" s="85">
        <f t="shared" ref="S76:S82" si="57">(H76*1.5%+H76)</f>
        <v>219639.91</v>
      </c>
      <c r="T76" s="25">
        <f t="shared" ref="T76:T82" si="58">(H76*D76+H76)-H76</f>
        <v>-101164.19500000001</v>
      </c>
      <c r="U76" s="1"/>
      <c r="X76" s="1"/>
      <c r="Y76" s="30"/>
      <c r="Z76" s="33"/>
      <c r="AC76" s="33"/>
    </row>
    <row r="77" spans="1:29" x14ac:dyDescent="0.2">
      <c r="A77" s="5">
        <v>76</v>
      </c>
      <c r="B77" s="86">
        <f t="shared" si="48"/>
        <v>52</v>
      </c>
      <c r="C77" s="3">
        <v>2.5000000000000001E-3</v>
      </c>
      <c r="D77" s="92">
        <v>-0.48</v>
      </c>
      <c r="E77" s="88">
        <f t="shared" ref="E77:E82" si="59">ROUND(F77 / B77, 0)</f>
        <v>104</v>
      </c>
      <c r="F77" s="84">
        <f t="shared" si="41"/>
        <v>5403</v>
      </c>
      <c r="G77" s="88">
        <f t="shared" si="49"/>
        <v>2960</v>
      </c>
      <c r="H77" s="84">
        <f t="shared" si="50"/>
        <v>221797</v>
      </c>
      <c r="I77" s="68">
        <f t="shared" si="51"/>
        <v>52.78</v>
      </c>
      <c r="J77" s="69">
        <f t="shared" si="52"/>
        <v>1480</v>
      </c>
      <c r="K77" s="64">
        <f t="shared" si="45"/>
        <v>64.417695101351356</v>
      </c>
      <c r="L77" s="65">
        <f t="shared" si="46"/>
        <v>740</v>
      </c>
      <c r="M77" s="89">
        <f t="shared" si="53"/>
        <v>74.931418918918922</v>
      </c>
      <c r="N77" s="83">
        <f t="shared" si="54"/>
        <v>76.055390202702711</v>
      </c>
      <c r="O77" s="2">
        <f t="shared" si="55"/>
        <v>0.46260365774428291</v>
      </c>
      <c r="P77" s="73">
        <f t="shared" si="47"/>
        <v>1154.4000000000017</v>
      </c>
      <c r="Q77" s="72">
        <f t="shared" si="17"/>
        <v>8611.8943750000017</v>
      </c>
      <c r="R77" s="84">
        <f t="shared" si="56"/>
        <v>3326.9549999999872</v>
      </c>
      <c r="S77" s="85">
        <f t="shared" si="57"/>
        <v>225123.95499999999</v>
      </c>
      <c r="T77" s="25">
        <f t="shared" si="58"/>
        <v>-106462.56</v>
      </c>
      <c r="X77" s="1"/>
      <c r="Y77" s="30"/>
      <c r="Z77" s="33"/>
      <c r="AC77" s="33"/>
    </row>
    <row r="78" spans="1:29" x14ac:dyDescent="0.2">
      <c r="A78" s="5">
        <v>77</v>
      </c>
      <c r="B78" s="86">
        <f t="shared" si="48"/>
        <v>50.75</v>
      </c>
      <c r="C78" s="3">
        <v>2.5000000000000001E-3</v>
      </c>
      <c r="D78" s="90">
        <v>-0.49249999999999999</v>
      </c>
      <c r="E78" s="88">
        <f t="shared" si="59"/>
        <v>109</v>
      </c>
      <c r="F78" s="84">
        <f t="shared" si="41"/>
        <v>5522</v>
      </c>
      <c r="G78" s="88">
        <f t="shared" si="49"/>
        <v>3069</v>
      </c>
      <c r="H78" s="84">
        <f t="shared" si="50"/>
        <v>227319</v>
      </c>
      <c r="I78" s="68">
        <f t="shared" si="51"/>
        <v>51.511249999999997</v>
      </c>
      <c r="J78" s="69">
        <f t="shared" si="52"/>
        <v>1535</v>
      </c>
      <c r="K78" s="64">
        <f t="shared" si="45"/>
        <v>63.345847385141738</v>
      </c>
      <c r="L78" s="65">
        <f t="shared" si="46"/>
        <v>768</v>
      </c>
      <c r="M78" s="89">
        <f t="shared" si="53"/>
        <v>74.069403714564999</v>
      </c>
      <c r="N78" s="83">
        <f t="shared" si="54"/>
        <v>75.180444770283472</v>
      </c>
      <c r="O78" s="2">
        <f t="shared" si="55"/>
        <v>0.48138807429129993</v>
      </c>
      <c r="P78" s="73">
        <f t="shared" si="47"/>
        <v>1168.5187499999952</v>
      </c>
      <c r="Q78" s="72">
        <f t="shared" si="17"/>
        <v>9088.9707917888572</v>
      </c>
      <c r="R78" s="84">
        <f t="shared" si="56"/>
        <v>3409.7850000000035</v>
      </c>
      <c r="S78" s="85">
        <f t="shared" si="57"/>
        <v>230728.785</v>
      </c>
      <c r="T78" s="25">
        <f t="shared" si="58"/>
        <v>-111954.6075</v>
      </c>
      <c r="X78" s="1"/>
      <c r="Y78" s="30"/>
      <c r="Z78" s="33"/>
      <c r="AC78" s="33"/>
    </row>
    <row r="79" spans="1:29" x14ac:dyDescent="0.2">
      <c r="A79" s="5">
        <v>78</v>
      </c>
      <c r="B79" s="86">
        <f t="shared" si="48"/>
        <v>49.5</v>
      </c>
      <c r="C79" s="3">
        <v>2.5000000000000001E-3</v>
      </c>
      <c r="D79" s="92">
        <v>-0.505</v>
      </c>
      <c r="E79" s="88">
        <f t="shared" si="59"/>
        <v>114</v>
      </c>
      <c r="F79" s="84">
        <f t="shared" si="41"/>
        <v>5643</v>
      </c>
      <c r="G79" s="88">
        <f t="shared" si="49"/>
        <v>3183</v>
      </c>
      <c r="H79" s="84">
        <f t="shared" si="50"/>
        <v>232962</v>
      </c>
      <c r="I79" s="68">
        <f t="shared" si="51"/>
        <v>50.2425</v>
      </c>
      <c r="J79" s="69">
        <f t="shared" si="52"/>
        <v>1592</v>
      </c>
      <c r="K79" s="64">
        <f t="shared" si="45"/>
        <v>62.264892789820919</v>
      </c>
      <c r="L79" s="65">
        <f t="shared" si="46"/>
        <v>796</v>
      </c>
      <c r="M79" s="89">
        <f t="shared" si="53"/>
        <v>73.189443920829405</v>
      </c>
      <c r="N79" s="83">
        <f t="shared" si="54"/>
        <v>74.287285579641846</v>
      </c>
      <c r="O79" s="2">
        <f t="shared" si="55"/>
        <v>0.50075324403316857</v>
      </c>
      <c r="P79" s="73">
        <f t="shared" si="47"/>
        <v>1182.0599999999995</v>
      </c>
      <c r="Q79" s="72">
        <f t="shared" si="17"/>
        <v>9569.8246606974517</v>
      </c>
      <c r="R79" s="84">
        <f t="shared" si="56"/>
        <v>3494.429999999993</v>
      </c>
      <c r="S79" s="85">
        <f t="shared" si="57"/>
        <v>236456.43</v>
      </c>
      <c r="T79" s="25">
        <f t="shared" si="58"/>
        <v>-117645.81</v>
      </c>
      <c r="X79" s="1"/>
      <c r="Y79" s="30"/>
      <c r="Z79" s="33"/>
      <c r="AC79" s="33"/>
    </row>
    <row r="80" spans="1:29" x14ac:dyDescent="0.2">
      <c r="A80" s="5">
        <v>79</v>
      </c>
      <c r="B80" s="86">
        <f t="shared" si="48"/>
        <v>48.250000000000007</v>
      </c>
      <c r="C80" s="3">
        <v>2.5000000000000001E-3</v>
      </c>
      <c r="D80" s="90">
        <v>-0.51749999999999996</v>
      </c>
      <c r="E80" s="88">
        <f t="shared" si="59"/>
        <v>120</v>
      </c>
      <c r="F80" s="84">
        <f t="shared" si="41"/>
        <v>5767</v>
      </c>
      <c r="G80" s="88">
        <f t="shared" si="49"/>
        <v>3303</v>
      </c>
      <c r="H80" s="84">
        <f t="shared" si="50"/>
        <v>238729</v>
      </c>
      <c r="I80" s="68">
        <f t="shared" si="51"/>
        <v>48.97375000000001</v>
      </c>
      <c r="J80" s="69">
        <f t="shared" si="52"/>
        <v>1652</v>
      </c>
      <c r="K80" s="64">
        <f t="shared" si="45"/>
        <v>61.167155805328491</v>
      </c>
      <c r="L80" s="65">
        <f t="shared" si="46"/>
        <v>826</v>
      </c>
      <c r="M80" s="89">
        <f t="shared" si="53"/>
        <v>72.276415379957612</v>
      </c>
      <c r="N80" s="83">
        <f t="shared" si="54"/>
        <v>73.360561610656973</v>
      </c>
      <c r="O80" s="2">
        <f t="shared" si="55"/>
        <v>0.52042614737112869</v>
      </c>
      <c r="P80" s="73">
        <f t="shared" si="47"/>
        <v>1195.6350000000043</v>
      </c>
      <c r="Q80" s="72">
        <f t="shared" si="17"/>
        <v>10071.753195201325</v>
      </c>
      <c r="R80" s="84">
        <f t="shared" si="56"/>
        <v>3580.9349999999977</v>
      </c>
      <c r="S80" s="85">
        <f t="shared" si="57"/>
        <v>242309.935</v>
      </c>
      <c r="T80" s="25">
        <f t="shared" si="58"/>
        <v>-123542.25749999999</v>
      </c>
      <c r="X80" s="1"/>
      <c r="Y80" s="30"/>
      <c r="Z80" s="33"/>
      <c r="AC80" s="33"/>
    </row>
    <row r="81" spans="1:29" x14ac:dyDescent="0.2">
      <c r="A81" s="5">
        <v>80</v>
      </c>
      <c r="B81" s="86">
        <f t="shared" si="48"/>
        <v>47</v>
      </c>
      <c r="C81" s="3">
        <v>2.5000000000000001E-3</v>
      </c>
      <c r="D81" s="92">
        <v>-0.53</v>
      </c>
      <c r="E81" s="88">
        <f t="shared" si="59"/>
        <v>125</v>
      </c>
      <c r="F81" s="84">
        <f t="shared" si="41"/>
        <v>5894</v>
      </c>
      <c r="G81" s="88">
        <f t="shared" si="49"/>
        <v>3428</v>
      </c>
      <c r="H81" s="84">
        <f t="shared" si="50"/>
        <v>244623</v>
      </c>
      <c r="I81" s="68">
        <f t="shared" si="51"/>
        <v>47.704999999999998</v>
      </c>
      <c r="J81" s="69">
        <f t="shared" si="52"/>
        <v>1714</v>
      </c>
      <c r="K81" s="64">
        <f t="shared" si="45"/>
        <v>60.067836201866974</v>
      </c>
      <c r="L81" s="65">
        <f t="shared" si="46"/>
        <v>857</v>
      </c>
      <c r="M81" s="89">
        <f t="shared" si="53"/>
        <v>71.360268378063012</v>
      </c>
      <c r="N81" s="83">
        <f t="shared" si="54"/>
        <v>72.430672403733951</v>
      </c>
      <c r="O81" s="2">
        <f t="shared" si="55"/>
        <v>0.5410781362496585</v>
      </c>
      <c r="P81" s="73">
        <f t="shared" si="47"/>
        <v>1208.3699999999972</v>
      </c>
      <c r="Q81" s="72">
        <f t="shared" si="17"/>
        <v>10594.950624999999</v>
      </c>
      <c r="R81" s="84">
        <f t="shared" si="56"/>
        <v>3669.3450000000012</v>
      </c>
      <c r="S81" s="85">
        <f t="shared" si="57"/>
        <v>248292.345</v>
      </c>
      <c r="T81" s="25">
        <f t="shared" si="58"/>
        <v>-129650.19</v>
      </c>
      <c r="X81" s="1"/>
      <c r="Y81" s="30"/>
      <c r="Z81" s="33"/>
      <c r="AC81" s="33"/>
    </row>
    <row r="82" spans="1:29" ht="15.75" thickBot="1" x14ac:dyDescent="0.25">
      <c r="A82" s="49">
        <v>81</v>
      </c>
      <c r="B82" s="50">
        <f t="shared" si="48"/>
        <v>45.75</v>
      </c>
      <c r="C82" s="51">
        <v>2.5000000000000001E-3</v>
      </c>
      <c r="D82" s="52">
        <v>-0.54249999999999998</v>
      </c>
      <c r="E82" s="53">
        <f t="shared" si="59"/>
        <v>132</v>
      </c>
      <c r="F82" s="54">
        <f t="shared" si="41"/>
        <v>6024</v>
      </c>
      <c r="G82" s="53">
        <f t="shared" si="49"/>
        <v>3560</v>
      </c>
      <c r="H82" s="54">
        <f t="shared" si="50"/>
        <v>250647</v>
      </c>
      <c r="I82" s="70">
        <f t="shared" si="51"/>
        <v>46.436250000000001</v>
      </c>
      <c r="J82" s="71">
        <f t="shared" si="52"/>
        <v>1780</v>
      </c>
      <c r="K82" s="66">
        <f t="shared" si="45"/>
        <v>58.949403792134831</v>
      </c>
      <c r="L82" s="67">
        <f t="shared" si="46"/>
        <v>890</v>
      </c>
      <c r="M82" s="55">
        <f t="shared" si="53"/>
        <v>70.406460674157302</v>
      </c>
      <c r="N82" s="56">
        <f t="shared" si="54"/>
        <v>71.462557584269661</v>
      </c>
      <c r="O82" s="57">
        <f t="shared" si="55"/>
        <v>0.56202311659605819</v>
      </c>
      <c r="P82" s="94">
        <f t="shared" si="47"/>
        <v>1221.5250000000019</v>
      </c>
      <c r="Q82" s="72">
        <f t="shared" si="17"/>
        <v>11136.706874999998</v>
      </c>
      <c r="R82" s="54">
        <f t="shared" si="56"/>
        <v>3759.7049999999872</v>
      </c>
      <c r="S82" s="58">
        <f t="shared" si="57"/>
        <v>254406.70499999999</v>
      </c>
      <c r="T82" s="59">
        <f t="shared" si="58"/>
        <v>-135975.9975</v>
      </c>
      <c r="X82" s="1"/>
      <c r="Y82" s="30"/>
      <c r="Z82" s="33"/>
      <c r="AC82" s="33"/>
    </row>
    <row r="83" spans="1:29" ht="15.75" thickTop="1" x14ac:dyDescent="0.2">
      <c r="A83" s="29"/>
      <c r="B83" s="30"/>
      <c r="C83" s="4"/>
      <c r="D83" s="8"/>
      <c r="E83" s="10"/>
      <c r="F83" s="9"/>
      <c r="G83" s="10"/>
      <c r="H83" s="9"/>
      <c r="I83" s="31"/>
      <c r="J83" s="10"/>
      <c r="K83" s="10"/>
      <c r="L83" s="9"/>
      <c r="M83" s="30"/>
      <c r="N83" s="31"/>
      <c r="O83" s="4"/>
      <c r="P83" s="4"/>
      <c r="Q83" s="4"/>
      <c r="R83" s="9"/>
      <c r="S83" s="11"/>
      <c r="T83" s="32"/>
      <c r="Y83" s="10"/>
    </row>
    <row r="84" spans="1:29" x14ac:dyDescent="0.2">
      <c r="A84" s="29"/>
      <c r="B84" s="30"/>
      <c r="C84" s="4"/>
      <c r="D84" s="7"/>
      <c r="E84" s="10"/>
      <c r="F84" s="9"/>
      <c r="G84" s="10"/>
      <c r="H84" s="9"/>
      <c r="I84" s="31"/>
      <c r="J84" s="10"/>
      <c r="K84" s="10"/>
      <c r="L84" s="9"/>
      <c r="M84" s="30"/>
      <c r="N84" s="31"/>
      <c r="O84" s="4"/>
      <c r="P84" s="4"/>
      <c r="Q84" s="4"/>
      <c r="R84" s="9"/>
      <c r="S84" s="11"/>
      <c r="T84" s="32"/>
      <c r="Y84" s="10"/>
    </row>
    <row r="85" spans="1:29" x14ac:dyDescent="0.2">
      <c r="A85" s="29"/>
      <c r="B85" s="30"/>
      <c r="C85" s="4"/>
      <c r="D85" s="8"/>
      <c r="E85" s="10"/>
      <c r="F85" s="9"/>
      <c r="G85" s="10"/>
      <c r="H85" s="9"/>
      <c r="I85" s="31"/>
      <c r="J85" s="10"/>
      <c r="K85" s="10"/>
      <c r="L85" s="9"/>
      <c r="M85" s="30"/>
      <c r="N85" s="31"/>
      <c r="O85" s="4"/>
      <c r="P85" s="4"/>
      <c r="Q85" s="4"/>
      <c r="R85" s="9"/>
      <c r="S85" s="11"/>
      <c r="T85" s="32"/>
      <c r="Y85" s="10"/>
    </row>
    <row r="86" spans="1:29" x14ac:dyDescent="0.2">
      <c r="A86" s="29"/>
      <c r="B86" s="30"/>
      <c r="C86" s="4"/>
      <c r="D86" s="7"/>
      <c r="E86" s="10"/>
      <c r="F86" s="9"/>
      <c r="G86" s="10"/>
      <c r="H86" s="9"/>
      <c r="I86" s="31"/>
      <c r="J86" s="10"/>
      <c r="K86" s="10"/>
      <c r="L86" s="9"/>
      <c r="M86" s="30"/>
      <c r="N86" s="31"/>
      <c r="O86" s="4"/>
      <c r="P86" s="4"/>
      <c r="Q86" s="4"/>
      <c r="R86" s="9"/>
      <c r="S86" s="11"/>
      <c r="T86" s="32"/>
      <c r="Y86" s="10"/>
    </row>
    <row r="87" spans="1:29" x14ac:dyDescent="0.2">
      <c r="A87" s="29"/>
      <c r="B87" s="30"/>
      <c r="C87" s="4"/>
      <c r="D87" s="8"/>
      <c r="E87" s="10"/>
      <c r="F87" s="9"/>
      <c r="G87" s="10"/>
      <c r="H87" s="9"/>
      <c r="I87" s="31"/>
      <c r="J87" s="10"/>
      <c r="K87" s="10"/>
      <c r="L87" s="9"/>
      <c r="M87" s="30"/>
      <c r="N87" s="31"/>
      <c r="O87" s="4"/>
      <c r="P87" s="4"/>
      <c r="Q87" s="4"/>
      <c r="R87" s="9"/>
      <c r="S87" s="11"/>
      <c r="T87" s="32"/>
    </row>
    <row r="88" spans="1:29" x14ac:dyDescent="0.2">
      <c r="A88" s="29"/>
      <c r="B88" s="30"/>
      <c r="C88" s="4"/>
      <c r="D88" s="7"/>
      <c r="E88" s="10"/>
      <c r="F88" s="9"/>
      <c r="G88" s="10"/>
      <c r="H88" s="9"/>
      <c r="I88" s="31"/>
      <c r="J88" s="10"/>
      <c r="K88" s="10"/>
      <c r="L88" s="9"/>
      <c r="M88" s="30"/>
      <c r="N88" s="31"/>
      <c r="O88" s="4"/>
      <c r="P88" s="4"/>
      <c r="Q88" s="4"/>
      <c r="R88" s="9"/>
      <c r="S88" s="11"/>
      <c r="T88" s="32"/>
    </row>
    <row r="89" spans="1:29" x14ac:dyDescent="0.2">
      <c r="A89" s="29"/>
      <c r="B89" s="30"/>
      <c r="C89" s="4"/>
      <c r="D89" s="8"/>
      <c r="E89" s="10"/>
      <c r="F89" s="9"/>
      <c r="G89" s="10"/>
      <c r="H89" s="9"/>
      <c r="I89" s="31"/>
      <c r="J89" s="10"/>
      <c r="K89" s="10"/>
      <c r="L89" s="9"/>
      <c r="M89" s="30"/>
      <c r="N89" s="31"/>
      <c r="O89" s="4"/>
      <c r="P89" s="4"/>
      <c r="Q89" s="4"/>
      <c r="R89" s="9"/>
      <c r="S89" s="11"/>
      <c r="T89" s="32"/>
    </row>
    <row r="90" spans="1:29" x14ac:dyDescent="0.2">
      <c r="A90" s="29"/>
      <c r="B90" s="30"/>
      <c r="C90" s="4"/>
      <c r="D90" s="7"/>
      <c r="E90" s="10"/>
      <c r="F90" s="9"/>
      <c r="G90" s="10"/>
      <c r="H90" s="9"/>
      <c r="I90" s="31"/>
      <c r="J90" s="10"/>
      <c r="K90" s="10"/>
      <c r="L90" s="9"/>
      <c r="M90" s="30"/>
      <c r="N90" s="31"/>
      <c r="O90" s="4"/>
      <c r="P90" s="4"/>
      <c r="Q90" s="4"/>
      <c r="R90" s="9"/>
      <c r="S90" s="11"/>
      <c r="T90" s="32"/>
    </row>
    <row r="91" spans="1:29" x14ac:dyDescent="0.2">
      <c r="A91" s="29"/>
      <c r="B91" s="30"/>
      <c r="C91" s="4"/>
      <c r="D91" s="8"/>
      <c r="E91" s="10"/>
      <c r="F91" s="9"/>
      <c r="G91" s="10"/>
      <c r="H91" s="9"/>
      <c r="I91" s="31"/>
      <c r="J91" s="10"/>
      <c r="K91" s="10"/>
      <c r="L91" s="9"/>
      <c r="M91" s="30"/>
      <c r="N91" s="31"/>
      <c r="O91" s="4"/>
      <c r="P91" s="4"/>
      <c r="Q91" s="4"/>
      <c r="R91" s="9"/>
      <c r="S91" s="11"/>
      <c r="T91" s="32"/>
    </row>
    <row r="92" spans="1:29" x14ac:dyDescent="0.2">
      <c r="A92" s="29"/>
      <c r="B92" s="30"/>
      <c r="C92" s="4"/>
      <c r="D92" s="7"/>
      <c r="E92" s="10"/>
      <c r="F92" s="9"/>
      <c r="G92" s="10"/>
      <c r="H92" s="9"/>
      <c r="I92" s="31"/>
      <c r="J92" s="10"/>
      <c r="K92" s="10"/>
      <c r="L92" s="9"/>
      <c r="M92" s="30"/>
      <c r="N92" s="31"/>
      <c r="O92" s="4"/>
      <c r="P92" s="4"/>
      <c r="Q92" s="4"/>
      <c r="R92" s="9"/>
      <c r="S92" s="11"/>
      <c r="T92" s="32"/>
    </row>
    <row r="93" spans="1:29" x14ac:dyDescent="0.2">
      <c r="A93" s="29"/>
      <c r="B93" s="30"/>
      <c r="C93" s="4"/>
      <c r="D93" s="8"/>
      <c r="E93" s="10"/>
      <c r="F93" s="9"/>
      <c r="G93" s="10"/>
      <c r="H93" s="9"/>
      <c r="I93" s="31"/>
      <c r="J93" s="10"/>
      <c r="K93" s="10"/>
      <c r="L93" s="9"/>
      <c r="M93" s="30"/>
      <c r="N93" s="31"/>
      <c r="O93" s="4"/>
      <c r="P93" s="4"/>
      <c r="Q93" s="4"/>
      <c r="R93" s="9"/>
      <c r="S93" s="11"/>
      <c r="T93" s="32"/>
    </row>
    <row r="94" spans="1:29" x14ac:dyDescent="0.2">
      <c r="A94" s="29"/>
      <c r="B94" s="30"/>
      <c r="C94" s="4"/>
      <c r="D94" s="7"/>
      <c r="E94" s="10"/>
      <c r="F94" s="9"/>
      <c r="G94" s="10"/>
      <c r="H94" s="9"/>
      <c r="I94" s="31"/>
      <c r="J94" s="10"/>
      <c r="K94" s="10"/>
      <c r="L94" s="9"/>
      <c r="M94" s="30"/>
      <c r="N94" s="31"/>
      <c r="O94" s="4"/>
      <c r="P94" s="4"/>
      <c r="Q94" s="4"/>
      <c r="R94" s="9"/>
      <c r="S94" s="11"/>
      <c r="T94" s="32"/>
    </row>
    <row r="95" spans="1:29" x14ac:dyDescent="0.2">
      <c r="A95" s="29"/>
      <c r="B95" s="30"/>
      <c r="C95" s="4"/>
      <c r="D95" s="8"/>
      <c r="E95" s="10"/>
      <c r="F95" s="9"/>
      <c r="G95" s="10"/>
      <c r="H95" s="9"/>
      <c r="I95" s="31"/>
      <c r="J95" s="10"/>
      <c r="K95" s="10"/>
      <c r="L95" s="9"/>
      <c r="M95" s="30"/>
      <c r="N95" s="31"/>
      <c r="O95" s="4"/>
      <c r="P95" s="4"/>
      <c r="Q95" s="4"/>
      <c r="R95" s="9"/>
      <c r="S95" s="11"/>
      <c r="T95" s="32"/>
    </row>
    <row r="96" spans="1:29" x14ac:dyDescent="0.2">
      <c r="A96" s="29"/>
      <c r="B96" s="30"/>
      <c r="C96" s="4"/>
      <c r="D96" s="7"/>
      <c r="E96" s="10"/>
      <c r="F96" s="9"/>
      <c r="G96" s="10"/>
      <c r="H96" s="9"/>
      <c r="I96" s="31"/>
      <c r="J96" s="10"/>
      <c r="K96" s="10"/>
      <c r="L96" s="9"/>
      <c r="M96" s="30"/>
      <c r="N96" s="31"/>
      <c r="O96" s="4"/>
      <c r="P96" s="4"/>
      <c r="Q96" s="4"/>
      <c r="R96" s="9"/>
      <c r="S96" s="11"/>
      <c r="T96" s="32"/>
    </row>
    <row r="97" spans="1:20" x14ac:dyDescent="0.2">
      <c r="A97" s="29"/>
      <c r="B97" s="30"/>
      <c r="C97" s="4"/>
      <c r="D97" s="8"/>
      <c r="E97" s="10"/>
      <c r="F97" s="9"/>
      <c r="G97" s="10"/>
      <c r="H97" s="9"/>
      <c r="I97" s="31"/>
      <c r="J97" s="10"/>
      <c r="K97" s="10"/>
      <c r="L97" s="9"/>
      <c r="M97" s="30"/>
      <c r="N97" s="31"/>
      <c r="O97" s="4"/>
      <c r="P97" s="4"/>
      <c r="Q97" s="4"/>
      <c r="R97" s="9"/>
      <c r="S97" s="11"/>
      <c r="T97" s="32"/>
    </row>
    <row r="98" spans="1:20" x14ac:dyDescent="0.2">
      <c r="A98" s="29"/>
      <c r="B98" s="30"/>
      <c r="C98" s="4"/>
      <c r="D98" s="7"/>
      <c r="E98" s="10"/>
      <c r="F98" s="9"/>
      <c r="G98" s="10"/>
      <c r="H98" s="9"/>
      <c r="I98" s="31"/>
      <c r="J98" s="10"/>
      <c r="K98" s="10"/>
      <c r="L98" s="9"/>
      <c r="M98" s="30"/>
      <c r="N98" s="31"/>
      <c r="O98" s="4"/>
      <c r="P98" s="4"/>
      <c r="Q98" s="4"/>
      <c r="R98" s="9"/>
      <c r="S98" s="11"/>
      <c r="T98" s="32"/>
    </row>
    <row r="99" spans="1:20" x14ac:dyDescent="0.2">
      <c r="A99" s="29"/>
      <c r="B99" s="30"/>
      <c r="C99" s="4"/>
      <c r="D99" s="8"/>
      <c r="E99" s="10"/>
      <c r="F99" s="9"/>
      <c r="G99" s="10"/>
      <c r="H99" s="9"/>
      <c r="I99" s="31"/>
      <c r="J99" s="10"/>
      <c r="K99" s="10"/>
      <c r="L99" s="9"/>
      <c r="M99" s="30"/>
      <c r="N99" s="31"/>
      <c r="O99" s="4"/>
      <c r="P99" s="4"/>
      <c r="Q99" s="4"/>
      <c r="R99" s="9"/>
      <c r="S99" s="11"/>
      <c r="T99" s="32"/>
    </row>
    <row r="100" spans="1:20" x14ac:dyDescent="0.2">
      <c r="A100" s="29"/>
      <c r="B100" s="30"/>
      <c r="C100" s="4"/>
      <c r="D100" s="7"/>
      <c r="E100" s="10"/>
      <c r="F100" s="9"/>
      <c r="G100" s="10"/>
      <c r="H100" s="9"/>
      <c r="I100" s="31"/>
      <c r="J100" s="10"/>
      <c r="K100" s="10"/>
      <c r="L100" s="9"/>
      <c r="M100" s="30"/>
      <c r="N100" s="31"/>
      <c r="O100" s="4"/>
      <c r="P100" s="4"/>
      <c r="Q100" s="4"/>
      <c r="R100" s="9"/>
      <c r="S100" s="11"/>
      <c r="T100" s="32"/>
    </row>
    <row r="101" spans="1:20" x14ac:dyDescent="0.2">
      <c r="A101" s="29"/>
      <c r="B101" s="30"/>
      <c r="C101" s="4"/>
      <c r="D101" s="8"/>
      <c r="E101" s="10"/>
      <c r="F101" s="9"/>
      <c r="G101" s="10"/>
      <c r="H101" s="9"/>
      <c r="I101" s="31"/>
      <c r="J101" s="10"/>
      <c r="K101" s="10"/>
      <c r="L101" s="9"/>
      <c r="M101" s="30"/>
      <c r="N101" s="31"/>
      <c r="O101" s="4"/>
      <c r="P101" s="4"/>
      <c r="Q101" s="4"/>
      <c r="R101" s="9"/>
      <c r="S101" s="11"/>
      <c r="T101" s="32"/>
    </row>
    <row r="102" spans="1:20" x14ac:dyDescent="0.2">
      <c r="A102" s="29"/>
      <c r="B102" s="30"/>
      <c r="C102" s="4"/>
      <c r="D102" s="7"/>
      <c r="E102" s="10"/>
      <c r="F102" s="9"/>
      <c r="G102" s="10"/>
      <c r="H102" s="9"/>
      <c r="I102" s="31"/>
      <c r="J102" s="10"/>
      <c r="K102" s="10"/>
      <c r="L102" s="9"/>
      <c r="M102" s="30"/>
      <c r="N102" s="31"/>
      <c r="O102" s="4"/>
      <c r="P102" s="4"/>
      <c r="Q102" s="4"/>
      <c r="R102" s="9"/>
      <c r="S102" s="11"/>
      <c r="T102" s="32"/>
    </row>
    <row r="103" spans="1:20" x14ac:dyDescent="0.2">
      <c r="A103" s="29"/>
      <c r="B103" s="30"/>
      <c r="C103" s="4"/>
      <c r="D103" s="8"/>
      <c r="E103" s="10"/>
      <c r="F103" s="9"/>
      <c r="G103" s="10"/>
      <c r="H103" s="9"/>
      <c r="I103" s="31"/>
      <c r="J103" s="10"/>
      <c r="K103" s="10"/>
      <c r="L103" s="9"/>
      <c r="M103" s="30"/>
      <c r="N103" s="31"/>
      <c r="O103" s="4"/>
      <c r="P103" s="4"/>
      <c r="Q103" s="4"/>
      <c r="R103" s="9"/>
      <c r="S103" s="11"/>
      <c r="T103" s="32"/>
    </row>
    <row r="104" spans="1:20" x14ac:dyDescent="0.2">
      <c r="A104" s="29"/>
      <c r="B104" s="30"/>
      <c r="C104" s="4"/>
      <c r="D104" s="7"/>
      <c r="E104" s="10"/>
      <c r="F104" s="9"/>
      <c r="G104" s="10"/>
      <c r="H104" s="9"/>
      <c r="I104" s="31"/>
      <c r="J104" s="10"/>
      <c r="K104" s="10"/>
      <c r="L104" s="9"/>
      <c r="M104" s="30"/>
      <c r="N104" s="31"/>
      <c r="O104" s="4"/>
      <c r="P104" s="4"/>
      <c r="Q104" s="4"/>
      <c r="R104" s="9"/>
      <c r="S104" s="11"/>
      <c r="T104" s="32"/>
    </row>
    <row r="105" spans="1:20" x14ac:dyDescent="0.2">
      <c r="A105" s="29"/>
      <c r="B105" s="30"/>
      <c r="C105" s="4"/>
      <c r="D105" s="8"/>
      <c r="E105" s="10"/>
      <c r="F105" s="9"/>
      <c r="G105" s="10"/>
      <c r="H105" s="9"/>
      <c r="I105" s="31"/>
      <c r="J105" s="10"/>
      <c r="K105" s="10"/>
      <c r="L105" s="9"/>
      <c r="M105" s="30"/>
      <c r="N105" s="31"/>
      <c r="O105" s="4"/>
      <c r="P105" s="4"/>
      <c r="Q105" s="4"/>
      <c r="R105" s="9"/>
      <c r="S105" s="11"/>
      <c r="T105" s="32"/>
    </row>
    <row r="106" spans="1:20" x14ac:dyDescent="0.2">
      <c r="A106" s="29"/>
      <c r="B106" s="30"/>
      <c r="C106" s="4"/>
      <c r="D106" s="7"/>
      <c r="E106" s="10"/>
      <c r="F106" s="9"/>
      <c r="G106" s="10"/>
      <c r="H106" s="9"/>
      <c r="I106" s="31"/>
      <c r="J106" s="10"/>
      <c r="K106" s="10"/>
      <c r="L106" s="9"/>
      <c r="M106" s="30"/>
      <c r="N106" s="31"/>
      <c r="O106" s="4"/>
      <c r="P106" s="4"/>
      <c r="Q106" s="4"/>
      <c r="R106" s="9"/>
      <c r="S106" s="11"/>
      <c r="T106" s="32"/>
    </row>
    <row r="107" spans="1:20" x14ac:dyDescent="0.2">
      <c r="A107" s="29"/>
      <c r="B107" s="30"/>
      <c r="C107" s="4"/>
      <c r="D107" s="8"/>
      <c r="E107" s="10"/>
      <c r="F107" s="9"/>
      <c r="G107" s="10"/>
      <c r="H107" s="9"/>
      <c r="I107" s="31"/>
      <c r="J107" s="10"/>
      <c r="K107" s="10"/>
      <c r="L107" s="9"/>
      <c r="M107" s="30"/>
      <c r="N107" s="31"/>
      <c r="O107" s="4"/>
      <c r="P107" s="4"/>
      <c r="Q107" s="4"/>
      <c r="R107" s="9"/>
      <c r="S107" s="11"/>
      <c r="T107" s="32"/>
    </row>
    <row r="108" spans="1:20" x14ac:dyDescent="0.2">
      <c r="A108" s="29"/>
      <c r="B108" s="30"/>
      <c r="C108" s="4"/>
      <c r="D108" s="7"/>
      <c r="E108" s="10"/>
      <c r="F108" s="9"/>
      <c r="G108" s="10"/>
      <c r="H108" s="9"/>
      <c r="I108" s="31"/>
      <c r="J108" s="10"/>
      <c r="K108" s="10"/>
      <c r="L108" s="9"/>
      <c r="M108" s="30"/>
      <c r="N108" s="31"/>
      <c r="O108" s="4"/>
      <c r="P108" s="4"/>
      <c r="Q108" s="4"/>
      <c r="R108" s="9"/>
      <c r="S108" s="11"/>
      <c r="T108" s="32"/>
    </row>
    <row r="109" spans="1:20" x14ac:dyDescent="0.2">
      <c r="A109" s="29"/>
      <c r="B109" s="30"/>
      <c r="C109" s="4"/>
      <c r="D109" s="8"/>
      <c r="E109" s="10"/>
      <c r="F109" s="9"/>
      <c r="G109" s="10"/>
      <c r="H109" s="9"/>
      <c r="I109" s="31"/>
      <c r="J109" s="10"/>
      <c r="K109" s="10"/>
      <c r="L109" s="9"/>
      <c r="M109" s="30"/>
      <c r="N109" s="31"/>
      <c r="O109" s="4"/>
      <c r="P109" s="4"/>
      <c r="Q109" s="4"/>
      <c r="R109" s="9"/>
      <c r="S109" s="11"/>
      <c r="T109" s="32"/>
    </row>
    <row r="110" spans="1:20" x14ac:dyDescent="0.2">
      <c r="A110" s="29"/>
      <c r="B110" s="30"/>
      <c r="C110" s="4"/>
      <c r="D110" s="7"/>
      <c r="E110" s="10"/>
      <c r="F110" s="9"/>
      <c r="G110" s="10"/>
      <c r="H110" s="9"/>
      <c r="I110" s="31"/>
      <c r="J110" s="10"/>
      <c r="K110" s="10"/>
      <c r="L110" s="9"/>
      <c r="M110" s="30"/>
      <c r="N110" s="31"/>
      <c r="O110" s="4"/>
      <c r="P110" s="4"/>
      <c r="Q110" s="4"/>
      <c r="R110" s="9"/>
      <c r="S110" s="11"/>
      <c r="T110" s="32"/>
    </row>
    <row r="111" spans="1:20" x14ac:dyDescent="0.2">
      <c r="A111" s="29"/>
      <c r="B111" s="30"/>
      <c r="C111" s="4"/>
      <c r="D111" s="8"/>
      <c r="E111" s="10"/>
      <c r="F111" s="9"/>
      <c r="G111" s="10"/>
      <c r="H111" s="9"/>
      <c r="I111" s="31"/>
      <c r="J111" s="10"/>
      <c r="K111" s="10"/>
      <c r="L111" s="9"/>
      <c r="M111" s="30"/>
      <c r="N111" s="31"/>
      <c r="O111" s="4"/>
      <c r="P111" s="4"/>
      <c r="Q111" s="4"/>
      <c r="R111" s="9"/>
      <c r="S111" s="11"/>
      <c r="T111" s="32"/>
    </row>
    <row r="112" spans="1:20" x14ac:dyDescent="0.2">
      <c r="A112" s="29"/>
      <c r="B112" s="30"/>
      <c r="C112" s="4"/>
      <c r="D112" s="7"/>
      <c r="E112" s="10"/>
      <c r="F112" s="9"/>
      <c r="G112" s="10"/>
      <c r="H112" s="9"/>
      <c r="I112" s="31"/>
      <c r="J112" s="10"/>
      <c r="K112" s="10"/>
      <c r="L112" s="9"/>
      <c r="M112" s="30"/>
      <c r="N112" s="31"/>
      <c r="O112" s="4"/>
      <c r="P112" s="4"/>
      <c r="Q112" s="4"/>
      <c r="R112" s="9"/>
      <c r="S112" s="11"/>
      <c r="T112" s="32"/>
    </row>
    <row r="113" spans="1:20" x14ac:dyDescent="0.2">
      <c r="A113" s="29"/>
      <c r="B113" s="30"/>
      <c r="C113" s="4"/>
      <c r="D113" s="8"/>
      <c r="E113" s="10"/>
      <c r="F113" s="9"/>
      <c r="G113" s="10"/>
      <c r="H113" s="9"/>
      <c r="I113" s="31"/>
      <c r="J113" s="10"/>
      <c r="K113" s="10"/>
      <c r="L113" s="9"/>
      <c r="M113" s="30"/>
      <c r="N113" s="31"/>
      <c r="O113" s="4"/>
      <c r="P113" s="4"/>
      <c r="Q113" s="4"/>
      <c r="R113" s="9"/>
      <c r="S113" s="11"/>
      <c r="T113" s="32"/>
    </row>
    <row r="114" spans="1:20" x14ac:dyDescent="0.2">
      <c r="A114" s="29"/>
      <c r="B114" s="30"/>
      <c r="C114" s="4"/>
      <c r="D114" s="7"/>
      <c r="E114" s="10"/>
      <c r="F114" s="9"/>
      <c r="G114" s="10"/>
      <c r="H114" s="9"/>
      <c r="I114" s="31"/>
      <c r="J114" s="10"/>
      <c r="K114" s="10"/>
      <c r="L114" s="9"/>
      <c r="M114" s="30"/>
      <c r="N114" s="31"/>
      <c r="O114" s="4"/>
      <c r="P114" s="4"/>
      <c r="Q114" s="4"/>
      <c r="R114" s="9"/>
      <c r="S114" s="11"/>
      <c r="T114" s="32"/>
    </row>
    <row r="115" spans="1:20" x14ac:dyDescent="0.2">
      <c r="A115" s="29"/>
      <c r="B115" s="30"/>
      <c r="C115" s="4"/>
      <c r="D115" s="8"/>
      <c r="E115" s="10"/>
      <c r="F115" s="9"/>
      <c r="G115" s="10"/>
      <c r="H115" s="9"/>
      <c r="I115" s="31"/>
      <c r="J115" s="10"/>
      <c r="K115" s="10"/>
      <c r="L115" s="9"/>
      <c r="M115" s="30"/>
      <c r="N115" s="31"/>
      <c r="O115" s="4"/>
      <c r="P115" s="4"/>
      <c r="Q115" s="4"/>
      <c r="R115" s="9"/>
      <c r="S115" s="11"/>
      <c r="T115" s="32"/>
    </row>
    <row r="116" spans="1:20" x14ac:dyDescent="0.2">
      <c r="F116" s="13"/>
    </row>
  </sheetData>
  <mergeCells count="2">
    <mergeCell ref="P2:Q9"/>
    <mergeCell ref="I2:L8"/>
  </mergeCells>
  <dataValidations count="1">
    <dataValidation type="list" allowBlank="1" showInputMessage="1" showErrorMessage="1" sqref="U1" xr:uid="{33914B09-19C1-4AB3-A365-9D6203F3E1CD}">
      <formula1>$U$2:$U$20</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17553-C076-4C7E-B520-8F43FC4BB12C}">
  <dimension ref="A1:B81"/>
  <sheetViews>
    <sheetView topLeftCell="A28" workbookViewId="0">
      <selection activeCell="A3" sqref="A3"/>
    </sheetView>
  </sheetViews>
  <sheetFormatPr defaultRowHeight="15" x14ac:dyDescent="0.2"/>
  <sheetData>
    <row r="1" spans="1:2" x14ac:dyDescent="0.2">
      <c r="A1">
        <v>20000</v>
      </c>
      <c r="B1">
        <v>250000</v>
      </c>
    </row>
    <row r="2" spans="1:2" x14ac:dyDescent="0.2">
      <c r="A2">
        <v>1100</v>
      </c>
    </row>
    <row r="3" spans="1:2" x14ac:dyDescent="0.2">
      <c r="A3">
        <f>A2+((250000-20000-1100)/(79*(79+1)/2))*(ROW()-2)</f>
        <v>1172.4367088607596</v>
      </c>
      <c r="B3">
        <f>A3-A2</f>
        <v>72.436708860759609</v>
      </c>
    </row>
    <row r="4" spans="1:2" x14ac:dyDescent="0.2">
      <c r="A4">
        <f t="shared" ref="A4:A67" si="0">A3+((250000-20000-1100)/(79*(79+1)/2))*(ROW()-2)</f>
        <v>1317.3101265822786</v>
      </c>
      <c r="B4">
        <f t="shared" ref="B4:B32" si="1">A4-A3</f>
        <v>144.87341772151899</v>
      </c>
    </row>
    <row r="5" spans="1:2" x14ac:dyDescent="0.2">
      <c r="A5">
        <f t="shared" si="0"/>
        <v>1534.6202531645572</v>
      </c>
      <c r="B5">
        <f t="shared" si="1"/>
        <v>217.3101265822786</v>
      </c>
    </row>
    <row r="6" spans="1:2" x14ac:dyDescent="0.2">
      <c r="A6">
        <f t="shared" si="0"/>
        <v>1824.3670886075952</v>
      </c>
      <c r="B6">
        <f t="shared" si="1"/>
        <v>289.74683544303798</v>
      </c>
    </row>
    <row r="7" spans="1:2" x14ac:dyDescent="0.2">
      <c r="A7">
        <f t="shared" si="0"/>
        <v>2186.5506329113928</v>
      </c>
      <c r="B7">
        <f t="shared" si="1"/>
        <v>362.18354430379759</v>
      </c>
    </row>
    <row r="8" spans="1:2" x14ac:dyDescent="0.2">
      <c r="A8">
        <f t="shared" si="0"/>
        <v>2621.17088607595</v>
      </c>
      <c r="B8">
        <f t="shared" si="1"/>
        <v>434.6202531645572</v>
      </c>
    </row>
    <row r="9" spans="1:2" x14ac:dyDescent="0.2">
      <c r="A9">
        <f t="shared" si="0"/>
        <v>3128.2278481012663</v>
      </c>
      <c r="B9">
        <f t="shared" si="1"/>
        <v>507.05696202531635</v>
      </c>
    </row>
    <row r="10" spans="1:2" x14ac:dyDescent="0.2">
      <c r="A10">
        <f t="shared" si="0"/>
        <v>3707.7215189873423</v>
      </c>
      <c r="B10">
        <f t="shared" si="1"/>
        <v>579.49367088607596</v>
      </c>
    </row>
    <row r="11" spans="1:2" x14ac:dyDescent="0.2">
      <c r="A11">
        <f t="shared" si="0"/>
        <v>4359.6518987341778</v>
      </c>
      <c r="B11">
        <f t="shared" si="1"/>
        <v>651.93037974683557</v>
      </c>
    </row>
    <row r="12" spans="1:2" x14ac:dyDescent="0.2">
      <c r="A12">
        <f t="shared" si="0"/>
        <v>5084.018987341773</v>
      </c>
      <c r="B12">
        <f t="shared" si="1"/>
        <v>724.36708860759518</v>
      </c>
    </row>
    <row r="13" spans="1:2" x14ac:dyDescent="0.2">
      <c r="A13">
        <f t="shared" si="0"/>
        <v>5880.8227848101278</v>
      </c>
      <c r="B13">
        <f t="shared" si="1"/>
        <v>796.80379746835479</v>
      </c>
    </row>
    <row r="14" spans="1:2" x14ac:dyDescent="0.2">
      <c r="A14">
        <f t="shared" si="0"/>
        <v>6750.0632911392422</v>
      </c>
      <c r="B14">
        <f t="shared" si="1"/>
        <v>869.2405063291144</v>
      </c>
    </row>
    <row r="15" spans="1:2" x14ac:dyDescent="0.2">
      <c r="A15">
        <f t="shared" si="0"/>
        <v>7691.7405063291153</v>
      </c>
      <c r="B15">
        <f t="shared" si="1"/>
        <v>941.6772151898731</v>
      </c>
    </row>
    <row r="16" spans="1:2" x14ac:dyDescent="0.2">
      <c r="A16">
        <f t="shared" si="0"/>
        <v>8705.854430379748</v>
      </c>
      <c r="B16">
        <f t="shared" si="1"/>
        <v>1014.1139240506327</v>
      </c>
    </row>
    <row r="17" spans="1:2" x14ac:dyDescent="0.2">
      <c r="A17">
        <f t="shared" si="0"/>
        <v>9792.4050632911403</v>
      </c>
      <c r="B17">
        <f t="shared" si="1"/>
        <v>1086.5506329113923</v>
      </c>
    </row>
    <row r="18" spans="1:2" x14ac:dyDescent="0.2">
      <c r="A18">
        <f t="shared" si="0"/>
        <v>10951.392405063292</v>
      </c>
      <c r="B18">
        <f t="shared" si="1"/>
        <v>1158.9873417721519</v>
      </c>
    </row>
    <row r="19" spans="1:2" x14ac:dyDescent="0.2">
      <c r="A19">
        <f t="shared" si="0"/>
        <v>12182.816455696204</v>
      </c>
      <c r="B19">
        <f t="shared" si="1"/>
        <v>1231.4240506329115</v>
      </c>
    </row>
    <row r="20" spans="1:2" x14ac:dyDescent="0.2">
      <c r="A20">
        <f t="shared" si="0"/>
        <v>13486.677215189875</v>
      </c>
      <c r="B20">
        <f t="shared" si="1"/>
        <v>1303.8607594936711</v>
      </c>
    </row>
    <row r="21" spans="1:2" x14ac:dyDescent="0.2">
      <c r="A21">
        <f t="shared" si="0"/>
        <v>14862.974683544306</v>
      </c>
      <c r="B21">
        <f t="shared" si="1"/>
        <v>1376.2974683544307</v>
      </c>
    </row>
    <row r="22" spans="1:2" x14ac:dyDescent="0.2">
      <c r="A22">
        <f t="shared" si="0"/>
        <v>16311.708860759496</v>
      </c>
      <c r="B22">
        <f t="shared" si="1"/>
        <v>1448.7341772151904</v>
      </c>
    </row>
    <row r="23" spans="1:2" x14ac:dyDescent="0.2">
      <c r="A23">
        <f t="shared" si="0"/>
        <v>17832.879746835446</v>
      </c>
      <c r="B23">
        <f t="shared" si="1"/>
        <v>1521.17088607595</v>
      </c>
    </row>
    <row r="24" spans="1:2" x14ac:dyDescent="0.2">
      <c r="A24">
        <f t="shared" si="0"/>
        <v>19426.487341772154</v>
      </c>
      <c r="B24">
        <f t="shared" si="1"/>
        <v>1593.6075949367078</v>
      </c>
    </row>
    <row r="25" spans="1:2" x14ac:dyDescent="0.2">
      <c r="A25">
        <f t="shared" si="0"/>
        <v>21092.531645569623</v>
      </c>
      <c r="B25">
        <f t="shared" si="1"/>
        <v>1666.0443037974692</v>
      </c>
    </row>
    <row r="26" spans="1:2" x14ac:dyDescent="0.2">
      <c r="A26">
        <f t="shared" si="0"/>
        <v>22831.01265822785</v>
      </c>
      <c r="B26">
        <f t="shared" si="1"/>
        <v>1738.481012658227</v>
      </c>
    </row>
    <row r="27" spans="1:2" x14ac:dyDescent="0.2">
      <c r="A27">
        <f t="shared" si="0"/>
        <v>24641.930379746838</v>
      </c>
      <c r="B27">
        <f t="shared" si="1"/>
        <v>1810.9177215189884</v>
      </c>
    </row>
    <row r="28" spans="1:2" x14ac:dyDescent="0.2">
      <c r="A28">
        <f t="shared" si="0"/>
        <v>26525.284810126584</v>
      </c>
      <c r="B28">
        <f t="shared" si="1"/>
        <v>1883.3544303797462</v>
      </c>
    </row>
    <row r="29" spans="1:2" x14ac:dyDescent="0.2">
      <c r="A29">
        <f t="shared" si="0"/>
        <v>28481.075949367092</v>
      </c>
      <c r="B29">
        <f t="shared" si="1"/>
        <v>1955.7911392405076</v>
      </c>
    </row>
    <row r="30" spans="1:2" x14ac:dyDescent="0.2">
      <c r="A30">
        <f t="shared" si="0"/>
        <v>30509.303797468358</v>
      </c>
      <c r="B30">
        <f t="shared" si="1"/>
        <v>2028.2278481012654</v>
      </c>
    </row>
    <row r="31" spans="1:2" x14ac:dyDescent="0.2">
      <c r="A31">
        <f t="shared" si="0"/>
        <v>32609.968354430384</v>
      </c>
      <c r="B31">
        <f t="shared" si="1"/>
        <v>2100.6645569620268</v>
      </c>
    </row>
    <row r="32" spans="1:2" x14ac:dyDescent="0.2">
      <c r="A32">
        <f t="shared" si="0"/>
        <v>34783.069620253169</v>
      </c>
      <c r="B32">
        <f t="shared" si="1"/>
        <v>2173.1012658227846</v>
      </c>
    </row>
    <row r="33" spans="1:1" x14ac:dyDescent="0.2">
      <c r="A33">
        <f t="shared" si="0"/>
        <v>37028.607594936715</v>
      </c>
    </row>
    <row r="34" spans="1:1" x14ac:dyDescent="0.2">
      <c r="A34">
        <f t="shared" si="0"/>
        <v>39346.582278481015</v>
      </c>
    </row>
    <row r="35" spans="1:1" x14ac:dyDescent="0.2">
      <c r="A35">
        <f t="shared" si="0"/>
        <v>41736.993670886077</v>
      </c>
    </row>
    <row r="36" spans="1:1" x14ac:dyDescent="0.2">
      <c r="A36">
        <f t="shared" si="0"/>
        <v>44199.8417721519</v>
      </c>
    </row>
    <row r="37" spans="1:1" x14ac:dyDescent="0.2">
      <c r="A37">
        <f t="shared" si="0"/>
        <v>46735.126582278484</v>
      </c>
    </row>
    <row r="38" spans="1:1" x14ac:dyDescent="0.2">
      <c r="A38">
        <f t="shared" si="0"/>
        <v>49342.848101265823</v>
      </c>
    </row>
    <row r="39" spans="1:1" x14ac:dyDescent="0.2">
      <c r="A39">
        <f t="shared" si="0"/>
        <v>52023.006329113923</v>
      </c>
    </row>
    <row r="40" spans="1:1" x14ac:dyDescent="0.2">
      <c r="A40">
        <f t="shared" si="0"/>
        <v>54775.601265822785</v>
      </c>
    </row>
    <row r="41" spans="1:1" x14ac:dyDescent="0.2">
      <c r="A41">
        <f t="shared" si="0"/>
        <v>57600.632911392408</v>
      </c>
    </row>
    <row r="42" spans="1:1" x14ac:dyDescent="0.2">
      <c r="A42">
        <f t="shared" si="0"/>
        <v>60498.101265822785</v>
      </c>
    </row>
    <row r="43" spans="1:1" x14ac:dyDescent="0.2">
      <c r="A43">
        <f t="shared" si="0"/>
        <v>63468.006329113923</v>
      </c>
    </row>
    <row r="44" spans="1:1" x14ac:dyDescent="0.2">
      <c r="A44">
        <f t="shared" si="0"/>
        <v>66510.348101265816</v>
      </c>
    </row>
    <row r="45" spans="1:1" x14ac:dyDescent="0.2">
      <c r="A45">
        <f t="shared" si="0"/>
        <v>69625.126582278477</v>
      </c>
    </row>
    <row r="46" spans="1:1" x14ac:dyDescent="0.2">
      <c r="A46">
        <f t="shared" si="0"/>
        <v>72812.341772151893</v>
      </c>
    </row>
    <row r="47" spans="1:1" x14ac:dyDescent="0.2">
      <c r="A47">
        <f t="shared" si="0"/>
        <v>76071.993670886077</v>
      </c>
    </row>
    <row r="48" spans="1:1" x14ac:dyDescent="0.2">
      <c r="A48">
        <f t="shared" si="0"/>
        <v>79404.082278481015</v>
      </c>
    </row>
    <row r="49" spans="1:1" x14ac:dyDescent="0.2">
      <c r="A49">
        <f t="shared" si="0"/>
        <v>82808.607594936708</v>
      </c>
    </row>
    <row r="50" spans="1:1" x14ac:dyDescent="0.2">
      <c r="A50">
        <f t="shared" si="0"/>
        <v>86285.569620253169</v>
      </c>
    </row>
    <row r="51" spans="1:1" x14ac:dyDescent="0.2">
      <c r="A51">
        <f t="shared" si="0"/>
        <v>89834.968354430384</v>
      </c>
    </row>
    <row r="52" spans="1:1" x14ac:dyDescent="0.2">
      <c r="A52">
        <f t="shared" si="0"/>
        <v>93456.803797468354</v>
      </c>
    </row>
    <row r="53" spans="1:1" x14ac:dyDescent="0.2">
      <c r="A53">
        <f t="shared" si="0"/>
        <v>97151.075949367092</v>
      </c>
    </row>
    <row r="54" spans="1:1" x14ac:dyDescent="0.2">
      <c r="A54">
        <f t="shared" si="0"/>
        <v>100917.78481012658</v>
      </c>
    </row>
    <row r="55" spans="1:1" x14ac:dyDescent="0.2">
      <c r="A55">
        <f t="shared" si="0"/>
        <v>104756.93037974683</v>
      </c>
    </row>
    <row r="56" spans="1:1" x14ac:dyDescent="0.2">
      <c r="A56">
        <f t="shared" si="0"/>
        <v>108668.51265822785</v>
      </c>
    </row>
    <row r="57" spans="1:1" x14ac:dyDescent="0.2">
      <c r="A57">
        <f t="shared" si="0"/>
        <v>112652.53164556962</v>
      </c>
    </row>
    <row r="58" spans="1:1" x14ac:dyDescent="0.2">
      <c r="A58">
        <f t="shared" si="0"/>
        <v>116708.98734177215</v>
      </c>
    </row>
    <row r="59" spans="1:1" x14ac:dyDescent="0.2">
      <c r="A59">
        <f t="shared" si="0"/>
        <v>120837.87974683545</v>
      </c>
    </row>
    <row r="60" spans="1:1" x14ac:dyDescent="0.2">
      <c r="A60">
        <f t="shared" si="0"/>
        <v>125039.20886075949</v>
      </c>
    </row>
    <row r="61" spans="1:1" x14ac:dyDescent="0.2">
      <c r="A61">
        <f t="shared" si="0"/>
        <v>129312.97468354431</v>
      </c>
    </row>
    <row r="62" spans="1:1" x14ac:dyDescent="0.2">
      <c r="A62">
        <f t="shared" si="0"/>
        <v>133659.17721518988</v>
      </c>
    </row>
    <row r="63" spans="1:1" x14ac:dyDescent="0.2">
      <c r="A63">
        <f t="shared" si="0"/>
        <v>138077.81645569621</v>
      </c>
    </row>
    <row r="64" spans="1:1" x14ac:dyDescent="0.2">
      <c r="A64">
        <f t="shared" si="0"/>
        <v>142568.89240506329</v>
      </c>
    </row>
    <row r="65" spans="1:1" x14ac:dyDescent="0.2">
      <c r="A65">
        <f t="shared" si="0"/>
        <v>147132.40506329114</v>
      </c>
    </row>
    <row r="66" spans="1:1" x14ac:dyDescent="0.2">
      <c r="A66">
        <f t="shared" si="0"/>
        <v>151768.35443037975</v>
      </c>
    </row>
    <row r="67" spans="1:1" x14ac:dyDescent="0.2">
      <c r="A67">
        <f t="shared" si="0"/>
        <v>156476.74050632911</v>
      </c>
    </row>
    <row r="68" spans="1:1" x14ac:dyDescent="0.2">
      <c r="A68">
        <f t="shared" ref="A68:A81" si="2">A67+((250000-20000-1100)/(79*(79+1)/2))*(ROW()-2)</f>
        <v>161257.56329113923</v>
      </c>
    </row>
    <row r="69" spans="1:1" x14ac:dyDescent="0.2">
      <c r="A69">
        <f t="shared" si="2"/>
        <v>166110.82278481012</v>
      </c>
    </row>
    <row r="70" spans="1:1" x14ac:dyDescent="0.2">
      <c r="A70">
        <f t="shared" si="2"/>
        <v>171036.51898734178</v>
      </c>
    </row>
    <row r="71" spans="1:1" x14ac:dyDescent="0.2">
      <c r="A71">
        <f t="shared" si="2"/>
        <v>176034.65189873418</v>
      </c>
    </row>
    <row r="72" spans="1:1" x14ac:dyDescent="0.2">
      <c r="A72">
        <f t="shared" si="2"/>
        <v>181105.22151898735</v>
      </c>
    </row>
    <row r="73" spans="1:1" x14ac:dyDescent="0.2">
      <c r="A73">
        <f t="shared" si="2"/>
        <v>186248.22784810129</v>
      </c>
    </row>
    <row r="74" spans="1:1" x14ac:dyDescent="0.2">
      <c r="A74">
        <f t="shared" si="2"/>
        <v>191463.67088607597</v>
      </c>
    </row>
    <row r="75" spans="1:1" x14ac:dyDescent="0.2">
      <c r="A75">
        <f t="shared" si="2"/>
        <v>196751.55063291141</v>
      </c>
    </row>
    <row r="76" spans="1:1" x14ac:dyDescent="0.2">
      <c r="A76">
        <f t="shared" si="2"/>
        <v>202111.86708860763</v>
      </c>
    </row>
    <row r="77" spans="1:1" x14ac:dyDescent="0.2">
      <c r="A77">
        <f t="shared" si="2"/>
        <v>207544.62025316458</v>
      </c>
    </row>
    <row r="78" spans="1:1" x14ac:dyDescent="0.2">
      <c r="A78">
        <f t="shared" si="2"/>
        <v>213049.81012658231</v>
      </c>
    </row>
    <row r="79" spans="1:1" x14ac:dyDescent="0.2">
      <c r="A79">
        <f t="shared" si="2"/>
        <v>218627.4367088608</v>
      </c>
    </row>
    <row r="80" spans="1:1" x14ac:dyDescent="0.2">
      <c r="A80">
        <f t="shared" si="2"/>
        <v>224277.50000000003</v>
      </c>
    </row>
    <row r="81" spans="1:1" x14ac:dyDescent="0.2">
      <c r="A81">
        <f t="shared" si="2"/>
        <v>230000.00000000003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Kaizenbot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vyas</dc:creator>
  <cp:lastModifiedBy>abhijit vyas</cp:lastModifiedBy>
  <dcterms:created xsi:type="dcterms:W3CDTF">2024-12-26T03:21:14Z</dcterms:created>
  <dcterms:modified xsi:type="dcterms:W3CDTF">2025-03-05T10:03:40Z</dcterms:modified>
</cp:coreProperties>
</file>