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8205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<sst xmlns="http://schemas.openxmlformats.org/spreadsheetml/2006/main" count="18" uniqueCount="18">
  <si>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机器指令译码信号</t>
  </si>
  <si>
    <t>微程序入口地址</t>
  </si>
  <si>
    <t>R_Type</t>
  </si>
  <si>
    <t>ADDI</t>
  </si>
  <si>
    <t>LW</t>
  </si>
  <si>
    <t>SW</t>
  </si>
  <si>
    <t>BEQ</t>
  </si>
  <si>
    <t>BNE</t>
  </si>
  <si>
    <t>SYSCALL</t>
  </si>
  <si>
    <t>入口地址
10进制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</si>
  <si>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</si>
  <si>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</si>
  <si>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</si>
  <si>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</si>
  <si>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</si>
  <si>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</si>
  <si>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</si>
  <si>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此表一般不需要修改，如需修改，在审阅中撤销工作表保护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</si>
</sst>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29" applyNumberFormat="0" applyAlignment="0" applyProtection="0">
      <alignment vertical="center"/>
    </xf>
    <xf numFmtId="0" fontId="23" fillId="13" borderId="30" applyNumberFormat="0" applyAlignment="0" applyProtection="0">
      <alignment vertical="center"/>
    </xf>
    <xf numFmtId="0" fontId="24" fillId="13" borderId="29" applyNumberFormat="0" applyAlignment="0" applyProtection="0">
      <alignment vertical="center"/>
    </xf>
    <xf numFmtId="0" fontId="25" fillId="14" borderId="31" applyNumberFormat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8" fillId="6" borderId="18" xfId="0" applyNumberFormat="1" applyFont="1" applyFill="1" applyBorder="1" applyAlignment="1">
      <alignment horizontal="center" vertical="center" shrinkToFit="1"/>
    </xf>
    <xf numFmtId="176" fontId="8" fillId="6" borderId="19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544570" y="2324100"/>
          <a:ext cx="101155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M32"/>
  <sheetViews>
    <sheetView tabSelected="1" workbookViewId="0">
      <pane ySplit="2" topLeftCell="A3" activePane="bottomLeft" state="frozen"/>
      <selection/>
      <selection pane="bottomLeft" activeCell="Q11" sqref="Q11"/>
    </sheetView>
  </sheetViews>
  <sheetFormatPr defaultColWidth="9" defaultRowHeight="13.85"/>
  <cols>
    <col min="1" max="1" width="7.6283185840708" style="29" customWidth="1"/>
    <col min="2" max="7" width="6.6283185840708" style="29" customWidth="1"/>
    <col min="8" max="8" width="6.50442477876106" style="29" hidden="1" customWidth="1"/>
    <col min="9" max="9" width="10.3716814159292" style="29" customWidth="1"/>
    <col min="10" max="12" width="3.6283185840708" style="30" customWidth="1"/>
    <col min="13" max="13" width="3.6283185840708" style="29" customWidth="1"/>
  </cols>
  <sheetData>
    <row r="1" ht="27" customHeight="1" spans="1:13">
      <c r="A1" s="31" t="s">
        <v>0</v>
      </c>
      <c r="B1" s="32"/>
      <c r="C1" s="32"/>
      <c r="D1" s="32"/>
      <c r="E1" s="32"/>
      <c r="F1" s="32"/>
      <c r="G1" s="32"/>
      <c r="H1" s="33"/>
      <c r="I1" s="47" t="s">
        <v>1</v>
      </c>
      <c r="J1" s="48"/>
      <c r="K1" s="48"/>
      <c r="L1" s="48"/>
      <c r="M1" s="49"/>
    </row>
    <row r="2" ht="27.75" spans="1:13">
      <c r="A2" s="34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7</v>
      </c>
      <c r="G2" s="35" t="s">
        <v>8</v>
      </c>
      <c r="H2" s="36"/>
      <c r="I2" s="50" t="s">
        <v>9</v>
      </c>
      <c r="J2" s="51" t="s">
        <v>10</v>
      </c>
      <c r="K2" s="51" t="s">
        <v>11</v>
      </c>
      <c r="L2" s="51" t="s">
        <v>12</v>
      </c>
      <c r="M2" s="52" t="s">
        <v>13</v>
      </c>
    </row>
    <row r="3" ht="16.5" spans="1:13">
      <c r="A3" s="37">
        <v>1</v>
      </c>
      <c r="B3" s="38"/>
      <c r="C3" s="38"/>
      <c r="D3" s="38"/>
      <c r="E3" s="38"/>
      <c r="F3" s="38"/>
      <c r="G3" s="38"/>
      <c r="H3" s="39"/>
      <c r="I3" s="53">
        <v>7</v>
      </c>
      <c r="J3" s="54">
        <f>IF(ISNUMBER($I3),IF(MOD($I3,16)/8&gt;=1,1,0),"")</f>
        <v>0</v>
      </c>
      <c r="K3" s="54">
        <f>IF(ISNUMBER($I3),IF(MOD($I3,8)/4&gt;=1,1,0),"")</f>
        <v>1</v>
      </c>
      <c r="L3" s="54">
        <f>IF(ISNUMBER($I3),IF(MOD($I3,4)/2&gt;=1,1,0),"")</f>
        <v>1</v>
      </c>
      <c r="M3" s="55">
        <f>IF(ISNUMBER($I3),MOD($I3,2),"")</f>
        <v>1</v>
      </c>
    </row>
    <row r="4" ht="15.75" spans="1:13">
      <c r="A4" s="40"/>
      <c r="B4" s="41">
        <v>1</v>
      </c>
      <c r="C4" s="41"/>
      <c r="D4" s="41"/>
      <c r="E4" s="41"/>
      <c r="F4" s="41"/>
      <c r="G4" s="41"/>
      <c r="H4" s="42"/>
      <c r="I4" s="56">
        <v>11</v>
      </c>
      <c r="J4" s="57">
        <f t="shared" ref="J4:J31" si="0">IF(ISNUMBER($I4),IF(MOD($I4,16)/8&gt;=1,1,0),"")</f>
        <v>1</v>
      </c>
      <c r="K4" s="57">
        <f t="shared" ref="K4:K31" si="1">IF(ISNUMBER($I4),IF(MOD($I4,8)/4&gt;=1,1,0),"")</f>
        <v>0</v>
      </c>
      <c r="L4" s="57">
        <f t="shared" ref="L4:L31" si="2">IF(ISNUMBER($I4),IF(MOD($I4,4)/2&gt;=1,1,0),"")</f>
        <v>1</v>
      </c>
      <c r="M4" s="58">
        <f t="shared" ref="M4:M31" si="3">IF(ISNUMBER($I4),MOD($I4,2),"")</f>
        <v>1</v>
      </c>
    </row>
    <row r="5" ht="15.75" spans="1:13">
      <c r="A5" s="43"/>
      <c r="B5" s="44"/>
      <c r="C5" s="44">
        <v>1</v>
      </c>
      <c r="D5" s="44"/>
      <c r="E5" s="44"/>
      <c r="F5" s="44"/>
      <c r="G5" s="44"/>
      <c r="H5" s="45"/>
      <c r="I5" s="59">
        <v>2</v>
      </c>
      <c r="J5" s="54">
        <f t="shared" si="0"/>
        <v>0</v>
      </c>
      <c r="K5" s="54">
        <f t="shared" si="1"/>
        <v>0</v>
      </c>
      <c r="L5" s="54">
        <f t="shared" si="2"/>
        <v>1</v>
      </c>
      <c r="M5" s="55">
        <f t="shared" si="3"/>
        <v>0</v>
      </c>
    </row>
    <row r="6" ht="15.75" spans="1:13">
      <c r="A6" s="40"/>
      <c r="B6" s="41"/>
      <c r="C6" s="41"/>
      <c r="D6" s="41">
        <v>1</v>
      </c>
      <c r="E6" s="41"/>
      <c r="F6" s="41"/>
      <c r="G6" s="41"/>
      <c r="H6" s="42"/>
      <c r="I6" s="56">
        <v>5</v>
      </c>
      <c r="J6" s="57">
        <f t="shared" si="0"/>
        <v>0</v>
      </c>
      <c r="K6" s="57">
        <f t="shared" si="1"/>
        <v>1</v>
      </c>
      <c r="L6" s="57">
        <f t="shared" si="2"/>
        <v>0</v>
      </c>
      <c r="M6" s="58">
        <f t="shared" si="3"/>
        <v>1</v>
      </c>
    </row>
    <row r="7" ht="15.75" spans="1:13">
      <c r="A7" s="43"/>
      <c r="B7" s="44"/>
      <c r="C7" s="44"/>
      <c r="D7" s="44"/>
      <c r="E7" s="44">
        <v>1</v>
      </c>
      <c r="F7" s="44"/>
      <c r="G7" s="44"/>
      <c r="H7" s="45"/>
      <c r="I7" s="59">
        <v>9</v>
      </c>
      <c r="J7" s="54">
        <f t="shared" si="0"/>
        <v>1</v>
      </c>
      <c r="K7" s="54">
        <f t="shared" si="1"/>
        <v>0</v>
      </c>
      <c r="L7" s="54">
        <f t="shared" si="2"/>
        <v>0</v>
      </c>
      <c r="M7" s="55">
        <f t="shared" si="3"/>
        <v>1</v>
      </c>
    </row>
    <row r="8" ht="15.75" spans="1:13">
      <c r="A8" s="40"/>
      <c r="B8" s="41"/>
      <c r="C8" s="41"/>
      <c r="D8" s="41"/>
      <c r="E8" s="41"/>
      <c r="F8" s="41">
        <v>1</v>
      </c>
      <c r="G8" s="41"/>
      <c r="H8" s="42"/>
      <c r="I8" s="56">
        <v>10</v>
      </c>
      <c r="J8" s="57">
        <f t="shared" si="0"/>
        <v>1</v>
      </c>
      <c r="K8" s="57">
        <f t="shared" si="1"/>
        <v>0</v>
      </c>
      <c r="L8" s="57">
        <f t="shared" si="2"/>
        <v>1</v>
      </c>
      <c r="M8" s="58">
        <f t="shared" si="3"/>
        <v>0</v>
      </c>
    </row>
    <row r="9" ht="15.75" spans="1:13">
      <c r="A9" s="43"/>
      <c r="B9" s="44"/>
      <c r="C9" s="44"/>
      <c r="D9" s="44"/>
      <c r="E9" s="44"/>
      <c r="F9" s="44"/>
      <c r="G9" s="44">
        <v>1</v>
      </c>
      <c r="H9" s="45"/>
      <c r="I9" s="59">
        <v>13</v>
      </c>
      <c r="J9" s="54">
        <f t="shared" si="0"/>
        <v>1</v>
      </c>
      <c r="K9" s="54">
        <f t="shared" si="1"/>
        <v>1</v>
      </c>
      <c r="L9" s="54">
        <f t="shared" si="2"/>
        <v>0</v>
      </c>
      <c r="M9" s="55">
        <f t="shared" si="3"/>
        <v>1</v>
      </c>
    </row>
    <row r="10" ht="15.75" spans="1:13">
      <c r="A10" s="40"/>
      <c r="B10" s="41"/>
      <c r="C10" s="41"/>
      <c r="D10" s="41"/>
      <c r="E10" s="41"/>
      <c r="F10" s="41"/>
      <c r="G10" s="41"/>
      <c r="H10" s="42"/>
      <c r="I10" s="56"/>
      <c r="J10" s="57" t="str">
        <f t="shared" si="0"/>
        <v/>
      </c>
      <c r="K10" s="57" t="str">
        <f t="shared" si="1"/>
        <v/>
      </c>
      <c r="L10" s="57" t="str">
        <f t="shared" si="2"/>
        <v/>
      </c>
      <c r="M10" s="58" t="str">
        <f t="shared" si="3"/>
        <v/>
      </c>
    </row>
    <row r="11" ht="15.75" spans="1:13">
      <c r="A11" s="43"/>
      <c r="B11" s="44"/>
      <c r="C11" s="44"/>
      <c r="D11" s="44"/>
      <c r="E11" s="44"/>
      <c r="F11" s="44"/>
      <c r="G11" s="44"/>
      <c r="H11" s="45"/>
      <c r="I11" s="59"/>
      <c r="J11" s="54" t="str">
        <f t="shared" si="0"/>
        <v/>
      </c>
      <c r="K11" s="54" t="str">
        <f t="shared" si="1"/>
        <v/>
      </c>
      <c r="L11" s="54" t="str">
        <f t="shared" si="2"/>
        <v/>
      </c>
      <c r="M11" s="55" t="str">
        <f t="shared" si="3"/>
        <v/>
      </c>
    </row>
    <row r="12" ht="15.75" spans="1:13">
      <c r="A12" s="40"/>
      <c r="B12" s="41"/>
      <c r="C12" s="41"/>
      <c r="D12" s="41"/>
      <c r="E12" s="41"/>
      <c r="F12" s="41"/>
      <c r="G12" s="41"/>
      <c r="H12" s="42"/>
      <c r="I12" s="56"/>
      <c r="J12" s="57" t="str">
        <f t="shared" si="0"/>
        <v/>
      </c>
      <c r="K12" s="57" t="str">
        <f t="shared" si="1"/>
        <v/>
      </c>
      <c r="L12" s="57" t="str">
        <f t="shared" si="2"/>
        <v/>
      </c>
      <c r="M12" s="58" t="str">
        <f t="shared" si="3"/>
        <v/>
      </c>
    </row>
    <row r="13" ht="15.75" spans="1:13">
      <c r="A13" s="43"/>
      <c r="B13" s="44"/>
      <c r="C13" s="44"/>
      <c r="D13" s="44"/>
      <c r="E13" s="44"/>
      <c r="F13" s="44"/>
      <c r="G13" s="44"/>
      <c r="H13" s="45"/>
      <c r="I13" s="59"/>
      <c r="J13" s="54" t="str">
        <f t="shared" si="0"/>
        <v/>
      </c>
      <c r="K13" s="54" t="str">
        <f t="shared" si="1"/>
        <v/>
      </c>
      <c r="L13" s="54" t="str">
        <f t="shared" si="2"/>
        <v/>
      </c>
      <c r="M13" s="55" t="str">
        <f t="shared" si="3"/>
        <v/>
      </c>
    </row>
    <row r="14" ht="15.75" spans="1:13">
      <c r="A14" s="40"/>
      <c r="B14" s="41"/>
      <c r="C14" s="41"/>
      <c r="D14" s="41"/>
      <c r="E14" s="41"/>
      <c r="F14" s="41"/>
      <c r="G14" s="41"/>
      <c r="H14" s="42"/>
      <c r="I14" s="56"/>
      <c r="J14" s="57" t="str">
        <f t="shared" si="0"/>
        <v/>
      </c>
      <c r="K14" s="57" t="str">
        <f t="shared" si="1"/>
        <v/>
      </c>
      <c r="L14" s="57" t="str">
        <f t="shared" si="2"/>
        <v/>
      </c>
      <c r="M14" s="58" t="str">
        <f t="shared" si="3"/>
        <v/>
      </c>
    </row>
    <row r="15" ht="15.75" spans="1:13">
      <c r="A15" s="43"/>
      <c r="B15" s="44"/>
      <c r="C15" s="44"/>
      <c r="D15" s="44"/>
      <c r="E15" s="44"/>
      <c r="F15" s="44"/>
      <c r="G15" s="44"/>
      <c r="H15" s="45"/>
      <c r="I15" s="59"/>
      <c r="J15" s="54" t="str">
        <f t="shared" si="0"/>
        <v/>
      </c>
      <c r="K15" s="54" t="str">
        <f t="shared" si="1"/>
        <v/>
      </c>
      <c r="L15" s="54" t="str">
        <f t="shared" si="2"/>
        <v/>
      </c>
      <c r="M15" s="55" t="str">
        <f t="shared" si="3"/>
        <v/>
      </c>
    </row>
    <row r="16" ht="15.75" spans="1:13">
      <c r="A16" s="40"/>
      <c r="B16" s="41"/>
      <c r="C16" s="41"/>
      <c r="D16" s="41"/>
      <c r="E16" s="41"/>
      <c r="F16" s="41"/>
      <c r="G16" s="41"/>
      <c r="H16" s="42"/>
      <c r="I16" s="56"/>
      <c r="J16" s="57" t="str">
        <f t="shared" si="0"/>
        <v/>
      </c>
      <c r="K16" s="57" t="str">
        <f t="shared" si="1"/>
        <v/>
      </c>
      <c r="L16" s="57" t="str">
        <f t="shared" si="2"/>
        <v/>
      </c>
      <c r="M16" s="58" t="str">
        <f t="shared" si="3"/>
        <v/>
      </c>
    </row>
    <row r="17" ht="15.75" spans="1:13">
      <c r="A17" s="43"/>
      <c r="B17" s="44"/>
      <c r="C17" s="44"/>
      <c r="D17" s="44"/>
      <c r="E17" s="44"/>
      <c r="F17" s="44"/>
      <c r="G17" s="44"/>
      <c r="H17" s="45"/>
      <c r="I17" s="59"/>
      <c r="J17" s="54" t="str">
        <f t="shared" si="0"/>
        <v/>
      </c>
      <c r="K17" s="54" t="str">
        <f t="shared" si="1"/>
        <v/>
      </c>
      <c r="L17" s="54" t="str">
        <f t="shared" si="2"/>
        <v/>
      </c>
      <c r="M17" s="55" t="str">
        <f t="shared" si="3"/>
        <v/>
      </c>
    </row>
    <row r="18" ht="15.75" spans="1:13">
      <c r="A18" s="40"/>
      <c r="B18" s="41"/>
      <c r="C18" s="41"/>
      <c r="D18" s="41"/>
      <c r="E18" s="41"/>
      <c r="F18" s="41"/>
      <c r="G18" s="41"/>
      <c r="H18" s="42"/>
      <c r="I18" s="56"/>
      <c r="J18" s="57" t="str">
        <f t="shared" si="0"/>
        <v/>
      </c>
      <c r="K18" s="57" t="str">
        <f t="shared" si="1"/>
        <v/>
      </c>
      <c r="L18" s="57" t="str">
        <f t="shared" si="2"/>
        <v/>
      </c>
      <c r="M18" s="58" t="str">
        <f t="shared" si="3"/>
        <v/>
      </c>
    </row>
    <row r="19" ht="15.75" spans="1:13">
      <c r="A19" s="43"/>
      <c r="B19" s="44"/>
      <c r="C19" s="44"/>
      <c r="D19" s="44"/>
      <c r="E19" s="44"/>
      <c r="F19" s="44"/>
      <c r="G19" s="44"/>
      <c r="H19" s="45"/>
      <c r="I19" s="59"/>
      <c r="J19" s="54" t="str">
        <f t="shared" si="0"/>
        <v/>
      </c>
      <c r="K19" s="54" t="str">
        <f t="shared" si="1"/>
        <v/>
      </c>
      <c r="L19" s="54" t="str">
        <f t="shared" si="2"/>
        <v/>
      </c>
      <c r="M19" s="55" t="str">
        <f t="shared" si="3"/>
        <v/>
      </c>
    </row>
    <row r="20" ht="15.75" spans="1:13">
      <c r="A20" s="40"/>
      <c r="B20" s="41"/>
      <c r="C20" s="41"/>
      <c r="D20" s="41"/>
      <c r="E20" s="41"/>
      <c r="F20" s="41"/>
      <c r="G20" s="41"/>
      <c r="H20" s="42"/>
      <c r="I20" s="56"/>
      <c r="J20" s="57" t="str">
        <f t="shared" si="0"/>
        <v/>
      </c>
      <c r="K20" s="57" t="str">
        <f t="shared" si="1"/>
        <v/>
      </c>
      <c r="L20" s="57" t="str">
        <f t="shared" si="2"/>
        <v/>
      </c>
      <c r="M20" s="58" t="str">
        <f t="shared" si="3"/>
        <v/>
      </c>
    </row>
    <row r="21" ht="15.75" hidden="1" spans="1:13">
      <c r="A21" s="43"/>
      <c r="B21" s="44"/>
      <c r="C21" s="44"/>
      <c r="D21" s="44"/>
      <c r="E21" s="44"/>
      <c r="F21" s="44"/>
      <c r="G21" s="44"/>
      <c r="H21" s="45"/>
      <c r="I21" s="59"/>
      <c r="J21" s="54" t="str">
        <f t="shared" si="0"/>
        <v/>
      </c>
      <c r="K21" s="54" t="str">
        <f t="shared" si="1"/>
        <v/>
      </c>
      <c r="L21" s="54" t="str">
        <f t="shared" si="2"/>
        <v/>
      </c>
      <c r="M21" s="55" t="str">
        <f t="shared" si="3"/>
        <v/>
      </c>
    </row>
    <row r="22" ht="15.75" hidden="1" spans="1:13">
      <c r="A22" s="40"/>
      <c r="B22" s="41"/>
      <c r="C22" s="41"/>
      <c r="D22" s="41"/>
      <c r="E22" s="41"/>
      <c r="F22" s="41"/>
      <c r="G22" s="41"/>
      <c r="H22" s="42"/>
      <c r="I22" s="56"/>
      <c r="J22" s="57" t="str">
        <f t="shared" si="0"/>
        <v/>
      </c>
      <c r="K22" s="57" t="str">
        <f t="shared" si="1"/>
        <v/>
      </c>
      <c r="L22" s="57" t="str">
        <f t="shared" si="2"/>
        <v/>
      </c>
      <c r="M22" s="58" t="str">
        <f t="shared" si="3"/>
        <v/>
      </c>
    </row>
    <row r="23" ht="15.75" hidden="1" spans="1:13">
      <c r="A23" s="43"/>
      <c r="B23" s="44"/>
      <c r="C23" s="44"/>
      <c r="D23" s="44"/>
      <c r="E23" s="44"/>
      <c r="F23" s="44"/>
      <c r="G23" s="44"/>
      <c r="H23" s="45"/>
      <c r="I23" s="59"/>
      <c r="J23" s="54" t="str">
        <f t="shared" si="0"/>
        <v/>
      </c>
      <c r="K23" s="54" t="str">
        <f t="shared" si="1"/>
        <v/>
      </c>
      <c r="L23" s="54" t="str">
        <f t="shared" si="2"/>
        <v/>
      </c>
      <c r="M23" s="55" t="str">
        <f t="shared" si="3"/>
        <v/>
      </c>
    </row>
    <row r="24" ht="15.75" hidden="1" spans="1:13">
      <c r="A24" s="40"/>
      <c r="B24" s="41"/>
      <c r="C24" s="41"/>
      <c r="D24" s="41"/>
      <c r="E24" s="41"/>
      <c r="F24" s="41"/>
      <c r="G24" s="41"/>
      <c r="H24" s="42"/>
      <c r="I24" s="56"/>
      <c r="J24" s="57" t="str">
        <f t="shared" si="0"/>
        <v/>
      </c>
      <c r="K24" s="57" t="str">
        <f t="shared" si="1"/>
        <v/>
      </c>
      <c r="L24" s="57" t="str">
        <f t="shared" si="2"/>
        <v/>
      </c>
      <c r="M24" s="58" t="str">
        <f t="shared" si="3"/>
        <v/>
      </c>
    </row>
    <row r="25" ht="15.75" hidden="1" spans="1:13">
      <c r="A25" s="43"/>
      <c r="B25" s="44"/>
      <c r="C25" s="44"/>
      <c r="D25" s="44"/>
      <c r="E25" s="44"/>
      <c r="F25" s="44"/>
      <c r="G25" s="44"/>
      <c r="H25" s="45"/>
      <c r="I25" s="59"/>
      <c r="J25" s="54" t="str">
        <f t="shared" si="0"/>
        <v/>
      </c>
      <c r="K25" s="54" t="str">
        <f t="shared" si="1"/>
        <v/>
      </c>
      <c r="L25" s="54" t="str">
        <f t="shared" si="2"/>
        <v/>
      </c>
      <c r="M25" s="55" t="str">
        <f t="shared" si="3"/>
        <v/>
      </c>
    </row>
    <row r="26" ht="15.75" hidden="1" spans="1:13">
      <c r="A26" s="40"/>
      <c r="B26" s="41"/>
      <c r="C26" s="41"/>
      <c r="D26" s="41"/>
      <c r="E26" s="41"/>
      <c r="F26" s="41"/>
      <c r="G26" s="41"/>
      <c r="H26" s="42"/>
      <c r="I26" s="56"/>
      <c r="J26" s="57" t="str">
        <f t="shared" si="0"/>
        <v/>
      </c>
      <c r="K26" s="57" t="str">
        <f t="shared" si="1"/>
        <v/>
      </c>
      <c r="L26" s="57" t="str">
        <f t="shared" si="2"/>
        <v/>
      </c>
      <c r="M26" s="58" t="str">
        <f t="shared" si="3"/>
        <v/>
      </c>
    </row>
    <row r="27" ht="15.75" hidden="1" spans="1:13">
      <c r="A27" s="43"/>
      <c r="B27" s="44"/>
      <c r="C27" s="44"/>
      <c r="D27" s="44"/>
      <c r="E27" s="44"/>
      <c r="F27" s="44"/>
      <c r="G27" s="44"/>
      <c r="H27" s="45"/>
      <c r="I27" s="59"/>
      <c r="J27" s="54" t="str">
        <f t="shared" si="0"/>
        <v/>
      </c>
      <c r="K27" s="54" t="str">
        <f t="shared" si="1"/>
        <v/>
      </c>
      <c r="L27" s="54" t="str">
        <f t="shared" si="2"/>
        <v/>
      </c>
      <c r="M27" s="55" t="str">
        <f t="shared" si="3"/>
        <v/>
      </c>
    </row>
    <row r="28" ht="15.75" hidden="1" spans="1:13">
      <c r="A28" s="40"/>
      <c r="B28" s="41"/>
      <c r="C28" s="41"/>
      <c r="D28" s="41"/>
      <c r="E28" s="41"/>
      <c r="F28" s="41"/>
      <c r="G28" s="41"/>
      <c r="H28" s="42"/>
      <c r="I28" s="56"/>
      <c r="J28" s="57" t="str">
        <f t="shared" si="0"/>
        <v/>
      </c>
      <c r="K28" s="57" t="str">
        <f t="shared" si="1"/>
        <v/>
      </c>
      <c r="L28" s="57" t="str">
        <f t="shared" si="2"/>
        <v/>
      </c>
      <c r="M28" s="58" t="str">
        <f t="shared" si="3"/>
        <v/>
      </c>
    </row>
    <row r="29" ht="15.75" hidden="1" spans="1:13">
      <c r="A29" s="43"/>
      <c r="B29" s="44"/>
      <c r="C29" s="44"/>
      <c r="D29" s="44"/>
      <c r="E29" s="44"/>
      <c r="F29" s="44"/>
      <c r="G29" s="44"/>
      <c r="H29" s="45"/>
      <c r="I29" s="59"/>
      <c r="J29" s="54" t="str">
        <f t="shared" si="0"/>
        <v/>
      </c>
      <c r="K29" s="54" t="str">
        <f t="shared" si="1"/>
        <v/>
      </c>
      <c r="L29" s="54" t="str">
        <f t="shared" si="2"/>
        <v/>
      </c>
      <c r="M29" s="55" t="str">
        <f t="shared" si="3"/>
        <v/>
      </c>
    </row>
    <row r="30" ht="15.75" hidden="1" spans="1:13">
      <c r="A30" s="40"/>
      <c r="B30" s="41"/>
      <c r="C30" s="41"/>
      <c r="D30" s="41"/>
      <c r="E30" s="41"/>
      <c r="F30" s="41"/>
      <c r="G30" s="41"/>
      <c r="H30" s="42"/>
      <c r="I30" s="56"/>
      <c r="J30" s="57" t="str">
        <f t="shared" si="0"/>
        <v/>
      </c>
      <c r="K30" s="57" t="str">
        <f t="shared" si="1"/>
        <v/>
      </c>
      <c r="L30" s="57" t="str">
        <f t="shared" si="2"/>
        <v/>
      </c>
      <c r="M30" s="58" t="str">
        <f t="shared" si="3"/>
        <v/>
      </c>
    </row>
    <row r="31" ht="15.75" hidden="1" spans="1:13">
      <c r="A31" s="43"/>
      <c r="B31" s="44"/>
      <c r="C31" s="44"/>
      <c r="D31" s="44"/>
      <c r="E31" s="44"/>
      <c r="F31" s="44"/>
      <c r="G31" s="44"/>
      <c r="H31" s="45"/>
      <c r="I31" s="59"/>
      <c r="J31" s="54" t="str">
        <f t="shared" si="0"/>
        <v/>
      </c>
      <c r="K31" s="54" t="str">
        <f t="shared" si="1"/>
        <v/>
      </c>
      <c r="L31" s="54" t="str">
        <f t="shared" si="2"/>
        <v/>
      </c>
      <c r="M31" s="55" t="str">
        <f t="shared" si="3"/>
        <v/>
      </c>
    </row>
    <row r="32" ht="15.75" spans="1:8">
      <c r="A32" s="46" t="s">
        <v>14</v>
      </c>
      <c r="B32" s="46"/>
      <c r="C32" s="46"/>
      <c r="D32" s="46"/>
      <c r="E32" s="46"/>
      <c r="F32" s="46"/>
      <c r="G32" s="46"/>
      <c r="H32" s="46"/>
    </row>
  </sheetData>
  <sheetProtection sheet="1" objects="1" scenarios="1"/>
  <protectedRanges>
    <protectedRange sqref="A$1:I$1048576" name="区域2"/>
  </protectedRanges>
  <mergeCells count="3">
    <mergeCell ref="A1:H1"/>
    <mergeCell ref="I1:M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M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M2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M38"/>
  <sheetViews>
    <sheetView zoomScale="130" zoomScaleNormal="130" workbookViewId="0">
      <selection activeCell="L9" sqref="L9"/>
    </sheetView>
  </sheetViews>
  <sheetFormatPr defaultColWidth="9" defaultRowHeight="13.85"/>
  <cols>
    <col min="1" max="7" width="4.6283185840708" customWidth="1"/>
    <col min="8" max="8" width="4.6283185840708" hidden="1" customWidth="1"/>
    <col min="9" max="9" width="13.2477876106195" style="2" customWidth="1"/>
    <col min="10" max="10" width="10.5044247787611" style="2" customWidth="1"/>
    <col min="11" max="11" width="9.50442477876106" style="2" customWidth="1"/>
    <col min="12" max="12" width="10.1238938053097" style="2" customWidth="1"/>
    <col min="13" max="13" width="11.1238938053097" style="2" customWidth="1"/>
  </cols>
  <sheetData>
    <row r="1" s="1" customFormat="1" ht="16.5" spans="1:13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5">
        <f>微程序地址入口表!H2</f>
        <v>0</v>
      </c>
      <c r="I1" s="17" t="s">
        <v>15</v>
      </c>
      <c r="J1" s="18" t="str">
        <f>微程序地址入口表!J2</f>
        <v>S3</v>
      </c>
      <c r="K1" s="18" t="str">
        <f>微程序地址入口表!K2</f>
        <v>S2</v>
      </c>
      <c r="L1" s="18" t="str">
        <f>微程序地址入口表!L2</f>
        <v>S1</v>
      </c>
      <c r="M1" s="18" t="str">
        <f>微程序地址入口表!M2</f>
        <v>S0</v>
      </c>
    </row>
    <row r="2" ht="14.6" spans="1:13">
      <c r="A2" s="6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9" t="str">
        <f>IF(LEN(CONCATENATE(A2,B2,C2,D2,E2,F2,G2,H2))=0,"",LEFT(CONCATENATE(A2,B2,C2,D2,E2,F2,G2,H2),LEN(CONCATENATE(A2,B2,C2,D2,E2,F2,G2,H2))-1))</f>
        <v>R_Type</v>
      </c>
      <c r="J2" s="20" t="str">
        <f>IF(微程序地址入口表!J3=1,$I2&amp;"+","")</f>
        <v/>
      </c>
      <c r="K2" s="20" t="str">
        <f>IF(微程序地址入口表!K3=1,$I2&amp;"+","")</f>
        <v>R_Type+</v>
      </c>
      <c r="L2" s="20" t="str">
        <f>IF(微程序地址入口表!L3=1,$I2&amp;"+","")</f>
        <v>R_Type+</v>
      </c>
      <c r="M2" s="20" t="str">
        <f>IF(微程序地址入口表!M3=1,$I2&amp;"+","")</f>
        <v>R_Type+</v>
      </c>
    </row>
    <row r="3" spans="1:13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19" t="str">
        <f t="shared" ref="I3:I30" si="0">IF(LEN(CONCATENATE(A3,B3,C3,D3,E3,F3,G3,H3))=0,"",LEFT(CONCATENATE(A3,B3,C3,D3,E3,F3,G3,H3),LEN(CONCATENATE(A3,B3,C3,D3,E3,F3,G3,H3))-1))</f>
        <v>ADDI</v>
      </c>
      <c r="J3" s="21" t="str">
        <f>IF(微程序地址入口表!J4=1,$I3&amp;"+","")</f>
        <v>ADDI+</v>
      </c>
      <c r="K3" s="21" t="str">
        <f>IF(微程序地址入口表!K4=1,$I3&amp;"+","")</f>
        <v/>
      </c>
      <c r="L3" s="21" t="str">
        <f>IF(微程序地址入口表!L4=1,$I3&amp;"+","")</f>
        <v>ADDI+</v>
      </c>
      <c r="M3" s="21" t="str">
        <f>IF(微程序地址入口表!M4=1,$I3&amp;"+","")</f>
        <v>ADDI+</v>
      </c>
    </row>
    <row r="4" spans="1:13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19" t="str">
        <f t="shared" si="0"/>
        <v>LW</v>
      </c>
      <c r="J4" s="21" t="str">
        <f>IF(微程序地址入口表!J5=1,$I4&amp;"+","")</f>
        <v/>
      </c>
      <c r="K4" s="21" t="str">
        <f>IF(微程序地址入口表!K5=1,$I4&amp;"+","")</f>
        <v/>
      </c>
      <c r="L4" s="21" t="str">
        <f>IF(微程序地址入口表!L5=1,$I4&amp;"+","")</f>
        <v>LW+</v>
      </c>
      <c r="M4" s="21" t="str">
        <f>IF(微程序地址入口表!M5=1,$I4&amp;"+","")</f>
        <v/>
      </c>
    </row>
    <row r="5" spans="1:13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19" t="str">
        <f t="shared" si="0"/>
        <v>SW</v>
      </c>
      <c r="J5" s="21" t="str">
        <f>IF(微程序地址入口表!J6=1,$I5&amp;"+","")</f>
        <v/>
      </c>
      <c r="K5" s="21" t="str">
        <f>IF(微程序地址入口表!K6=1,$I5&amp;"+","")</f>
        <v>SW+</v>
      </c>
      <c r="L5" s="21" t="str">
        <f>IF(微程序地址入口表!L6=1,$I5&amp;"+","")</f>
        <v/>
      </c>
      <c r="M5" s="21" t="str">
        <f>IF(微程序地址入口表!M6=1,$I5&amp;"+","")</f>
        <v>SW+</v>
      </c>
    </row>
    <row r="6" spans="1:13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19" t="str">
        <f t="shared" si="0"/>
        <v>BEQ</v>
      </c>
      <c r="J6" s="21" t="str">
        <f>IF(微程序地址入口表!J7=1,$I6&amp;"+","")</f>
        <v>BEQ+</v>
      </c>
      <c r="K6" s="21" t="str">
        <f>IF(微程序地址入口表!K7=1,$I6&amp;"+","")</f>
        <v/>
      </c>
      <c r="L6" s="21" t="str">
        <f>IF(微程序地址入口表!L7=1,$I6&amp;"+","")</f>
        <v/>
      </c>
      <c r="M6" s="21" t="str">
        <f>IF(微程序地址入口表!M7=1,$I6&amp;"+","")</f>
        <v>BEQ+</v>
      </c>
    </row>
    <row r="7" spans="1:13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19" t="str">
        <f t="shared" si="0"/>
        <v>BNE</v>
      </c>
      <c r="J7" s="21" t="str">
        <f>IF(微程序地址入口表!J8=1,$I7&amp;"+","")</f>
        <v>BNE+</v>
      </c>
      <c r="K7" s="21" t="str">
        <f>IF(微程序地址入口表!K8=1,$I7&amp;"+","")</f>
        <v/>
      </c>
      <c r="L7" s="21" t="str">
        <f>IF(微程序地址入口表!L8=1,$I7&amp;"+","")</f>
        <v>BNE+</v>
      </c>
      <c r="M7" s="21" t="str">
        <f>IF(微程序地址入口表!M8=1,$I7&amp;"+","")</f>
        <v/>
      </c>
    </row>
    <row r="8" spans="1:13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19" t="str">
        <f t="shared" si="0"/>
        <v>SYSCALL</v>
      </c>
      <c r="J8" s="21" t="str">
        <f>IF(微程序地址入口表!J9=1,$I8&amp;"+","")</f>
        <v>SYSCALL+</v>
      </c>
      <c r="K8" s="21" t="str">
        <f>IF(微程序地址入口表!K9=1,$I8&amp;"+","")</f>
        <v>SYSCALL+</v>
      </c>
      <c r="L8" s="21" t="str">
        <f>IF(微程序地址入口表!L9=1,$I8&amp;"+","")</f>
        <v/>
      </c>
      <c r="M8" s="21" t="str">
        <f>IF(微程序地址入口表!M9=1,$I8&amp;"+","")</f>
        <v>SYSCALL+</v>
      </c>
    </row>
    <row r="9" spans="1:13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IF(微程序地址入口表!G10&lt;&gt;"",IF(微程序地址入口表!G10=1,微程序地址入口表!G$2&amp;"&amp;",IF(微程序地址入口表!G10=0,"~"&amp;微程序地址入口表!G$2&amp;"&amp;","")),"")</f>
        <v/>
      </c>
      <c r="H9" s="11" t="str">
        <f>IF(微程序地址入口表!H10&lt;&gt;"",IF(微程序地址入口表!H10=1,微程序地址入口表!H$2&amp;"&amp;",IF(微程序地址入口表!H10=0,"~"&amp;微程序地址入口表!H$2&amp;"&amp;","")),"")</f>
        <v/>
      </c>
      <c r="I9" s="19" t="str">
        <f t="shared" si="0"/>
        <v/>
      </c>
      <c r="J9" s="21" t="str">
        <f>IF(微程序地址入口表!J10=1,$I9&amp;"+","")</f>
        <v/>
      </c>
      <c r="K9" s="21" t="str">
        <f>IF(微程序地址入口表!K10=1,$I9&amp;"+","")</f>
        <v/>
      </c>
      <c r="L9" s="21" t="str">
        <f>IF(微程序地址入口表!L10=1,$I9&amp;"+","")</f>
        <v/>
      </c>
      <c r="M9" s="21" t="str">
        <f>IF(微程序地址入口表!M10=1,$I9&amp;"+","")</f>
        <v/>
      </c>
    </row>
    <row r="10" spans="1:13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19" t="str">
        <f t="shared" si="0"/>
        <v/>
      </c>
      <c r="J10" s="21" t="str">
        <f>IF(微程序地址入口表!J11=1,$I10&amp;"+","")</f>
        <v/>
      </c>
      <c r="K10" s="21" t="str">
        <f>IF(微程序地址入口表!K11=1,$I10&amp;"+","")</f>
        <v/>
      </c>
      <c r="L10" s="21" t="str">
        <f>IF(微程序地址入口表!L11=1,$I10&amp;"+","")</f>
        <v/>
      </c>
      <c r="M10" s="21" t="str">
        <f>IF(微程序地址入口表!M11=1,$I10&amp;"+","")</f>
        <v/>
      </c>
    </row>
    <row r="11" spans="1:13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19" t="str">
        <f t="shared" si="0"/>
        <v/>
      </c>
      <c r="J11" s="21" t="str">
        <f>IF(微程序地址入口表!J12=1,$I11&amp;"+","")</f>
        <v/>
      </c>
      <c r="K11" s="21" t="str">
        <f>IF(微程序地址入口表!K12=1,$I11&amp;"+","")</f>
        <v/>
      </c>
      <c r="L11" s="21" t="str">
        <f>IF(微程序地址入口表!L12=1,$I11&amp;"+","")</f>
        <v/>
      </c>
      <c r="M11" s="21" t="str">
        <f>IF(微程序地址入口表!M12=1,$I11&amp;"+","")</f>
        <v/>
      </c>
    </row>
    <row r="12" ht="14.6" spans="1:13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19" t="str">
        <f t="shared" si="0"/>
        <v/>
      </c>
      <c r="J12" s="21" t="str">
        <f>IF(微程序地址入口表!J13=1,$I12&amp;"+","")</f>
        <v/>
      </c>
      <c r="K12" s="21" t="str">
        <f>IF(微程序地址入口表!K13=1,$I12&amp;"+","")</f>
        <v/>
      </c>
      <c r="L12" s="21" t="str">
        <f>IF(微程序地址入口表!L13=1,$I12&amp;"+","")</f>
        <v/>
      </c>
      <c r="M12" s="21" t="str">
        <f>IF(微程序地址入口表!M13=1,$I12&amp;"+","")</f>
        <v/>
      </c>
    </row>
    <row r="13" hidden="1" spans="1:13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19" t="str">
        <f t="shared" si="0"/>
        <v/>
      </c>
      <c r="J13" s="21" t="str">
        <f>IF(微程序地址入口表!J14=1,$I13&amp;"+","")</f>
        <v/>
      </c>
      <c r="K13" s="21" t="str">
        <f>IF(微程序地址入口表!K14=1,$I13&amp;"+","")</f>
        <v/>
      </c>
      <c r="L13" s="21" t="str">
        <f>IF(微程序地址入口表!L14=1,$I13&amp;"+","")</f>
        <v/>
      </c>
      <c r="M13" s="21" t="str">
        <f>IF(微程序地址入口表!M14=1,$I13&amp;"+","")</f>
        <v/>
      </c>
    </row>
    <row r="14" hidden="1" spans="1:13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19" t="str">
        <f t="shared" si="0"/>
        <v/>
      </c>
      <c r="J14" s="21" t="str">
        <f>IF(微程序地址入口表!J15=1,$I14&amp;"+","")</f>
        <v/>
      </c>
      <c r="K14" s="21" t="str">
        <f>IF(微程序地址入口表!K15=1,$I14&amp;"+","")</f>
        <v/>
      </c>
      <c r="L14" s="21" t="str">
        <f>IF(微程序地址入口表!L15=1,$I14&amp;"+","")</f>
        <v/>
      </c>
      <c r="M14" s="21" t="str">
        <f>IF(微程序地址入口表!M15=1,$I14&amp;"+","")</f>
        <v/>
      </c>
    </row>
    <row r="15" hidden="1" spans="1:13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19" t="str">
        <f t="shared" si="0"/>
        <v/>
      </c>
      <c r="J15" s="21" t="str">
        <f>IF(微程序地址入口表!J16=1,$I15&amp;"+","")</f>
        <v/>
      </c>
      <c r="K15" s="21" t="str">
        <f>IF(微程序地址入口表!K16=1,$I15&amp;"+","")</f>
        <v/>
      </c>
      <c r="L15" s="21" t="str">
        <f>IF(微程序地址入口表!L16=1,$I15&amp;"+","")</f>
        <v/>
      </c>
      <c r="M15" s="21" t="str">
        <f>IF(微程序地址入口表!M16=1,$I15&amp;"+","")</f>
        <v/>
      </c>
    </row>
    <row r="16" hidden="1" spans="1:13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19" t="str">
        <f t="shared" si="0"/>
        <v/>
      </c>
      <c r="J16" s="21" t="str">
        <f>IF(微程序地址入口表!J17=1,$I16&amp;"+","")</f>
        <v/>
      </c>
      <c r="K16" s="21" t="str">
        <f>IF(微程序地址入口表!K17=1,$I16&amp;"+","")</f>
        <v/>
      </c>
      <c r="L16" s="21" t="str">
        <f>IF(微程序地址入口表!L17=1,$I16&amp;"+","")</f>
        <v/>
      </c>
      <c r="M16" s="21" t="str">
        <f>IF(微程序地址入口表!M17=1,$I16&amp;"+","")</f>
        <v/>
      </c>
    </row>
    <row r="17" hidden="1" spans="1:13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19" t="str">
        <f t="shared" si="0"/>
        <v/>
      </c>
      <c r="J17" s="21" t="str">
        <f>IF(微程序地址入口表!J18=1,$I17&amp;"+","")</f>
        <v/>
      </c>
      <c r="K17" s="21" t="str">
        <f>IF(微程序地址入口表!K18=1,$I17&amp;"+","")</f>
        <v/>
      </c>
      <c r="L17" s="21" t="str">
        <f>IF(微程序地址入口表!L18=1,$I17&amp;"+","")</f>
        <v/>
      </c>
      <c r="M17" s="21" t="str">
        <f>IF(微程序地址入口表!M18=1,$I17&amp;"+","")</f>
        <v/>
      </c>
    </row>
    <row r="18" hidden="1" spans="1:13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19" t="str">
        <f t="shared" si="0"/>
        <v/>
      </c>
      <c r="J18" s="21" t="str">
        <f>IF(微程序地址入口表!J19=1,$I18&amp;"+","")</f>
        <v/>
      </c>
      <c r="K18" s="21" t="str">
        <f>IF(微程序地址入口表!K19=1,$I18&amp;"+","")</f>
        <v/>
      </c>
      <c r="L18" s="21" t="str">
        <f>IF(微程序地址入口表!L19=1,$I18&amp;"+","")</f>
        <v/>
      </c>
      <c r="M18" s="21" t="str">
        <f>IF(微程序地址入口表!M19=1,$I18&amp;"+","")</f>
        <v/>
      </c>
    </row>
    <row r="19" hidden="1" spans="1:13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19" t="str">
        <f t="shared" si="0"/>
        <v/>
      </c>
      <c r="J19" s="21" t="str">
        <f>IF(微程序地址入口表!J20=1,$I19&amp;"+","")</f>
        <v/>
      </c>
      <c r="K19" s="21" t="str">
        <f>IF(微程序地址入口表!K20=1,$I19&amp;"+","")</f>
        <v/>
      </c>
      <c r="L19" s="21" t="str">
        <f>IF(微程序地址入口表!L20=1,$I19&amp;"+","")</f>
        <v/>
      </c>
      <c r="M19" s="21" t="str">
        <f>IF(微程序地址入口表!M20=1,$I19&amp;"+","")</f>
        <v/>
      </c>
    </row>
    <row r="20" hidden="1" spans="1:13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19" t="str">
        <f t="shared" si="0"/>
        <v/>
      </c>
      <c r="J20" s="21" t="str">
        <f>IF(微程序地址入口表!J21=1,$I20&amp;"+","")</f>
        <v/>
      </c>
      <c r="K20" s="21" t="str">
        <f>IF(微程序地址入口表!K21=1,$I20&amp;"+","")</f>
        <v/>
      </c>
      <c r="L20" s="21" t="str">
        <f>IF(微程序地址入口表!L21=1,$I20&amp;"+","")</f>
        <v/>
      </c>
      <c r="M20" s="21" t="str">
        <f>IF(微程序地址入口表!M21=1,$I20&amp;"+","")</f>
        <v/>
      </c>
    </row>
    <row r="21" hidden="1" spans="1:13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19" t="str">
        <f t="shared" si="0"/>
        <v/>
      </c>
      <c r="J21" s="21" t="str">
        <f>IF(微程序地址入口表!J22=1,$I21&amp;"+","")</f>
        <v/>
      </c>
      <c r="K21" s="21" t="str">
        <f>IF(微程序地址入口表!K22=1,$I21&amp;"+","")</f>
        <v/>
      </c>
      <c r="L21" s="21" t="str">
        <f>IF(微程序地址入口表!L22=1,$I21&amp;"+","")</f>
        <v/>
      </c>
      <c r="M21" s="21" t="str">
        <f>IF(微程序地址入口表!M22=1,$I21&amp;"+","")</f>
        <v/>
      </c>
    </row>
    <row r="22" hidden="1" spans="1:13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19" t="str">
        <f t="shared" si="0"/>
        <v/>
      </c>
      <c r="J22" s="21" t="str">
        <f>IF(微程序地址入口表!J23=1,$I22&amp;"+","")</f>
        <v/>
      </c>
      <c r="K22" s="21" t="str">
        <f>IF(微程序地址入口表!K23=1,$I22&amp;"+","")</f>
        <v/>
      </c>
      <c r="L22" s="21" t="str">
        <f>IF(微程序地址入口表!L23=1,$I22&amp;"+","")</f>
        <v/>
      </c>
      <c r="M22" s="21" t="str">
        <f>IF(微程序地址入口表!M23=1,$I22&amp;"+","")</f>
        <v/>
      </c>
    </row>
    <row r="23" hidden="1" spans="1:13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19" t="str">
        <f t="shared" si="0"/>
        <v/>
      </c>
      <c r="J23" s="21" t="str">
        <f>IF(微程序地址入口表!J24=1,$I23&amp;"+","")</f>
        <v/>
      </c>
      <c r="K23" s="21" t="str">
        <f>IF(微程序地址入口表!K24=1,$I23&amp;"+","")</f>
        <v/>
      </c>
      <c r="L23" s="21" t="str">
        <f>IF(微程序地址入口表!L24=1,$I23&amp;"+","")</f>
        <v/>
      </c>
      <c r="M23" s="21" t="str">
        <f>IF(微程序地址入口表!M24=1,$I23&amp;"+","")</f>
        <v/>
      </c>
    </row>
    <row r="24" hidden="1" spans="1:13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19" t="str">
        <f t="shared" si="0"/>
        <v/>
      </c>
      <c r="J24" s="21" t="str">
        <f>IF(微程序地址入口表!J25=1,$I24&amp;"+","")</f>
        <v/>
      </c>
      <c r="K24" s="21" t="str">
        <f>IF(微程序地址入口表!K25=1,$I24&amp;"+","")</f>
        <v/>
      </c>
      <c r="L24" s="21" t="str">
        <f>IF(微程序地址入口表!L25=1,$I24&amp;"+","")</f>
        <v/>
      </c>
      <c r="M24" s="21" t="str">
        <f>IF(微程序地址入口表!M25=1,$I24&amp;"+","")</f>
        <v/>
      </c>
    </row>
    <row r="25" hidden="1" spans="1:13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19" t="str">
        <f t="shared" si="0"/>
        <v/>
      </c>
      <c r="J25" s="21" t="str">
        <f>IF(微程序地址入口表!J26=1,$I25&amp;"+","")</f>
        <v/>
      </c>
      <c r="K25" s="21" t="str">
        <f>IF(微程序地址入口表!K26=1,$I25&amp;"+","")</f>
        <v/>
      </c>
      <c r="L25" s="21" t="str">
        <f>IF(微程序地址入口表!L26=1,$I25&amp;"+","")</f>
        <v/>
      </c>
      <c r="M25" s="21" t="str">
        <f>IF(微程序地址入口表!M26=1,$I25&amp;"+","")</f>
        <v/>
      </c>
    </row>
    <row r="26" hidden="1" spans="1:13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19" t="str">
        <f t="shared" si="0"/>
        <v/>
      </c>
      <c r="J26" s="21" t="str">
        <f>IF(微程序地址入口表!J27=1,$I26&amp;"+","")</f>
        <v/>
      </c>
      <c r="K26" s="21" t="str">
        <f>IF(微程序地址入口表!K27=1,$I26&amp;"+","")</f>
        <v/>
      </c>
      <c r="L26" s="21" t="str">
        <f>IF(微程序地址入口表!L27=1,$I26&amp;"+","")</f>
        <v/>
      </c>
      <c r="M26" s="21" t="str">
        <f>IF(微程序地址入口表!M27=1,$I26&amp;"+","")</f>
        <v/>
      </c>
    </row>
    <row r="27" hidden="1" spans="1:13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19" t="str">
        <f t="shared" si="0"/>
        <v/>
      </c>
      <c r="J27" s="21" t="str">
        <f>IF(微程序地址入口表!J28=1,$I27&amp;"+","")</f>
        <v/>
      </c>
      <c r="K27" s="21" t="str">
        <f>IF(微程序地址入口表!K28=1,$I27&amp;"+","")</f>
        <v/>
      </c>
      <c r="L27" s="21" t="str">
        <f>IF(微程序地址入口表!L28=1,$I27&amp;"+","")</f>
        <v/>
      </c>
      <c r="M27" s="21" t="str">
        <f>IF(微程序地址入口表!M28=1,$I27&amp;"+","")</f>
        <v/>
      </c>
    </row>
    <row r="28" hidden="1" spans="1:13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19" t="str">
        <f t="shared" si="0"/>
        <v/>
      </c>
      <c r="J28" s="21" t="str">
        <f>IF(微程序地址入口表!J29=1,$I28&amp;"+","")</f>
        <v/>
      </c>
      <c r="K28" s="21" t="str">
        <f>IF(微程序地址入口表!K29=1,$I28&amp;"+","")</f>
        <v/>
      </c>
      <c r="L28" s="21" t="str">
        <f>IF(微程序地址入口表!L29=1,$I28&amp;"+","")</f>
        <v/>
      </c>
      <c r="M28" s="21" t="str">
        <f>IF(微程序地址入口表!M29=1,$I28&amp;"+","")</f>
        <v/>
      </c>
    </row>
    <row r="29" hidden="1" spans="1:13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19" t="str">
        <f t="shared" si="0"/>
        <v/>
      </c>
      <c r="J29" s="21" t="str">
        <f>IF(微程序地址入口表!J30=1,$I29&amp;"+","")</f>
        <v/>
      </c>
      <c r="K29" s="21" t="str">
        <f>IF(微程序地址入口表!K30=1,$I29&amp;"+","")</f>
        <v/>
      </c>
      <c r="L29" s="21" t="str">
        <f>IF(微程序地址入口表!L30=1,$I29&amp;"+","")</f>
        <v/>
      </c>
      <c r="M29" s="21" t="str">
        <f>IF(微程序地址入口表!M30=1,$I29&amp;"+","")</f>
        <v/>
      </c>
    </row>
    <row r="30" ht="14.6" hidden="1" spans="1:13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19" t="str">
        <f t="shared" si="0"/>
        <v/>
      </c>
      <c r="J30" s="22" t="str">
        <f>IF(微程序地址入口表!J31=1,$I30&amp;"+","")</f>
        <v/>
      </c>
      <c r="K30" s="22" t="str">
        <f>IF(微程序地址入口表!K31=1,$I30&amp;"+","")</f>
        <v/>
      </c>
      <c r="L30" s="22" t="str">
        <f>IF(微程序地址入口表!L31=1,$I30&amp;"+","")</f>
        <v/>
      </c>
      <c r="M30" s="22" t="str">
        <f>IF(微程序地址入口表!M31=1,$I30&amp;"+","")</f>
        <v/>
      </c>
    </row>
    <row r="31" ht="16.5" spans="1:13">
      <c r="A31" s="12"/>
      <c r="B31" s="12"/>
      <c r="C31" s="12"/>
      <c r="D31" s="12"/>
      <c r="E31" s="12"/>
      <c r="F31" s="12"/>
      <c r="G31" s="12"/>
      <c r="H31" s="12"/>
      <c r="I31" s="23"/>
      <c r="J31" s="24" t="str">
        <f>IF(LEN(J32)&gt;1,LEFT(J32,LEN(J32)-1),"")</f>
        <v>ADDI+BEQ+BNE+SYSCALL</v>
      </c>
      <c r="K31" s="24" t="str">
        <f>IF(LEN(K32)&gt;1,LEFT(K32,LEN(K32)-1),"")</f>
        <v>R_Type+SW+SYSCALL</v>
      </c>
      <c r="L31" s="24" t="str">
        <f>IF(LEN(L32)&gt;1,LEFT(L32,LEN(L32)-1),"")</f>
        <v>R_Type+ADDI+LW+BNE</v>
      </c>
      <c r="M31" s="25" t="str">
        <f>IF(LEN(M32)&gt;1,LEFT(M32,LEN(M32)-1),"")</f>
        <v>R_Type+ADDI+SW+BEQ+SYSCALL</v>
      </c>
    </row>
    <row r="32" ht="17.25" hidden="1" customHeight="1" spans="1:13">
      <c r="A32" s="13"/>
      <c r="B32" s="13"/>
      <c r="C32" s="13"/>
      <c r="D32" s="13"/>
      <c r="E32" s="13"/>
      <c r="F32" s="13"/>
      <c r="G32" s="13"/>
      <c r="H32" s="13"/>
      <c r="I32" s="26"/>
      <c r="J32" s="27" t="str">
        <f>CONCATENATE(J2,J3,J4,J5,J6,J7,J8,J9,J10,J11,J12,J13,J14,J15,J16,J17,J18,J19,J20,J21,J22,J23,J24,J25,J26,J27,J28,J29,J30)</f>
        <v>ADDI+BEQ+BNE+SYSCALL+</v>
      </c>
      <c r="K32" s="27" t="str">
        <f t="shared" ref="K32:M32" si="1">CONCATENATE(K2,K3,K4,K5,K6,K7,K8,K9,K10,K11,K12,K13,K14,K15,K16,K17,K18,K19,K20,K21,K22,K23,K24,K25,K26,K27,K28,K29,K30)</f>
        <v>R_Type+SW+SYSCALL+</v>
      </c>
      <c r="L32" s="27" t="str">
        <f t="shared" ref="L32" si="2">CONCATENATE(L2,L3,L4,L5,L6,L7,L8,L9,L10,L11,L12,L13,L14,L15,L16,L17,L18,L19,L20,L21,L22,L23,L24,L25,L26,L27,L28,L29,L30)</f>
        <v>R_Type+ADDI+LW+BNE+</v>
      </c>
      <c r="M32" s="27" t="str">
        <f t="shared" si="1"/>
        <v>R_Type+ADDI+SW+BEQ+SYSCALL+</v>
      </c>
    </row>
    <row r="35" ht="15.75" spans="1:9">
      <c r="A35" s="14"/>
      <c r="B35" s="14"/>
      <c r="I35" s="28"/>
    </row>
    <row r="36" ht="15.75" spans="11:11">
      <c r="K36" s="14" t="s">
        <v>16</v>
      </c>
    </row>
    <row r="38" ht="15.75" spans="3:11">
      <c r="C38" s="15" t="s">
        <v>17</v>
      </c>
      <c r="D38" s="16"/>
      <c r="E38" s="16"/>
      <c r="F38" s="16"/>
      <c r="G38" s="16"/>
      <c r="H38" s="16"/>
      <c r="I38" s="16"/>
      <c r="J38" s="16"/>
      <c r="K38" s="16"/>
    </row>
  </sheetData>
  <sheetProtection sheet="1" objects="1" scenarios="1"/>
  <mergeCells count="2">
    <mergeCell ref="A31:I31"/>
    <mergeCell ref="C38:K38"/>
  </mergeCells>
  <conditionalFormatting sqref="J31:M31">
    <cfRule type="containsBlanks" dxfId="3" priority="31">
      <formula>LEN(TRIM(J31))=0</formula>
    </cfRule>
  </conditionalFormatting>
  <conditionalFormatting sqref="J2:M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/>
    <dataValidation allowBlank="1" showInputMessage="1" showErrorMessage="1" promptTitle="次态状态位" prompt="次态状态位逻辑表达式生成" sqref="L32:L1048576 M32:M34 M37:M1048576 J32:K37 J39:K1048576"/>
    <dataValidation allowBlank="1" showInputMessage="1" showErrorMessage="1" promptTitle="次态状态位" prompt="次态状态位生成条件最小项" sqref="J1:M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王家乐</cp:lastModifiedBy>
  <dcterms:created xsi:type="dcterms:W3CDTF">2018-06-11T03:29:00Z</dcterms:created>
  <cp:lastPrinted>2019-03-05T06:30:00Z</cp:lastPrinted>
  <dcterms:modified xsi:type="dcterms:W3CDTF">2025-06-17T16:45:51Z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ED1C7CC8530F4B1CBF42880B6682E8A1_12</vt:lpwstr>
  </property>
</Properties>
</file>