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lTf+7g/QJMDQcnBTu+1vIKpgLciYXPISLBREo6IXP74="/>
    </ext>
  </extLst>
</workbook>
</file>

<file path=xl/sharedStrings.xml><?xml version="1.0" encoding="utf-8"?>
<sst xmlns="http://schemas.openxmlformats.org/spreadsheetml/2006/main" count="534" uniqueCount="193">
  <si>
    <t>PMR MX-5 League</t>
  </si>
  <si>
    <t>Rules</t>
  </si>
  <si>
    <t>Slot</t>
  </si>
  <si>
    <t>Driver Name</t>
  </si>
  <si>
    <t>Rank</t>
  </si>
  <si>
    <t>Driver</t>
  </si>
  <si>
    <t>Points</t>
  </si>
  <si>
    <t>Wins</t>
  </si>
  <si>
    <t>Podiums</t>
  </si>
  <si>
    <t>Fast Laps</t>
  </si>
  <si>
    <t>Starts</t>
  </si>
  <si>
    <t>Avg Finish</t>
  </si>
  <si>
    <t>Round</t>
  </si>
  <si>
    <t>Qualifying</t>
  </si>
  <si>
    <t>3 laps</t>
  </si>
  <si>
    <t>Driver 1</t>
  </si>
  <si>
    <t>Neil Hinder</t>
  </si>
  <si>
    <t>1st place</t>
  </si>
  <si>
    <t>Driver 2</t>
  </si>
  <si>
    <t>Oliver Record</t>
  </si>
  <si>
    <t>2nd place</t>
  </si>
  <si>
    <t>Driver 3</t>
  </si>
  <si>
    <t>Ryan Drew</t>
  </si>
  <si>
    <t>3rd place</t>
  </si>
  <si>
    <t>Driver 4</t>
  </si>
  <si>
    <t>Dene Ashworth</t>
  </si>
  <si>
    <t>4th place</t>
  </si>
  <si>
    <t>Driver 5</t>
  </si>
  <si>
    <t>Ryan Ashworth</t>
  </si>
  <si>
    <t>5th place</t>
  </si>
  <si>
    <t>Driver 6</t>
  </si>
  <si>
    <t>6th place</t>
  </si>
  <si>
    <t>Edit the names above, then enter results on each track tab. Use Y in Fastest Lap for the +2 bonus.</t>
  </si>
  <si>
    <t>Fastest lap bonus</t>
  </si>
  <si>
    <t>Track</t>
  </si>
  <si>
    <t>Laps (30 min)</t>
  </si>
  <si>
    <t>Calendar</t>
  </si>
  <si>
    <t>Time</t>
  </si>
  <si>
    <t>Completed</t>
  </si>
  <si>
    <t>Lime Rock</t>
  </si>
  <si>
    <t>13th April 2026</t>
  </si>
  <si>
    <t>Y</t>
  </si>
  <si>
    <t>Zolder</t>
  </si>
  <si>
    <t>Donington Park</t>
  </si>
  <si>
    <t>27th April 2026</t>
  </si>
  <si>
    <t>y</t>
  </si>
  <si>
    <t>Mid-Ohio</t>
  </si>
  <si>
    <t>Interlagos</t>
  </si>
  <si>
    <t>11th May 2026</t>
  </si>
  <si>
    <t>Red Bull Ring</t>
  </si>
  <si>
    <t>Mosport</t>
  </si>
  <si>
    <t>25th May 2026</t>
  </si>
  <si>
    <t>Kyalami</t>
  </si>
  <si>
    <t>Imola</t>
  </si>
  <si>
    <t>8th June 2026</t>
  </si>
  <si>
    <t>Silverstone</t>
  </si>
  <si>
    <t>Sebring</t>
  </si>
  <si>
    <t>22nd June 2026</t>
  </si>
  <si>
    <t>Daytona Road</t>
  </si>
  <si>
    <t>Monza</t>
  </si>
  <si>
    <t>6th July 2026</t>
  </si>
  <si>
    <t>Nürburgring GP</t>
  </si>
  <si>
    <t>Spa</t>
  </si>
  <si>
    <t>20th July 2026</t>
  </si>
  <si>
    <t>Bathurst</t>
  </si>
  <si>
    <t>Spielberg Small</t>
  </si>
  <si>
    <t>3rd August 2026</t>
  </si>
  <si>
    <t>Nordschleife</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</si>
  <si>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</si>
  <si>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Date:</t>
  </si>
  <si>
    <t>Headline</t>
  </si>
  <si>
    <t>We have a winner</t>
  </si>
  <si>
    <t>Image</t>
  </si>
  <si>
    <t>oliver-record-champion.jpeg</t>
  </si>
  <si>
    <t>Oliver Record Completes the Perfect Season: 12 Wins from 12 in Project Motor Racing MX-5 League of what he has participated in to date
There are championship-winning seasons, and then there are seasons that become part of league folklore.
The 2026 Project Motor Racing MX-5 League belonged to one driver from lights out at Round 1 until the chequered flag of the finale: Oliver Record.
In a display of consistency rarely seen in sim racing, Record completed the season with an astonishing 12 victories from 12 races, remaining unbeaten throughout the championship. As if that wasn't enough, he also recorded the fastest lap in every single race, leaving no statistical category untouched.
Across every circuit, the story remained the same. While rivals battled fiercely behind him, Record combined outright pace with clinical racecraft, avoiding costly mistakes and executing every weekend with the precision of a factory driver. Whether qualifying, managing tyres, defending under pressure or building race-winning gaps, he consistently found another level when it mattered.
The numbers are almost difficult to comprehend:
🏆 12 Races
🥇 12 Victories
⚡ 12 Fastest Laps
💯 100% Win Rate
👑 2026 Project Motor Racing MX-5 League Champion
Dominance is a word often overused in motorsport, but in this case it barely does the achievement justice. Winning a championship requires speed. Winning every race requires perfection.
Driving in his iconic Gulf Racing colours, Record became the benchmark for the entire field. Week after week, competitors searched for answers, but none could consistently match his relentless pace. Every round presented new challenges, yet every weekend ended with the same result: Oliver Record standing on the top step.
League organisers and fellow drivers have already begun describing the campaign as one of the greatest individual seasons the MX-5 League has ever witnessed. Completing a perfect season while also setting every fastest lap is an achievement few drivers at any level of motorsport—real or virtual—can claim.
For everyone else, 2026 was a season spent chasing.
For Oliver Record, it was a season spent making history.
Congratulations to the 2026 Project Motor Racing MX-5 League Champion. An undefeated season. Twelve from twelve. Absolute perfection. Wins the league with 4 races to go</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</si>
  <si>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</si>
  <si>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</si>
  <si>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</si>
  <si>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</si>
  <si>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</si>
  <si>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</si>
  <si>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</si>
  <si>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</si>
  <si>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https://projectmotorracing.com/track.php?trackIndex=0</t>
  </si>
  <si>
    <t>Laps: 30 - enter finishing order, lap times, and Y for fastest lap</t>
  </si>
  <si>
    <t>Position</t>
  </si>
  <si>
    <t>Race Points</t>
  </si>
  <si>
    <t>Fastest Lap?</t>
  </si>
  <si>
    <t>Total Points</t>
  </si>
  <si>
    <t>Best Lap Time</t>
  </si>
  <si>
    <t>0:57.239</t>
  </si>
  <si>
    <t>N</t>
  </si>
  <si>
    <t>0:57.328</t>
  </si>
  <si>
    <t>0:58.995</t>
  </si>
  <si>
    <t>0:58.489</t>
  </si>
  <si>
    <t>https://projectmotorracing.com/track.php?trackIndex=3</t>
  </si>
  <si>
    <t>Laps: 21 - enter finishing order, lap times, and Y for fastest lap</t>
  </si>
  <si>
    <t>1:49.184</t>
  </si>
  <si>
    <t>1:49.767</t>
  </si>
  <si>
    <t>1:53.984</t>
  </si>
  <si>
    <t>1:52.717</t>
  </si>
  <si>
    <t>1:51.589</t>
  </si>
  <si>
    <t>https://projectmotorracing.com/track.php?trackIndex=13</t>
  </si>
  <si>
    <t>1:47.123</t>
  </si>
  <si>
    <t>1:47.512</t>
  </si>
  <si>
    <t>1.51.945</t>
  </si>
  <si>
    <t>1.51.773</t>
  </si>
  <si>
    <t>https://projectmotorracing.com/track.php?trackIndex=16</t>
  </si>
  <si>
    <t>Laps: 18 - enter finishing order, lap times, and Y for fastest lap</t>
  </si>
  <si>
    <t>1:36.084</t>
  </si>
  <si>
    <t>1:37.350</t>
  </si>
  <si>
    <t>1:39.667</t>
  </si>
  <si>
    <t>1:43.250</t>
  </si>
  <si>
    <t>1:41.506</t>
  </si>
  <si>
    <t>https://projectmotorracing.com/track.php?trackIndex=17</t>
  </si>
  <si>
    <t>Laps: 17 - enter finishing order, lap times, and Y for fastest lap</t>
  </si>
  <si>
    <t>1:53.312</t>
  </si>
  <si>
    <t>1:54.689</t>
  </si>
  <si>
    <t>1:53.617</t>
  </si>
  <si>
    <t>1:58.128</t>
  </si>
  <si>
    <t>1:56.234</t>
  </si>
  <si>
    <t>https://projectmotorracing.com/track.php?trackIndex=14</t>
  </si>
  <si>
    <t>Laps: 19 - enter finishing order, lap times, and Y for fastest lap</t>
  </si>
  <si>
    <t>1:52.589</t>
  </si>
  <si>
    <t>1:52.984</t>
  </si>
  <si>
    <t>1:53.345</t>
  </si>
  <si>
    <t>1:56.606</t>
  </si>
  <si>
    <t>1:54.645</t>
  </si>
  <si>
    <t>https://projectmotorracing.com/track.php?trackIndex=1</t>
  </si>
  <si>
    <t>1:34.995</t>
  </si>
  <si>
    <t>1:35.173</t>
  </si>
  <si>
    <t>1:35.795</t>
  </si>
  <si>
    <t>1:35.350</t>
  </si>
  <si>
    <t>1:37.778</t>
  </si>
  <si>
    <t>https://projectmotorracing.com/track.php?trackIndex=2</t>
  </si>
  <si>
    <t>2:03.062</t>
  </si>
  <si>
    <t>2:03.906</t>
  </si>
  <si>
    <t>2:03.889</t>
  </si>
  <si>
    <t>2:05.195</t>
  </si>
  <si>
    <t>2:06.289</t>
  </si>
  <si>
    <t>https://projectmotorracing.com/track.php?trackIndex=12</t>
  </si>
  <si>
    <t>Laps: 16 - enter finishing order, lap times, and Y for fastest lap</t>
  </si>
  <si>
    <t>2:10.400</t>
  </si>
  <si>
    <t>2:11.217</t>
  </si>
  <si>
    <t>2:11.967</t>
  </si>
  <si>
    <t>2:14.334</t>
  </si>
  <si>
    <t>https://projectmotorracing.com/track.php?trackIndex=9</t>
  </si>
  <si>
    <t>Laps: 14 - enter finishing order, lap times, and Y for fastest lap</t>
  </si>
  <si>
    <t>2:31.223</t>
  </si>
  <si>
    <t>2:33.123</t>
  </si>
  <si>
    <t>2:31.434</t>
  </si>
  <si>
    <t>2:35.528</t>
  </si>
  <si>
    <t>https://projectmotorracing.com/track.php?trackIndex=10</t>
  </si>
  <si>
    <t>2:30.489</t>
  </si>
  <si>
    <t>2:31.334</t>
  </si>
  <si>
    <t>2:31.384</t>
  </si>
  <si>
    <t>2:32.450</t>
  </si>
  <si>
    <t>2:33.200</t>
  </si>
  <si>
    <t>https://projectmotorracing.com/track.php?trackIndex=11</t>
  </si>
  <si>
    <t>Laps: 15 - enter finishing order, lap times, and Y for fastest lap</t>
  </si>
  <si>
    <t>2:14.017</t>
  </si>
  <si>
    <t>2:15.912</t>
  </si>
  <si>
    <t>2:15.428</t>
  </si>
  <si>
    <t>2:15.434</t>
  </si>
  <si>
    <t>2:15.767</t>
  </si>
  <si>
    <t>https://projectmotorracing.com/track.php?trackIndex=15</t>
  </si>
  <si>
    <t>2:18.234</t>
  </si>
  <si>
    <t>2:220.867</t>
  </si>
  <si>
    <t>2:20.373</t>
  </si>
  <si>
    <t>2:22.900</t>
  </si>
  <si>
    <t>2:20.556</t>
  </si>
  <si>
    <t>https://projectmotorracing.com/track.php?trackIndex=7</t>
  </si>
  <si>
    <t>2:21.156</t>
  </si>
  <si>
    <t>2:23.378</t>
  </si>
  <si>
    <t>2:22.939</t>
  </si>
  <si>
    <t>2:23.789</t>
  </si>
  <si>
    <t>2:23.812</t>
  </si>
  <si>
    <t>https://projectmotorracing.com/track.php?trackIndex=4</t>
  </si>
  <si>
    <t>Laps: 12 - enter finishing order, lap times, and Y for fastest lap</t>
  </si>
  <si>
    <t>https://projectmotorracing.com/track.php?trackIndex=8</t>
  </si>
  <si>
    <t>https://projectmotorracing.com/track.php?trackIndex=5</t>
  </si>
  <si>
    <t>Laps: 4 - enter finishing order, lap times, and Y for fastest lap</t>
  </si>
  <si>
    <t>Driver Nationality</t>
  </si>
  <si>
    <t>English</t>
  </si>
  <si>
    <t>Driver Nickname</t>
  </si>
  <si>
    <t>Nuzik</t>
  </si>
  <si>
    <t>Driver Age</t>
  </si>
  <si>
    <t>Driver Photo</t>
  </si>
  <si>
    <t>One Sock Oli</t>
  </si>
  <si>
    <t>Driver Nick Name</t>
  </si>
  <si>
    <t>Drew</t>
  </si>
  <si>
    <t>Deno</t>
  </si>
  <si>
    <t>Ry-Dawg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</si>
</sst>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
    <numFmt numFmtId="165" formatCode="dd/mm/yyyy"/>
    <numFmt numFmtId="166" formatCode="m:ss.000"/>
  </numFmts>
  <fonts count="16">
    <font>
      <sz val="11.0"/>
      <color theme="1"/>
      <name val="Calibri"/>
      <scheme val="minor"/>
    </font>
    <font>
      <b/>
      <sz val="16.0"/>
      <color rgb="FFFFFFFF"/>
      <name val="Calibri"/>
    </font>
    <font>
      <sz val="11.0"/>
      <color theme="1"/>
      <name val="Calibri"/>
    </font>
    <font>
      <b/>
      <sz val="11.0"/>
      <color rgb="FFFFFFFF"/>
      <name val="Calibri"/>
    </font>
    <font>
      <b/>
      <sz val="11.0"/>
      <color theme="1"/>
      <name val="Calibri"/>
    </font>
    <font>
      <b/>
      <sz val="11.0"/>
      <color rgb="FF111827"/>
      <name val="Calibri"/>
    </font>
    <font>
      <i/>
      <sz val="11.0"/>
      <color rgb="FF111827"/>
      <name val="Calibri"/>
    </font>
    <font/>
    <font>
      <color theme="1"/>
      <name val="Calibri"/>
      <scheme val="minor"/>
    </font>
    <font>
      <u/>
      <color rgb="FF0000FF"/>
    </font>
    <font>
      <b/>
      <sz val="14.0"/>
      <color rgb="FFFFFFFF"/>
      <name val="Calibri"/>
    </font>
    <font>
      <color theme="1"/>
      <name val="Calibri"/>
    </font>
    <font>
      <color rgb="FF0000FF"/>
      <name val="Calibri"/>
      <scheme val="minor"/>
    </font>
    <font>
      <i/>
      <sz val="10.0"/>
      <color rgb="FF111827"/>
      <name val="Calibri"/>
    </font>
    <font>
      <u/>
      <color rgb="FF0000FF"/>
    </font>
    <font>
      <u/>
      <color rgb="FF0000FF"/>
    </font>
  </fonts>
  <fills count="13">
    <fill>
      <patternFill patternType="none"/>
    </fill>
    <fill>
      <patternFill patternType="lightGray"/>
    </fill>
    <fill>
      <patternFill patternType="solid">
        <fgColor rgb="FF1F3A5F"/>
        <bgColor rgb="FF1F3A5F"/>
      </patternFill>
    </fill>
    <fill>
      <patternFill patternType="solid">
        <fgColor rgb="FF111827"/>
        <bgColor rgb="FF111827"/>
      </patternFill>
    </fill>
    <fill>
      <patternFill patternType="solid">
        <fgColor rgb="FFD9EAD3"/>
        <bgColor rgb="FFD9EAD3"/>
      </patternFill>
    </fill>
    <fill>
      <patternFill patternType="solid">
        <fgColor rgb="FFEFF6FF"/>
        <bgColor rgb="FFEFF6FF"/>
      </patternFill>
    </fill>
    <fill>
      <patternFill patternType="solid">
        <fgColor rgb="FFF3F4F6"/>
        <bgColor rgb="FFF3F4F6"/>
      </patternFill>
    </fill>
    <fill>
      <patternFill patternType="solid">
        <fgColor rgb="FFDBEAFE"/>
        <bgColor rgb="FFDBEAFE"/>
      </patternFill>
    </fill>
    <fill>
      <patternFill patternType="solid">
        <fgColor rgb="FF000000"/>
        <bgColor rgb="FF000000"/>
      </patternFill>
    </fill>
    <fill>
      <patternFill patternType="solid">
        <fgColor rgb="FFF8F8F8"/>
        <bgColor rgb="FFF8F8F8"/>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51">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3" fontId="3" numFmtId="0" xfId="0" applyAlignment="1" applyFill="1" applyFont="1">
      <alignment horizontal="center" shrinkToFit="0" vertical="center" wrapText="1"/>
    </xf>
    <xf borderId="0" fillId="4" fontId="4" numFmtId="0" xfId="0" applyAlignment="1" applyFill="1" applyFont="1">
      <alignment horizontal="center" shrinkToFit="0" vertical="center" wrapText="1"/>
    </xf>
    <xf borderId="0" fillId="0" fontId="4" numFmtId="0" xfId="0" applyAlignment="1" applyFont="1">
      <alignment shrinkToFit="0" vertical="center" wrapText="1"/>
    </xf>
    <xf borderId="0" fillId="0" fontId="2" numFmtId="0" xfId="0" applyAlignment="1" applyFont="1">
      <alignment horizontal="center" readingOrder="0" shrinkToFit="0" vertical="center" wrapText="1"/>
    </xf>
    <xf borderId="0" fillId="0" fontId="4" numFmtId="0" xfId="0" applyAlignment="1" applyFont="1">
      <alignment horizontal="center" shrinkToFit="0" vertical="center" wrapText="1"/>
    </xf>
    <xf borderId="0" fillId="5" fontId="5" numFmtId="0" xfId="0" applyAlignment="1" applyFill="1" applyFont="1">
      <alignment shrinkToFit="0" vertical="center" wrapText="1"/>
    </xf>
    <xf borderId="0" fillId="6" fontId="4" numFmtId="0" xfId="0" applyAlignment="1" applyFill="1" applyFont="1">
      <alignment horizontal="center" shrinkToFit="0" vertical="center" wrapText="1"/>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1" fillId="7" fontId="6" numFmtId="0" xfId="0" applyAlignment="1" applyBorder="1" applyFill="1" applyFont="1">
      <alignment horizontal="left" shrinkToFit="0" vertical="center" wrapText="1"/>
    </xf>
    <xf borderId="2" fillId="0" fontId="7" numFmtId="0" xfId="0" applyBorder="1" applyFont="1"/>
    <xf borderId="3" fillId="0" fontId="7" numFmtId="0" xfId="0" applyBorder="1" applyFont="1"/>
    <xf borderId="4" fillId="0" fontId="7" numFmtId="0" xfId="0" applyBorder="1" applyFont="1"/>
    <xf borderId="0" fillId="0" fontId="2" numFmtId="0" xfId="0" applyAlignment="1" applyFont="1">
      <alignment readingOrder="0" shrinkToFit="0" wrapText="1"/>
    </xf>
    <xf borderId="0" fillId="8" fontId="3" numFmtId="0" xfId="0" applyAlignment="1" applyFill="1" applyFont="1">
      <alignment readingOrder="0" shrinkToFit="0" wrapText="1"/>
    </xf>
    <xf borderId="0" fillId="0" fontId="2" numFmtId="164" xfId="0" applyAlignment="1" applyFont="1" applyNumberFormat="1">
      <alignment readingOrder="0" shrinkToFit="0" wrapText="1"/>
    </xf>
    <xf borderId="0" fillId="0" fontId="2" numFmtId="0" xfId="0" applyAlignment="1" applyFont="1">
      <alignment horizontal="center" readingOrder="0" shrinkToFit="0" wrapText="1"/>
    </xf>
    <xf borderId="0" fillId="0" fontId="8" numFmtId="0" xfId="0" applyAlignment="1" applyFont="1">
      <alignment readingOrder="0"/>
    </xf>
    <xf borderId="0" fillId="0" fontId="2" numFmtId="0" xfId="0" applyAlignment="1" applyFont="1">
      <alignment vertical="bottom"/>
    </xf>
    <xf borderId="0" fillId="0" fontId="2" numFmtId="165" xfId="0" applyAlignment="1" applyFont="1" applyNumberFormat="1">
      <alignment horizontal="right" readingOrder="0" vertical="bottom"/>
    </xf>
    <xf borderId="0" fillId="0" fontId="2" numFmtId="0" xfId="0" applyAlignment="1" applyFont="1">
      <alignment vertical="bottom"/>
    </xf>
    <xf borderId="0" fillId="0" fontId="2" numFmtId="0" xfId="0" applyAlignment="1" applyFont="1">
      <alignment readingOrder="0" vertical="bottom"/>
    </xf>
    <xf borderId="0" fillId="0" fontId="8" numFmtId="165" xfId="0" applyAlignment="1" applyFont="1" applyNumberFormat="1">
      <alignment readingOrder="0"/>
    </xf>
    <xf borderId="0" fillId="0" fontId="8" numFmtId="0" xfId="0" applyAlignment="1" applyFont="1">
      <alignment horizontal="left" readingOrder="0"/>
    </xf>
    <xf borderId="0" fillId="0" fontId="8" numFmtId="0" xfId="0" applyAlignment="1" applyFont="1">
      <alignment horizontal="left"/>
    </xf>
    <xf borderId="0" fillId="0" fontId="8" numFmtId="0" xfId="0" applyAlignment="1" applyFont="1">
      <alignment horizontal="left" readingOrder="0"/>
    </xf>
    <xf borderId="0" fillId="0" fontId="9" numFmtId="0" xfId="0" applyAlignment="1" applyFont="1">
      <alignment horizontal="left" readingOrder="0"/>
    </xf>
    <xf borderId="0" fillId="2" fontId="10" numFmtId="0" xfId="0" applyAlignment="1" applyFont="1">
      <alignment horizontal="center" vertical="center"/>
    </xf>
    <xf borderId="0" fillId="8" fontId="11" numFmtId="0" xfId="0" applyFont="1"/>
    <xf borderId="0" fillId="0" fontId="12" numFmtId="0" xfId="0" applyFont="1"/>
    <xf borderId="0" fillId="7" fontId="13" numFmtId="0" xfId="0" applyAlignment="1" applyFont="1">
      <alignment horizontal="left" shrinkToFit="0" vertical="center" wrapText="1"/>
    </xf>
    <xf borderId="0" fillId="3" fontId="3" numFmtId="0" xfId="0" applyAlignment="1" applyFont="1">
      <alignment horizontal="center" vertical="center"/>
    </xf>
    <xf borderId="0" fillId="9" fontId="4" numFmtId="0" xfId="0" applyAlignment="1" applyFill="1" applyFont="1">
      <alignment horizontal="center" vertical="center"/>
    </xf>
    <xf borderId="0" fillId="5" fontId="2" numFmtId="0" xfId="0" applyAlignment="1" applyFont="1">
      <alignment readingOrder="0" vertical="center"/>
    </xf>
    <xf borderId="0" fillId="0" fontId="2" numFmtId="0" xfId="0" applyAlignment="1" applyFont="1">
      <alignment vertical="center"/>
    </xf>
    <xf borderId="0" fillId="10" fontId="2" numFmtId="0" xfId="0" applyAlignment="1" applyFill="1" applyFont="1">
      <alignment horizontal="center" readingOrder="0" vertical="center"/>
    </xf>
    <xf borderId="0" fillId="11" fontId="2" numFmtId="0" xfId="0" applyAlignment="1" applyFill="1" applyFont="1">
      <alignment vertical="center"/>
    </xf>
    <xf borderId="0" fillId="12" fontId="2" numFmtId="0" xfId="0" applyAlignment="1" applyFill="1" applyFont="1">
      <alignment readingOrder="0" vertical="center"/>
    </xf>
    <xf borderId="0" fillId="5" fontId="2" numFmtId="0" xfId="0" applyAlignment="1" applyFont="1">
      <alignment vertical="center"/>
    </xf>
    <xf borderId="0" fillId="10" fontId="2" numFmtId="0" xfId="0" applyAlignment="1" applyFont="1">
      <alignment horizontal="center" vertical="center"/>
    </xf>
    <xf borderId="0" fillId="12" fontId="2" numFmtId="166" xfId="0" applyAlignment="1" applyFont="1" applyNumberFormat="1">
      <alignment vertical="center"/>
    </xf>
    <xf borderId="0" fillId="0" fontId="14" numFmtId="0" xfId="0" applyAlignment="1" applyFont="1">
      <alignment readingOrder="0"/>
    </xf>
    <xf borderId="0" fillId="2" fontId="10" numFmtId="0" xfId="0" applyAlignment="1" applyFont="1">
      <alignment horizontal="center" readingOrder="0" vertical="center"/>
    </xf>
    <xf borderId="0" fillId="0" fontId="15" numFmtId="0" xfId="0" applyAlignment="1" applyFont="1">
      <alignment readingOrder="0"/>
    </xf>
    <xf borderId="0" fillId="0" fontId="11" numFmtId="0" xfId="0" applyFont="1"/>
    <xf borderId="0" fillId="0" fontId="11" numFmtId="0" xfId="0" applyAlignment="1" applyFont="1">
      <alignment readingOrder="0"/>
    </xf>
    <xf borderId="0" fillId="0" fontId="8" numFmtId="0" xfId="0" applyFont="1"/>
  </cellXfs>
  <cellStyles count="1">
    <cellStyle xfId="0" name="Normal" builtinId="0"/>
  </cellStyles>
  <dxfs count="7">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8.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9.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1.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1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20.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18.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19.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21.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2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s://projectmotorracing.com/track.php?trackIndex=9"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ht="18.0" customHeight="1">
      <c r="A3" s="3" t="s">
        <v>1</v>
      </c>
      <c r="B3" s="3"/>
      <c r="C3" s="2"/>
      <c r="D3" s="3" t="s">
        <v>2</v>
      </c>
      <c r="E3" s="3" t="s">
        <v>3</v>
      </c>
      <c r="F3" s="2"/>
      <c r="G3" s="3" t="s">
        <v>4</v>
      </c>
      <c r="H3" s="3" t="s">
        <v>5</v>
      </c>
      <c r="I3" s="3" t="s">
        <v>6</v>
      </c>
      <c r="J3" s="3" t="s">
        <v>7</v>
      </c>
      <c r="K3" s="3" t="s">
        <v>8</v>
      </c>
      <c r="L3" s="3" t="s">
        <v>9</v>
      </c>
      <c r="M3" s="3" t="s">
        <v>10</v>
      </c>
      <c r="N3" s="4" t="s">
        <v>11</v>
      </c>
      <c r="O3" s="2"/>
      <c r="P3" s="3" t="s">
        <v>5</v>
      </c>
      <c r="Q3" s="3" t="s">
        <v>6</v>
      </c>
      <c r="R3" s="3" t="s">
        <v>7</v>
      </c>
      <c r="S3" s="3" t="s">
        <v>8</v>
      </c>
      <c r="T3" s="3" t="s">
        <v>9</v>
      </c>
      <c r="U3" s="3" t="s">
        <v>10</v>
      </c>
      <c r="V3" s="3" t="s">
        <v>11</v>
      </c>
      <c r="W3" s="2"/>
      <c r="X3" s="3" t="s">
        <v>12</v>
      </c>
      <c r="Y3" s="3" t="str">
        <f>IF($E4="","",$E4)</f>
        <v>Neil Hinder</v>
      </c>
      <c r="Z3" s="3" t="str">
        <f>IF($E5="","",$E5)</f>
        <v>Oliver Record</v>
      </c>
      <c r="AA3" s="3" t="str">
        <f>IF($E6="","",$E6)</f>
        <v>Ryan Drew</v>
      </c>
      <c r="AB3" s="3" t="str">
        <f>IF($E7="","",$E7)</f>
        <v>Dene Ashworth</v>
      </c>
      <c r="AC3" s="3" t="str">
        <f>IF($E8="","",$E8)</f>
        <v>Ryan Ashworth</v>
      </c>
      <c r="AD3" s="3" t="str">
        <f>IF($E9="","",$E9)</f>
        <v/>
      </c>
    </row>
    <row r="4" ht="18.0" customHeight="1">
      <c r="A4" s="5" t="s">
        <v>13</v>
      </c>
      <c r="B4" s="6" t="s">
        <v>14</v>
      </c>
      <c r="C4" s="2"/>
      <c r="D4" s="7" t="s">
        <v>15</v>
      </c>
      <c r="E4" s="8" t="s">
        <v>16</v>
      </c>
      <c r="F4" s="2"/>
      <c r="G4" s="9">
        <v>1.0</v>
      </c>
      <c r="H4" s="5" t="str">
        <f t="array" ref="H4">IFERROR(INDEX($P$4:$P$9,MATCH($G4,$W$4:$W$9,0)),"")</f>
        <v>Oliver Record</v>
      </c>
      <c r="I4" s="10">
        <f t="shared" ref="I4:I9" si="1">IFERROR(INDEX($Q$4:$Q$9,MATCH($G4,$W$4:$W$9,0)),"")</f>
        <v>144</v>
      </c>
      <c r="J4" s="10">
        <f t="shared" ref="J4:J9" si="2">IFERROR(INDEX($R$4:$R$9,MATCH($G4,$W$4:$W$9,0)),"")</f>
        <v>12</v>
      </c>
      <c r="K4" s="10">
        <f t="shared" ref="K4:K9" si="3">IFERROR(INDEX($S$4:$S$9,MATCH($G4,$W$4:$W$9,0)),"")</f>
        <v>12</v>
      </c>
      <c r="L4" s="10">
        <f t="shared" ref="L4:L9" si="4">IFERROR(INDEX($T$4:$T$9,MATCH($G4,$W$4:$W$9,0)),"")</f>
        <v>24</v>
      </c>
      <c r="M4" s="10">
        <f t="shared" ref="M4:M9" si="5">IFERROR(INDEX($U$4:$U$9,MATCH($G4,$W$4:$W$9,0)),"")</f>
        <v>12</v>
      </c>
      <c r="N4" s="11">
        <f t="shared" ref="N4:N9" si="6">IFERROR(INDEX($V$4:$V$9,MATCH($G4,$W$4:$W$9,0)),"")</f>
        <v>1</v>
      </c>
      <c r="O4" s="2"/>
      <c r="P4" s="5" t="str">
        <f t="shared" ref="P4:P9" si="7">IF($E4="","",$E4)</f>
        <v>Neil Hinder</v>
      </c>
      <c r="Q4" s="10">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40</v>
      </c>
      <c r="R4" s="10">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10">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1</v>
      </c>
      <c r="T4" s="10">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10">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14</v>
      </c>
      <c r="V4" s="11">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4.214285714</v>
      </c>
      <c r="W4" s="2">
        <f t="shared" ref="W4:W9" si="8">IF($P4="","",COUNTIF($Q$4:$Q$9,"&gt;"&amp;Q4)+COUNTIF($Q$4:Q4,Q4))</f>
        <v>5</v>
      </c>
      <c r="X4" s="2" t="str">
        <f>Lime_Rock!A1</f>
        <v>Lime Rock</v>
      </c>
      <c r="Y4" s="2">
        <f>IF(Y$3="","",SUMIF(Lime_Rock!$B$4:$B$9,Y$3,Lime_Rock!$E$4:$E$9))</f>
        <v>3</v>
      </c>
      <c r="Z4" s="2">
        <f>IF(Z$3="","",SUMIF(Lime_Rock!$B$4:$B$9,Z$3,Lime_Rock!$E$4:$E$9))</f>
        <v>12</v>
      </c>
      <c r="AA4" s="2">
        <f>IF(AA$3="","",SUMIF(Lime_Rock!$B$4:$B$9,AA$3,Lime_Rock!$E$4:$E$9))</f>
        <v>7</v>
      </c>
      <c r="AB4" s="2">
        <f>IF(AB$3="","",SUMIF(Lime_Rock!$B$4:$B$9,AB$3,Lime_Rock!$E$4:$E$9))</f>
        <v>0</v>
      </c>
      <c r="AC4" s="2">
        <f>IF(AC$3="","",SUMIF(Lime_Rock!$B$4:$B$9,AC$3,Lime_Rock!$E$4:$E$9))</f>
        <v>5</v>
      </c>
      <c r="AD4" s="2" t="str">
        <f>IF(AD$3="","",SUMIF(Lime_Rock!$B$4:$B$9,AD$3,Lime_Rock!$E$4:$E$9))</f>
        <v/>
      </c>
    </row>
    <row r="5" ht="18.0" customHeight="1">
      <c r="A5" s="5" t="s">
        <v>17</v>
      </c>
      <c r="B5" s="12">
        <v>10.0</v>
      </c>
      <c r="C5" s="2"/>
      <c r="D5" s="7" t="s">
        <v>18</v>
      </c>
      <c r="E5" s="8" t="s">
        <v>19</v>
      </c>
      <c r="F5" s="2"/>
      <c r="G5" s="9">
        <v>2.0</v>
      </c>
      <c r="H5" s="5" t="str">
        <f t="shared" ref="H5:H9" si="9">IFERROR(INDEX($P$4:$P$9,MATCH($G5,$W$4:$W$9,0)),"")</f>
        <v>Ryan Drew</v>
      </c>
      <c r="I5" s="10">
        <f t="shared" si="1"/>
        <v>90</v>
      </c>
      <c r="J5" s="10">
        <f t="shared" si="2"/>
        <v>1</v>
      </c>
      <c r="K5" s="10">
        <f t="shared" si="3"/>
        <v>13</v>
      </c>
      <c r="L5" s="10">
        <f t="shared" si="4"/>
        <v>2</v>
      </c>
      <c r="M5" s="10">
        <f t="shared" si="5"/>
        <v>14</v>
      </c>
      <c r="N5" s="11">
        <f t="shared" si="6"/>
        <v>2.428571429</v>
      </c>
      <c r="O5" s="2"/>
      <c r="P5" s="5" t="str">
        <f t="shared" si="7"/>
        <v>Oliver Record</v>
      </c>
      <c r="Q5" s="10">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144</v>
      </c>
      <c r="R5" s="10">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12</v>
      </c>
      <c r="S5" s="10">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12</v>
      </c>
      <c r="T5" s="10">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24</v>
      </c>
      <c r="U5" s="10">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12</v>
      </c>
      <c r="V5" s="11">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v>
      </c>
      <c r="W5" s="2">
        <f t="shared" si="8"/>
        <v>1</v>
      </c>
      <c r="X5" s="2" t="str">
        <f>Zolder!A1</f>
        <v>Zolder</v>
      </c>
      <c r="Y5" s="2">
        <f>IF(Y$3="","",SUMIF(Zolder!$B$4:$B$9,Y$3,Zolder!$E$4:$E$9))</f>
        <v>5</v>
      </c>
      <c r="Z5" s="2">
        <f>IF(Z$3="","",SUMIF(Zolder!$B$4:$B$9,Z$3,Zolder!$E$4:$E$9))</f>
        <v>12</v>
      </c>
      <c r="AA5" s="2">
        <f>IF(AA$3="","",SUMIF(Zolder!$B$4:$B$9,AA$3,Zolder!$E$4:$E$9))</f>
        <v>7</v>
      </c>
      <c r="AB5" s="2">
        <f>IF(AB$3="","",SUMIF(Zolder!$B$4:$B$9,AB$3,Zolder!$E$4:$E$9))</f>
        <v>2</v>
      </c>
      <c r="AC5" s="2">
        <f>IF(AC$3="","",SUMIF(Zolder!$B$4:$B$9,AC$3,Zolder!$E$4:$E$9))</f>
        <v>3</v>
      </c>
      <c r="AD5" s="2" t="str">
        <f>IF(AD$3="","",SUMIF(Zolder!$B$4:$B$9,AD$3,Zolder!$E$4:$E$9))</f>
        <v/>
      </c>
    </row>
    <row r="6" ht="18.0" customHeight="1">
      <c r="A6" s="5" t="s">
        <v>20</v>
      </c>
      <c r="B6" s="12">
        <v>7.0</v>
      </c>
      <c r="C6" s="2"/>
      <c r="D6" s="7" t="s">
        <v>21</v>
      </c>
      <c r="E6" s="8" t="s">
        <v>22</v>
      </c>
      <c r="F6" s="2"/>
      <c r="G6" s="9">
        <v>3.0</v>
      </c>
      <c r="H6" s="5" t="str">
        <f t="shared" si="9"/>
        <v>Dene Ashworth</v>
      </c>
      <c r="I6" s="10">
        <f t="shared" si="1"/>
        <v>72</v>
      </c>
      <c r="J6" s="10">
        <f t="shared" si="2"/>
        <v>1</v>
      </c>
      <c r="K6" s="10">
        <f t="shared" si="3"/>
        <v>10</v>
      </c>
      <c r="L6" s="10">
        <f t="shared" si="4"/>
        <v>2</v>
      </c>
      <c r="M6" s="10">
        <f t="shared" si="5"/>
        <v>12</v>
      </c>
      <c r="N6" s="11">
        <f t="shared" si="6"/>
        <v>2.666666667</v>
      </c>
      <c r="O6" s="2"/>
      <c r="P6" s="5" t="str">
        <f t="shared" si="7"/>
        <v>Ryan Drew</v>
      </c>
      <c r="Q6" s="10">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90</v>
      </c>
      <c r="R6" s="10">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1</v>
      </c>
      <c r="S6" s="10">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13</v>
      </c>
      <c r="T6" s="10">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2</v>
      </c>
      <c r="U6" s="10">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14</v>
      </c>
      <c r="V6" s="11">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2.428571429</v>
      </c>
      <c r="W6" s="2">
        <f t="shared" si="8"/>
        <v>2</v>
      </c>
      <c r="X6" s="2" t="str">
        <f>Donington_Park!A1</f>
        <v>Donington Park</v>
      </c>
      <c r="Y6" s="2">
        <f>IF(Y$3="","",SUMIF(Donington_Park!$B$4:$B$9,Y$3,Donington_Park!$E$4:$E$9))</f>
        <v>3</v>
      </c>
      <c r="Z6" s="2">
        <f>IF(Z$3="","",SUMIF(Donington_Park!$B$4:$B$9,Z$3,Donington_Park!$E$4:$E$9))</f>
        <v>12</v>
      </c>
      <c r="AA6" s="2">
        <f>IF(AA$3="","",SUMIF(Donington_Park!$B$4:$B$9,AA$3,Donington_Park!$E$4:$E$9))</f>
        <v>7</v>
      </c>
      <c r="AB6" s="2">
        <f>IF(AB$3="","",SUMIF(Donington_Park!$B$4:$B$9,AB$3,Donington_Park!$E$4:$E$9))</f>
        <v>0</v>
      </c>
      <c r="AC6" s="2">
        <f>IF(AC$3="","",SUMIF(Donington_Park!$B$4:$B$9,AC$3,Donington_Park!$E$4:$E$9))</f>
        <v>5</v>
      </c>
      <c r="AD6" s="2" t="str">
        <f>IF(AD$3="","",SUMIF(Donington_Park!$B$4:$B$9,AD$3,Donington_Park!$E$4:$E$9))</f>
        <v/>
      </c>
    </row>
    <row r="7" ht="18.0" customHeight="1">
      <c r="A7" s="5" t="s">
        <v>23</v>
      </c>
      <c r="B7" s="12">
        <v>5.0</v>
      </c>
      <c r="C7" s="2"/>
      <c r="D7" s="7" t="s">
        <v>24</v>
      </c>
      <c r="E7" s="8" t="s">
        <v>25</v>
      </c>
      <c r="F7" s="2"/>
      <c r="G7" s="9">
        <v>4.0</v>
      </c>
      <c r="H7" s="5" t="str">
        <f t="shared" si="9"/>
        <v>Ryan Ashworth</v>
      </c>
      <c r="I7" s="10">
        <f t="shared" si="1"/>
        <v>52</v>
      </c>
      <c r="J7" s="10">
        <f t="shared" si="2"/>
        <v>0</v>
      </c>
      <c r="K7" s="10">
        <f t="shared" si="3"/>
        <v>6</v>
      </c>
      <c r="L7" s="10">
        <f t="shared" si="4"/>
        <v>0</v>
      </c>
      <c r="M7" s="10">
        <f t="shared" si="5"/>
        <v>14</v>
      </c>
      <c r="N7" s="11">
        <f t="shared" si="6"/>
        <v>3.785714286</v>
      </c>
      <c r="O7" s="2"/>
      <c r="P7" s="5" t="str">
        <f t="shared" si="7"/>
        <v>Dene Ashworth</v>
      </c>
      <c r="Q7" s="10">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72</v>
      </c>
      <c r="R7" s="10">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1</v>
      </c>
      <c r="S7" s="10">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10</v>
      </c>
      <c r="T7" s="10">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2</v>
      </c>
      <c r="U7" s="10">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12</v>
      </c>
      <c r="V7" s="11">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2.666666667</v>
      </c>
      <c r="W7" s="2">
        <f t="shared" si="8"/>
        <v>3</v>
      </c>
      <c r="X7" s="2" t="str">
        <f>'Mid-Ohio'!A1</f>
        <v>Mid-Ohio</v>
      </c>
      <c r="Y7" s="2">
        <f>IF(Y$3="","",SUMIF('Mid-Ohio'!$B$4:$B$9,Y$3,'Mid-Ohio'!$E$4:$E$9))</f>
        <v>3</v>
      </c>
      <c r="Z7" s="2">
        <f>IF(Z$3="","",SUMIF('Mid-Ohio'!$B$4:$B$9,Z$3,'Mid-Ohio'!$E$4:$E$9))</f>
        <v>12</v>
      </c>
      <c r="AA7" s="2">
        <f>IF(AA$3="","",SUMIF('Mid-Ohio'!$B$4:$B$9,AA$3,'Mid-Ohio'!$E$4:$E$9))</f>
        <v>7</v>
      </c>
      <c r="AB7" s="2">
        <f>IF(AB$3="","",SUMIF('Mid-Ohio'!$B$4:$B$9,AB$3,'Mid-Ohio'!$E$4:$E$9))</f>
        <v>5</v>
      </c>
      <c r="AC7" s="2">
        <f>IF(AC$3="","",SUMIF('Mid-Ohio'!$B$4:$B$9,AC$3,'Mid-Ohio'!$E$4:$E$9))</f>
        <v>2</v>
      </c>
      <c r="AD7" s="2" t="str">
        <f>IF(AD$3="","",SUMIF('Mid-Ohio'!$B$4:$B$9,AD$3,'Mid-Ohio'!$E$4:$E$9))</f>
        <v/>
      </c>
    </row>
    <row r="8" ht="18.0" customHeight="1">
      <c r="A8" s="5" t="s">
        <v>26</v>
      </c>
      <c r="B8" s="12">
        <v>3.0</v>
      </c>
      <c r="C8" s="2"/>
      <c r="D8" s="7" t="s">
        <v>27</v>
      </c>
      <c r="E8" s="8" t="s">
        <v>28</v>
      </c>
      <c r="F8" s="2"/>
      <c r="G8" s="9">
        <v>5.0</v>
      </c>
      <c r="H8" s="5" t="str">
        <f t="shared" si="9"/>
        <v>Neil Hinder</v>
      </c>
      <c r="I8" s="10">
        <f t="shared" si="1"/>
        <v>40</v>
      </c>
      <c r="J8" s="10">
        <f t="shared" si="2"/>
        <v>0</v>
      </c>
      <c r="K8" s="10">
        <f t="shared" si="3"/>
        <v>1</v>
      </c>
      <c r="L8" s="10">
        <f t="shared" si="4"/>
        <v>0</v>
      </c>
      <c r="M8" s="10">
        <f t="shared" si="5"/>
        <v>14</v>
      </c>
      <c r="N8" s="11">
        <f t="shared" si="6"/>
        <v>4.214285714</v>
      </c>
      <c r="O8" s="2"/>
      <c r="P8" s="5" t="str">
        <f t="shared" si="7"/>
        <v>Ryan Ashworth</v>
      </c>
      <c r="Q8" s="10">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52</v>
      </c>
      <c r="R8" s="10">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10">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6</v>
      </c>
      <c r="T8" s="10">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10">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14</v>
      </c>
      <c r="V8" s="11">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3.785714286</v>
      </c>
      <c r="W8" s="2">
        <f t="shared" si="8"/>
        <v>4</v>
      </c>
      <c r="X8" s="2" t="str">
        <f>Interlagos!A1</f>
        <v>Interlagos</v>
      </c>
      <c r="Y8" s="2">
        <f>IF(Y$3="","",SUMIF(Interlagos!$B$4:$B$9,Y$3,Interlagos!$E$4:$E$9))</f>
        <v>3</v>
      </c>
      <c r="Z8" s="2">
        <f>IF(Z$3="","",SUMIF(Interlagos!$B$4:$B$9,Z$3,Interlagos!$E$4:$E$9))</f>
        <v>12</v>
      </c>
      <c r="AA8" s="2">
        <f>IF(AA$3="","",SUMIF(Interlagos!$B$4:$B$9,AA$3,Interlagos!$E$4:$E$9))</f>
        <v>5</v>
      </c>
      <c r="AB8" s="2">
        <f>IF(AB$3="","",SUMIF(Interlagos!$B$4:$B$9,AB$3,Interlagos!$E$4:$E$9))</f>
        <v>7</v>
      </c>
      <c r="AC8" s="2">
        <f>IF(AC$3="","",SUMIF(Interlagos!$B$4:$B$9,AC$3,Interlagos!$E$4:$E$9))</f>
        <v>2</v>
      </c>
      <c r="AD8" s="2" t="str">
        <f>IF(AD$3="","",SUMIF(Interlagos!$B$4:$B$9,AD$3,Interlagos!$E$4:$E$9))</f>
        <v/>
      </c>
    </row>
    <row r="9" ht="18.0" customHeight="1">
      <c r="A9" s="5" t="s">
        <v>29</v>
      </c>
      <c r="B9" s="12">
        <v>2.0</v>
      </c>
      <c r="C9" s="2"/>
      <c r="D9" s="7" t="s">
        <v>30</v>
      </c>
      <c r="E9" s="8"/>
      <c r="F9" s="2"/>
      <c r="G9" s="9"/>
      <c r="H9" s="5" t="str">
        <f t="shared" si="9"/>
        <v/>
      </c>
      <c r="I9" s="10" t="str">
        <f t="shared" si="1"/>
        <v/>
      </c>
      <c r="J9" s="10" t="str">
        <f t="shared" si="2"/>
        <v/>
      </c>
      <c r="K9" s="10" t="str">
        <f t="shared" si="3"/>
        <v/>
      </c>
      <c r="L9" s="10" t="str">
        <f t="shared" si="4"/>
        <v/>
      </c>
      <c r="M9" s="10" t="str">
        <f t="shared" si="5"/>
        <v/>
      </c>
      <c r="N9" s="11" t="str">
        <f t="shared" si="6"/>
        <v/>
      </c>
      <c r="O9" s="2"/>
      <c r="P9" s="5" t="str">
        <f t="shared" si="7"/>
        <v/>
      </c>
      <c r="Q9" s="10"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10"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10"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10"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10"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11"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2" t="str">
        <f t="shared" si="8"/>
        <v/>
      </c>
      <c r="X9" s="2" t="str">
        <f>Red_Bull_Ring!A1</f>
        <v>Red Bull Ring</v>
      </c>
      <c r="Y9" s="2">
        <f>IF(Y$3="","",SUMIF(Red_Bull_Ring!$B$4:$B$9,Y$3,Red_Bull_Ring!$E$4:$E$9))</f>
        <v>3</v>
      </c>
      <c r="Z9" s="2">
        <f>IF(Z$3="","",SUMIF(Red_Bull_Ring!$B$4:$B$9,Z$3,Red_Bull_Ring!$E$4:$E$9))</f>
        <v>12</v>
      </c>
      <c r="AA9" s="2">
        <f>IF(AA$3="","",SUMIF(Red_Bull_Ring!$B$4:$B$9,AA$3,Red_Bull_Ring!$E$4:$E$9))</f>
        <v>7</v>
      </c>
      <c r="AB9" s="2">
        <f>IF(AB$3="","",SUMIF(Red_Bull_Ring!$B$4:$B$9,AB$3,Red_Bull_Ring!$E$4:$E$9))</f>
        <v>5</v>
      </c>
      <c r="AC9" s="2">
        <f>IF(AC$3="","",SUMIF(Red_Bull_Ring!$B$4:$B$9,AC$3,Red_Bull_Ring!$E$4:$E$9))</f>
        <v>2</v>
      </c>
      <c r="AD9" s="2" t="str">
        <f>IF(AD$3="","",SUMIF(Red_Bull_Ring!$B$4:$B$9,AD$3,Red_Bull_Ring!$E$4:$E$9))</f>
        <v/>
      </c>
    </row>
    <row r="10" ht="30.0" customHeight="1">
      <c r="A10" s="5" t="s">
        <v>31</v>
      </c>
      <c r="B10" s="12">
        <v>1.0</v>
      </c>
      <c r="C10" s="2"/>
      <c r="D10" s="13" t="s">
        <v>32</v>
      </c>
      <c r="E10" s="14"/>
      <c r="F10" s="2"/>
      <c r="G10" s="2"/>
      <c r="H10" s="2"/>
      <c r="I10" s="2"/>
      <c r="J10" s="2"/>
      <c r="K10" s="2"/>
      <c r="L10" s="2"/>
      <c r="M10" s="2"/>
      <c r="N10" s="2"/>
      <c r="O10" s="2"/>
      <c r="P10" s="2"/>
      <c r="Q10" s="2"/>
      <c r="R10" s="2"/>
      <c r="S10" s="2"/>
      <c r="T10" s="2"/>
      <c r="U10" s="2"/>
      <c r="V10" s="2"/>
      <c r="W10" s="2"/>
      <c r="X10" s="2" t="str">
        <f>Mosport!A1</f>
        <v>Mosport</v>
      </c>
      <c r="Y10" s="2">
        <f>IF(Y$3="","",SUMIF(Mosport!$B$4:$B$9,Y$3,Mosport!$E$4:$E$9))</f>
        <v>2</v>
      </c>
      <c r="Z10" s="2">
        <f>IF(Z$3="","",SUMIF(Mosport!$B$4:$B$9,Z$3,Mosport!$E$4:$E$9))</f>
        <v>12</v>
      </c>
      <c r="AA10" s="2">
        <f>IF(AA$3="","",SUMIF(Mosport!$B$4:$B$9,AA$3,Mosport!$E$4:$E$9))</f>
        <v>7</v>
      </c>
      <c r="AB10" s="2">
        <f>IF(AB$3="","",SUMIF(Mosport!$B$4:$B$9,AB$3,Mosport!$E$4:$E$9))</f>
        <v>3</v>
      </c>
      <c r="AC10" s="2">
        <f>IF(AC$3="","",SUMIF(Mosport!$B$4:$B$9,AC$3,Mosport!$E$4:$E$9))</f>
        <v>5</v>
      </c>
      <c r="AD10" s="2" t="str">
        <f>IF(AD$3="","",SUMIF(Mosport!$B$4:$B$9,AD$3,Mosport!$E$4:$E$9))</f>
        <v/>
      </c>
    </row>
    <row r="11" ht="30.0" customHeight="1">
      <c r="A11" s="5" t="s">
        <v>33</v>
      </c>
      <c r="B11" s="12">
        <v>2.0</v>
      </c>
      <c r="C11" s="2"/>
      <c r="D11" s="15"/>
      <c r="E11" s="16"/>
      <c r="F11" s="2"/>
      <c r="G11" s="2"/>
      <c r="H11" s="2"/>
      <c r="I11" s="2"/>
      <c r="J11" s="2"/>
      <c r="K11" s="2"/>
      <c r="L11" s="2"/>
      <c r="M11" s="2"/>
      <c r="N11" s="2"/>
      <c r="O11" s="2"/>
      <c r="P11" s="2"/>
      <c r="Q11" s="2"/>
      <c r="R11" s="2"/>
      <c r="S11" s="2"/>
      <c r="T11" s="2"/>
      <c r="U11" s="2"/>
      <c r="V11" s="2"/>
      <c r="W11" s="2"/>
      <c r="X11" s="2" t="str">
        <f>Kyalami!A1</f>
        <v>Kyalami</v>
      </c>
      <c r="Y11" s="2">
        <f>IF(Y$3="","",SUMIF(Kyalami!$B$4:$B$9,Y$3,Kyalami!$E$4:$E$9))</f>
        <v>2</v>
      </c>
      <c r="Z11" s="2">
        <f>IF(Z$3="","",SUMIF(Kyalami!$B$4:$B$9,Z$3,Kyalami!$E$4:$E$9))</f>
        <v>12</v>
      </c>
      <c r="AA11" s="2">
        <f>IF(AA$3="","",SUMIF(Kyalami!$B$4:$B$9,AA$3,Kyalami!$E$4:$E$9))</f>
        <v>5</v>
      </c>
      <c r="AB11" s="2">
        <f>IF(AB$3="","",SUMIF(Kyalami!$B$4:$B$9,AB$3,Kyalami!$E$4:$E$9))</f>
        <v>7</v>
      </c>
      <c r="AC11" s="2">
        <f>IF(AC$3="","",SUMIF(Kyalami!$B$4:$B$9,AC$3,Kyalami!$E$4:$E$9))</f>
        <v>3</v>
      </c>
      <c r="AD11" s="2" t="str">
        <f>IF(AD$3="","",SUMIF(Kyalami!$B$4:$B$9,AD$3,Kyalami!$E$4:$E$9))</f>
        <v/>
      </c>
    </row>
    <row r="12" ht="27.0" customHeight="1">
      <c r="A12" s="2"/>
      <c r="B12" s="2"/>
      <c r="C12" s="2"/>
      <c r="F12" s="2"/>
      <c r="G12" s="2"/>
      <c r="H12" s="2"/>
      <c r="I12" s="2"/>
      <c r="J12" s="2"/>
      <c r="K12" s="2"/>
      <c r="L12" s="2"/>
      <c r="M12" s="2"/>
      <c r="N12" s="2"/>
      <c r="O12" s="2"/>
      <c r="P12" s="2"/>
      <c r="Q12" s="2"/>
      <c r="R12" s="2"/>
      <c r="S12" s="2"/>
      <c r="T12" s="2"/>
      <c r="U12" s="2"/>
      <c r="V12" s="2"/>
      <c r="W12" s="2"/>
      <c r="X12" s="2" t="str">
        <f>Imola!A1</f>
        <v>Imola</v>
      </c>
      <c r="Y12" s="2">
        <f>IF(Y$3="","",SUMIF(Imola!$B$4:$B$9,Y$3,Imola!$E$4:$E$9))</f>
        <v>3</v>
      </c>
      <c r="Z12" s="2">
        <f>IF(Z$3="","",SUMIF(Imola!$B$4:$B$9,Z$3,Imola!$E$4:$E$9))</f>
        <v>0</v>
      </c>
      <c r="AA12" s="2">
        <f>IF(AA$3="","",SUMIF(Imola!$B$4:$B$9,AA$3,Imola!$E$4:$E$9))</f>
        <v>12</v>
      </c>
      <c r="AB12" s="2">
        <f>IF(AB$3="","",SUMIF(Imola!$B$4:$B$9,AB$3,Imola!$E$4:$E$9))</f>
        <v>7</v>
      </c>
      <c r="AC12" s="2">
        <f>IF(AC$3="","",SUMIF(Imola!$B$4:$B$9,AC$3,Imola!$E$4:$E$9))</f>
        <v>5</v>
      </c>
      <c r="AD12" s="2" t="str">
        <f>IF(AD$3="","",SUMIF(Imola!$B$4:$B$9,AD$3,Imola!$E$4:$E$9))</f>
        <v/>
      </c>
    </row>
    <row r="13" ht="18.0" customHeight="1">
      <c r="A13" s="3" t="s">
        <v>34</v>
      </c>
      <c r="B13" s="3" t="s">
        <v>35</v>
      </c>
      <c r="C13" s="17"/>
      <c r="D13" s="18" t="s">
        <v>36</v>
      </c>
      <c r="E13" s="18" t="s">
        <v>37</v>
      </c>
      <c r="F13" s="17" t="s">
        <v>38</v>
      </c>
      <c r="G13" s="2"/>
      <c r="H13" s="2"/>
      <c r="I13" s="2"/>
      <c r="J13" s="2"/>
      <c r="K13" s="2"/>
      <c r="L13" s="2"/>
      <c r="M13" s="2"/>
      <c r="N13" s="2"/>
      <c r="O13" s="2"/>
      <c r="P13" s="2"/>
      <c r="Q13" s="2"/>
      <c r="R13" s="2"/>
      <c r="S13" s="2"/>
      <c r="T13" s="2"/>
      <c r="U13" s="2"/>
      <c r="V13" s="2"/>
      <c r="W13" s="2"/>
      <c r="X13" s="2" t="str">
        <f>Silverstone!A1</f>
        <v>Silverstone</v>
      </c>
      <c r="Y13" s="2">
        <f>IF(Y$3="","",SUMIF(Silverstone!$B$4:$B$9,Y$3,Silverstone!$E$4:$E$9))</f>
        <v>3</v>
      </c>
      <c r="Z13" s="2">
        <f>IF(Z$3="","",SUMIF(Silverstone!$B$4:$B$9,Z$3,Silverstone!$E$4:$E$9))</f>
        <v>0</v>
      </c>
      <c r="AA13" s="2">
        <f>IF(AA$3="","",SUMIF(Silverstone!$B$4:$B$9,AA$3,Silverstone!$E$4:$E$9))</f>
        <v>5</v>
      </c>
      <c r="AB13" s="2">
        <f>IF(AB$3="","",SUMIF(Silverstone!$B$4:$B$9,AB$3,Silverstone!$E$4:$E$9))</f>
        <v>12</v>
      </c>
      <c r="AC13" s="2">
        <f>IF(AC$3="","",SUMIF(Silverstone!$B$4:$B$9,AC$3,Silverstone!$E$4:$E$9))</f>
        <v>7</v>
      </c>
      <c r="AD13" s="2" t="str">
        <f>IF(AD$3="","",SUMIF(Silverstone!$B$4:$B$9,AD$3,Silverstone!$E$4:$E$9))</f>
        <v/>
      </c>
    </row>
    <row r="14" ht="18.0" customHeight="1">
      <c r="A14" s="10" t="s">
        <v>39</v>
      </c>
      <c r="B14" s="12">
        <v>30.0</v>
      </c>
      <c r="C14" s="17"/>
      <c r="D14" s="17" t="s">
        <v>40</v>
      </c>
      <c r="E14" s="19">
        <v>0.875</v>
      </c>
      <c r="F14" s="17" t="s">
        <v>41</v>
      </c>
      <c r="G14" s="2"/>
      <c r="H14" s="2"/>
      <c r="I14" s="2"/>
      <c r="J14" s="2"/>
      <c r="K14" s="2"/>
      <c r="L14" s="2"/>
      <c r="M14" s="2"/>
      <c r="N14" s="2"/>
      <c r="O14" s="2"/>
      <c r="P14" s="2"/>
      <c r="Q14" s="2"/>
      <c r="R14" s="2"/>
      <c r="S14" s="2"/>
      <c r="T14" s="2"/>
      <c r="U14" s="2"/>
      <c r="V14" s="2"/>
      <c r="W14" s="2"/>
      <c r="X14" s="2" t="str">
        <f>Sebring!A1</f>
        <v>Sebring</v>
      </c>
      <c r="Y14" s="2">
        <f>IF(Y$3="","",SUMIF(Sebring!$B$4:$B$9,Y$3,Sebring!$E$4:$E$9))</f>
        <v>2</v>
      </c>
      <c r="Z14" s="2">
        <f>IF(Z$3="","",SUMIF(Sebring!$B$4:$B$9,Z$3,Sebring!$E$4:$E$9))</f>
        <v>12</v>
      </c>
      <c r="AA14" s="2">
        <f>IF(AA$3="","",SUMIF(Sebring!$B$4:$B$9,AA$3,Sebring!$E$4:$E$9))</f>
        <v>7</v>
      </c>
      <c r="AB14" s="2">
        <f>IF(AB$3="","",SUMIF(Sebring!$B$4:$B$9,AB$3,Sebring!$E$4:$E$9))</f>
        <v>5</v>
      </c>
      <c r="AC14" s="2">
        <f>IF(AC$3="","",SUMIF(Sebring!$B$4:$B$9,AC$3,Sebring!$E$4:$E$9))</f>
        <v>3</v>
      </c>
      <c r="AD14" s="2" t="str">
        <f>IF(AD$3="","",SUMIF(Sebring!$B$4:$B$9,AD$3,Sebring!$E$4:$E$9))</f>
        <v/>
      </c>
    </row>
    <row r="15" ht="18.0" customHeight="1">
      <c r="A15" s="10" t="s">
        <v>42</v>
      </c>
      <c r="B15" s="12">
        <v>21.0</v>
      </c>
      <c r="C15" s="17"/>
      <c r="D15" s="17" t="s">
        <v>40</v>
      </c>
      <c r="E15" s="19">
        <v>0.9236111111111112</v>
      </c>
      <c r="F15" s="17" t="s">
        <v>41</v>
      </c>
      <c r="G15" s="2"/>
      <c r="H15" s="2"/>
      <c r="I15" s="2"/>
      <c r="J15" s="2"/>
      <c r="K15" s="2"/>
      <c r="L15" s="2"/>
      <c r="M15" s="2"/>
      <c r="N15" s="2"/>
      <c r="O15" s="2"/>
      <c r="P15" s="2"/>
      <c r="Q15" s="2"/>
      <c r="R15" s="2"/>
      <c r="S15" s="2"/>
      <c r="T15" s="2"/>
      <c r="U15" s="2"/>
      <c r="V15" s="2"/>
      <c r="W15" s="2"/>
      <c r="X15" s="2" t="str">
        <f>Daytona_Road!A1</f>
        <v>Daytona Road</v>
      </c>
      <c r="Y15" s="2">
        <f>IF(Y$3="","",SUMIF(Daytona_Road!$B$4:$B$9,Y$3,Daytona_Road!$E$4:$E$9))</f>
        <v>2</v>
      </c>
      <c r="Z15" s="2">
        <f>IF(Z$3="","",SUMIF(Daytona_Road!$B$4:$B$9,Z$3,Daytona_Road!$E$4:$E$9))</f>
        <v>12</v>
      </c>
      <c r="AA15" s="2">
        <f>IF(AA$3="","",SUMIF(Daytona_Road!$B$4:$B$9,AA$3,Daytona_Road!$E$4:$E$9))</f>
        <v>7</v>
      </c>
      <c r="AB15" s="2">
        <f>IF(AB$3="","",SUMIF(Daytona_Road!$B$4:$B$9,AB$3,Daytona_Road!$E$4:$E$9))</f>
        <v>5</v>
      </c>
      <c r="AC15" s="2">
        <f>IF(AC$3="","",SUMIF(Daytona_Road!$B$4:$B$9,AC$3,Daytona_Road!$E$4:$E$9))</f>
        <v>3</v>
      </c>
      <c r="AD15" s="2" t="str">
        <f>IF(AD$3="","",SUMIF(Daytona_Road!$B$4:$B$9,AD$3,Daytona_Road!$E$4:$E$9))</f>
        <v/>
      </c>
    </row>
    <row r="16" ht="18.0" customHeight="1">
      <c r="A16" s="10" t="s">
        <v>43</v>
      </c>
      <c r="B16" s="12">
        <v>21.0</v>
      </c>
      <c r="C16" s="2"/>
      <c r="D16" s="17" t="s">
        <v>44</v>
      </c>
      <c r="E16" s="19">
        <v>0.875</v>
      </c>
      <c r="F16" s="17" t="s">
        <v>45</v>
      </c>
      <c r="G16" s="2"/>
      <c r="H16" s="2"/>
      <c r="I16" s="2"/>
      <c r="J16" s="2"/>
      <c r="K16" s="2"/>
      <c r="L16" s="2"/>
      <c r="M16" s="2"/>
      <c r="N16" s="2"/>
      <c r="O16" s="2"/>
      <c r="P16" s="2"/>
      <c r="Q16" s="2"/>
      <c r="R16" s="2"/>
      <c r="S16" s="2"/>
      <c r="T16" s="2"/>
      <c r="U16" s="2"/>
      <c r="V16" s="2"/>
      <c r="W16" s="2"/>
      <c r="X16" s="2" t="str">
        <f>Monza!A1</f>
        <v>Monza</v>
      </c>
      <c r="Y16" s="2">
        <f>IF(Y$3="","",SUMIF(Monza!$B$4:$B$9,Y$3,Monza!$E$4:$E$9))</f>
        <v>3</v>
      </c>
      <c r="Z16" s="2">
        <f>IF(Z$3="","",SUMIF(Monza!$B$4:$B$9,Z$3,Monza!$E$4:$E$9))</f>
        <v>12</v>
      </c>
      <c r="AA16" s="2">
        <f>IF(AA$3="","",SUMIF(Monza!$B$4:$B$9,AA$3,Monza!$E$4:$E$9))</f>
        <v>2</v>
      </c>
      <c r="AB16" s="2">
        <f>IF(AB$3="","",SUMIF(Monza!$B$4:$B$9,AB$3,Monza!$E$4:$E$9))</f>
        <v>7</v>
      </c>
      <c r="AC16" s="2">
        <f>IF(AC$3="","",SUMIF(Monza!$B$4:$B$9,AC$3,Monza!$E$4:$E$9))</f>
        <v>5</v>
      </c>
      <c r="AD16" s="2" t="str">
        <f>IF(AD$3="","",SUMIF(Monza!$B$4:$B$9,AD$3,Monza!$E$4:$E$9))</f>
        <v/>
      </c>
    </row>
    <row r="17" ht="18.0" customHeight="1">
      <c r="A17" s="10" t="s">
        <v>46</v>
      </c>
      <c r="B17" s="12">
        <v>18.0</v>
      </c>
      <c r="C17" s="2"/>
      <c r="D17" s="17" t="s">
        <v>44</v>
      </c>
      <c r="E17" s="19">
        <v>0.9236111111111112</v>
      </c>
      <c r="F17" s="17" t="s">
        <v>45</v>
      </c>
      <c r="G17" s="2"/>
      <c r="H17" s="2"/>
      <c r="I17" s="2"/>
      <c r="J17" s="2"/>
      <c r="K17" s="2"/>
      <c r="L17" s="2"/>
      <c r="M17" s="2"/>
      <c r="N17" s="2"/>
      <c r="O17" s="2"/>
      <c r="P17" s="2"/>
      <c r="Q17" s="2"/>
      <c r="R17" s="2"/>
      <c r="S17" s="2"/>
      <c r="T17" s="2"/>
      <c r="U17" s="2"/>
      <c r="V17" s="2"/>
      <c r="W17" s="2"/>
      <c r="X17" s="2" t="str">
        <f>'Nürburgring_GP'!A1</f>
        <v>Nürburgring GP</v>
      </c>
      <c r="Y17" s="2">
        <f>IF(Y$3="","",SUMIF('Nürburgring_GP'!$B$4:$B$9,Y$3,'Nürburgring_GP'!$E$4:$E$9))</f>
        <v>3</v>
      </c>
      <c r="Z17" s="2">
        <f>IF(Z$3="","",SUMIF('Nürburgring_GP'!$B$4:$B$9,Z$3,'Nürburgring_GP'!$E$4:$E$9))</f>
        <v>12</v>
      </c>
      <c r="AA17" s="2">
        <f>IF(AA$3="","",SUMIF('Nürburgring_GP'!$B$4:$B$9,AA$3,'Nürburgring_GP'!$E$4:$E$9))</f>
        <v>5</v>
      </c>
      <c r="AB17" s="2">
        <f>IF(AB$3="","",SUMIF('Nürburgring_GP'!$B$4:$B$9,AB$3,'Nürburgring_GP'!$E$4:$E$9))</f>
        <v>7</v>
      </c>
      <c r="AC17" s="2">
        <f>IF(AC$3="","",SUMIF('Nürburgring_GP'!$B$4:$B$9,AC$3,'Nürburgring_GP'!$E$4:$E$9))</f>
        <v>2</v>
      </c>
      <c r="AD17" s="2" t="str">
        <f>IF(AD$3="","",SUMIF('Nürburgring_GP'!$B$4:$B$9,AD$3,'Nürburgring_GP'!$E$4:$E$9))</f>
        <v/>
      </c>
    </row>
    <row r="18" ht="18.0" customHeight="1">
      <c r="A18" s="10" t="s">
        <v>47</v>
      </c>
      <c r="B18" s="12">
        <v>17.0</v>
      </c>
      <c r="C18" s="2"/>
      <c r="D18" s="17" t="s">
        <v>48</v>
      </c>
      <c r="E18" s="19">
        <v>0.875</v>
      </c>
      <c r="F18" s="17" t="s">
        <v>45</v>
      </c>
      <c r="G18" s="2"/>
      <c r="H18" s="2"/>
      <c r="I18" s="2"/>
      <c r="J18" s="2"/>
      <c r="K18" s="2"/>
      <c r="L18" s="2"/>
      <c r="M18" s="2"/>
      <c r="N18" s="2"/>
      <c r="O18" s="2"/>
      <c r="P18" s="2"/>
      <c r="Q18" s="2"/>
      <c r="R18" s="2"/>
      <c r="S18" s="2"/>
      <c r="T18" s="2"/>
      <c r="U18" s="2"/>
      <c r="V18" s="2"/>
      <c r="W18" s="2"/>
      <c r="X18" s="2" t="str">
        <f>Spa!A1</f>
        <v>Spa</v>
      </c>
      <c r="Y18" s="2">
        <f>IF(Y$3="","",SUMIF(Spa!$B$4:$B$9,Y$3,Spa!$E$4:$E$9))</f>
        <v>0</v>
      </c>
      <c r="Z18" s="2">
        <f>IF(Z$3="","",SUMIF(Spa!$B$4:$B$9,Z$3,Spa!$E$4:$E$9))</f>
        <v>0</v>
      </c>
      <c r="AA18" s="2">
        <f>IF(AA$3="","",SUMIF(Spa!$B$4:$B$9,AA$3,Spa!$E$4:$E$9))</f>
        <v>0</v>
      </c>
      <c r="AB18" s="2">
        <f>IF(AB$3="","",SUMIF(Spa!$B$4:$B$9,AB$3,Spa!$E$4:$E$9))</f>
        <v>0</v>
      </c>
      <c r="AC18" s="2">
        <f>IF(AC$3="","",SUMIF(Spa!$B$4:$B$9,AC$3,Spa!$E$4:$E$9))</f>
        <v>0</v>
      </c>
      <c r="AD18" s="2" t="str">
        <f>IF(AD$3="","",SUMIF(Spa!$B$4:$B$9,AD$3,Spa!$E$4:$E$9))</f>
        <v/>
      </c>
    </row>
    <row r="19" ht="18.0" customHeight="1">
      <c r="A19" s="10" t="s">
        <v>49</v>
      </c>
      <c r="B19" s="12">
        <v>19.0</v>
      </c>
      <c r="C19" s="2"/>
      <c r="D19" s="17" t="s">
        <v>48</v>
      </c>
      <c r="E19" s="19">
        <v>0.9236111111111112</v>
      </c>
      <c r="F19" s="17" t="s">
        <v>45</v>
      </c>
      <c r="G19" s="2"/>
      <c r="H19" s="2"/>
      <c r="I19" s="2"/>
      <c r="J19" s="2"/>
      <c r="K19" s="2"/>
      <c r="L19" s="2"/>
      <c r="M19" s="2"/>
      <c r="N19" s="2"/>
      <c r="O19" s="2"/>
      <c r="P19" s="2"/>
      <c r="Q19" s="2"/>
      <c r="R19" s="2"/>
      <c r="S19" s="2"/>
      <c r="T19" s="2"/>
      <c r="U19" s="2"/>
      <c r="V19" s="2"/>
      <c r="W19" s="2"/>
      <c r="X19" s="2" t="str">
        <f>Bathurst!A1</f>
        <v>Bathurst</v>
      </c>
      <c r="Y19" s="2">
        <f>IF(Y$3="","",SUMIF(Bathurst!$B$4:$B$9,Y$3,Bathurst!$E$4:$E$9))</f>
        <v>0</v>
      </c>
      <c r="Z19" s="2">
        <f>IF(Z$3="","",SUMIF(Bathurst!$B$4:$B$9,Z$3,Bathurst!$E$4:$E$9))</f>
        <v>0</v>
      </c>
      <c r="AA19" s="2">
        <f>IF(AA$3="","",SUMIF(Bathurst!$B$4:$B$9,AA$3,Bathurst!$E$4:$E$9))</f>
        <v>0</v>
      </c>
      <c r="AB19" s="2">
        <f>IF(AB$3="","",SUMIF(Bathurst!$B$4:$B$9,AB$3,Bathurst!$E$4:$E$9))</f>
        <v>0</v>
      </c>
      <c r="AC19" s="2">
        <f>IF(AC$3="","",SUMIF(Bathurst!$B$4:$B$9,AC$3,Bathurst!$E$4:$E$9))</f>
        <v>0</v>
      </c>
      <c r="AD19" s="2" t="str">
        <f>IF(AD$3="","",SUMIF(Bathurst!$B$4:$B$9,AD$3,Bathurst!$E$4:$E$9))</f>
        <v/>
      </c>
    </row>
    <row r="20" ht="18.0" customHeight="1">
      <c r="A20" s="10" t="s">
        <v>50</v>
      </c>
      <c r="B20" s="12">
        <v>19.0</v>
      </c>
      <c r="C20" s="2"/>
      <c r="D20" s="17" t="s">
        <v>51</v>
      </c>
      <c r="E20" s="19">
        <v>0.875</v>
      </c>
      <c r="F20" s="17" t="s">
        <v>45</v>
      </c>
      <c r="G20" s="2"/>
      <c r="H20" s="2"/>
      <c r="I20" s="2"/>
      <c r="J20" s="2"/>
      <c r="K20" s="2"/>
      <c r="L20" s="2"/>
      <c r="M20" s="2"/>
      <c r="N20" s="2"/>
      <c r="O20" s="2"/>
      <c r="P20" s="2"/>
      <c r="Q20" s="2"/>
      <c r="R20" s="2"/>
      <c r="S20" s="2"/>
      <c r="T20" s="2"/>
      <c r="U20" s="2"/>
      <c r="V20" s="2"/>
      <c r="W20" s="2"/>
      <c r="X20" s="2" t="str">
        <f>Nordschleife!A1</f>
        <v>Nordschleife</v>
      </c>
      <c r="Y20" s="2">
        <f>IF(Y$3="","",SUMIF(Nordschleife!$B$4:$B$9,Y$3,Nordschleife!$E$4:$E$9))</f>
        <v>0</v>
      </c>
      <c r="Z20" s="2">
        <f>IF(Z$3="","",SUMIF(Nordschleife!$B$4:$B$9,Z$3,Nordschleife!$E$4:$E$9))</f>
        <v>0</v>
      </c>
      <c r="AA20" s="2">
        <f>IF(AA$3="","",SUMIF(Nordschleife!$B$4:$B$9,AA$3,Nordschleife!$E$4:$E$9))</f>
        <v>0</v>
      </c>
      <c r="AB20" s="2">
        <f>IF(AB$3="","",SUMIF(Nordschleife!$B$4:$B$9,AB$3,Nordschleife!$E$4:$E$9))</f>
        <v>0</v>
      </c>
      <c r="AC20" s="2">
        <f>IF(AC$3="","",SUMIF(Nordschleife!$B$4:$B$9,AC$3,Nordschleife!$E$4:$E$9))</f>
        <v>0</v>
      </c>
      <c r="AD20" s="2" t="str">
        <f>IF(AD$3="","",SUMIF(Nordschleife!$B$4:$B$9,AD$3,Nordschleife!$E$4:$E$9))</f>
        <v/>
      </c>
    </row>
    <row r="21" ht="18.0" customHeight="1">
      <c r="A21" s="10" t="s">
        <v>52</v>
      </c>
      <c r="B21" s="12">
        <v>17.0</v>
      </c>
      <c r="C21" s="2"/>
      <c r="D21" s="17" t="s">
        <v>51</v>
      </c>
      <c r="E21" s="19">
        <v>0.9236111111111112</v>
      </c>
      <c r="F21" s="17" t="s">
        <v>45</v>
      </c>
      <c r="G21" s="2"/>
      <c r="H21" s="2"/>
      <c r="I21" s="2"/>
      <c r="J21" s="2"/>
      <c r="K21" s="2"/>
      <c r="L21" s="2"/>
      <c r="M21" s="2"/>
      <c r="N21" s="2"/>
      <c r="O21" s="2"/>
      <c r="P21" s="2"/>
      <c r="Q21" s="2"/>
      <c r="R21" s="2"/>
      <c r="S21" s="2"/>
      <c r="T21" s="2"/>
      <c r="U21" s="2"/>
      <c r="V21" s="2"/>
      <c r="W21" s="2"/>
      <c r="X21" s="2" t="str">
        <f>'Spielberg Small'!A1</f>
        <v>Spielberg Small</v>
      </c>
      <c r="Y21" s="2">
        <f>IF(Y$3="","",SUMIF('Spielberg Small'!$B$4:$B$9,Y$3,'Spielberg Small'!$E$4:$E$9))</f>
        <v>0</v>
      </c>
      <c r="Z21" s="2">
        <f>IF(Z$3="","",SUMIF('Spielberg Small'!$B$4:$B$9,Z$3,'Spielberg Small'!$E$4:$E$9))</f>
        <v>0</v>
      </c>
      <c r="AA21" s="2">
        <f>IF(AA$3="","",SUMIF('Spielberg Small'!$B$4:$B$9,AA$3,'Spielberg Small'!$E$4:$E$9))</f>
        <v>0</v>
      </c>
      <c r="AB21" s="2">
        <f>IF(AB$3="","",SUMIF('Spielberg Small'!$B$4:$B$9,AB$3,'Spielberg Small'!$E$4:$E$9))</f>
        <v>0</v>
      </c>
      <c r="AC21" s="2">
        <f>IF(AC$3="","",SUMIF('Spielberg Small'!$B$4:$B$9,AC$3,'Spielberg Small'!$E$4:$E$9))</f>
        <v>0</v>
      </c>
      <c r="AD21" s="2" t="str">
        <f>IF(AD$3="","",SUMIF('Spielberg Small'!$B$4:$B$9,AD$3,'Spielberg Small'!$E$4:$E$9))</f>
        <v/>
      </c>
    </row>
    <row r="22" ht="18.0" customHeight="1">
      <c r="A22" s="10" t="s">
        <v>53</v>
      </c>
      <c r="B22" s="12">
        <v>16.0</v>
      </c>
      <c r="C22" s="2"/>
      <c r="D22" s="17" t="s">
        <v>54</v>
      </c>
      <c r="E22" s="19">
        <v>0.875</v>
      </c>
      <c r="F22" s="17" t="s">
        <v>45</v>
      </c>
      <c r="G22" s="2"/>
      <c r="H22" s="2"/>
      <c r="I22" s="2"/>
      <c r="J22" s="2"/>
      <c r="K22" s="2"/>
      <c r="L22" s="2"/>
      <c r="M22" s="2"/>
      <c r="N22" s="2"/>
      <c r="O22" s="2"/>
      <c r="P22" s="2"/>
      <c r="Q22" s="2"/>
      <c r="R22" s="2"/>
      <c r="S22" s="2"/>
      <c r="T22" s="2"/>
      <c r="U22" s="2"/>
      <c r="V22" s="2"/>
      <c r="W22" s="2"/>
      <c r="X22" s="2"/>
      <c r="Y22" s="2"/>
      <c r="Z22" s="2"/>
      <c r="AA22" s="2"/>
      <c r="AB22" s="2"/>
      <c r="AC22" s="2"/>
      <c r="AD22" s="2"/>
    </row>
    <row r="23" ht="18.0" customHeight="1">
      <c r="A23" s="10" t="s">
        <v>55</v>
      </c>
      <c r="B23" s="12">
        <v>14.0</v>
      </c>
      <c r="C23" s="2"/>
      <c r="D23" s="17" t="s">
        <v>54</v>
      </c>
      <c r="E23" s="19">
        <v>0.9236111111111112</v>
      </c>
      <c r="F23" s="17" t="s">
        <v>45</v>
      </c>
      <c r="G23" s="2"/>
      <c r="H23" s="2"/>
      <c r="I23" s="2"/>
      <c r="J23" s="2"/>
      <c r="K23" s="2"/>
      <c r="L23" s="2"/>
      <c r="M23" s="2"/>
      <c r="N23" s="2"/>
      <c r="O23" s="2"/>
      <c r="P23" s="2"/>
      <c r="Q23" s="2"/>
      <c r="R23" s="2"/>
      <c r="S23" s="2"/>
      <c r="T23" s="2"/>
      <c r="U23" s="2"/>
      <c r="V23" s="2"/>
      <c r="W23" s="2"/>
      <c r="X23" s="2"/>
      <c r="Y23" s="2"/>
      <c r="Z23" s="2"/>
      <c r="AA23" s="2"/>
      <c r="AB23" s="2"/>
      <c r="AC23" s="2"/>
      <c r="AD23" s="2"/>
    </row>
    <row r="24" ht="18.0" customHeight="1">
      <c r="A24" s="10" t="s">
        <v>56</v>
      </c>
      <c r="B24" s="12">
        <v>14.0</v>
      </c>
      <c r="C24" s="2"/>
      <c r="D24" s="17" t="s">
        <v>57</v>
      </c>
      <c r="E24" s="19">
        <v>0.875</v>
      </c>
      <c r="F24" s="17" t="s">
        <v>45</v>
      </c>
      <c r="G24" s="2"/>
      <c r="H24" s="2"/>
      <c r="I24" s="2"/>
      <c r="J24" s="2"/>
      <c r="K24" s="2"/>
      <c r="L24" s="2"/>
      <c r="M24" s="2"/>
      <c r="N24" s="2"/>
      <c r="O24" s="2"/>
      <c r="P24" s="2"/>
      <c r="Q24" s="2"/>
      <c r="R24" s="2"/>
      <c r="S24" s="2"/>
      <c r="T24" s="2"/>
      <c r="U24" s="2"/>
      <c r="V24" s="2"/>
      <c r="W24" s="2"/>
      <c r="X24" s="2"/>
      <c r="Y24" s="2"/>
      <c r="Z24" s="2"/>
      <c r="AA24" s="2"/>
      <c r="AB24" s="2"/>
      <c r="AC24" s="2"/>
      <c r="AD24" s="2"/>
    </row>
    <row r="25" ht="18.0" customHeight="1">
      <c r="A25" s="10" t="s">
        <v>58</v>
      </c>
      <c r="B25" s="12">
        <v>15.0</v>
      </c>
      <c r="C25" s="2"/>
      <c r="D25" s="17" t="s">
        <v>57</v>
      </c>
      <c r="E25" s="19">
        <v>0.9236111111111112</v>
      </c>
      <c r="F25" s="17" t="s">
        <v>45</v>
      </c>
      <c r="G25" s="2"/>
      <c r="H25" s="2"/>
      <c r="I25" s="2"/>
      <c r="J25" s="2"/>
      <c r="K25" s="2"/>
      <c r="L25" s="2"/>
      <c r="M25" s="2"/>
      <c r="N25" s="2"/>
      <c r="O25" s="2"/>
      <c r="P25" s="2"/>
      <c r="Q25" s="2"/>
      <c r="R25" s="2"/>
      <c r="S25" s="2"/>
      <c r="T25" s="2"/>
      <c r="U25" s="2"/>
      <c r="V25" s="2"/>
      <c r="W25" s="2"/>
      <c r="X25" s="2"/>
      <c r="Y25" s="2"/>
      <c r="Z25" s="2"/>
      <c r="AA25" s="2"/>
      <c r="AB25" s="2"/>
      <c r="AC25" s="2"/>
      <c r="AD25" s="2"/>
    </row>
    <row r="26" ht="18.0" customHeight="1">
      <c r="A26" s="10" t="s">
        <v>59</v>
      </c>
      <c r="B26" s="12">
        <v>15.0</v>
      </c>
      <c r="C26" s="2"/>
      <c r="D26" s="17" t="s">
        <v>60</v>
      </c>
      <c r="E26" s="19">
        <v>0.875</v>
      </c>
      <c r="F26" s="17" t="s">
        <v>41</v>
      </c>
      <c r="G26" s="2"/>
      <c r="H26" s="2"/>
      <c r="I26" s="2"/>
      <c r="J26" s="2"/>
      <c r="K26" s="2"/>
      <c r="L26" s="2"/>
      <c r="M26" s="2"/>
      <c r="N26" s="2"/>
      <c r="O26" s="2"/>
      <c r="P26" s="2"/>
      <c r="Q26" s="2"/>
      <c r="R26" s="2"/>
      <c r="S26" s="2"/>
      <c r="T26" s="2"/>
      <c r="U26" s="2"/>
      <c r="V26" s="2"/>
      <c r="W26" s="2"/>
      <c r="X26" s="2"/>
      <c r="Y26" s="2"/>
      <c r="Z26" s="2"/>
      <c r="AA26" s="2"/>
      <c r="AB26" s="2"/>
      <c r="AC26" s="2"/>
      <c r="AD26" s="2"/>
    </row>
    <row r="27" ht="18.0" customHeight="1">
      <c r="A27" s="10" t="s">
        <v>61</v>
      </c>
      <c r="B27" s="12">
        <v>14.0</v>
      </c>
      <c r="C27" s="2"/>
      <c r="D27" s="17" t="s">
        <v>60</v>
      </c>
      <c r="E27" s="19">
        <v>0.9236111111111112</v>
      </c>
      <c r="F27" s="17" t="s">
        <v>41</v>
      </c>
      <c r="G27" s="2"/>
      <c r="H27" s="2"/>
      <c r="I27" s="2"/>
      <c r="J27" s="2"/>
      <c r="K27" s="2"/>
      <c r="L27" s="2"/>
      <c r="M27" s="2"/>
      <c r="N27" s="2"/>
      <c r="O27" s="2"/>
      <c r="P27" s="2"/>
      <c r="Q27" s="2"/>
      <c r="R27" s="2"/>
      <c r="S27" s="2"/>
      <c r="T27" s="2"/>
      <c r="U27" s="2"/>
      <c r="V27" s="2"/>
      <c r="W27" s="2"/>
      <c r="X27" s="2"/>
      <c r="Y27" s="2"/>
      <c r="Z27" s="2"/>
      <c r="AA27" s="2"/>
      <c r="AB27" s="2"/>
      <c r="AC27" s="2"/>
      <c r="AD27" s="2"/>
    </row>
    <row r="28" ht="18.0" customHeight="1">
      <c r="A28" s="10" t="s">
        <v>62</v>
      </c>
      <c r="B28" s="12">
        <v>12.0</v>
      </c>
      <c r="C28" s="2"/>
      <c r="D28" s="17" t="s">
        <v>63</v>
      </c>
      <c r="E28" s="19">
        <v>0.875</v>
      </c>
      <c r="F28" s="2"/>
      <c r="G28" s="2"/>
      <c r="H28" s="2"/>
      <c r="I28" s="2"/>
      <c r="J28" s="2"/>
      <c r="K28" s="2"/>
      <c r="L28" s="2"/>
      <c r="M28" s="2"/>
      <c r="N28" s="2"/>
      <c r="O28" s="2"/>
      <c r="P28" s="2"/>
      <c r="Q28" s="2"/>
      <c r="R28" s="2"/>
      <c r="S28" s="2"/>
      <c r="T28" s="2"/>
      <c r="U28" s="2"/>
      <c r="V28" s="2"/>
      <c r="W28" s="2"/>
      <c r="X28" s="2"/>
      <c r="Y28" s="2"/>
      <c r="Z28" s="2"/>
      <c r="AA28" s="2"/>
      <c r="AB28" s="2"/>
      <c r="AC28" s="2"/>
      <c r="AD28" s="2"/>
    </row>
    <row r="29" ht="18.0" customHeight="1">
      <c r="A29" s="10" t="s">
        <v>64</v>
      </c>
      <c r="B29" s="12">
        <v>12.0</v>
      </c>
      <c r="C29" s="2"/>
      <c r="D29" s="17" t="s">
        <v>63</v>
      </c>
      <c r="E29" s="19">
        <v>0.9236111111111112</v>
      </c>
      <c r="F29" s="2"/>
      <c r="G29" s="2"/>
      <c r="H29" s="2"/>
      <c r="I29" s="2"/>
      <c r="J29" s="2"/>
      <c r="K29" s="2"/>
      <c r="L29" s="2"/>
      <c r="M29" s="2"/>
      <c r="N29" s="2"/>
      <c r="O29" s="2"/>
      <c r="P29" s="2"/>
      <c r="Q29" s="2"/>
      <c r="R29" s="2"/>
      <c r="S29" s="2"/>
      <c r="T29" s="2"/>
      <c r="U29" s="2"/>
      <c r="V29" s="2"/>
      <c r="W29" s="2"/>
      <c r="X29" s="2"/>
      <c r="Y29" s="2"/>
      <c r="Z29" s="2"/>
      <c r="AA29" s="2"/>
      <c r="AB29" s="2"/>
      <c r="AC29" s="2"/>
      <c r="AD29" s="2"/>
    </row>
    <row r="30" ht="15.75" customHeight="1">
      <c r="A30" s="17" t="s">
        <v>65</v>
      </c>
      <c r="B30" s="20">
        <v>30.0</v>
      </c>
      <c r="C30" s="2"/>
      <c r="D30" s="17" t="s">
        <v>66</v>
      </c>
      <c r="E30" s="19">
        <v>0.875</v>
      </c>
      <c r="F30" s="2"/>
      <c r="G30" s="2"/>
      <c r="H30" s="2"/>
      <c r="I30" s="2"/>
      <c r="J30" s="2"/>
      <c r="K30" s="2"/>
      <c r="L30" s="2"/>
      <c r="M30" s="2"/>
      <c r="N30" s="2"/>
      <c r="O30" s="2"/>
      <c r="P30" s="2"/>
      <c r="Q30" s="2"/>
      <c r="R30" s="2"/>
      <c r="S30" s="2"/>
      <c r="T30" s="2"/>
      <c r="U30" s="2"/>
      <c r="V30" s="2"/>
      <c r="W30" s="2"/>
      <c r="X30" s="2"/>
      <c r="Y30" s="2"/>
      <c r="Z30" s="2"/>
      <c r="AA30" s="2"/>
      <c r="AB30" s="2"/>
      <c r="AC30" s="2"/>
      <c r="AD30" s="2"/>
    </row>
    <row r="31" ht="15.75" customHeight="1">
      <c r="A31" s="10" t="s">
        <v>67</v>
      </c>
      <c r="B31" s="12">
        <v>4.0</v>
      </c>
      <c r="C31" s="2"/>
      <c r="D31" s="17" t="s">
        <v>66</v>
      </c>
      <c r="E31" s="19">
        <v>0.9236111111111112</v>
      </c>
      <c r="F31" s="2"/>
      <c r="G31" s="2"/>
      <c r="H31" s="2"/>
      <c r="I31" s="2"/>
      <c r="J31" s="2"/>
      <c r="K31" s="2"/>
      <c r="L31" s="2"/>
      <c r="M31" s="2"/>
      <c r="N31" s="2"/>
      <c r="O31" s="2"/>
      <c r="P31" s="2"/>
      <c r="Q31" s="2"/>
      <c r="R31" s="2"/>
      <c r="S31" s="2"/>
      <c r="T31" s="2"/>
      <c r="U31" s="2"/>
      <c r="V31" s="2"/>
      <c r="W31" s="2"/>
      <c r="X31" s="2"/>
      <c r="Y31" s="2"/>
      <c r="Z31" s="2"/>
      <c r="AA31" s="2"/>
      <c r="AB31" s="2"/>
      <c r="AC31" s="2"/>
      <c r="AD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0" priority="2">
      <formula>$G4=1</formula>
    </cfRule>
  </conditionalFormatting>
  <conditionalFormatting sqref="G4:G9">
    <cfRule type="expression" dxfId="1" priority="3">
      <formula>$G4=2</formula>
    </cfRule>
  </conditionalFormatting>
  <conditionalFormatting sqref="G4:G9">
    <cfRule type="expression" dxfId="2" priority="4">
      <formula>$G4=3</formula>
    </cfRule>
  </conditionalFormatting>
  <conditionalFormatting sqref="H4:M9">
    <cfRule type="expression" dxfId="3" priority="5">
      <formula>$G4=1</formula>
    </cfRule>
  </conditionalFormatting>
  <conditionalFormatting sqref="H4:M9">
    <cfRule type="expression" dxfId="4" priority="6">
      <formula>$G4=2</formula>
    </cfRule>
  </conditionalFormatting>
  <conditionalFormatting sqref="H4:M9">
    <cfRule type="expression" dxfId="5"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1</v>
      </c>
      <c r="B1" s="21" t="s">
        <v>68</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2" t="s">
        <v>69</v>
      </c>
      <c r="B1" s="23">
        <v>46210.0</v>
      </c>
      <c r="C1" s="24"/>
      <c r="D1" s="24"/>
      <c r="E1" s="24"/>
      <c r="F1" s="24"/>
      <c r="G1" s="24"/>
      <c r="H1" s="24"/>
      <c r="I1" s="24"/>
      <c r="J1" s="24"/>
      <c r="K1" s="24"/>
      <c r="L1" s="24"/>
      <c r="M1" s="24"/>
      <c r="N1" s="24"/>
      <c r="O1" s="24"/>
      <c r="P1" s="24"/>
      <c r="Q1" s="24"/>
      <c r="R1" s="24"/>
      <c r="S1" s="24"/>
      <c r="T1" s="24"/>
      <c r="U1" s="24"/>
      <c r="V1" s="24"/>
      <c r="W1" s="24"/>
      <c r="X1" s="24"/>
      <c r="Y1" s="24"/>
      <c r="Z1" s="24"/>
    </row>
    <row r="2">
      <c r="A2" s="22" t="s">
        <v>70</v>
      </c>
      <c r="B2" s="25" t="s">
        <v>71</v>
      </c>
      <c r="C2" s="24"/>
      <c r="D2" s="24"/>
      <c r="E2" s="24"/>
      <c r="F2" s="24"/>
      <c r="G2" s="24"/>
      <c r="H2" s="24"/>
      <c r="I2" s="24"/>
      <c r="J2" s="24"/>
      <c r="K2" s="24"/>
      <c r="L2" s="24"/>
      <c r="M2" s="24"/>
      <c r="N2" s="24"/>
      <c r="O2" s="24"/>
      <c r="P2" s="24"/>
      <c r="Q2" s="24"/>
      <c r="R2" s="24"/>
      <c r="S2" s="24"/>
      <c r="T2" s="24"/>
      <c r="U2" s="24"/>
      <c r="V2" s="24"/>
      <c r="W2" s="24"/>
      <c r="X2" s="24"/>
      <c r="Y2" s="24"/>
      <c r="Z2" s="24"/>
    </row>
    <row r="3">
      <c r="A3" s="25" t="s">
        <v>72</v>
      </c>
      <c r="B3" s="25" t="s">
        <v>73</v>
      </c>
      <c r="C3" s="25"/>
      <c r="D3" s="25"/>
      <c r="E3" s="25"/>
      <c r="F3" s="25"/>
      <c r="G3" s="25"/>
      <c r="H3" s="25"/>
      <c r="I3" s="25"/>
      <c r="J3" s="24"/>
      <c r="K3" s="24"/>
      <c r="L3" s="24"/>
      <c r="M3" s="24"/>
      <c r="N3" s="24"/>
      <c r="O3" s="24"/>
      <c r="P3" s="24"/>
      <c r="Q3" s="24"/>
      <c r="R3" s="24"/>
      <c r="S3" s="24"/>
      <c r="T3" s="24"/>
      <c r="U3" s="24"/>
      <c r="V3" s="24"/>
      <c r="W3" s="24"/>
      <c r="X3" s="24"/>
      <c r="Y3" s="24"/>
      <c r="Z3" s="24"/>
    </row>
    <row r="4">
      <c r="A4" s="25" t="s">
        <v>74</v>
      </c>
      <c r="J4" s="24"/>
      <c r="K4" s="24"/>
      <c r="L4" s="24"/>
      <c r="M4" s="24"/>
      <c r="N4" s="24"/>
      <c r="O4" s="24"/>
      <c r="P4" s="24"/>
      <c r="Q4" s="24"/>
      <c r="R4" s="24"/>
      <c r="S4" s="24"/>
      <c r="T4" s="24"/>
      <c r="U4" s="24"/>
      <c r="V4" s="24"/>
      <c r="W4" s="24"/>
      <c r="X4" s="24"/>
      <c r="Y4" s="24"/>
      <c r="Z4" s="24"/>
    </row>
    <row r="5">
      <c r="J5" s="24"/>
      <c r="K5" s="24"/>
      <c r="L5" s="24"/>
      <c r="M5" s="24"/>
      <c r="N5" s="24"/>
      <c r="O5" s="24"/>
      <c r="P5" s="24"/>
      <c r="Q5" s="24"/>
      <c r="R5" s="24"/>
      <c r="S5" s="24"/>
      <c r="T5" s="24"/>
      <c r="U5" s="24"/>
      <c r="V5" s="24"/>
      <c r="W5" s="24"/>
      <c r="X5" s="24"/>
      <c r="Y5" s="24"/>
      <c r="Z5" s="24"/>
    </row>
    <row r="6">
      <c r="J6" s="24"/>
      <c r="K6" s="24"/>
      <c r="L6" s="24"/>
      <c r="M6" s="24"/>
      <c r="N6" s="24"/>
      <c r="O6" s="24"/>
      <c r="P6" s="24"/>
      <c r="Q6" s="24"/>
      <c r="R6" s="24"/>
      <c r="S6" s="24"/>
      <c r="T6" s="24"/>
      <c r="U6" s="24"/>
      <c r="V6" s="24"/>
      <c r="W6" s="24"/>
      <c r="X6" s="24"/>
      <c r="Y6" s="24"/>
      <c r="Z6" s="24"/>
    </row>
    <row r="7">
      <c r="J7" s="24"/>
      <c r="K7" s="24"/>
      <c r="L7" s="24"/>
      <c r="M7" s="24"/>
      <c r="N7" s="24"/>
      <c r="O7" s="24"/>
      <c r="P7" s="24"/>
      <c r="Q7" s="24"/>
      <c r="R7" s="24"/>
      <c r="S7" s="24"/>
      <c r="T7" s="24"/>
      <c r="U7" s="24"/>
      <c r="V7" s="24"/>
      <c r="W7" s="24"/>
      <c r="X7" s="24"/>
      <c r="Y7" s="24"/>
      <c r="Z7" s="24"/>
    </row>
    <row r="8">
      <c r="J8" s="24"/>
      <c r="K8" s="24"/>
      <c r="L8" s="24"/>
      <c r="M8" s="24"/>
      <c r="N8" s="24"/>
      <c r="O8" s="24"/>
      <c r="P8" s="24"/>
      <c r="Q8" s="24"/>
      <c r="R8" s="24"/>
      <c r="S8" s="24"/>
      <c r="T8" s="24"/>
      <c r="U8" s="24"/>
      <c r="V8" s="24"/>
      <c r="W8" s="24"/>
      <c r="X8" s="24"/>
      <c r="Y8" s="24"/>
      <c r="Z8" s="24"/>
    </row>
    <row r="9">
      <c r="J9" s="24"/>
      <c r="K9" s="24"/>
      <c r="L9" s="24"/>
      <c r="M9" s="24"/>
      <c r="N9" s="24"/>
      <c r="O9" s="24"/>
      <c r="P9" s="24"/>
      <c r="Q9" s="24"/>
      <c r="R9" s="24"/>
      <c r="S9" s="24"/>
      <c r="T9" s="24"/>
      <c r="U9" s="24"/>
      <c r="V9" s="24"/>
      <c r="W9" s="24"/>
      <c r="X9" s="24"/>
      <c r="Y9" s="24"/>
      <c r="Z9" s="24"/>
    </row>
    <row r="10">
      <c r="J10" s="24"/>
      <c r="K10" s="24"/>
      <c r="L10" s="24"/>
      <c r="M10" s="24"/>
      <c r="N10" s="24"/>
      <c r="O10" s="24"/>
      <c r="P10" s="24"/>
      <c r="Q10" s="24"/>
      <c r="R10" s="24"/>
      <c r="S10" s="24"/>
      <c r="T10" s="24"/>
      <c r="U10" s="24"/>
      <c r="V10" s="24"/>
      <c r="W10" s="24"/>
      <c r="X10" s="24"/>
      <c r="Y10" s="24"/>
      <c r="Z10" s="24"/>
    </row>
    <row r="11">
      <c r="J11" s="24"/>
      <c r="K11" s="24"/>
      <c r="L11" s="24"/>
      <c r="M11" s="24"/>
      <c r="N11" s="24"/>
      <c r="O11" s="24"/>
      <c r="P11" s="24"/>
      <c r="Q11" s="24"/>
      <c r="R11" s="24"/>
      <c r="S11" s="24"/>
      <c r="T11" s="24"/>
      <c r="U11" s="24"/>
      <c r="V11" s="24"/>
      <c r="W11" s="24"/>
      <c r="X11" s="24"/>
      <c r="Y11" s="24"/>
      <c r="Z11" s="24"/>
    </row>
    <row r="12">
      <c r="A12" s="21"/>
      <c r="B12" s="26"/>
    </row>
    <row r="13">
      <c r="A13" s="21"/>
      <c r="B13" s="26"/>
    </row>
    <row r="14">
      <c r="A14" s="21" t="s">
        <v>69</v>
      </c>
      <c r="B14" s="26">
        <v>46126.0</v>
      </c>
    </row>
    <row r="15">
      <c r="A15" s="27" t="s">
        <v>70</v>
      </c>
      <c r="B15" s="27" t="s">
        <v>75</v>
      </c>
      <c r="C15" s="28"/>
      <c r="D15" s="28"/>
      <c r="E15" s="28"/>
      <c r="F15" s="28"/>
      <c r="G15" s="28"/>
      <c r="H15" s="28"/>
      <c r="I15" s="28"/>
    </row>
    <row r="16">
      <c r="A16" s="29" t="s">
        <v>76</v>
      </c>
    </row>
    <row r="24">
      <c r="A24" s="21"/>
      <c r="B24" s="26"/>
    </row>
    <row r="25">
      <c r="A25" s="21"/>
      <c r="B25" s="26"/>
    </row>
    <row r="26">
      <c r="A26" s="21" t="s">
        <v>69</v>
      </c>
      <c r="B26" s="26">
        <v>46125.0</v>
      </c>
    </row>
    <row r="27">
      <c r="A27" s="27" t="s">
        <v>70</v>
      </c>
      <c r="B27" s="27" t="s">
        <v>77</v>
      </c>
      <c r="C27" s="28"/>
      <c r="D27" s="28"/>
      <c r="E27" s="28"/>
      <c r="F27" s="28"/>
      <c r="G27" s="28"/>
      <c r="H27" s="28"/>
      <c r="I27" s="28"/>
    </row>
    <row r="28">
      <c r="A28" s="30" t="s">
        <v>78</v>
      </c>
    </row>
    <row r="38">
      <c r="A38" s="21" t="s">
        <v>69</v>
      </c>
      <c r="B38" s="26">
        <v>46112.0</v>
      </c>
    </row>
    <row r="39">
      <c r="A39" s="27" t="s">
        <v>70</v>
      </c>
      <c r="B39" s="27" t="s">
        <v>79</v>
      </c>
      <c r="C39" s="28"/>
      <c r="D39" s="28"/>
      <c r="E39" s="28"/>
      <c r="F39" s="28"/>
      <c r="G39" s="28"/>
      <c r="H39" s="28"/>
      <c r="I39" s="28"/>
    </row>
    <row r="40">
      <c r="A40" s="27" t="s">
        <v>80</v>
      </c>
    </row>
    <row r="50">
      <c r="A50" s="21" t="s">
        <v>69</v>
      </c>
      <c r="B50" s="26">
        <v>46112.0</v>
      </c>
    </row>
    <row r="51">
      <c r="A51" s="27" t="s">
        <v>70</v>
      </c>
      <c r="B51" s="27" t="s">
        <v>81</v>
      </c>
      <c r="C51" s="28"/>
      <c r="D51" s="28"/>
      <c r="E51" s="28"/>
      <c r="F51" s="28"/>
      <c r="G51" s="28"/>
      <c r="H51" s="28"/>
      <c r="I51" s="28"/>
    </row>
    <row r="52">
      <c r="A52" s="27" t="s">
        <v>82</v>
      </c>
    </row>
  </sheetData>
  <mergeCells count="5">
    <mergeCell ref="A4:I11"/>
    <mergeCell ref="A16:I23"/>
    <mergeCell ref="A28:I35"/>
    <mergeCell ref="A40:I47"/>
    <mergeCell ref="A52:I59"/>
  </mergeCells>
  <hyperlinks>
    <hyperlink r:id="rId1" ref="A28"/>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39</v>
      </c>
      <c r="G1" s="32"/>
      <c r="H1" s="32"/>
      <c r="I1" s="32"/>
      <c r="J1" s="32"/>
      <c r="K1" s="32"/>
      <c r="L1" s="32"/>
      <c r="M1" s="32"/>
      <c r="N1" s="32"/>
      <c r="O1" s="32"/>
      <c r="P1" s="33" t="s">
        <v>83</v>
      </c>
    </row>
    <row r="2" ht="21.0" customHeight="1">
      <c r="A2" s="34" t="s">
        <v>84</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90</v>
      </c>
      <c r="G4" s="32"/>
      <c r="H4" s="32"/>
      <c r="I4" s="32"/>
      <c r="J4" s="32"/>
      <c r="K4" s="32"/>
      <c r="L4" s="32"/>
      <c r="M4" s="32"/>
      <c r="N4" s="32"/>
      <c r="O4" s="32"/>
    </row>
    <row r="5" ht="21.0" customHeight="1">
      <c r="A5" s="36">
        <v>2.0</v>
      </c>
      <c r="B5" s="37" t="s">
        <v>22</v>
      </c>
      <c r="C5" s="38">
        <v>7.0</v>
      </c>
      <c r="D5" s="39" t="s">
        <v>91</v>
      </c>
      <c r="E5" s="40">
        <f t="shared" si="1"/>
        <v>7</v>
      </c>
      <c r="F5" s="21" t="s">
        <v>92</v>
      </c>
      <c r="G5" s="32"/>
      <c r="H5" s="32"/>
      <c r="I5" s="32"/>
      <c r="J5" s="32"/>
      <c r="K5" s="32"/>
      <c r="L5" s="32"/>
      <c r="M5" s="32"/>
      <c r="N5" s="32"/>
      <c r="O5" s="32"/>
    </row>
    <row r="6" ht="21.0" customHeight="1">
      <c r="A6" s="36">
        <v>3.0</v>
      </c>
      <c r="B6" s="37" t="s">
        <v>28</v>
      </c>
      <c r="C6" s="38">
        <v>5.0</v>
      </c>
      <c r="D6" s="39" t="s">
        <v>91</v>
      </c>
      <c r="E6" s="40">
        <f t="shared" si="1"/>
        <v>5</v>
      </c>
      <c r="F6" s="41" t="s">
        <v>93</v>
      </c>
      <c r="G6" s="32"/>
      <c r="H6" s="32"/>
      <c r="I6" s="32"/>
      <c r="J6" s="32"/>
      <c r="K6" s="32"/>
      <c r="L6" s="32"/>
      <c r="M6" s="32"/>
      <c r="N6" s="32"/>
      <c r="O6" s="32"/>
    </row>
    <row r="7" ht="21.0" customHeight="1">
      <c r="A7" s="36">
        <v>4.0</v>
      </c>
      <c r="B7" s="37" t="s">
        <v>16</v>
      </c>
      <c r="C7" s="38">
        <v>3.0</v>
      </c>
      <c r="D7" s="39" t="s">
        <v>91</v>
      </c>
      <c r="E7" s="40">
        <f t="shared" si="1"/>
        <v>3</v>
      </c>
      <c r="F7" s="41" t="s">
        <v>94</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42</v>
      </c>
      <c r="G1" s="32"/>
      <c r="H1" s="32"/>
      <c r="I1" s="32"/>
      <c r="J1" s="32"/>
      <c r="K1" s="32"/>
      <c r="L1" s="32"/>
      <c r="M1" s="32"/>
      <c r="N1" s="32"/>
      <c r="O1" s="32"/>
      <c r="P1" s="33" t="s">
        <v>95</v>
      </c>
    </row>
    <row r="2" ht="21.0" customHeight="1">
      <c r="A2" s="34" t="s">
        <v>96</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97</v>
      </c>
      <c r="G4" s="32"/>
      <c r="H4" s="32"/>
      <c r="I4" s="32"/>
      <c r="J4" s="32"/>
      <c r="K4" s="32"/>
      <c r="L4" s="32"/>
      <c r="M4" s="32"/>
      <c r="N4" s="32"/>
      <c r="O4" s="32"/>
    </row>
    <row r="5" ht="21.0" customHeight="1">
      <c r="A5" s="36">
        <v>2.0</v>
      </c>
      <c r="B5" s="37" t="s">
        <v>22</v>
      </c>
      <c r="C5" s="38">
        <v>7.0</v>
      </c>
      <c r="D5" s="39" t="s">
        <v>91</v>
      </c>
      <c r="E5" s="40">
        <f t="shared" si="1"/>
        <v>7</v>
      </c>
      <c r="F5" s="41" t="s">
        <v>98</v>
      </c>
      <c r="G5" s="32"/>
      <c r="H5" s="32"/>
      <c r="I5" s="32"/>
      <c r="J5" s="32"/>
      <c r="K5" s="32"/>
      <c r="L5" s="32"/>
      <c r="M5" s="32"/>
      <c r="N5" s="32"/>
      <c r="O5" s="32"/>
    </row>
    <row r="6" ht="21.0" customHeight="1">
      <c r="A6" s="36">
        <v>3.0</v>
      </c>
      <c r="B6" s="37" t="s">
        <v>16</v>
      </c>
      <c r="C6" s="38">
        <v>5.0</v>
      </c>
      <c r="D6" s="39" t="s">
        <v>91</v>
      </c>
      <c r="E6" s="40">
        <f t="shared" si="1"/>
        <v>5</v>
      </c>
      <c r="F6" s="41" t="s">
        <v>99</v>
      </c>
      <c r="G6" s="32"/>
      <c r="H6" s="32"/>
      <c r="I6" s="32"/>
      <c r="J6" s="32"/>
      <c r="K6" s="32"/>
      <c r="L6" s="32"/>
      <c r="M6" s="32"/>
      <c r="N6" s="32"/>
      <c r="O6" s="32"/>
    </row>
    <row r="7" ht="21.0" customHeight="1">
      <c r="A7" s="36">
        <v>4.0</v>
      </c>
      <c r="B7" s="37" t="s">
        <v>28</v>
      </c>
      <c r="C7" s="38">
        <v>3.0</v>
      </c>
      <c r="D7" s="39" t="s">
        <v>91</v>
      </c>
      <c r="E7" s="40">
        <f t="shared" si="1"/>
        <v>3</v>
      </c>
      <c r="F7" s="41" t="s">
        <v>100</v>
      </c>
      <c r="G7" s="32"/>
      <c r="H7" s="32"/>
      <c r="I7" s="32"/>
      <c r="J7" s="32"/>
      <c r="K7" s="32"/>
      <c r="L7" s="32"/>
      <c r="M7" s="32"/>
      <c r="N7" s="32"/>
      <c r="O7" s="32"/>
    </row>
    <row r="8" ht="21.0" customHeight="1">
      <c r="A8" s="36">
        <v>5.0</v>
      </c>
      <c r="B8" s="37" t="s">
        <v>25</v>
      </c>
      <c r="C8" s="38">
        <v>2.0</v>
      </c>
      <c r="D8" s="43"/>
      <c r="E8" s="40">
        <f t="shared" si="1"/>
        <v>2</v>
      </c>
      <c r="F8" s="41" t="s">
        <v>101</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43</v>
      </c>
      <c r="G1" s="32"/>
      <c r="H1" s="32"/>
      <c r="I1" s="32"/>
      <c r="J1" s="32"/>
      <c r="K1" s="32"/>
      <c r="L1" s="32"/>
      <c r="M1" s="32"/>
      <c r="N1" s="32"/>
      <c r="O1" s="32"/>
      <c r="P1" s="33" t="s">
        <v>102</v>
      </c>
    </row>
    <row r="2" ht="21.0" customHeight="1">
      <c r="A2" s="34" t="s">
        <v>96</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103</v>
      </c>
      <c r="G4" s="32"/>
      <c r="H4" s="32"/>
      <c r="I4" s="32"/>
      <c r="J4" s="32"/>
      <c r="K4" s="32"/>
      <c r="L4" s="32"/>
      <c r="M4" s="32"/>
      <c r="N4" s="32"/>
      <c r="O4" s="32"/>
    </row>
    <row r="5" ht="21.0" customHeight="1">
      <c r="A5" s="36">
        <v>2.0</v>
      </c>
      <c r="B5" s="37" t="s">
        <v>22</v>
      </c>
      <c r="C5" s="38">
        <v>7.0</v>
      </c>
      <c r="D5" s="39" t="s">
        <v>91</v>
      </c>
      <c r="E5" s="40">
        <f t="shared" si="1"/>
        <v>7</v>
      </c>
      <c r="F5" s="41" t="s">
        <v>104</v>
      </c>
      <c r="G5" s="32"/>
      <c r="H5" s="32"/>
      <c r="I5" s="32"/>
      <c r="J5" s="32"/>
      <c r="K5" s="32"/>
      <c r="L5" s="32"/>
      <c r="M5" s="32"/>
      <c r="N5" s="32"/>
      <c r="O5" s="32"/>
    </row>
    <row r="6" ht="21.0" customHeight="1">
      <c r="A6" s="36">
        <v>3.0</v>
      </c>
      <c r="B6" s="37" t="s">
        <v>28</v>
      </c>
      <c r="C6" s="38">
        <v>5.0</v>
      </c>
      <c r="D6" s="39" t="s">
        <v>91</v>
      </c>
      <c r="E6" s="40">
        <f t="shared" si="1"/>
        <v>5</v>
      </c>
      <c r="F6" s="41" t="s">
        <v>105</v>
      </c>
      <c r="G6" s="32"/>
      <c r="H6" s="32"/>
      <c r="I6" s="32"/>
      <c r="J6" s="32"/>
      <c r="K6" s="32"/>
      <c r="L6" s="32"/>
      <c r="M6" s="32"/>
      <c r="N6" s="32"/>
      <c r="O6" s="32"/>
    </row>
    <row r="7" ht="21.0" customHeight="1">
      <c r="A7" s="36">
        <v>4.0</v>
      </c>
      <c r="B7" s="37" t="s">
        <v>16</v>
      </c>
      <c r="C7" s="38">
        <v>3.0</v>
      </c>
      <c r="D7" s="39" t="s">
        <v>91</v>
      </c>
      <c r="E7" s="40">
        <f t="shared" si="1"/>
        <v>3</v>
      </c>
      <c r="F7" s="41" t="s">
        <v>106</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46</v>
      </c>
      <c r="G1" s="32"/>
      <c r="H1" s="32"/>
      <c r="I1" s="32"/>
      <c r="J1" s="32"/>
      <c r="K1" s="32"/>
      <c r="L1" s="32"/>
      <c r="M1" s="32"/>
      <c r="N1" s="32"/>
      <c r="O1" s="32"/>
      <c r="P1" s="33" t="s">
        <v>107</v>
      </c>
    </row>
    <row r="2" ht="21.0" customHeight="1">
      <c r="A2" s="34" t="s">
        <v>108</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109</v>
      </c>
      <c r="G4" s="32"/>
      <c r="H4" s="32"/>
      <c r="I4" s="32"/>
      <c r="J4" s="32"/>
      <c r="K4" s="32"/>
      <c r="L4" s="32"/>
      <c r="M4" s="32"/>
      <c r="N4" s="32"/>
      <c r="O4" s="32"/>
    </row>
    <row r="5" ht="21.0" customHeight="1">
      <c r="A5" s="36">
        <v>2.0</v>
      </c>
      <c r="B5" s="37" t="s">
        <v>22</v>
      </c>
      <c r="C5" s="38">
        <v>7.0</v>
      </c>
      <c r="D5" s="39" t="s">
        <v>91</v>
      </c>
      <c r="E5" s="40">
        <f t="shared" si="1"/>
        <v>7</v>
      </c>
      <c r="F5" s="41" t="s">
        <v>110</v>
      </c>
      <c r="G5" s="32"/>
      <c r="H5" s="32"/>
      <c r="I5" s="32"/>
      <c r="J5" s="32"/>
      <c r="K5" s="32"/>
      <c r="L5" s="32"/>
      <c r="M5" s="32"/>
      <c r="N5" s="32"/>
      <c r="O5" s="32"/>
    </row>
    <row r="6" ht="21.0" customHeight="1">
      <c r="A6" s="36">
        <v>3.0</v>
      </c>
      <c r="B6" s="37" t="s">
        <v>25</v>
      </c>
      <c r="C6" s="38">
        <v>5.0</v>
      </c>
      <c r="D6" s="39" t="s">
        <v>91</v>
      </c>
      <c r="E6" s="40">
        <f t="shared" si="1"/>
        <v>5</v>
      </c>
      <c r="F6" s="41" t="s">
        <v>111</v>
      </c>
      <c r="G6" s="32"/>
      <c r="H6" s="32"/>
      <c r="I6" s="32"/>
      <c r="J6" s="32"/>
      <c r="K6" s="32"/>
      <c r="L6" s="32"/>
      <c r="M6" s="32"/>
      <c r="N6" s="32"/>
      <c r="O6" s="32"/>
    </row>
    <row r="7" ht="21.0" customHeight="1">
      <c r="A7" s="36">
        <v>4.0</v>
      </c>
      <c r="B7" s="37" t="s">
        <v>16</v>
      </c>
      <c r="C7" s="38">
        <v>3.0</v>
      </c>
      <c r="D7" s="39" t="s">
        <v>91</v>
      </c>
      <c r="E7" s="40">
        <f t="shared" si="1"/>
        <v>3</v>
      </c>
      <c r="F7" s="41" t="s">
        <v>112</v>
      </c>
      <c r="G7" s="32"/>
      <c r="H7" s="32"/>
      <c r="I7" s="32"/>
      <c r="J7" s="32"/>
      <c r="K7" s="32"/>
      <c r="L7" s="32"/>
      <c r="M7" s="32"/>
      <c r="N7" s="32"/>
      <c r="O7" s="32"/>
    </row>
    <row r="8" ht="21.0" customHeight="1">
      <c r="A8" s="36">
        <v>5.0</v>
      </c>
      <c r="B8" s="37" t="s">
        <v>28</v>
      </c>
      <c r="C8" s="38">
        <v>2.0</v>
      </c>
      <c r="D8" s="39" t="s">
        <v>91</v>
      </c>
      <c r="E8" s="40">
        <f t="shared" si="1"/>
        <v>2</v>
      </c>
      <c r="F8" s="41" t="s">
        <v>113</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47</v>
      </c>
      <c r="G1" s="32"/>
      <c r="H1" s="32"/>
      <c r="I1" s="32"/>
      <c r="J1" s="32"/>
      <c r="K1" s="32"/>
      <c r="L1" s="32"/>
      <c r="M1" s="32"/>
      <c r="N1" s="32"/>
      <c r="O1" s="32"/>
      <c r="P1" s="33" t="s">
        <v>114</v>
      </c>
    </row>
    <row r="2" ht="21.0" customHeight="1">
      <c r="A2" s="34" t="s">
        <v>115</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116</v>
      </c>
      <c r="G4" s="32"/>
      <c r="H4" s="32"/>
      <c r="I4" s="32"/>
      <c r="J4" s="32"/>
      <c r="K4" s="32"/>
      <c r="L4" s="32"/>
      <c r="M4" s="32"/>
      <c r="N4" s="32"/>
      <c r="O4" s="32"/>
    </row>
    <row r="5" ht="21.0" customHeight="1">
      <c r="A5" s="36">
        <v>2.0</v>
      </c>
      <c r="B5" s="37" t="s">
        <v>25</v>
      </c>
      <c r="C5" s="38">
        <v>7.0</v>
      </c>
      <c r="D5" s="39" t="s">
        <v>91</v>
      </c>
      <c r="E5" s="40">
        <f t="shared" si="1"/>
        <v>7</v>
      </c>
      <c r="F5" s="41" t="s">
        <v>117</v>
      </c>
      <c r="G5" s="32"/>
      <c r="H5" s="32"/>
      <c r="I5" s="32"/>
      <c r="J5" s="32"/>
      <c r="K5" s="32"/>
      <c r="L5" s="32"/>
      <c r="M5" s="32"/>
      <c r="N5" s="32"/>
      <c r="O5" s="32"/>
    </row>
    <row r="6" ht="21.0" customHeight="1">
      <c r="A6" s="36">
        <v>3.0</v>
      </c>
      <c r="B6" s="37" t="s">
        <v>22</v>
      </c>
      <c r="C6" s="38">
        <v>5.0</v>
      </c>
      <c r="D6" s="39" t="s">
        <v>91</v>
      </c>
      <c r="E6" s="40">
        <f t="shared" si="1"/>
        <v>5</v>
      </c>
      <c r="F6" s="41" t="s">
        <v>118</v>
      </c>
      <c r="G6" s="32"/>
      <c r="H6" s="32"/>
      <c r="I6" s="32"/>
      <c r="J6" s="32"/>
      <c r="K6" s="32"/>
      <c r="L6" s="32"/>
      <c r="M6" s="32"/>
      <c r="N6" s="32"/>
      <c r="O6" s="32"/>
    </row>
    <row r="7" ht="21.0" customHeight="1">
      <c r="A7" s="36">
        <v>4.0</v>
      </c>
      <c r="B7" s="37" t="s">
        <v>16</v>
      </c>
      <c r="C7" s="38">
        <v>3.0</v>
      </c>
      <c r="D7" s="39" t="s">
        <v>91</v>
      </c>
      <c r="E7" s="40">
        <f t="shared" si="1"/>
        <v>3</v>
      </c>
      <c r="F7" s="41" t="s">
        <v>119</v>
      </c>
      <c r="G7" s="32"/>
      <c r="H7" s="32"/>
      <c r="I7" s="32"/>
      <c r="J7" s="32"/>
      <c r="K7" s="32"/>
      <c r="L7" s="32"/>
      <c r="M7" s="32"/>
      <c r="N7" s="32"/>
      <c r="O7" s="32"/>
    </row>
    <row r="8" ht="21.0" customHeight="1">
      <c r="A8" s="36">
        <v>5.0</v>
      </c>
      <c r="B8" s="37" t="s">
        <v>28</v>
      </c>
      <c r="C8" s="38">
        <v>2.0</v>
      </c>
      <c r="D8" s="39" t="s">
        <v>91</v>
      </c>
      <c r="E8" s="40">
        <f t="shared" si="1"/>
        <v>2</v>
      </c>
      <c r="F8" s="41" t="s">
        <v>120</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49</v>
      </c>
      <c r="G1" s="32"/>
      <c r="H1" s="32"/>
      <c r="I1" s="32"/>
      <c r="J1" s="32"/>
      <c r="K1" s="32"/>
      <c r="L1" s="32"/>
      <c r="M1" s="32"/>
      <c r="N1" s="32"/>
      <c r="O1" s="32"/>
      <c r="P1" s="33" t="s">
        <v>121</v>
      </c>
    </row>
    <row r="2" ht="21.0" customHeight="1">
      <c r="A2" s="34" t="s">
        <v>122</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123</v>
      </c>
      <c r="G4" s="32"/>
      <c r="H4" s="32"/>
      <c r="I4" s="32"/>
      <c r="J4" s="32"/>
      <c r="K4" s="32"/>
      <c r="L4" s="32"/>
      <c r="M4" s="32"/>
      <c r="N4" s="32"/>
      <c r="O4" s="32"/>
    </row>
    <row r="5" ht="21.0" customHeight="1">
      <c r="A5" s="36">
        <v>2.0</v>
      </c>
      <c r="B5" s="37" t="s">
        <v>22</v>
      </c>
      <c r="C5" s="38">
        <v>7.0</v>
      </c>
      <c r="D5" s="39" t="s">
        <v>91</v>
      </c>
      <c r="E5" s="40">
        <f t="shared" si="1"/>
        <v>7</v>
      </c>
      <c r="F5" s="41" t="s">
        <v>124</v>
      </c>
      <c r="G5" s="32"/>
      <c r="H5" s="32"/>
      <c r="I5" s="32"/>
      <c r="J5" s="32"/>
      <c r="K5" s="32"/>
      <c r="L5" s="32"/>
      <c r="M5" s="32"/>
      <c r="N5" s="32"/>
      <c r="O5" s="32"/>
    </row>
    <row r="6" ht="21.0" customHeight="1">
      <c r="A6" s="36">
        <v>3.0</v>
      </c>
      <c r="B6" s="37" t="s">
        <v>25</v>
      </c>
      <c r="C6" s="38">
        <v>5.0</v>
      </c>
      <c r="D6" s="39" t="s">
        <v>91</v>
      </c>
      <c r="E6" s="40">
        <f t="shared" si="1"/>
        <v>5</v>
      </c>
      <c r="F6" s="41" t="s">
        <v>125</v>
      </c>
      <c r="G6" s="32"/>
      <c r="H6" s="32"/>
      <c r="I6" s="32"/>
      <c r="J6" s="32"/>
      <c r="K6" s="32"/>
      <c r="L6" s="32"/>
      <c r="M6" s="32"/>
      <c r="N6" s="32"/>
      <c r="O6" s="32"/>
    </row>
    <row r="7" ht="21.0" customHeight="1">
      <c r="A7" s="36">
        <v>4.0</v>
      </c>
      <c r="B7" s="37" t="s">
        <v>16</v>
      </c>
      <c r="C7" s="38">
        <v>3.0</v>
      </c>
      <c r="D7" s="39" t="s">
        <v>91</v>
      </c>
      <c r="E7" s="40">
        <f t="shared" si="1"/>
        <v>3</v>
      </c>
      <c r="F7" s="41" t="s">
        <v>126</v>
      </c>
      <c r="G7" s="32"/>
      <c r="H7" s="32"/>
      <c r="I7" s="32"/>
      <c r="J7" s="32"/>
      <c r="K7" s="32"/>
      <c r="L7" s="32"/>
      <c r="M7" s="32"/>
      <c r="N7" s="32"/>
      <c r="O7" s="32"/>
    </row>
    <row r="8" ht="21.0" customHeight="1">
      <c r="A8" s="36">
        <v>5.0</v>
      </c>
      <c r="B8" s="37" t="s">
        <v>28</v>
      </c>
      <c r="C8" s="38">
        <v>2.0</v>
      </c>
      <c r="D8" s="39" t="s">
        <v>91</v>
      </c>
      <c r="E8" s="40">
        <f t="shared" si="1"/>
        <v>2</v>
      </c>
      <c r="F8" s="41" t="s">
        <v>127</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50</v>
      </c>
      <c r="G1" s="32"/>
      <c r="H1" s="32"/>
      <c r="I1" s="32"/>
      <c r="J1" s="32"/>
      <c r="K1" s="32"/>
      <c r="L1" s="32"/>
      <c r="M1" s="32"/>
      <c r="N1" s="32"/>
      <c r="O1" s="32"/>
      <c r="P1" s="33" t="s">
        <v>128</v>
      </c>
    </row>
    <row r="2" ht="21.0" customHeight="1">
      <c r="A2" s="34" t="s">
        <v>122</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129</v>
      </c>
      <c r="G4" s="32"/>
      <c r="H4" s="32"/>
      <c r="I4" s="32"/>
      <c r="J4" s="32"/>
      <c r="K4" s="32"/>
      <c r="L4" s="32"/>
      <c r="M4" s="32"/>
      <c r="N4" s="32"/>
      <c r="O4" s="32"/>
    </row>
    <row r="5" ht="21.0" customHeight="1">
      <c r="A5" s="36">
        <v>2.0</v>
      </c>
      <c r="B5" s="37" t="s">
        <v>22</v>
      </c>
      <c r="C5" s="38">
        <v>7.0</v>
      </c>
      <c r="D5" s="39" t="s">
        <v>91</v>
      </c>
      <c r="E5" s="40">
        <f t="shared" si="1"/>
        <v>7</v>
      </c>
      <c r="F5" s="41" t="s">
        <v>130</v>
      </c>
      <c r="G5" s="32"/>
      <c r="H5" s="32"/>
      <c r="I5" s="32"/>
      <c r="J5" s="32"/>
      <c r="K5" s="32"/>
      <c r="L5" s="32"/>
      <c r="M5" s="32"/>
      <c r="N5" s="32"/>
      <c r="O5" s="32"/>
    </row>
    <row r="6" ht="21.0" customHeight="1">
      <c r="A6" s="36">
        <v>3.0</v>
      </c>
      <c r="B6" s="37" t="s">
        <v>28</v>
      </c>
      <c r="C6" s="38">
        <v>5.0</v>
      </c>
      <c r="D6" s="39" t="s">
        <v>91</v>
      </c>
      <c r="E6" s="40">
        <f t="shared" si="1"/>
        <v>5</v>
      </c>
      <c r="F6" s="41" t="s">
        <v>131</v>
      </c>
      <c r="G6" s="32"/>
      <c r="H6" s="32"/>
      <c r="I6" s="32"/>
      <c r="J6" s="32"/>
      <c r="K6" s="32"/>
      <c r="L6" s="32"/>
      <c r="M6" s="32"/>
      <c r="N6" s="32"/>
      <c r="O6" s="32"/>
    </row>
    <row r="7" ht="21.0" customHeight="1">
      <c r="A7" s="36">
        <v>4.0</v>
      </c>
      <c r="B7" s="37" t="s">
        <v>25</v>
      </c>
      <c r="C7" s="38">
        <v>3.0</v>
      </c>
      <c r="D7" s="39" t="s">
        <v>91</v>
      </c>
      <c r="E7" s="40">
        <f t="shared" si="1"/>
        <v>3</v>
      </c>
      <c r="F7" s="41" t="s">
        <v>132</v>
      </c>
      <c r="G7" s="32"/>
      <c r="H7" s="32"/>
      <c r="I7" s="32"/>
      <c r="J7" s="32"/>
      <c r="K7" s="32"/>
      <c r="L7" s="32"/>
      <c r="M7" s="32"/>
      <c r="N7" s="32"/>
      <c r="O7" s="32"/>
    </row>
    <row r="8" ht="21.0" customHeight="1">
      <c r="A8" s="36">
        <v>5.0</v>
      </c>
      <c r="B8" s="37" t="s">
        <v>16</v>
      </c>
      <c r="C8" s="38">
        <v>2.0</v>
      </c>
      <c r="D8" s="39" t="s">
        <v>91</v>
      </c>
      <c r="E8" s="40">
        <f t="shared" si="1"/>
        <v>2</v>
      </c>
      <c r="F8" s="41" t="s">
        <v>133</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52</v>
      </c>
      <c r="G1" s="32"/>
      <c r="H1" s="32"/>
      <c r="I1" s="32"/>
      <c r="J1" s="32"/>
      <c r="K1" s="32"/>
      <c r="L1" s="32"/>
      <c r="M1" s="32"/>
      <c r="N1" s="32"/>
      <c r="O1" s="32"/>
      <c r="P1" s="33" t="s">
        <v>134</v>
      </c>
    </row>
    <row r="2" ht="21.0" customHeight="1">
      <c r="A2" s="34" t="s">
        <v>115</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135</v>
      </c>
      <c r="G4" s="32"/>
      <c r="H4" s="32"/>
      <c r="I4" s="32"/>
      <c r="J4" s="32"/>
      <c r="K4" s="32"/>
      <c r="L4" s="32"/>
      <c r="M4" s="32"/>
      <c r="N4" s="32"/>
      <c r="O4" s="32"/>
    </row>
    <row r="5" ht="21.0" customHeight="1">
      <c r="A5" s="36">
        <v>2.0</v>
      </c>
      <c r="B5" s="37" t="s">
        <v>25</v>
      </c>
      <c r="C5" s="38">
        <v>7.0</v>
      </c>
      <c r="D5" s="39" t="s">
        <v>91</v>
      </c>
      <c r="E5" s="40">
        <f t="shared" si="1"/>
        <v>7</v>
      </c>
      <c r="F5" s="41" t="s">
        <v>136</v>
      </c>
      <c r="G5" s="32"/>
      <c r="H5" s="32"/>
      <c r="I5" s="32"/>
      <c r="J5" s="32"/>
      <c r="K5" s="32"/>
      <c r="L5" s="32"/>
      <c r="M5" s="32"/>
      <c r="N5" s="32"/>
      <c r="O5" s="32"/>
    </row>
    <row r="6" ht="21.0" customHeight="1">
      <c r="A6" s="36">
        <v>3.0</v>
      </c>
      <c r="B6" s="37" t="s">
        <v>22</v>
      </c>
      <c r="C6" s="38">
        <v>5.0</v>
      </c>
      <c r="D6" s="39" t="s">
        <v>91</v>
      </c>
      <c r="E6" s="40">
        <f t="shared" si="1"/>
        <v>5</v>
      </c>
      <c r="F6" s="41" t="s">
        <v>137</v>
      </c>
      <c r="G6" s="32"/>
      <c r="H6" s="32"/>
      <c r="I6" s="32"/>
      <c r="J6" s="32"/>
      <c r="K6" s="32"/>
      <c r="L6" s="32"/>
      <c r="M6" s="32"/>
      <c r="N6" s="32"/>
      <c r="O6" s="32"/>
    </row>
    <row r="7" ht="21.0" customHeight="1">
      <c r="A7" s="36">
        <v>4.0</v>
      </c>
      <c r="B7" s="37" t="s">
        <v>28</v>
      </c>
      <c r="C7" s="38">
        <v>3.0</v>
      </c>
      <c r="D7" s="39" t="s">
        <v>91</v>
      </c>
      <c r="E7" s="40">
        <f t="shared" si="1"/>
        <v>3</v>
      </c>
      <c r="F7" s="41" t="s">
        <v>138</v>
      </c>
      <c r="G7" s="32"/>
      <c r="H7" s="32"/>
      <c r="I7" s="32"/>
      <c r="J7" s="32"/>
      <c r="K7" s="32"/>
      <c r="L7" s="32"/>
      <c r="M7" s="32"/>
      <c r="N7" s="32"/>
      <c r="O7" s="32"/>
    </row>
    <row r="8" ht="21.0" customHeight="1">
      <c r="A8" s="36">
        <v>5.0</v>
      </c>
      <c r="B8" s="37" t="s">
        <v>16</v>
      </c>
      <c r="C8" s="38">
        <v>2.0</v>
      </c>
      <c r="D8" s="39" t="s">
        <v>91</v>
      </c>
      <c r="E8" s="40">
        <f t="shared" si="1"/>
        <v>2</v>
      </c>
      <c r="F8" s="41" t="s">
        <v>139</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53</v>
      </c>
      <c r="G1" s="32"/>
      <c r="H1" s="32"/>
      <c r="I1" s="32"/>
      <c r="J1" s="32"/>
      <c r="K1" s="32"/>
      <c r="L1" s="32"/>
      <c r="M1" s="32"/>
      <c r="N1" s="32"/>
      <c r="O1" s="32"/>
      <c r="P1" s="33" t="s">
        <v>140</v>
      </c>
    </row>
    <row r="2" ht="21.0" customHeight="1">
      <c r="A2" s="34" t="s">
        <v>141</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22</v>
      </c>
      <c r="C4" s="38">
        <v>10.0</v>
      </c>
      <c r="D4" s="39" t="s">
        <v>41</v>
      </c>
      <c r="E4" s="40">
        <f t="shared" ref="E4:E9" si="1">C4+IF(UPPER(D4)="Y",2,0)</f>
        <v>12</v>
      </c>
      <c r="F4" s="41" t="s">
        <v>142</v>
      </c>
      <c r="G4" s="32"/>
      <c r="H4" s="32"/>
      <c r="I4" s="32"/>
      <c r="J4" s="32"/>
      <c r="K4" s="32"/>
      <c r="L4" s="32"/>
      <c r="M4" s="32"/>
      <c r="N4" s="32"/>
      <c r="O4" s="32"/>
    </row>
    <row r="5" ht="21.0" customHeight="1">
      <c r="A5" s="36">
        <v>2.0</v>
      </c>
      <c r="B5" s="37" t="s">
        <v>25</v>
      </c>
      <c r="C5" s="38">
        <v>7.0</v>
      </c>
      <c r="D5" s="43"/>
      <c r="E5" s="40">
        <f t="shared" si="1"/>
        <v>7</v>
      </c>
      <c r="F5" s="41" t="s">
        <v>143</v>
      </c>
      <c r="G5" s="32"/>
      <c r="H5" s="32"/>
      <c r="I5" s="32"/>
      <c r="J5" s="32"/>
      <c r="K5" s="32"/>
      <c r="L5" s="32"/>
      <c r="M5" s="32"/>
      <c r="N5" s="32"/>
      <c r="O5" s="32"/>
    </row>
    <row r="6" ht="21.0" customHeight="1">
      <c r="A6" s="36">
        <v>3.0</v>
      </c>
      <c r="B6" s="37" t="s">
        <v>28</v>
      </c>
      <c r="C6" s="38">
        <v>5.0</v>
      </c>
      <c r="D6" s="43"/>
      <c r="E6" s="40">
        <f t="shared" si="1"/>
        <v>5</v>
      </c>
      <c r="F6" s="41" t="s">
        <v>144</v>
      </c>
      <c r="G6" s="32"/>
      <c r="H6" s="32"/>
      <c r="I6" s="32"/>
      <c r="J6" s="32"/>
      <c r="K6" s="32"/>
      <c r="L6" s="32"/>
      <c r="M6" s="32"/>
      <c r="N6" s="32"/>
      <c r="O6" s="32"/>
    </row>
    <row r="7" ht="21.0" customHeight="1">
      <c r="A7" s="36">
        <v>4.0</v>
      </c>
      <c r="B7" s="37" t="s">
        <v>16</v>
      </c>
      <c r="C7" s="38">
        <v>3.0</v>
      </c>
      <c r="D7" s="43"/>
      <c r="E7" s="40">
        <f t="shared" si="1"/>
        <v>3</v>
      </c>
      <c r="F7" s="41" t="s">
        <v>145</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55</v>
      </c>
      <c r="G1" s="32"/>
      <c r="H1" s="32"/>
      <c r="I1" s="32"/>
      <c r="J1" s="32"/>
      <c r="K1" s="32"/>
      <c r="L1" s="32"/>
      <c r="M1" s="32"/>
      <c r="N1" s="32"/>
      <c r="O1" s="32"/>
      <c r="P1" s="45" t="s">
        <v>146</v>
      </c>
    </row>
    <row r="2" ht="21.0" customHeight="1">
      <c r="A2" s="34" t="s">
        <v>147</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25</v>
      </c>
      <c r="C4" s="38">
        <v>10.0</v>
      </c>
      <c r="D4" s="39" t="s">
        <v>41</v>
      </c>
      <c r="E4" s="40">
        <f t="shared" ref="E4:E9" si="1">C4+IF(UPPER(D4)="Y",2,0)</f>
        <v>12</v>
      </c>
      <c r="F4" s="41" t="s">
        <v>148</v>
      </c>
      <c r="G4" s="32"/>
      <c r="H4" s="32"/>
      <c r="I4" s="32"/>
      <c r="J4" s="32"/>
      <c r="K4" s="32"/>
      <c r="L4" s="32"/>
      <c r="M4" s="32"/>
      <c r="N4" s="32"/>
      <c r="O4" s="32"/>
    </row>
    <row r="5" ht="21.0" customHeight="1">
      <c r="A5" s="36">
        <v>2.0</v>
      </c>
      <c r="B5" s="37" t="s">
        <v>28</v>
      </c>
      <c r="C5" s="38">
        <v>7.0</v>
      </c>
      <c r="D5" s="43"/>
      <c r="E5" s="40">
        <f t="shared" si="1"/>
        <v>7</v>
      </c>
      <c r="F5" s="41" t="s">
        <v>149</v>
      </c>
      <c r="G5" s="32"/>
      <c r="H5" s="32"/>
      <c r="I5" s="32"/>
      <c r="J5" s="32"/>
      <c r="K5" s="32"/>
      <c r="L5" s="32"/>
      <c r="M5" s="32"/>
      <c r="N5" s="32"/>
      <c r="O5" s="32"/>
    </row>
    <row r="6" ht="21.0" customHeight="1">
      <c r="A6" s="36">
        <v>3.0</v>
      </c>
      <c r="B6" s="37" t="s">
        <v>22</v>
      </c>
      <c r="C6" s="38">
        <v>5.0</v>
      </c>
      <c r="D6" s="43"/>
      <c r="E6" s="40">
        <f t="shared" si="1"/>
        <v>5</v>
      </c>
      <c r="F6" s="41" t="s">
        <v>150</v>
      </c>
      <c r="G6" s="32"/>
      <c r="H6" s="32"/>
      <c r="I6" s="32"/>
      <c r="J6" s="32"/>
      <c r="K6" s="32"/>
      <c r="L6" s="32"/>
      <c r="M6" s="32"/>
      <c r="N6" s="32"/>
      <c r="O6" s="32"/>
    </row>
    <row r="7" ht="21.0" customHeight="1">
      <c r="A7" s="36">
        <v>4.0</v>
      </c>
      <c r="B7" s="37" t="s">
        <v>16</v>
      </c>
      <c r="C7" s="38">
        <v>3.0</v>
      </c>
      <c r="D7" s="43"/>
      <c r="E7" s="40">
        <f t="shared" si="1"/>
        <v>3</v>
      </c>
      <c r="F7" s="41" t="s">
        <v>151</v>
      </c>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56</v>
      </c>
      <c r="G1" s="32"/>
      <c r="H1" s="32"/>
      <c r="I1" s="32"/>
      <c r="J1" s="32"/>
      <c r="K1" s="32"/>
      <c r="L1" s="32"/>
      <c r="M1" s="32"/>
      <c r="N1" s="32"/>
      <c r="O1" s="32"/>
      <c r="P1" s="33" t="s">
        <v>152</v>
      </c>
    </row>
    <row r="2" ht="21.0" customHeight="1">
      <c r="A2" s="34" t="s">
        <v>147</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153</v>
      </c>
      <c r="G4" s="32"/>
      <c r="H4" s="32"/>
      <c r="I4" s="32"/>
      <c r="J4" s="32"/>
      <c r="K4" s="32"/>
      <c r="L4" s="32"/>
      <c r="M4" s="32"/>
      <c r="N4" s="32"/>
      <c r="O4" s="32"/>
    </row>
    <row r="5" ht="21.0" customHeight="1">
      <c r="A5" s="36">
        <v>2.0</v>
      </c>
      <c r="B5" s="37" t="s">
        <v>22</v>
      </c>
      <c r="C5" s="38">
        <v>7.0</v>
      </c>
      <c r="D5" s="43"/>
      <c r="E5" s="40">
        <f t="shared" si="1"/>
        <v>7</v>
      </c>
      <c r="F5" s="41" t="s">
        <v>154</v>
      </c>
      <c r="G5" s="32"/>
      <c r="H5" s="32"/>
      <c r="I5" s="32"/>
      <c r="J5" s="32"/>
      <c r="K5" s="32"/>
      <c r="L5" s="32"/>
      <c r="M5" s="32"/>
      <c r="N5" s="32"/>
      <c r="O5" s="32"/>
    </row>
    <row r="6" ht="21.0" customHeight="1">
      <c r="A6" s="36">
        <v>3.0</v>
      </c>
      <c r="B6" s="37" t="s">
        <v>25</v>
      </c>
      <c r="C6" s="38">
        <v>5.0</v>
      </c>
      <c r="D6" s="43"/>
      <c r="E6" s="40">
        <f t="shared" si="1"/>
        <v>5</v>
      </c>
      <c r="F6" s="41" t="s">
        <v>155</v>
      </c>
      <c r="G6" s="32"/>
      <c r="H6" s="32"/>
      <c r="I6" s="32"/>
      <c r="J6" s="32"/>
      <c r="K6" s="32"/>
      <c r="L6" s="32"/>
      <c r="M6" s="32"/>
      <c r="N6" s="32"/>
      <c r="O6" s="32"/>
    </row>
    <row r="7" ht="21.0" customHeight="1">
      <c r="A7" s="36">
        <v>4.0</v>
      </c>
      <c r="B7" s="37" t="s">
        <v>28</v>
      </c>
      <c r="C7" s="38">
        <v>3.0</v>
      </c>
      <c r="D7" s="43"/>
      <c r="E7" s="40">
        <f t="shared" si="1"/>
        <v>3</v>
      </c>
      <c r="F7" s="41" t="s">
        <v>156</v>
      </c>
      <c r="G7" s="32"/>
      <c r="H7" s="32"/>
      <c r="I7" s="32"/>
      <c r="J7" s="32"/>
      <c r="K7" s="32"/>
      <c r="L7" s="32"/>
      <c r="M7" s="32"/>
      <c r="N7" s="32"/>
      <c r="O7" s="32"/>
    </row>
    <row r="8" ht="21.0" customHeight="1">
      <c r="A8" s="36">
        <v>5.0</v>
      </c>
      <c r="B8" s="37" t="s">
        <v>16</v>
      </c>
      <c r="C8" s="38">
        <v>2.0</v>
      </c>
      <c r="D8" s="43"/>
      <c r="E8" s="40">
        <f t="shared" si="1"/>
        <v>2</v>
      </c>
      <c r="F8" s="41" t="s">
        <v>157</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58</v>
      </c>
      <c r="G1" s="32"/>
      <c r="H1" s="32"/>
      <c r="I1" s="32"/>
      <c r="J1" s="32"/>
      <c r="K1" s="32"/>
      <c r="L1" s="32"/>
      <c r="M1" s="32"/>
      <c r="N1" s="32"/>
      <c r="O1" s="32"/>
      <c r="P1" s="33" t="s">
        <v>158</v>
      </c>
    </row>
    <row r="2" ht="21.0" customHeight="1">
      <c r="A2" s="34" t="s">
        <v>159</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160</v>
      </c>
      <c r="G4" s="32"/>
      <c r="H4" s="32"/>
      <c r="I4" s="32"/>
      <c r="J4" s="32"/>
      <c r="K4" s="32"/>
      <c r="L4" s="32"/>
      <c r="M4" s="32"/>
      <c r="N4" s="32"/>
      <c r="O4" s="32"/>
    </row>
    <row r="5" ht="21.0" customHeight="1">
      <c r="A5" s="36">
        <v>2.0</v>
      </c>
      <c r="B5" s="37" t="s">
        <v>22</v>
      </c>
      <c r="C5" s="38">
        <v>7.0</v>
      </c>
      <c r="D5" s="43"/>
      <c r="E5" s="40">
        <f t="shared" si="1"/>
        <v>7</v>
      </c>
      <c r="F5" s="41" t="s">
        <v>161</v>
      </c>
      <c r="G5" s="32"/>
      <c r="H5" s="32"/>
      <c r="I5" s="32"/>
      <c r="J5" s="32"/>
      <c r="K5" s="32"/>
      <c r="L5" s="32"/>
      <c r="M5" s="32"/>
      <c r="N5" s="32"/>
      <c r="O5" s="32"/>
    </row>
    <row r="6" ht="21.0" customHeight="1">
      <c r="A6" s="36">
        <v>3.0</v>
      </c>
      <c r="B6" s="37" t="s">
        <v>25</v>
      </c>
      <c r="C6" s="38">
        <v>5.0</v>
      </c>
      <c r="D6" s="43"/>
      <c r="E6" s="40">
        <f t="shared" si="1"/>
        <v>5</v>
      </c>
      <c r="F6" s="41" t="s">
        <v>162</v>
      </c>
      <c r="G6" s="32"/>
      <c r="H6" s="32"/>
      <c r="I6" s="32"/>
      <c r="J6" s="32"/>
      <c r="K6" s="32"/>
      <c r="L6" s="32"/>
      <c r="M6" s="32"/>
      <c r="N6" s="32"/>
      <c r="O6" s="32"/>
    </row>
    <row r="7" ht="21.0" customHeight="1">
      <c r="A7" s="36">
        <v>4.0</v>
      </c>
      <c r="B7" s="37" t="s">
        <v>28</v>
      </c>
      <c r="C7" s="38">
        <v>3.0</v>
      </c>
      <c r="D7" s="43"/>
      <c r="E7" s="40">
        <f t="shared" si="1"/>
        <v>3</v>
      </c>
      <c r="F7" s="41" t="s">
        <v>163</v>
      </c>
      <c r="G7" s="32"/>
      <c r="H7" s="32"/>
      <c r="I7" s="32"/>
      <c r="J7" s="32"/>
      <c r="K7" s="32"/>
      <c r="L7" s="32"/>
      <c r="M7" s="32"/>
      <c r="N7" s="32"/>
      <c r="O7" s="32"/>
    </row>
    <row r="8" ht="21.0" customHeight="1">
      <c r="A8" s="36">
        <v>5.0</v>
      </c>
      <c r="B8" s="37" t="s">
        <v>16</v>
      </c>
      <c r="C8" s="38">
        <v>2.0</v>
      </c>
      <c r="D8" s="43"/>
      <c r="E8" s="40">
        <f t="shared" si="1"/>
        <v>2</v>
      </c>
      <c r="F8" s="41" t="s">
        <v>164</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59</v>
      </c>
      <c r="G1" s="32"/>
      <c r="H1" s="32"/>
      <c r="I1" s="32"/>
      <c r="J1" s="32"/>
      <c r="K1" s="32"/>
      <c r="L1" s="32"/>
      <c r="M1" s="32"/>
      <c r="N1" s="32"/>
      <c r="O1" s="32"/>
      <c r="P1" s="33" t="s">
        <v>165</v>
      </c>
    </row>
    <row r="2" ht="21.0" customHeight="1">
      <c r="A2" s="34" t="s">
        <v>159</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166</v>
      </c>
      <c r="G4" s="32"/>
      <c r="H4" s="32"/>
      <c r="I4" s="32"/>
      <c r="J4" s="32"/>
      <c r="K4" s="32"/>
      <c r="L4" s="32"/>
      <c r="M4" s="32"/>
      <c r="N4" s="32"/>
      <c r="O4" s="32"/>
    </row>
    <row r="5" ht="21.0" customHeight="1">
      <c r="A5" s="36">
        <v>2.0</v>
      </c>
      <c r="B5" s="37" t="s">
        <v>25</v>
      </c>
      <c r="C5" s="38">
        <v>7.0</v>
      </c>
      <c r="D5" s="43"/>
      <c r="E5" s="40">
        <f t="shared" si="1"/>
        <v>7</v>
      </c>
      <c r="F5" s="41" t="s">
        <v>167</v>
      </c>
      <c r="G5" s="32"/>
      <c r="H5" s="32"/>
      <c r="I5" s="32"/>
      <c r="J5" s="32"/>
      <c r="K5" s="32"/>
      <c r="L5" s="32"/>
      <c r="M5" s="32"/>
      <c r="N5" s="32"/>
      <c r="O5" s="32"/>
    </row>
    <row r="6" ht="21.0" customHeight="1">
      <c r="A6" s="36">
        <v>3.0</v>
      </c>
      <c r="B6" s="37" t="s">
        <v>28</v>
      </c>
      <c r="C6" s="38">
        <v>5.0</v>
      </c>
      <c r="D6" s="43"/>
      <c r="E6" s="40">
        <f t="shared" si="1"/>
        <v>5</v>
      </c>
      <c r="F6" s="41" t="s">
        <v>168</v>
      </c>
      <c r="G6" s="32"/>
      <c r="H6" s="32"/>
      <c r="I6" s="32"/>
      <c r="J6" s="32"/>
      <c r="K6" s="32"/>
      <c r="L6" s="32"/>
      <c r="M6" s="32"/>
      <c r="N6" s="32"/>
      <c r="O6" s="32"/>
    </row>
    <row r="7" ht="21.0" customHeight="1">
      <c r="A7" s="36">
        <v>4.0</v>
      </c>
      <c r="B7" s="37" t="s">
        <v>16</v>
      </c>
      <c r="C7" s="38">
        <v>3.0</v>
      </c>
      <c r="D7" s="43"/>
      <c r="E7" s="40">
        <f t="shared" si="1"/>
        <v>3</v>
      </c>
      <c r="F7" s="41" t="s">
        <v>169</v>
      </c>
      <c r="G7" s="32"/>
      <c r="H7" s="32"/>
      <c r="I7" s="32"/>
      <c r="J7" s="32"/>
      <c r="K7" s="32"/>
      <c r="L7" s="32"/>
      <c r="M7" s="32"/>
      <c r="N7" s="32"/>
      <c r="O7" s="32"/>
    </row>
    <row r="8" ht="21.0" customHeight="1">
      <c r="A8" s="36">
        <v>5.0</v>
      </c>
      <c r="B8" s="37" t="s">
        <v>22</v>
      </c>
      <c r="C8" s="38">
        <v>2.0</v>
      </c>
      <c r="D8" s="43"/>
      <c r="E8" s="40">
        <f t="shared" si="1"/>
        <v>2</v>
      </c>
      <c r="F8" s="41" t="s">
        <v>170</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61</v>
      </c>
      <c r="G1" s="32"/>
      <c r="H1" s="32"/>
      <c r="I1" s="32"/>
      <c r="J1" s="32"/>
      <c r="K1" s="32"/>
      <c r="L1" s="32"/>
      <c r="M1" s="32"/>
      <c r="N1" s="32"/>
      <c r="O1" s="32"/>
      <c r="P1" s="33" t="s">
        <v>171</v>
      </c>
    </row>
    <row r="2" ht="21.0" customHeight="1">
      <c r="A2" s="34" t="s">
        <v>147</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37" t="s">
        <v>19</v>
      </c>
      <c r="C4" s="38">
        <v>10.0</v>
      </c>
      <c r="D4" s="39" t="s">
        <v>41</v>
      </c>
      <c r="E4" s="40">
        <f t="shared" ref="E4:E9" si="1">C4+IF(UPPER(D4)="Y",2,0)</f>
        <v>12</v>
      </c>
      <c r="F4" s="41" t="s">
        <v>172</v>
      </c>
      <c r="G4" s="32"/>
      <c r="H4" s="32"/>
      <c r="I4" s="32"/>
      <c r="J4" s="32"/>
      <c r="K4" s="32"/>
      <c r="L4" s="32"/>
      <c r="M4" s="32"/>
      <c r="N4" s="32"/>
      <c r="O4" s="32"/>
    </row>
    <row r="5" ht="21.0" customHeight="1">
      <c r="A5" s="36">
        <v>2.0</v>
      </c>
      <c r="B5" s="37" t="s">
        <v>25</v>
      </c>
      <c r="C5" s="38">
        <v>7.0</v>
      </c>
      <c r="D5" s="43"/>
      <c r="E5" s="40">
        <f t="shared" si="1"/>
        <v>7</v>
      </c>
      <c r="F5" s="41" t="s">
        <v>173</v>
      </c>
      <c r="G5" s="32"/>
      <c r="H5" s="32"/>
      <c r="I5" s="32"/>
      <c r="J5" s="32"/>
      <c r="K5" s="32"/>
      <c r="L5" s="32"/>
      <c r="M5" s="32"/>
      <c r="N5" s="32"/>
      <c r="O5" s="32"/>
    </row>
    <row r="6" ht="21.0" customHeight="1">
      <c r="A6" s="36">
        <v>3.0</v>
      </c>
      <c r="B6" s="37" t="s">
        <v>22</v>
      </c>
      <c r="C6" s="38">
        <v>5.0</v>
      </c>
      <c r="D6" s="43"/>
      <c r="E6" s="40">
        <f t="shared" si="1"/>
        <v>5</v>
      </c>
      <c r="F6" s="41" t="s">
        <v>174</v>
      </c>
      <c r="G6" s="32"/>
      <c r="H6" s="32"/>
      <c r="I6" s="32"/>
      <c r="J6" s="32"/>
      <c r="K6" s="32"/>
      <c r="L6" s="32"/>
      <c r="M6" s="32"/>
      <c r="N6" s="32"/>
      <c r="O6" s="32"/>
    </row>
    <row r="7" ht="21.0" customHeight="1">
      <c r="A7" s="36">
        <v>4.0</v>
      </c>
      <c r="B7" s="37" t="s">
        <v>16</v>
      </c>
      <c r="C7" s="38">
        <v>3.0</v>
      </c>
      <c r="D7" s="43"/>
      <c r="E7" s="40">
        <f t="shared" si="1"/>
        <v>3</v>
      </c>
      <c r="F7" s="41" t="s">
        <v>175</v>
      </c>
      <c r="G7" s="32"/>
      <c r="H7" s="32"/>
      <c r="I7" s="32"/>
      <c r="J7" s="32"/>
      <c r="K7" s="32"/>
      <c r="L7" s="32"/>
      <c r="M7" s="32"/>
      <c r="N7" s="32"/>
      <c r="O7" s="32"/>
    </row>
    <row r="8" ht="21.0" customHeight="1">
      <c r="A8" s="36">
        <v>5.0</v>
      </c>
      <c r="B8" s="37" t="s">
        <v>28</v>
      </c>
      <c r="C8" s="38">
        <v>2.0</v>
      </c>
      <c r="D8" s="43"/>
      <c r="E8" s="40">
        <f t="shared" si="1"/>
        <v>2</v>
      </c>
      <c r="F8" s="41" t="s">
        <v>176</v>
      </c>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62</v>
      </c>
      <c r="G1" s="32"/>
      <c r="H1" s="32"/>
      <c r="I1" s="32"/>
      <c r="J1" s="32"/>
      <c r="K1" s="32"/>
      <c r="L1" s="32"/>
      <c r="M1" s="32"/>
      <c r="N1" s="32"/>
      <c r="O1" s="32"/>
      <c r="P1" s="33" t="s">
        <v>177</v>
      </c>
    </row>
    <row r="2" ht="21.0" customHeight="1">
      <c r="A2" s="34" t="s">
        <v>178</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64</v>
      </c>
      <c r="G1" s="32"/>
      <c r="H1" s="32"/>
      <c r="I1" s="32"/>
      <c r="J1" s="32"/>
      <c r="K1" s="32"/>
      <c r="L1" s="32"/>
      <c r="M1" s="32"/>
      <c r="N1" s="32"/>
      <c r="O1" s="32"/>
      <c r="P1" s="33" t="s">
        <v>179</v>
      </c>
    </row>
    <row r="2" ht="21.0" customHeight="1">
      <c r="A2" s="34" t="s">
        <v>178</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31" t="s">
        <v>67</v>
      </c>
      <c r="G1" s="32"/>
      <c r="H1" s="32"/>
      <c r="I1" s="32"/>
      <c r="J1" s="32"/>
      <c r="K1" s="32"/>
      <c r="L1" s="32"/>
      <c r="M1" s="32"/>
      <c r="N1" s="32"/>
      <c r="O1" s="32"/>
      <c r="P1" s="33" t="s">
        <v>180</v>
      </c>
    </row>
    <row r="2" ht="21.0" customHeight="1">
      <c r="A2" s="34" t="s">
        <v>181</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46" t="s">
        <v>65</v>
      </c>
      <c r="G1" s="32"/>
      <c r="H1" s="32"/>
      <c r="I1" s="32"/>
      <c r="J1" s="32"/>
      <c r="K1" s="32"/>
      <c r="L1" s="32"/>
      <c r="M1" s="32"/>
      <c r="N1" s="32"/>
      <c r="O1" s="32"/>
      <c r="P1" s="47" t="s">
        <v>121</v>
      </c>
    </row>
    <row r="2" ht="21.0" customHeight="1">
      <c r="A2" s="34" t="s">
        <v>181</v>
      </c>
      <c r="G2" s="32"/>
      <c r="H2" s="32"/>
      <c r="I2" s="32"/>
      <c r="J2" s="32"/>
      <c r="K2" s="32"/>
      <c r="L2" s="32"/>
      <c r="M2" s="32"/>
      <c r="N2" s="32"/>
      <c r="O2" s="32"/>
    </row>
    <row r="3" ht="21.0" customHeight="1">
      <c r="A3" s="35" t="s">
        <v>85</v>
      </c>
      <c r="B3" s="35" t="s">
        <v>5</v>
      </c>
      <c r="C3" s="35" t="s">
        <v>86</v>
      </c>
      <c r="D3" s="35" t="s">
        <v>87</v>
      </c>
      <c r="E3" s="35" t="s">
        <v>88</v>
      </c>
      <c r="F3" s="35" t="s">
        <v>89</v>
      </c>
      <c r="G3" s="32"/>
      <c r="H3" s="32"/>
      <c r="I3" s="32"/>
      <c r="J3" s="32"/>
      <c r="K3" s="32"/>
      <c r="L3" s="32"/>
      <c r="M3" s="32"/>
      <c r="N3" s="32"/>
      <c r="O3" s="32"/>
    </row>
    <row r="4" ht="21.0" customHeight="1">
      <c r="A4" s="36">
        <v>1.0</v>
      </c>
      <c r="B4" s="42"/>
      <c r="C4" s="38">
        <v>10.0</v>
      </c>
      <c r="D4" s="43"/>
      <c r="E4" s="40">
        <f t="shared" ref="E4:E9" si="1">C4+IF(UPPER(D4)="Y",2,0)</f>
        <v>10</v>
      </c>
      <c r="F4" s="44"/>
      <c r="G4" s="32"/>
      <c r="H4" s="32"/>
      <c r="I4" s="32"/>
      <c r="J4" s="32"/>
      <c r="K4" s="32"/>
      <c r="L4" s="32"/>
      <c r="M4" s="32"/>
      <c r="N4" s="32"/>
      <c r="O4" s="32"/>
    </row>
    <row r="5" ht="21.0" customHeight="1">
      <c r="A5" s="36">
        <v>2.0</v>
      </c>
      <c r="B5" s="42"/>
      <c r="C5" s="38">
        <v>7.0</v>
      </c>
      <c r="D5" s="43"/>
      <c r="E5" s="40">
        <f t="shared" si="1"/>
        <v>7</v>
      </c>
      <c r="F5" s="44"/>
      <c r="G5" s="32"/>
      <c r="H5" s="32"/>
      <c r="I5" s="32"/>
      <c r="J5" s="32"/>
      <c r="K5" s="32"/>
      <c r="L5" s="32"/>
      <c r="M5" s="32"/>
      <c r="N5" s="32"/>
      <c r="O5" s="32"/>
    </row>
    <row r="6" ht="21.0" customHeight="1">
      <c r="A6" s="36">
        <v>3.0</v>
      </c>
      <c r="B6" s="42"/>
      <c r="C6" s="38">
        <v>5.0</v>
      </c>
      <c r="D6" s="43"/>
      <c r="E6" s="40">
        <f t="shared" si="1"/>
        <v>5</v>
      </c>
      <c r="F6" s="44"/>
      <c r="G6" s="32"/>
      <c r="H6" s="32"/>
      <c r="I6" s="32"/>
      <c r="J6" s="32"/>
      <c r="K6" s="32"/>
      <c r="L6" s="32"/>
      <c r="M6" s="32"/>
      <c r="N6" s="32"/>
      <c r="O6" s="32"/>
    </row>
    <row r="7" ht="21.0" customHeight="1">
      <c r="A7" s="36">
        <v>4.0</v>
      </c>
      <c r="B7" s="42"/>
      <c r="C7" s="38">
        <v>3.0</v>
      </c>
      <c r="D7" s="43"/>
      <c r="E7" s="40">
        <f t="shared" si="1"/>
        <v>3</v>
      </c>
      <c r="F7" s="44"/>
      <c r="G7" s="32"/>
      <c r="H7" s="32"/>
      <c r="I7" s="32"/>
      <c r="J7" s="32"/>
      <c r="K7" s="32"/>
      <c r="L7" s="32"/>
      <c r="M7" s="32"/>
      <c r="N7" s="32"/>
      <c r="O7" s="32"/>
    </row>
    <row r="8" ht="21.0" customHeight="1">
      <c r="A8" s="36">
        <v>5.0</v>
      </c>
      <c r="B8" s="42"/>
      <c r="C8" s="38">
        <v>2.0</v>
      </c>
      <c r="D8" s="43"/>
      <c r="E8" s="40">
        <f t="shared" si="1"/>
        <v>2</v>
      </c>
      <c r="F8" s="44"/>
      <c r="G8" s="32"/>
      <c r="H8" s="32"/>
      <c r="I8" s="32"/>
      <c r="J8" s="32"/>
      <c r="K8" s="32"/>
      <c r="L8" s="32"/>
      <c r="M8" s="32"/>
      <c r="N8" s="32"/>
      <c r="O8" s="32"/>
    </row>
    <row r="9" ht="21.0" customHeight="1">
      <c r="A9" s="36">
        <v>6.0</v>
      </c>
      <c r="B9" s="42"/>
      <c r="C9" s="38">
        <v>1.0</v>
      </c>
      <c r="D9" s="43"/>
      <c r="E9" s="40">
        <f t="shared" si="1"/>
        <v>1</v>
      </c>
      <c r="F9" s="44"/>
      <c r="G9" s="32"/>
      <c r="H9" s="32"/>
      <c r="I9" s="32"/>
      <c r="J9" s="32"/>
      <c r="K9" s="32"/>
      <c r="L9" s="32"/>
      <c r="M9" s="32"/>
      <c r="N9" s="32"/>
      <c r="O9" s="32"/>
    </row>
    <row r="10">
      <c r="G10" s="32"/>
      <c r="H10" s="32"/>
      <c r="I10" s="32"/>
      <c r="J10" s="32"/>
      <c r="K10" s="32"/>
      <c r="L10" s="32"/>
      <c r="M10" s="32"/>
      <c r="N10" s="32"/>
      <c r="O10" s="32"/>
    </row>
    <row r="11">
      <c r="G11" s="32"/>
      <c r="H11" s="32"/>
      <c r="I11" s="32"/>
      <c r="J11" s="32"/>
      <c r="K11" s="32"/>
      <c r="L11" s="32"/>
      <c r="M11" s="32"/>
      <c r="N11" s="32"/>
      <c r="O11" s="32"/>
    </row>
    <row r="12">
      <c r="G12" s="32"/>
      <c r="H12" s="32"/>
      <c r="I12" s="32"/>
      <c r="J12" s="32"/>
      <c r="K12" s="32"/>
      <c r="L12" s="32"/>
      <c r="M12" s="32"/>
      <c r="N12" s="32"/>
      <c r="O12" s="32"/>
    </row>
    <row r="13">
      <c r="G13" s="32"/>
      <c r="H13" s="32"/>
      <c r="I13" s="32"/>
      <c r="J13" s="32"/>
      <c r="K13" s="32"/>
      <c r="L13" s="32"/>
      <c r="M13" s="32"/>
      <c r="N13" s="32"/>
      <c r="O13" s="32"/>
    </row>
    <row r="14">
      <c r="G14" s="32"/>
      <c r="H14" s="32"/>
      <c r="I14" s="32"/>
      <c r="J14" s="32"/>
      <c r="K14" s="32"/>
      <c r="L14" s="32"/>
      <c r="M14" s="32"/>
      <c r="N14" s="32"/>
      <c r="O14" s="32"/>
    </row>
    <row r="15">
      <c r="G15" s="32"/>
      <c r="H15" s="32"/>
      <c r="I15" s="32"/>
      <c r="J15" s="32"/>
      <c r="K15" s="32"/>
      <c r="L15" s="32"/>
      <c r="M15" s="32"/>
      <c r="N15" s="32"/>
      <c r="O15" s="32"/>
    </row>
    <row r="16">
      <c r="G16" s="32"/>
      <c r="H16" s="32"/>
      <c r="I16" s="32"/>
      <c r="J16" s="32"/>
      <c r="K16" s="32"/>
      <c r="L16" s="32"/>
      <c r="M16" s="32"/>
      <c r="N16" s="32"/>
      <c r="O16" s="32"/>
    </row>
    <row r="17">
      <c r="G17" s="32"/>
      <c r="H17" s="32"/>
      <c r="I17" s="32"/>
      <c r="J17" s="32"/>
      <c r="K17" s="32"/>
      <c r="L17" s="32"/>
      <c r="M17" s="32"/>
      <c r="N17" s="32"/>
      <c r="O17" s="32"/>
    </row>
    <row r="18">
      <c r="G18" s="32"/>
      <c r="H18" s="32"/>
      <c r="I18" s="32"/>
      <c r="J18" s="32"/>
      <c r="K18" s="32"/>
      <c r="L18" s="32"/>
      <c r="M18" s="32"/>
      <c r="N18" s="32"/>
      <c r="O18" s="32"/>
    </row>
    <row r="19">
      <c r="G19" s="32"/>
      <c r="H19" s="32"/>
      <c r="I19" s="32"/>
      <c r="J19" s="32"/>
      <c r="K19" s="32"/>
      <c r="L19" s="32"/>
      <c r="M19" s="32"/>
      <c r="N19" s="32"/>
      <c r="O19" s="32"/>
    </row>
    <row r="20">
      <c r="G20" s="32"/>
      <c r="H20" s="32"/>
      <c r="I20" s="32"/>
      <c r="J20" s="32"/>
      <c r="K20" s="32"/>
      <c r="L20" s="32"/>
      <c r="M20" s="32"/>
      <c r="N20" s="32"/>
      <c r="O20" s="32"/>
    </row>
    <row r="21" ht="15.75" customHeight="1">
      <c r="G21" s="32"/>
      <c r="H21" s="32"/>
      <c r="I21" s="32"/>
      <c r="J21" s="32"/>
      <c r="K21" s="32"/>
      <c r="L21" s="32"/>
      <c r="M21" s="32"/>
      <c r="N21" s="32"/>
      <c r="O21" s="32"/>
    </row>
    <row r="22" ht="15.75" customHeight="1">
      <c r="G22" s="32"/>
      <c r="H22" s="32"/>
      <c r="I22" s="32"/>
      <c r="J22" s="32"/>
      <c r="K22" s="32"/>
      <c r="L22" s="32"/>
      <c r="M22" s="32"/>
      <c r="N22" s="32"/>
      <c r="O22" s="32"/>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Overview'!E4="","",'League Overview'!E4)</f>
        <v>Neil Hinder</v>
      </c>
    </row>
    <row r="2">
      <c r="A2" s="48" t="s">
        <v>182</v>
      </c>
      <c r="B2" s="48" t="s">
        <v>183</v>
      </c>
    </row>
    <row r="3">
      <c r="A3" s="48" t="s">
        <v>184</v>
      </c>
      <c r="B3" s="48" t="s">
        <v>185</v>
      </c>
    </row>
    <row r="4">
      <c r="A4" s="48" t="s">
        <v>186</v>
      </c>
      <c r="B4" s="48">
        <v>44.0</v>
      </c>
    </row>
    <row r="5">
      <c r="A5" s="48" t="s">
        <v>187</v>
      </c>
    </row>
    <row r="21" ht="15.75" customHeight="1">
      <c r="A21" s="3" t="s">
        <v>6</v>
      </c>
      <c r="B21" s="3" t="s">
        <v>7</v>
      </c>
      <c r="C21" s="3" t="s">
        <v>8</v>
      </c>
      <c r="D21" s="3" t="s">
        <v>9</v>
      </c>
      <c r="E21" s="3" t="s">
        <v>10</v>
      </c>
      <c r="F21" s="3" t="s">
        <v>11</v>
      </c>
    </row>
    <row r="22" ht="15.75" customHeight="1">
      <c r="A22" s="10">
        <f t="array" ref="A22">IF($B$1="","",IFERROR(INDEX('League Overview'!$Q$4:$Q$9,MATCH($B$1,'League Overview'!$P$4:$P$9,0)),0))</f>
        <v>40</v>
      </c>
      <c r="B22" s="10">
        <f t="array" ref="B22">IF($B$1="","",IFERROR(INDEX('League Overview'!$R$4:$R$9,MATCH($B$1,'League Overview'!$P$4:$P$9,0)),0))</f>
        <v>0</v>
      </c>
      <c r="C22" s="10">
        <f t="array" ref="C22">IF($B$1="","",IFERROR(INDEX('League Overview'!$S$4:$S$9,MATCH($B$1,'League Overview'!$P$4:$P$9,0)),0))</f>
        <v>1</v>
      </c>
      <c r="D22" s="10">
        <f t="array" ref="D22">IF($B$1="","",IFERROR(INDEX('League Overview'!$T$4:$T$9,MATCH($B$1,'League Overview'!$P$4:$P$9,0)),0))</f>
        <v>0</v>
      </c>
      <c r="E22" s="10">
        <f t="array" ref="E22">IF($B$1="","",IFERROR(INDEX('League Overview'!$U$4:$U$9,MATCH($B$1,'League Overview'!$P$4:$P$9,0)),0))</f>
        <v>14</v>
      </c>
      <c r="F22" s="11">
        <f t="array" ref="F22">IF($B$1="","",IFERROR(INDEX('League Overview'!$V$4:$V$9,MATCH($B$1,'League Overview'!$P$4:$P$9,0)),""))</f>
        <v>4.214285714</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Overview'!E5="","",'League Overview'!E5)</f>
        <v>Oliver Record</v>
      </c>
    </row>
    <row r="2">
      <c r="A2" s="48" t="s">
        <v>182</v>
      </c>
      <c r="B2" s="48" t="s">
        <v>183</v>
      </c>
    </row>
    <row r="3">
      <c r="A3" s="48" t="s">
        <v>184</v>
      </c>
      <c r="B3" s="48" t="s">
        <v>188</v>
      </c>
    </row>
    <row r="4">
      <c r="A4" s="48" t="s">
        <v>186</v>
      </c>
      <c r="B4" s="48">
        <v>34.0</v>
      </c>
    </row>
    <row r="5">
      <c r="A5" s="48" t="s">
        <v>187</v>
      </c>
    </row>
    <row r="21" ht="15.75" customHeight="1">
      <c r="A21" s="3" t="s">
        <v>6</v>
      </c>
      <c r="B21" s="3" t="s">
        <v>7</v>
      </c>
      <c r="C21" s="3" t="s">
        <v>8</v>
      </c>
      <c r="D21" s="3" t="s">
        <v>9</v>
      </c>
      <c r="E21" s="3" t="s">
        <v>10</v>
      </c>
      <c r="F21" s="3" t="s">
        <v>11</v>
      </c>
    </row>
    <row r="22" ht="15.75" customHeight="1">
      <c r="A22" s="10">
        <f t="array" ref="A22">IF($B$1="","",IFERROR(INDEX('League Overview'!$Q$4:$Q$9,MATCH($B$1,'League Overview'!$P$4:$P$9,0)),0))</f>
        <v>144</v>
      </c>
      <c r="B22" s="10">
        <f t="array" ref="B22">IF($B$1="","",IFERROR(INDEX('League Overview'!$R$4:$R$9,MATCH($B$1,'League Overview'!$P$4:$P$9,0)),0))</f>
        <v>12</v>
      </c>
      <c r="C22" s="10">
        <f t="array" ref="C22">IF($B$1="","",IFERROR(INDEX('League Overview'!$S$4:$S$9,MATCH($B$1,'League Overview'!$P$4:$P$9,0)),0))</f>
        <v>12</v>
      </c>
      <c r="D22" s="10">
        <f t="array" ref="D22">IF($B$1="","",IFERROR(INDEX('League Overview'!$T$4:$T$9,MATCH($B$1,'League Overview'!$P$4:$P$9,0)),0))</f>
        <v>24</v>
      </c>
      <c r="E22" s="10">
        <f t="array" ref="E22">IF($B$1="","",IFERROR(INDEX('League Overview'!$U$4:$U$9,MATCH($B$1,'League Overview'!$P$4:$P$9,0)),0))</f>
        <v>12</v>
      </c>
      <c r="F22" s="11">
        <f t="array" ref="F22">IF($B$1="","",IFERROR(INDEX('League Overview'!$V$4:$V$9,MATCH($B$1,'League Overview'!$P$4:$P$9,0)),""))</f>
        <v>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Overview'!E6="","",'League Overview'!E6)</f>
        <v>Ryan Drew</v>
      </c>
    </row>
    <row r="2">
      <c r="A2" s="48" t="s">
        <v>182</v>
      </c>
      <c r="B2" s="48" t="s">
        <v>183</v>
      </c>
    </row>
    <row r="3">
      <c r="A3" s="48" t="s">
        <v>189</v>
      </c>
      <c r="B3" s="48" t="s">
        <v>190</v>
      </c>
    </row>
    <row r="4">
      <c r="A4" s="48" t="s">
        <v>186</v>
      </c>
      <c r="B4" s="48">
        <v>32.0</v>
      </c>
    </row>
    <row r="5">
      <c r="A5" s="48" t="s">
        <v>187</v>
      </c>
    </row>
    <row r="21" ht="15.75" customHeight="1">
      <c r="A21" s="3" t="s">
        <v>6</v>
      </c>
      <c r="B21" s="3" t="s">
        <v>7</v>
      </c>
      <c r="C21" s="3" t="s">
        <v>8</v>
      </c>
      <c r="D21" s="3" t="s">
        <v>9</v>
      </c>
      <c r="E21" s="3" t="s">
        <v>10</v>
      </c>
      <c r="F21" s="3" t="s">
        <v>11</v>
      </c>
    </row>
    <row r="22" ht="15.75" customHeight="1">
      <c r="A22" s="10">
        <f t="array" ref="A22">IF($B$1="","",IFERROR(INDEX('League Overview'!$Q$4:$Q$9,MATCH($B$1,'League Overview'!$P$4:$P$9,0)),0))</f>
        <v>90</v>
      </c>
      <c r="B22" s="10">
        <f t="array" ref="B22">IF($B$1="","",IFERROR(INDEX('League Overview'!$R$4:$R$9,MATCH($B$1,'League Overview'!$P$4:$P$9,0)),0))</f>
        <v>1</v>
      </c>
      <c r="C22" s="10">
        <f t="array" ref="C22">IF($B$1="","",IFERROR(INDEX('League Overview'!$S$4:$S$9,MATCH($B$1,'League Overview'!$P$4:$P$9,0)),0))</f>
        <v>13</v>
      </c>
      <c r="D22" s="10">
        <f t="array" ref="D22">IF($B$1="","",IFERROR(INDEX('League Overview'!$T$4:$T$9,MATCH($B$1,'League Overview'!$P$4:$P$9,0)),0))</f>
        <v>2</v>
      </c>
      <c r="E22" s="10">
        <f t="array" ref="E22">IF($B$1="","",IFERROR(INDEX('League Overview'!$U$4:$U$9,MATCH($B$1,'League Overview'!$P$4:$P$9,0)),0))</f>
        <v>14</v>
      </c>
      <c r="F22" s="11">
        <f t="array" ref="F22">IF($B$1="","",IFERROR(INDEX('League Overview'!$V$4:$V$9,MATCH($B$1,'League Overview'!$P$4:$P$9,0)),""))</f>
        <v>2.428571429</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Overview'!E7="","",'League Overview'!E7)</f>
        <v>Dene Ashworth</v>
      </c>
    </row>
    <row r="2">
      <c r="A2" s="48" t="s">
        <v>182</v>
      </c>
      <c r="B2" s="48" t="s">
        <v>183</v>
      </c>
    </row>
    <row r="3">
      <c r="A3" s="48" t="s">
        <v>189</v>
      </c>
      <c r="B3" s="48" t="s">
        <v>191</v>
      </c>
    </row>
    <row r="4">
      <c r="A4" s="48" t="s">
        <v>186</v>
      </c>
      <c r="B4" s="49">
        <v>35.0</v>
      </c>
    </row>
    <row r="5">
      <c r="A5" s="48" t="s">
        <v>187</v>
      </c>
    </row>
    <row r="21" ht="15.75" customHeight="1">
      <c r="A21" s="3" t="s">
        <v>6</v>
      </c>
      <c r="B21" s="3" t="s">
        <v>7</v>
      </c>
      <c r="C21" s="3" t="s">
        <v>8</v>
      </c>
      <c r="D21" s="3" t="s">
        <v>9</v>
      </c>
      <c r="E21" s="3" t="s">
        <v>10</v>
      </c>
      <c r="F21" s="3" t="s">
        <v>11</v>
      </c>
    </row>
    <row r="22" ht="15.75" customHeight="1">
      <c r="A22" s="10">
        <f t="array" ref="A22">IF($B$1="","",IFERROR(INDEX('League Overview'!$Q$4:$Q$9,MATCH($B$1,'League Overview'!$P$4:$P$9,0)),0))</f>
        <v>72</v>
      </c>
      <c r="B22" s="10">
        <f t="array" ref="B22">IF($B$1="","",IFERROR(INDEX('League Overview'!$R$4:$R$9,MATCH($B$1,'League Overview'!$P$4:$P$9,0)),0))</f>
        <v>1</v>
      </c>
      <c r="C22" s="10">
        <f t="array" ref="C22">IF($B$1="","",IFERROR(INDEX('League Overview'!$S$4:$S$9,MATCH($B$1,'League Overview'!$P$4:$P$9,0)),0))</f>
        <v>10</v>
      </c>
      <c r="D22" s="10">
        <f t="array" ref="D22">IF($B$1="","",IFERROR(INDEX('League Overview'!$T$4:$T$9,MATCH($B$1,'League Overview'!$P$4:$P$9,0)),0))</f>
        <v>2</v>
      </c>
      <c r="E22" s="10">
        <f t="array" ref="E22">IF($B$1="","",IFERROR(INDEX('League Overview'!$U$4:$U$9,MATCH($B$1,'League Overview'!$P$4:$P$9,0)),0))</f>
        <v>12</v>
      </c>
      <c r="F22" s="11">
        <f t="array" ref="F22">IF($B$1="","",IFERROR(INDEX('League Overview'!$V$4:$V$9,MATCH($B$1,'League Overview'!$P$4:$P$9,0)),""))</f>
        <v>2.666666667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48" t="str">
        <f>IF('League Overview'!E8="","",'League Overview'!E8)</f>
        <v>Ryan Ashworth</v>
      </c>
    </row>
    <row r="2">
      <c r="A2" s="48" t="s">
        <v>182</v>
      </c>
      <c r="B2" s="48" t="s">
        <v>183</v>
      </c>
    </row>
    <row r="3">
      <c r="A3" s="48" t="s">
        <v>189</v>
      </c>
      <c r="B3" s="48" t="s">
        <v>192</v>
      </c>
    </row>
    <row r="4">
      <c r="A4" s="48" t="s">
        <v>186</v>
      </c>
      <c r="B4" s="49">
        <v>33.0</v>
      </c>
    </row>
    <row r="5">
      <c r="A5" s="48" t="s">
        <v>187</v>
      </c>
    </row>
    <row r="21" ht="15.75" customHeight="1">
      <c r="A21" s="3" t="s">
        <v>6</v>
      </c>
      <c r="B21" s="3" t="s">
        <v>7</v>
      </c>
      <c r="C21" s="3" t="s">
        <v>8</v>
      </c>
      <c r="D21" s="3" t="s">
        <v>9</v>
      </c>
      <c r="E21" s="3" t="s">
        <v>10</v>
      </c>
      <c r="F21" s="3" t="s">
        <v>11</v>
      </c>
    </row>
    <row r="22" ht="15.75" customHeight="1">
      <c r="A22" s="10">
        <f t="array" ref="A22">IF($B$1="","",IFERROR(INDEX('League Overview'!$Q$4:$Q$9,MATCH($B$1,'League Overview'!$P$4:$P$9,0)),0))</f>
        <v>52</v>
      </c>
      <c r="B22" s="10">
        <f t="array" ref="B22">IF($B$1="","",IFERROR(INDEX('League Overview'!$R$4:$R$9,MATCH($B$1,'League Overview'!$P$4:$P$9,0)),0))</f>
        <v>0</v>
      </c>
      <c r="C22" s="10">
        <f t="array" ref="C22">IF($B$1="","",IFERROR(INDEX('League Overview'!$S$4:$S$9,MATCH($B$1,'League Overview'!$P$4:$P$9,0)),0))</f>
        <v>6</v>
      </c>
      <c r="D22" s="10">
        <f t="array" ref="D22">IF($B$1="","",IFERROR(INDEX('League Overview'!$T$4:$T$9,MATCH($B$1,'League Overview'!$P$4:$P$9,0)),0))</f>
        <v>0</v>
      </c>
      <c r="E22" s="10">
        <f t="array" ref="E22">IF($B$1="","",IFERROR(INDEX('League Overview'!$U$4:$U$9,MATCH($B$1,'League Overview'!$P$4:$P$9,0)),0))</f>
        <v>14</v>
      </c>
      <c r="F22" s="11">
        <f t="array" ref="F22">IF($B$1="","",IFERROR(INDEX('League Overview'!$V$4:$V$9,MATCH($B$1,'League Overview'!$P$4:$P$9,0)),""))</f>
        <v>3.785714286</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8" t="s">
        <v>3</v>
      </c>
      <c r="B1" s="50" t="str">
        <f>IF('League Overview'!E9="","",'League Overview'!E9)</f>
        <v/>
      </c>
    </row>
    <row r="2">
      <c r="A2" s="48" t="s">
        <v>182</v>
      </c>
      <c r="B2" s="48" t="s">
        <v>183</v>
      </c>
    </row>
    <row r="3">
      <c r="A3" s="48" t="s">
        <v>189</v>
      </c>
      <c r="B3" s="48"/>
    </row>
    <row r="4">
      <c r="A4" s="48" t="s">
        <v>186</v>
      </c>
    </row>
    <row r="5">
      <c r="A5" s="48" t="s">
        <v>187</v>
      </c>
    </row>
    <row r="21" ht="15.75" customHeight="1">
      <c r="A21" s="3" t="s">
        <v>6</v>
      </c>
      <c r="B21" s="3" t="s">
        <v>7</v>
      </c>
      <c r="C21" s="3" t="s">
        <v>8</v>
      </c>
      <c r="D21" s="3" t="s">
        <v>9</v>
      </c>
      <c r="E21" s="3" t="s">
        <v>10</v>
      </c>
      <c r="F21" s="3" t="s">
        <v>11</v>
      </c>
    </row>
    <row r="22" ht="15.75" customHeight="1">
      <c r="A22" s="10" t="str">
        <f t="array" ref="A22">IF($B$1="","",IFERROR(INDEX('League Overview'!$Q$4:$Q$9,MATCH($B$1,'League Overview'!$P$4:$P$9,0)),0))</f>
        <v/>
      </c>
      <c r="B22" s="10" t="str">
        <f t="array" ref="B22">IF($B$1="","",IFERROR(INDEX('League Overview'!$R$4:$R$9,MATCH($B$1,'League Overview'!$P$4:$P$9,0)),0))</f>
        <v/>
      </c>
      <c r="C22" s="10" t="str">
        <f t="array" ref="C22">IF($B$1="","",IFERROR(INDEX('League Overview'!$S$4:$S$9,MATCH($B$1,'League Overview'!$P$4:$P$9,0)),0))</f>
        <v/>
      </c>
      <c r="D22" s="10" t="str">
        <f t="array" ref="D22">IF($B$1="","",IFERROR(INDEX('League Overview'!$T$4:$T$9,MATCH($B$1,'League Overview'!$P$4:$P$9,0)),0))</f>
        <v/>
      </c>
      <c r="E22" s="10" t="str">
        <f t="array" ref="E22">IF($B$1="","",IFERROR(INDEX('League Overview'!$U$4:$U$9,MATCH($B$1,'League Overview'!$P$4:$P$9,0)),0))</f>
        <v/>
      </c>
      <c r="F22" s="11"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