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ocha\Downloads\"/>
    </mc:Choice>
  </mc:AlternateContent>
  <xr:revisionPtr revIDLastSave="0" documentId="13_ncr:1_{7127502E-A802-4FCD-8E1B-C5DF36BB659B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Balance Sheet" sheetId="1" r:id="rId1"/>
    <sheet name="Income Statement" sheetId="2" r:id="rId2"/>
    <sheet name="Cash Flow Statement" sheetId="3" r:id="rId3"/>
    <sheet name="Ratios" sheetId="4" r:id="rId4"/>
    <sheet name="WACC" sheetId="5" r:id="rId5"/>
    <sheet name="Historical 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83" i="6" l="1"/>
  <c r="C1483" i="6"/>
  <c r="G1482" i="6"/>
  <c r="C1482" i="6"/>
  <c r="G1481" i="6"/>
  <c r="C1481" i="6"/>
  <c r="G1480" i="6"/>
  <c r="C1480" i="6"/>
  <c r="G1479" i="6"/>
  <c r="C1479" i="6"/>
  <c r="G1478" i="6"/>
  <c r="C1478" i="6"/>
  <c r="G1477" i="6"/>
  <c r="C1477" i="6"/>
  <c r="G1476" i="6"/>
  <c r="C1476" i="6"/>
  <c r="G1475" i="6"/>
  <c r="C1475" i="6"/>
  <c r="G1474" i="6"/>
  <c r="C1474" i="6"/>
  <c r="G1473" i="6"/>
  <c r="C1473" i="6"/>
  <c r="G1472" i="6"/>
  <c r="C1472" i="6"/>
  <c r="G1471" i="6"/>
  <c r="C1471" i="6"/>
  <c r="G1470" i="6"/>
  <c r="C1470" i="6"/>
  <c r="G1469" i="6"/>
  <c r="C1469" i="6"/>
  <c r="G1468" i="6"/>
  <c r="C1468" i="6"/>
  <c r="G1467" i="6"/>
  <c r="C1467" i="6"/>
  <c r="G1466" i="6"/>
  <c r="C1466" i="6"/>
  <c r="G1465" i="6"/>
  <c r="C1465" i="6"/>
  <c r="G1464" i="6"/>
  <c r="C1464" i="6"/>
  <c r="G1463" i="6"/>
  <c r="C1463" i="6"/>
  <c r="G1462" i="6"/>
  <c r="C1462" i="6"/>
  <c r="G1461" i="6"/>
  <c r="C1461" i="6"/>
  <c r="G1460" i="6"/>
  <c r="C1460" i="6"/>
  <c r="G1459" i="6"/>
  <c r="C1459" i="6"/>
  <c r="G1458" i="6"/>
  <c r="C1458" i="6"/>
  <c r="G1457" i="6"/>
  <c r="C1457" i="6"/>
  <c r="G1456" i="6"/>
  <c r="C1456" i="6"/>
  <c r="G1455" i="6"/>
  <c r="C1455" i="6"/>
  <c r="G1454" i="6"/>
  <c r="C1454" i="6"/>
  <c r="G1453" i="6"/>
  <c r="C1453" i="6"/>
  <c r="G1452" i="6"/>
  <c r="C1452" i="6"/>
  <c r="G1451" i="6"/>
  <c r="C1451" i="6"/>
  <c r="G1450" i="6"/>
  <c r="C1450" i="6"/>
  <c r="G1449" i="6"/>
  <c r="C1449" i="6"/>
  <c r="G1448" i="6"/>
  <c r="C1448" i="6"/>
  <c r="G1447" i="6"/>
  <c r="C1447" i="6"/>
  <c r="G1446" i="6"/>
  <c r="C1446" i="6"/>
  <c r="G1445" i="6"/>
  <c r="C1445" i="6"/>
  <c r="G1444" i="6"/>
  <c r="C1444" i="6"/>
  <c r="G1443" i="6"/>
  <c r="C1443" i="6"/>
  <c r="G1442" i="6"/>
  <c r="C1442" i="6"/>
  <c r="G1441" i="6"/>
  <c r="C1441" i="6"/>
  <c r="G1440" i="6"/>
  <c r="C1440" i="6"/>
  <c r="G1439" i="6"/>
  <c r="C1439" i="6"/>
  <c r="G1438" i="6"/>
  <c r="C1438" i="6"/>
  <c r="G1437" i="6"/>
  <c r="C1437" i="6"/>
  <c r="G1436" i="6"/>
  <c r="C1436" i="6"/>
  <c r="G1435" i="6"/>
  <c r="C1435" i="6"/>
  <c r="G1434" i="6"/>
  <c r="C1434" i="6"/>
  <c r="G1433" i="6"/>
  <c r="C1433" i="6"/>
  <c r="G1432" i="6"/>
  <c r="C1432" i="6"/>
  <c r="G1431" i="6"/>
  <c r="C1431" i="6"/>
  <c r="G1430" i="6"/>
  <c r="C1430" i="6"/>
  <c r="G1429" i="6"/>
  <c r="C1429" i="6"/>
  <c r="G1428" i="6"/>
  <c r="C1428" i="6"/>
  <c r="G1427" i="6"/>
  <c r="C1427" i="6"/>
  <c r="G1426" i="6"/>
  <c r="C1426" i="6"/>
  <c r="G1425" i="6"/>
  <c r="C1425" i="6"/>
  <c r="G1424" i="6"/>
  <c r="C1424" i="6"/>
  <c r="G1423" i="6"/>
  <c r="C1423" i="6"/>
  <c r="G1422" i="6"/>
  <c r="C1422" i="6"/>
  <c r="G1421" i="6"/>
  <c r="C1421" i="6"/>
  <c r="G1420" i="6"/>
  <c r="C1420" i="6"/>
  <c r="G1419" i="6"/>
  <c r="C1419" i="6"/>
  <c r="G1418" i="6"/>
  <c r="C1418" i="6"/>
  <c r="G1417" i="6"/>
  <c r="C1417" i="6"/>
  <c r="G1416" i="6"/>
  <c r="C1416" i="6"/>
  <c r="G1415" i="6"/>
  <c r="C1415" i="6"/>
  <c r="G1414" i="6"/>
  <c r="C1414" i="6"/>
  <c r="G1413" i="6"/>
  <c r="C1413" i="6"/>
  <c r="G1412" i="6"/>
  <c r="C1412" i="6"/>
  <c r="G1411" i="6"/>
  <c r="C1411" i="6"/>
  <c r="G1410" i="6"/>
  <c r="C1410" i="6"/>
  <c r="G1409" i="6"/>
  <c r="C1409" i="6"/>
  <c r="G1408" i="6"/>
  <c r="C1408" i="6"/>
  <c r="G1407" i="6"/>
  <c r="C1407" i="6"/>
  <c r="G1406" i="6"/>
  <c r="C1406" i="6"/>
  <c r="G1405" i="6"/>
  <c r="C1405" i="6"/>
  <c r="G1404" i="6"/>
  <c r="C1404" i="6"/>
  <c r="G1403" i="6"/>
  <c r="C1403" i="6"/>
  <c r="G1402" i="6"/>
  <c r="C1402" i="6"/>
  <c r="G1401" i="6"/>
  <c r="C1401" i="6"/>
  <c r="G1400" i="6"/>
  <c r="C1400" i="6"/>
  <c r="G1399" i="6"/>
  <c r="C1399" i="6"/>
  <c r="G1398" i="6"/>
  <c r="C1398" i="6"/>
  <c r="G1397" i="6"/>
  <c r="C1397" i="6"/>
  <c r="G1396" i="6"/>
  <c r="C1396" i="6"/>
  <c r="G1395" i="6"/>
  <c r="C1395" i="6"/>
  <c r="G1394" i="6"/>
  <c r="C1394" i="6"/>
  <c r="G1393" i="6"/>
  <c r="C1393" i="6"/>
  <c r="G1392" i="6"/>
  <c r="C1392" i="6"/>
  <c r="G1391" i="6"/>
  <c r="C1391" i="6"/>
  <c r="G1390" i="6"/>
  <c r="C1390" i="6"/>
  <c r="G1389" i="6"/>
  <c r="C1389" i="6"/>
  <c r="G1388" i="6"/>
  <c r="C1388" i="6"/>
  <c r="G1387" i="6"/>
  <c r="C1387" i="6"/>
  <c r="G1386" i="6"/>
  <c r="C1386" i="6"/>
  <c r="G1385" i="6"/>
  <c r="C1385" i="6"/>
  <c r="G1384" i="6"/>
  <c r="C1384" i="6"/>
  <c r="G1383" i="6"/>
  <c r="C1383" i="6"/>
  <c r="G1382" i="6"/>
  <c r="C1382" i="6"/>
  <c r="G1381" i="6"/>
  <c r="C1381" i="6"/>
  <c r="G1380" i="6"/>
  <c r="C1380" i="6"/>
  <c r="G1379" i="6"/>
  <c r="C1379" i="6"/>
  <c r="G1378" i="6"/>
  <c r="C1378" i="6"/>
  <c r="G1377" i="6"/>
  <c r="C1377" i="6"/>
  <c r="G1376" i="6"/>
  <c r="C1376" i="6"/>
  <c r="G1375" i="6"/>
  <c r="C1375" i="6"/>
  <c r="G1374" i="6"/>
  <c r="C1374" i="6"/>
  <c r="G1373" i="6"/>
  <c r="C1373" i="6"/>
  <c r="G1372" i="6"/>
  <c r="C1372" i="6"/>
  <c r="G1371" i="6"/>
  <c r="C1371" i="6"/>
  <c r="G1370" i="6"/>
  <c r="C1370" i="6"/>
  <c r="G1369" i="6"/>
  <c r="C1369" i="6"/>
  <c r="G1368" i="6"/>
  <c r="C1368" i="6"/>
  <c r="G1367" i="6"/>
  <c r="C1367" i="6"/>
  <c r="G1366" i="6"/>
  <c r="C1366" i="6"/>
  <c r="G1365" i="6"/>
  <c r="C1365" i="6"/>
  <c r="G1364" i="6"/>
  <c r="C1364" i="6"/>
  <c r="G1363" i="6"/>
  <c r="C1363" i="6"/>
  <c r="G1362" i="6"/>
  <c r="C1362" i="6"/>
  <c r="G1361" i="6"/>
  <c r="C1361" i="6"/>
  <c r="G1360" i="6"/>
  <c r="C1360" i="6"/>
  <c r="G1359" i="6"/>
  <c r="C1359" i="6"/>
  <c r="G1358" i="6"/>
  <c r="C1358" i="6"/>
  <c r="G1357" i="6"/>
  <c r="C1357" i="6"/>
  <c r="G1356" i="6"/>
  <c r="C1356" i="6"/>
  <c r="G1355" i="6"/>
  <c r="C1355" i="6"/>
  <c r="G1354" i="6"/>
  <c r="C1354" i="6"/>
  <c r="G1353" i="6"/>
  <c r="C1353" i="6"/>
  <c r="G1352" i="6"/>
  <c r="C1352" i="6"/>
  <c r="G1351" i="6"/>
  <c r="C1351" i="6"/>
  <c r="G1350" i="6"/>
  <c r="C1350" i="6"/>
  <c r="G1349" i="6"/>
  <c r="C1349" i="6"/>
  <c r="G1348" i="6"/>
  <c r="C1348" i="6"/>
  <c r="G1347" i="6"/>
  <c r="C1347" i="6"/>
  <c r="G1346" i="6"/>
  <c r="C1346" i="6"/>
  <c r="G1345" i="6"/>
  <c r="C1345" i="6"/>
  <c r="G1344" i="6"/>
  <c r="C1344" i="6"/>
  <c r="G1343" i="6"/>
  <c r="C1343" i="6"/>
  <c r="G1342" i="6"/>
  <c r="C1342" i="6"/>
  <c r="G1341" i="6"/>
  <c r="C1341" i="6"/>
  <c r="G1340" i="6"/>
  <c r="C1340" i="6"/>
  <c r="G1339" i="6"/>
  <c r="C1339" i="6"/>
  <c r="G1338" i="6"/>
  <c r="C1338" i="6"/>
  <c r="G1337" i="6"/>
  <c r="C1337" i="6"/>
  <c r="G1336" i="6"/>
  <c r="C1336" i="6"/>
  <c r="G1335" i="6"/>
  <c r="C1335" i="6"/>
  <c r="G1334" i="6"/>
  <c r="C1334" i="6"/>
  <c r="G1333" i="6"/>
  <c r="C1333" i="6"/>
  <c r="G1332" i="6"/>
  <c r="C1332" i="6"/>
  <c r="G1331" i="6"/>
  <c r="C1331" i="6"/>
  <c r="G1330" i="6"/>
  <c r="C1330" i="6"/>
  <c r="G1329" i="6"/>
  <c r="C1329" i="6"/>
  <c r="G1328" i="6"/>
  <c r="C1328" i="6"/>
  <c r="G1327" i="6"/>
  <c r="C1327" i="6"/>
  <c r="G1326" i="6"/>
  <c r="C1326" i="6"/>
  <c r="G1325" i="6"/>
  <c r="C1325" i="6"/>
  <c r="G1324" i="6"/>
  <c r="C1324" i="6"/>
  <c r="G1323" i="6"/>
  <c r="C1323" i="6"/>
  <c r="G1322" i="6"/>
  <c r="C1322" i="6"/>
  <c r="G1321" i="6"/>
  <c r="C1321" i="6"/>
  <c r="G1320" i="6"/>
  <c r="C1320" i="6"/>
  <c r="G1319" i="6"/>
  <c r="C1319" i="6"/>
  <c r="G1318" i="6"/>
  <c r="C1318" i="6"/>
  <c r="G1317" i="6"/>
  <c r="C1317" i="6"/>
  <c r="G1316" i="6"/>
  <c r="C1316" i="6"/>
  <c r="G1315" i="6"/>
  <c r="C1315" i="6"/>
  <c r="G1314" i="6"/>
  <c r="C1314" i="6"/>
  <c r="G1313" i="6"/>
  <c r="C1313" i="6"/>
  <c r="G1312" i="6"/>
  <c r="C1312" i="6"/>
  <c r="G1311" i="6"/>
  <c r="C1311" i="6"/>
  <c r="G1310" i="6"/>
  <c r="C1310" i="6"/>
  <c r="G1309" i="6"/>
  <c r="C1309" i="6"/>
  <c r="G1308" i="6"/>
  <c r="C1308" i="6"/>
  <c r="G1307" i="6"/>
  <c r="C1307" i="6"/>
  <c r="G1306" i="6"/>
  <c r="C1306" i="6"/>
  <c r="G1305" i="6"/>
  <c r="C1305" i="6"/>
  <c r="G1304" i="6"/>
  <c r="C1304" i="6"/>
  <c r="G1303" i="6"/>
  <c r="C1303" i="6"/>
  <c r="G1302" i="6"/>
  <c r="C1302" i="6"/>
  <c r="G1301" i="6"/>
  <c r="C1301" i="6"/>
  <c r="G1300" i="6"/>
  <c r="C1300" i="6"/>
  <c r="G1299" i="6"/>
  <c r="C1299" i="6"/>
  <c r="G1298" i="6"/>
  <c r="C1298" i="6"/>
  <c r="G1297" i="6"/>
  <c r="C1297" i="6"/>
  <c r="G1296" i="6"/>
  <c r="C1296" i="6"/>
  <c r="G1295" i="6"/>
  <c r="C1295" i="6"/>
  <c r="G1294" i="6"/>
  <c r="C1294" i="6"/>
  <c r="G1293" i="6"/>
  <c r="C1293" i="6"/>
  <c r="G1292" i="6"/>
  <c r="C1292" i="6"/>
  <c r="G1291" i="6"/>
  <c r="C1291" i="6"/>
  <c r="G1290" i="6"/>
  <c r="C1290" i="6"/>
  <c r="G1289" i="6"/>
  <c r="C1289" i="6"/>
  <c r="G1288" i="6"/>
  <c r="C1288" i="6"/>
  <c r="G1287" i="6"/>
  <c r="C1287" i="6"/>
  <c r="G1286" i="6"/>
  <c r="C1286" i="6"/>
  <c r="G1285" i="6"/>
  <c r="C1285" i="6"/>
  <c r="G1284" i="6"/>
  <c r="C1284" i="6"/>
  <c r="G1283" i="6"/>
  <c r="C1283" i="6"/>
  <c r="G1282" i="6"/>
  <c r="C1282" i="6"/>
  <c r="G1281" i="6"/>
  <c r="C1281" i="6"/>
  <c r="G1280" i="6"/>
  <c r="C1280" i="6"/>
  <c r="G1279" i="6"/>
  <c r="C1279" i="6"/>
  <c r="G1278" i="6"/>
  <c r="C1278" i="6"/>
  <c r="G1277" i="6"/>
  <c r="C1277" i="6"/>
  <c r="G1276" i="6"/>
  <c r="C1276" i="6"/>
  <c r="G1275" i="6"/>
  <c r="C1275" i="6"/>
  <c r="G1274" i="6"/>
  <c r="C1274" i="6"/>
  <c r="G1273" i="6"/>
  <c r="C1273" i="6"/>
  <c r="G1272" i="6"/>
  <c r="C1272" i="6"/>
  <c r="G1271" i="6"/>
  <c r="C1271" i="6"/>
  <c r="G1270" i="6"/>
  <c r="C1270" i="6"/>
  <c r="G1269" i="6"/>
  <c r="C1269" i="6"/>
  <c r="G1268" i="6"/>
  <c r="C1268" i="6"/>
  <c r="G1267" i="6"/>
  <c r="C1267" i="6"/>
  <c r="G1266" i="6"/>
  <c r="C1266" i="6"/>
  <c r="G1265" i="6"/>
  <c r="C1265" i="6"/>
  <c r="G1264" i="6"/>
  <c r="C1264" i="6"/>
  <c r="G1263" i="6"/>
  <c r="C1263" i="6"/>
  <c r="G1262" i="6"/>
  <c r="C1262" i="6"/>
  <c r="G1261" i="6"/>
  <c r="C1261" i="6"/>
  <c r="G1260" i="6"/>
  <c r="C1260" i="6"/>
  <c r="G1259" i="6"/>
  <c r="C1259" i="6"/>
  <c r="G1258" i="6"/>
  <c r="C1258" i="6"/>
  <c r="G1257" i="6"/>
  <c r="C1257" i="6"/>
  <c r="G1256" i="6"/>
  <c r="C1256" i="6"/>
  <c r="G1255" i="6"/>
  <c r="C1255" i="6"/>
  <c r="G1254" i="6"/>
  <c r="C1254" i="6"/>
  <c r="G1253" i="6"/>
  <c r="C1253" i="6"/>
  <c r="G1252" i="6"/>
  <c r="C1252" i="6"/>
  <c r="G1251" i="6"/>
  <c r="C1251" i="6"/>
  <c r="G1250" i="6"/>
  <c r="C1250" i="6"/>
  <c r="G1249" i="6"/>
  <c r="C1249" i="6"/>
  <c r="G1248" i="6"/>
  <c r="C1248" i="6"/>
  <c r="G1247" i="6"/>
  <c r="C1247" i="6"/>
  <c r="G1246" i="6"/>
  <c r="C1246" i="6"/>
  <c r="G1245" i="6"/>
  <c r="C1245" i="6"/>
  <c r="G1244" i="6"/>
  <c r="C1244" i="6"/>
  <c r="G1243" i="6"/>
  <c r="C1243" i="6"/>
  <c r="G1242" i="6"/>
  <c r="C1242" i="6"/>
  <c r="G1241" i="6"/>
  <c r="C1241" i="6"/>
  <c r="G1240" i="6"/>
  <c r="C1240" i="6"/>
  <c r="G1239" i="6"/>
  <c r="C1239" i="6"/>
  <c r="G1238" i="6"/>
  <c r="C1238" i="6"/>
  <c r="G1237" i="6"/>
  <c r="C1237" i="6"/>
  <c r="G1236" i="6"/>
  <c r="C1236" i="6"/>
  <c r="G1235" i="6"/>
  <c r="C1235" i="6"/>
  <c r="G1234" i="6"/>
  <c r="C1234" i="6"/>
  <c r="G1233" i="6"/>
  <c r="C1233" i="6"/>
  <c r="G1232" i="6"/>
  <c r="C1232" i="6"/>
  <c r="G1231" i="6"/>
  <c r="C1231" i="6"/>
  <c r="G1230" i="6"/>
  <c r="C1230" i="6"/>
  <c r="G1229" i="6"/>
  <c r="C1229" i="6"/>
  <c r="G1228" i="6"/>
  <c r="C1228" i="6"/>
  <c r="G1227" i="6"/>
  <c r="C1227" i="6"/>
  <c r="G1226" i="6"/>
  <c r="C1226" i="6"/>
  <c r="G1225" i="6"/>
  <c r="C1225" i="6"/>
  <c r="G1224" i="6"/>
  <c r="C1224" i="6"/>
  <c r="G1223" i="6"/>
  <c r="C1223" i="6"/>
  <c r="G1222" i="6"/>
  <c r="C1222" i="6"/>
  <c r="G1221" i="6"/>
  <c r="C1221" i="6"/>
  <c r="G1220" i="6"/>
  <c r="C1220" i="6"/>
  <c r="G1219" i="6"/>
  <c r="C1219" i="6"/>
  <c r="G1218" i="6"/>
  <c r="C1218" i="6"/>
  <c r="G1217" i="6"/>
  <c r="C1217" i="6"/>
  <c r="G1216" i="6"/>
  <c r="C1216" i="6"/>
  <c r="G1215" i="6"/>
  <c r="C1215" i="6"/>
  <c r="G1214" i="6"/>
  <c r="C1214" i="6"/>
  <c r="G1213" i="6"/>
  <c r="C1213" i="6"/>
  <c r="G1212" i="6"/>
  <c r="C1212" i="6"/>
  <c r="G1211" i="6"/>
  <c r="C1211" i="6"/>
  <c r="G1210" i="6"/>
  <c r="C1210" i="6"/>
  <c r="G1209" i="6"/>
  <c r="C1209" i="6"/>
  <c r="G1208" i="6"/>
  <c r="C1208" i="6"/>
  <c r="G1207" i="6"/>
  <c r="C1207" i="6"/>
  <c r="G1206" i="6"/>
  <c r="C1206" i="6"/>
  <c r="G1205" i="6"/>
  <c r="C1205" i="6"/>
  <c r="G1204" i="6"/>
  <c r="C1204" i="6"/>
  <c r="G1203" i="6"/>
  <c r="C1203" i="6"/>
  <c r="G1202" i="6"/>
  <c r="C1202" i="6"/>
  <c r="G1201" i="6"/>
  <c r="C1201" i="6"/>
  <c r="G1200" i="6"/>
  <c r="C1200" i="6"/>
  <c r="G1199" i="6"/>
  <c r="C1199" i="6"/>
  <c r="G1198" i="6"/>
  <c r="C1198" i="6"/>
  <c r="G1197" i="6"/>
  <c r="C1197" i="6"/>
  <c r="G1196" i="6"/>
  <c r="C1196" i="6"/>
  <c r="G1195" i="6"/>
  <c r="C1195" i="6"/>
  <c r="G1194" i="6"/>
  <c r="C1194" i="6"/>
  <c r="G1193" i="6"/>
  <c r="C1193" i="6"/>
  <c r="G1192" i="6"/>
  <c r="C1192" i="6"/>
  <c r="G1191" i="6"/>
  <c r="C1191" i="6"/>
  <c r="G1190" i="6"/>
  <c r="C1190" i="6"/>
  <c r="G1189" i="6"/>
  <c r="C1189" i="6"/>
  <c r="G1188" i="6"/>
  <c r="C1188" i="6"/>
  <c r="G1187" i="6"/>
  <c r="C1187" i="6"/>
  <c r="G1186" i="6"/>
  <c r="C1186" i="6"/>
  <c r="G1185" i="6"/>
  <c r="C1185" i="6"/>
  <c r="G1184" i="6"/>
  <c r="C1184" i="6"/>
  <c r="G1183" i="6"/>
  <c r="C1183" i="6"/>
  <c r="G1182" i="6"/>
  <c r="C1182" i="6"/>
  <c r="G1181" i="6"/>
  <c r="C1181" i="6"/>
  <c r="G1180" i="6"/>
  <c r="C1180" i="6"/>
  <c r="G1179" i="6"/>
  <c r="C1179" i="6"/>
  <c r="G1178" i="6"/>
  <c r="C1178" i="6"/>
  <c r="G1177" i="6"/>
  <c r="C1177" i="6"/>
  <c r="G1176" i="6"/>
  <c r="C1176" i="6"/>
  <c r="G1175" i="6"/>
  <c r="C1175" i="6"/>
  <c r="G1174" i="6"/>
  <c r="C1174" i="6"/>
  <c r="G1173" i="6"/>
  <c r="C1173" i="6"/>
  <c r="G1172" i="6"/>
  <c r="C1172" i="6"/>
  <c r="G1171" i="6"/>
  <c r="C1171" i="6"/>
  <c r="G1170" i="6"/>
  <c r="C1170" i="6"/>
  <c r="G1169" i="6"/>
  <c r="C1169" i="6"/>
  <c r="G1168" i="6"/>
  <c r="C1168" i="6"/>
  <c r="G1167" i="6"/>
  <c r="C1167" i="6"/>
  <c r="G1166" i="6"/>
  <c r="C1166" i="6"/>
  <c r="G1165" i="6"/>
  <c r="C1165" i="6"/>
  <c r="G1164" i="6"/>
  <c r="C1164" i="6"/>
  <c r="G1163" i="6"/>
  <c r="C1163" i="6"/>
  <c r="G1162" i="6"/>
  <c r="C1162" i="6"/>
  <c r="G1161" i="6"/>
  <c r="C1161" i="6"/>
  <c r="G1160" i="6"/>
  <c r="C1160" i="6"/>
  <c r="G1159" i="6"/>
  <c r="C1159" i="6"/>
  <c r="G1158" i="6"/>
  <c r="C1158" i="6"/>
  <c r="G1157" i="6"/>
  <c r="C1157" i="6"/>
  <c r="G1156" i="6"/>
  <c r="C1156" i="6"/>
  <c r="G1155" i="6"/>
  <c r="C1155" i="6"/>
  <c r="G1154" i="6"/>
  <c r="C1154" i="6"/>
  <c r="G1153" i="6"/>
  <c r="C1153" i="6"/>
  <c r="G1152" i="6"/>
  <c r="C1152" i="6"/>
  <c r="G1151" i="6"/>
  <c r="C1151" i="6"/>
  <c r="G1150" i="6"/>
  <c r="C1150" i="6"/>
  <c r="G1149" i="6"/>
  <c r="C1149" i="6"/>
  <c r="G1148" i="6"/>
  <c r="C1148" i="6"/>
  <c r="G1147" i="6"/>
  <c r="C1147" i="6"/>
  <c r="G1146" i="6"/>
  <c r="C1146" i="6"/>
  <c r="G1145" i="6"/>
  <c r="C1145" i="6"/>
  <c r="G1144" i="6"/>
  <c r="C1144" i="6"/>
  <c r="G1143" i="6"/>
  <c r="C1143" i="6"/>
  <c r="G1142" i="6"/>
  <c r="C1142" i="6"/>
  <c r="G1141" i="6"/>
  <c r="C1141" i="6"/>
  <c r="G1140" i="6"/>
  <c r="C1140" i="6"/>
  <c r="G1139" i="6"/>
  <c r="C1139" i="6"/>
  <c r="G1138" i="6"/>
  <c r="C1138" i="6"/>
  <c r="G1137" i="6"/>
  <c r="C1137" i="6"/>
  <c r="G1136" i="6"/>
  <c r="C1136" i="6"/>
  <c r="G1135" i="6"/>
  <c r="C1135" i="6"/>
  <c r="G1134" i="6"/>
  <c r="C1134" i="6"/>
  <c r="G1133" i="6"/>
  <c r="C1133" i="6"/>
  <c r="G1132" i="6"/>
  <c r="C1132" i="6"/>
  <c r="G1131" i="6"/>
  <c r="C1131" i="6"/>
  <c r="G1130" i="6"/>
  <c r="C1130" i="6"/>
  <c r="G1129" i="6"/>
  <c r="C1129" i="6"/>
  <c r="G1128" i="6"/>
  <c r="C1128" i="6"/>
  <c r="G1127" i="6"/>
  <c r="C1127" i="6"/>
  <c r="G1126" i="6"/>
  <c r="C1126" i="6"/>
  <c r="G1125" i="6"/>
  <c r="C1125" i="6"/>
  <c r="G1124" i="6"/>
  <c r="C1124" i="6"/>
  <c r="G1123" i="6"/>
  <c r="C1123" i="6"/>
  <c r="G1122" i="6"/>
  <c r="C1122" i="6"/>
  <c r="G1121" i="6"/>
  <c r="C1121" i="6"/>
  <c r="G1120" i="6"/>
  <c r="C1120" i="6"/>
  <c r="G1119" i="6"/>
  <c r="C1119" i="6"/>
  <c r="G1118" i="6"/>
  <c r="C1118" i="6"/>
  <c r="G1117" i="6"/>
  <c r="C1117" i="6"/>
  <c r="G1116" i="6"/>
  <c r="C1116" i="6"/>
  <c r="G1115" i="6"/>
  <c r="C1115" i="6"/>
  <c r="G1114" i="6"/>
  <c r="C1114" i="6"/>
  <c r="G1113" i="6"/>
  <c r="C1113" i="6"/>
  <c r="G1112" i="6"/>
  <c r="C1112" i="6"/>
  <c r="G1111" i="6"/>
  <c r="C1111" i="6"/>
  <c r="G1110" i="6"/>
  <c r="C1110" i="6"/>
  <c r="G1109" i="6"/>
  <c r="C1109" i="6"/>
  <c r="G1108" i="6"/>
  <c r="C1108" i="6"/>
  <c r="G1107" i="6"/>
  <c r="C1107" i="6"/>
  <c r="G1106" i="6"/>
  <c r="C1106" i="6"/>
  <c r="G1105" i="6"/>
  <c r="C1105" i="6"/>
  <c r="G1104" i="6"/>
  <c r="C1104" i="6"/>
  <c r="G1103" i="6"/>
  <c r="C1103" i="6"/>
  <c r="G1102" i="6"/>
  <c r="C1102" i="6"/>
  <c r="G1101" i="6"/>
  <c r="C1101" i="6"/>
  <c r="G1100" i="6"/>
  <c r="C1100" i="6"/>
  <c r="G1099" i="6"/>
  <c r="C1099" i="6"/>
  <c r="G1098" i="6"/>
  <c r="C1098" i="6"/>
  <c r="G1097" i="6"/>
  <c r="C1097" i="6"/>
  <c r="G1096" i="6"/>
  <c r="C1096" i="6"/>
  <c r="G1095" i="6"/>
  <c r="C1095" i="6"/>
  <c r="G1094" i="6"/>
  <c r="C1094" i="6"/>
  <c r="G1093" i="6"/>
  <c r="C1093" i="6"/>
  <c r="G1092" i="6"/>
  <c r="C1092" i="6"/>
  <c r="G1091" i="6"/>
  <c r="C1091" i="6"/>
  <c r="G1090" i="6"/>
  <c r="C1090" i="6"/>
  <c r="G1089" i="6"/>
  <c r="C1089" i="6"/>
  <c r="G1088" i="6"/>
  <c r="C1088" i="6"/>
  <c r="G1087" i="6"/>
  <c r="C1087" i="6"/>
  <c r="G1086" i="6"/>
  <c r="C1086" i="6"/>
  <c r="G1085" i="6"/>
  <c r="C1085" i="6"/>
  <c r="G1084" i="6"/>
  <c r="C1084" i="6"/>
  <c r="G1083" i="6"/>
  <c r="C1083" i="6"/>
  <c r="G1082" i="6"/>
  <c r="C1082" i="6"/>
  <c r="G1081" i="6"/>
  <c r="C1081" i="6"/>
  <c r="G1080" i="6"/>
  <c r="C1080" i="6"/>
  <c r="G1079" i="6"/>
  <c r="C1079" i="6"/>
  <c r="G1078" i="6"/>
  <c r="C1078" i="6"/>
  <c r="G1077" i="6"/>
  <c r="C1077" i="6"/>
  <c r="G1076" i="6"/>
  <c r="C1076" i="6"/>
  <c r="G1075" i="6"/>
  <c r="C1075" i="6"/>
  <c r="G1074" i="6"/>
  <c r="C1074" i="6"/>
  <c r="G1073" i="6"/>
  <c r="C1073" i="6"/>
  <c r="G1072" i="6"/>
  <c r="C1072" i="6"/>
  <c r="G1071" i="6"/>
  <c r="C1071" i="6"/>
  <c r="G1070" i="6"/>
  <c r="C1070" i="6"/>
  <c r="G1069" i="6"/>
  <c r="C1069" i="6"/>
  <c r="G1068" i="6"/>
  <c r="C1068" i="6"/>
  <c r="G1067" i="6"/>
  <c r="C1067" i="6"/>
  <c r="G1066" i="6"/>
  <c r="C1066" i="6"/>
  <c r="G1065" i="6"/>
  <c r="C1065" i="6"/>
  <c r="G1064" i="6"/>
  <c r="C1064" i="6"/>
  <c r="G1063" i="6"/>
  <c r="C1063" i="6"/>
  <c r="G1062" i="6"/>
  <c r="C1062" i="6"/>
  <c r="G1061" i="6"/>
  <c r="C1061" i="6"/>
  <c r="G1060" i="6"/>
  <c r="C1060" i="6"/>
  <c r="G1059" i="6"/>
  <c r="C1059" i="6"/>
  <c r="G1058" i="6"/>
  <c r="C1058" i="6"/>
  <c r="G1057" i="6"/>
  <c r="C1057" i="6"/>
  <c r="G1056" i="6"/>
  <c r="C1056" i="6"/>
  <c r="G1055" i="6"/>
  <c r="C1055" i="6"/>
  <c r="G1054" i="6"/>
  <c r="C1054" i="6"/>
  <c r="G1053" i="6"/>
  <c r="C1053" i="6"/>
  <c r="G1052" i="6"/>
  <c r="C1052" i="6"/>
  <c r="G1051" i="6"/>
  <c r="C1051" i="6"/>
  <c r="G1050" i="6"/>
  <c r="C1050" i="6"/>
  <c r="G1049" i="6"/>
  <c r="C1049" i="6"/>
  <c r="G1048" i="6"/>
  <c r="C1048" i="6"/>
  <c r="G1047" i="6"/>
  <c r="C1047" i="6"/>
  <c r="G1046" i="6"/>
  <c r="C1046" i="6"/>
  <c r="G1045" i="6"/>
  <c r="C1045" i="6"/>
  <c r="G1044" i="6"/>
  <c r="C1044" i="6"/>
  <c r="G1043" i="6"/>
  <c r="C1043" i="6"/>
  <c r="G1042" i="6"/>
  <c r="C1042" i="6"/>
  <c r="G1041" i="6"/>
  <c r="C1041" i="6"/>
  <c r="G1040" i="6"/>
  <c r="C1040" i="6"/>
  <c r="G1039" i="6"/>
  <c r="C1039" i="6"/>
  <c r="G1038" i="6"/>
  <c r="C1038" i="6"/>
  <c r="G1037" i="6"/>
  <c r="C1037" i="6"/>
  <c r="G1036" i="6"/>
  <c r="C1036" i="6"/>
  <c r="G1035" i="6"/>
  <c r="C1035" i="6"/>
  <c r="G1034" i="6"/>
  <c r="C1034" i="6"/>
  <c r="G1033" i="6"/>
  <c r="C1033" i="6"/>
  <c r="G1032" i="6"/>
  <c r="C1032" i="6"/>
  <c r="G1031" i="6"/>
  <c r="C1031" i="6"/>
  <c r="G1030" i="6"/>
  <c r="C1030" i="6"/>
  <c r="G1029" i="6"/>
  <c r="C1029" i="6"/>
  <c r="G1028" i="6"/>
  <c r="C1028" i="6"/>
  <c r="G1027" i="6"/>
  <c r="C1027" i="6"/>
  <c r="G1026" i="6"/>
  <c r="C1026" i="6"/>
  <c r="G1025" i="6"/>
  <c r="C1025" i="6"/>
  <c r="G1024" i="6"/>
  <c r="C1024" i="6"/>
  <c r="G1023" i="6"/>
  <c r="C1023" i="6"/>
  <c r="G1022" i="6"/>
  <c r="C1022" i="6"/>
  <c r="G1021" i="6"/>
  <c r="C1021" i="6"/>
  <c r="G1020" i="6"/>
  <c r="C1020" i="6"/>
  <c r="G1019" i="6"/>
  <c r="C1019" i="6"/>
  <c r="G1018" i="6"/>
  <c r="C1018" i="6"/>
  <c r="G1017" i="6"/>
  <c r="C1017" i="6"/>
  <c r="G1016" i="6"/>
  <c r="C1016" i="6"/>
  <c r="G1015" i="6"/>
  <c r="C1015" i="6"/>
  <c r="G1014" i="6"/>
  <c r="C1014" i="6"/>
  <c r="G1013" i="6"/>
  <c r="C1013" i="6"/>
  <c r="G1012" i="6"/>
  <c r="C1012" i="6"/>
  <c r="G1011" i="6"/>
  <c r="C1011" i="6"/>
  <c r="G1010" i="6"/>
  <c r="C1010" i="6"/>
  <c r="G1009" i="6"/>
  <c r="C1009" i="6"/>
  <c r="G1008" i="6"/>
  <c r="C1008" i="6"/>
  <c r="G1007" i="6"/>
  <c r="C1007" i="6"/>
  <c r="G1006" i="6"/>
  <c r="C1006" i="6"/>
  <c r="G1005" i="6"/>
  <c r="C1005" i="6"/>
  <c r="G1004" i="6"/>
  <c r="C1004" i="6"/>
  <c r="G1003" i="6"/>
  <c r="C1003" i="6"/>
  <c r="G1002" i="6"/>
  <c r="C1002" i="6"/>
  <c r="G1001" i="6"/>
  <c r="C1001" i="6"/>
  <c r="G1000" i="6"/>
  <c r="C1000" i="6"/>
  <c r="G999" i="6"/>
  <c r="C999" i="6"/>
  <c r="G998" i="6"/>
  <c r="C998" i="6"/>
  <c r="G997" i="6"/>
  <c r="C997" i="6"/>
  <c r="G996" i="6"/>
  <c r="C996" i="6"/>
  <c r="G995" i="6"/>
  <c r="C995" i="6"/>
  <c r="G994" i="6"/>
  <c r="C994" i="6"/>
  <c r="G993" i="6"/>
  <c r="C993" i="6"/>
  <c r="G992" i="6"/>
  <c r="C992" i="6"/>
  <c r="G991" i="6"/>
  <c r="C991" i="6"/>
  <c r="G990" i="6"/>
  <c r="C990" i="6"/>
  <c r="G989" i="6"/>
  <c r="C989" i="6"/>
  <c r="G988" i="6"/>
  <c r="C988" i="6"/>
  <c r="G987" i="6"/>
  <c r="C987" i="6"/>
  <c r="G986" i="6"/>
  <c r="C986" i="6"/>
  <c r="G985" i="6"/>
  <c r="C985" i="6"/>
  <c r="G984" i="6"/>
  <c r="C984" i="6"/>
  <c r="G983" i="6"/>
  <c r="C983" i="6"/>
  <c r="G982" i="6"/>
  <c r="C982" i="6"/>
  <c r="G981" i="6"/>
  <c r="C981" i="6"/>
  <c r="G980" i="6"/>
  <c r="C980" i="6"/>
  <c r="G979" i="6"/>
  <c r="C979" i="6"/>
  <c r="G978" i="6"/>
  <c r="C978" i="6"/>
  <c r="G977" i="6"/>
  <c r="C977" i="6"/>
  <c r="G976" i="6"/>
  <c r="C976" i="6"/>
  <c r="G975" i="6"/>
  <c r="C975" i="6"/>
  <c r="G974" i="6"/>
  <c r="C974" i="6"/>
  <c r="G973" i="6"/>
  <c r="C973" i="6"/>
  <c r="G972" i="6"/>
  <c r="C972" i="6"/>
  <c r="G971" i="6"/>
  <c r="C971" i="6"/>
  <c r="G970" i="6"/>
  <c r="C970" i="6"/>
  <c r="G969" i="6"/>
  <c r="C969" i="6"/>
  <c r="G968" i="6"/>
  <c r="C968" i="6"/>
  <c r="G967" i="6"/>
  <c r="C967" i="6"/>
  <c r="G966" i="6"/>
  <c r="C966" i="6"/>
  <c r="G965" i="6"/>
  <c r="C965" i="6"/>
  <c r="G964" i="6"/>
  <c r="C964" i="6"/>
  <c r="G963" i="6"/>
  <c r="C963" i="6"/>
  <c r="G962" i="6"/>
  <c r="C962" i="6"/>
  <c r="G961" i="6"/>
  <c r="C961" i="6"/>
  <c r="G960" i="6"/>
  <c r="C960" i="6"/>
  <c r="G959" i="6"/>
  <c r="C959" i="6"/>
  <c r="G958" i="6"/>
  <c r="C958" i="6"/>
  <c r="G957" i="6"/>
  <c r="C957" i="6"/>
  <c r="G956" i="6"/>
  <c r="C956" i="6"/>
  <c r="G955" i="6"/>
  <c r="C955" i="6"/>
  <c r="G954" i="6"/>
  <c r="C954" i="6"/>
  <c r="G953" i="6"/>
  <c r="C953" i="6"/>
  <c r="G952" i="6"/>
  <c r="C952" i="6"/>
  <c r="G951" i="6"/>
  <c r="C951" i="6"/>
  <c r="G950" i="6"/>
  <c r="C950" i="6"/>
  <c r="G949" i="6"/>
  <c r="C949" i="6"/>
  <c r="G948" i="6"/>
  <c r="C948" i="6"/>
  <c r="G947" i="6"/>
  <c r="C947" i="6"/>
  <c r="G946" i="6"/>
  <c r="C946" i="6"/>
  <c r="G945" i="6"/>
  <c r="C945" i="6"/>
  <c r="G944" i="6"/>
  <c r="C944" i="6"/>
  <c r="G943" i="6"/>
  <c r="C943" i="6"/>
  <c r="G942" i="6"/>
  <c r="C942" i="6"/>
  <c r="G941" i="6"/>
  <c r="C941" i="6"/>
  <c r="G940" i="6"/>
  <c r="C940" i="6"/>
  <c r="G939" i="6"/>
  <c r="C939" i="6"/>
  <c r="G938" i="6"/>
  <c r="C938" i="6"/>
  <c r="G937" i="6"/>
  <c r="C937" i="6"/>
  <c r="G936" i="6"/>
  <c r="C936" i="6"/>
  <c r="G935" i="6"/>
  <c r="C935" i="6"/>
  <c r="G934" i="6"/>
  <c r="C934" i="6"/>
  <c r="G933" i="6"/>
  <c r="C933" i="6"/>
  <c r="G932" i="6"/>
  <c r="C932" i="6"/>
  <c r="G931" i="6"/>
  <c r="C931" i="6"/>
  <c r="G930" i="6"/>
  <c r="C930" i="6"/>
  <c r="G929" i="6"/>
  <c r="C929" i="6"/>
  <c r="G928" i="6"/>
  <c r="C928" i="6"/>
  <c r="G927" i="6"/>
  <c r="C927" i="6"/>
  <c r="G926" i="6"/>
  <c r="C926" i="6"/>
  <c r="G925" i="6"/>
  <c r="C925" i="6"/>
  <c r="G924" i="6"/>
  <c r="C924" i="6"/>
  <c r="G923" i="6"/>
  <c r="C923" i="6"/>
  <c r="G922" i="6"/>
  <c r="C922" i="6"/>
  <c r="G921" i="6"/>
  <c r="C921" i="6"/>
  <c r="G920" i="6"/>
  <c r="C920" i="6"/>
  <c r="G919" i="6"/>
  <c r="C919" i="6"/>
  <c r="G918" i="6"/>
  <c r="C918" i="6"/>
  <c r="G917" i="6"/>
  <c r="C917" i="6"/>
  <c r="G916" i="6"/>
  <c r="C916" i="6"/>
  <c r="G915" i="6"/>
  <c r="C915" i="6"/>
  <c r="G914" i="6"/>
  <c r="C914" i="6"/>
  <c r="G913" i="6"/>
  <c r="C913" i="6"/>
  <c r="G912" i="6"/>
  <c r="C912" i="6"/>
  <c r="G911" i="6"/>
  <c r="C911" i="6"/>
  <c r="G910" i="6"/>
  <c r="C910" i="6"/>
  <c r="G909" i="6"/>
  <c r="C909" i="6"/>
  <c r="G908" i="6"/>
  <c r="C908" i="6"/>
  <c r="G907" i="6"/>
  <c r="C907" i="6"/>
  <c r="G906" i="6"/>
  <c r="C906" i="6"/>
  <c r="G905" i="6"/>
  <c r="C905" i="6"/>
  <c r="G904" i="6"/>
  <c r="C904" i="6"/>
  <c r="G903" i="6"/>
  <c r="C903" i="6"/>
  <c r="G902" i="6"/>
  <c r="C902" i="6"/>
  <c r="G901" i="6"/>
  <c r="C901" i="6"/>
  <c r="G900" i="6"/>
  <c r="C900" i="6"/>
  <c r="G899" i="6"/>
  <c r="C899" i="6"/>
  <c r="G898" i="6"/>
  <c r="C898" i="6"/>
  <c r="G897" i="6"/>
  <c r="C897" i="6"/>
  <c r="G896" i="6"/>
  <c r="C896" i="6"/>
  <c r="G895" i="6"/>
  <c r="C895" i="6"/>
  <c r="G894" i="6"/>
  <c r="C894" i="6"/>
  <c r="G893" i="6"/>
  <c r="C893" i="6"/>
  <c r="G892" i="6"/>
  <c r="C892" i="6"/>
  <c r="G891" i="6"/>
  <c r="C891" i="6"/>
  <c r="G890" i="6"/>
  <c r="C890" i="6"/>
  <c r="G889" i="6"/>
  <c r="C889" i="6"/>
  <c r="G888" i="6"/>
  <c r="C888" i="6"/>
  <c r="G887" i="6"/>
  <c r="C887" i="6"/>
  <c r="G886" i="6"/>
  <c r="C886" i="6"/>
  <c r="G885" i="6"/>
  <c r="C885" i="6"/>
  <c r="G884" i="6"/>
  <c r="C884" i="6"/>
  <c r="G883" i="6"/>
  <c r="C883" i="6"/>
  <c r="G882" i="6"/>
  <c r="C882" i="6"/>
  <c r="G881" i="6"/>
  <c r="C881" i="6"/>
  <c r="G880" i="6"/>
  <c r="C880" i="6"/>
  <c r="G879" i="6"/>
  <c r="C879" i="6"/>
  <c r="G878" i="6"/>
  <c r="C878" i="6"/>
  <c r="G877" i="6"/>
  <c r="C877" i="6"/>
  <c r="G876" i="6"/>
  <c r="C876" i="6"/>
  <c r="G875" i="6"/>
  <c r="C875" i="6"/>
  <c r="G874" i="6"/>
  <c r="C874" i="6"/>
  <c r="G873" i="6"/>
  <c r="C873" i="6"/>
  <c r="G872" i="6"/>
  <c r="C872" i="6"/>
  <c r="G871" i="6"/>
  <c r="C871" i="6"/>
  <c r="G870" i="6"/>
  <c r="C870" i="6"/>
  <c r="G869" i="6"/>
  <c r="C869" i="6"/>
  <c r="G868" i="6"/>
  <c r="C868" i="6"/>
  <c r="G867" i="6"/>
  <c r="C867" i="6"/>
  <c r="G866" i="6"/>
  <c r="C866" i="6"/>
  <c r="G865" i="6"/>
  <c r="C865" i="6"/>
  <c r="G864" i="6"/>
  <c r="C864" i="6"/>
  <c r="G863" i="6"/>
  <c r="C863" i="6"/>
  <c r="G862" i="6"/>
  <c r="C862" i="6"/>
  <c r="G861" i="6"/>
  <c r="C861" i="6"/>
  <c r="G860" i="6"/>
  <c r="C860" i="6"/>
  <c r="G859" i="6"/>
  <c r="C859" i="6"/>
  <c r="G858" i="6"/>
  <c r="C858" i="6"/>
  <c r="G857" i="6"/>
  <c r="C857" i="6"/>
  <c r="G856" i="6"/>
  <c r="C856" i="6"/>
  <c r="G855" i="6"/>
  <c r="C855" i="6"/>
  <c r="G854" i="6"/>
  <c r="C854" i="6"/>
  <c r="G853" i="6"/>
  <c r="C853" i="6"/>
  <c r="G852" i="6"/>
  <c r="C852" i="6"/>
  <c r="G851" i="6"/>
  <c r="C851" i="6"/>
  <c r="G850" i="6"/>
  <c r="C850" i="6"/>
  <c r="G849" i="6"/>
  <c r="C849" i="6"/>
  <c r="G848" i="6"/>
  <c r="C848" i="6"/>
  <c r="G847" i="6"/>
  <c r="C847" i="6"/>
  <c r="G846" i="6"/>
  <c r="C846" i="6"/>
  <c r="G845" i="6"/>
  <c r="C845" i="6"/>
  <c r="G844" i="6"/>
  <c r="C844" i="6"/>
  <c r="G843" i="6"/>
  <c r="C843" i="6"/>
  <c r="G842" i="6"/>
  <c r="C842" i="6"/>
  <c r="G841" i="6"/>
  <c r="C841" i="6"/>
  <c r="G840" i="6"/>
  <c r="C840" i="6"/>
  <c r="G839" i="6"/>
  <c r="C839" i="6"/>
  <c r="G838" i="6"/>
  <c r="C838" i="6"/>
  <c r="G837" i="6"/>
  <c r="C837" i="6"/>
  <c r="G836" i="6"/>
  <c r="C836" i="6"/>
  <c r="G835" i="6"/>
  <c r="C835" i="6"/>
  <c r="G834" i="6"/>
  <c r="C834" i="6"/>
  <c r="G833" i="6"/>
  <c r="C833" i="6"/>
  <c r="G832" i="6"/>
  <c r="C832" i="6"/>
  <c r="G831" i="6"/>
  <c r="C831" i="6"/>
  <c r="G830" i="6"/>
  <c r="C830" i="6"/>
  <c r="G829" i="6"/>
  <c r="C829" i="6"/>
  <c r="G828" i="6"/>
  <c r="C828" i="6"/>
  <c r="G827" i="6"/>
  <c r="C827" i="6"/>
  <c r="G826" i="6"/>
  <c r="C826" i="6"/>
  <c r="G825" i="6"/>
  <c r="C825" i="6"/>
  <c r="G824" i="6"/>
  <c r="C824" i="6"/>
  <c r="G823" i="6"/>
  <c r="C823" i="6"/>
  <c r="G822" i="6"/>
  <c r="C822" i="6"/>
  <c r="G821" i="6"/>
  <c r="C821" i="6"/>
  <c r="G820" i="6"/>
  <c r="C820" i="6"/>
  <c r="G819" i="6"/>
  <c r="C819" i="6"/>
  <c r="G818" i="6"/>
  <c r="C818" i="6"/>
  <c r="G817" i="6"/>
  <c r="C817" i="6"/>
  <c r="G816" i="6"/>
  <c r="C816" i="6"/>
  <c r="G815" i="6"/>
  <c r="C815" i="6"/>
  <c r="G814" i="6"/>
  <c r="C814" i="6"/>
  <c r="G813" i="6"/>
  <c r="C813" i="6"/>
  <c r="G812" i="6"/>
  <c r="C812" i="6"/>
  <c r="G811" i="6"/>
  <c r="C811" i="6"/>
  <c r="G810" i="6"/>
  <c r="C810" i="6"/>
  <c r="G809" i="6"/>
  <c r="C809" i="6"/>
  <c r="G808" i="6"/>
  <c r="C808" i="6"/>
  <c r="G807" i="6"/>
  <c r="C807" i="6"/>
  <c r="G806" i="6"/>
  <c r="C806" i="6"/>
  <c r="G805" i="6"/>
  <c r="C805" i="6"/>
  <c r="G804" i="6"/>
  <c r="C804" i="6"/>
  <c r="G803" i="6"/>
  <c r="C803" i="6"/>
  <c r="G802" i="6"/>
  <c r="C802" i="6"/>
  <c r="G801" i="6"/>
  <c r="C801" i="6"/>
  <c r="G800" i="6"/>
  <c r="C800" i="6"/>
  <c r="G799" i="6"/>
  <c r="C799" i="6"/>
  <c r="G798" i="6"/>
  <c r="C798" i="6"/>
  <c r="G797" i="6"/>
  <c r="C797" i="6"/>
  <c r="G796" i="6"/>
  <c r="C796" i="6"/>
  <c r="G795" i="6"/>
  <c r="C795" i="6"/>
  <c r="G794" i="6"/>
  <c r="C794" i="6"/>
  <c r="G793" i="6"/>
  <c r="C793" i="6"/>
  <c r="G792" i="6"/>
  <c r="C792" i="6"/>
  <c r="G791" i="6"/>
  <c r="C791" i="6"/>
  <c r="G790" i="6"/>
  <c r="C790" i="6"/>
  <c r="G789" i="6"/>
  <c r="C789" i="6"/>
  <c r="G788" i="6"/>
  <c r="C788" i="6"/>
  <c r="G787" i="6"/>
  <c r="C787" i="6"/>
  <c r="G786" i="6"/>
  <c r="C786" i="6"/>
  <c r="G785" i="6"/>
  <c r="C785" i="6"/>
  <c r="G784" i="6"/>
  <c r="C784" i="6"/>
  <c r="G783" i="6"/>
  <c r="C783" i="6"/>
  <c r="G782" i="6"/>
  <c r="C782" i="6"/>
  <c r="G781" i="6"/>
  <c r="C781" i="6"/>
  <c r="G780" i="6"/>
  <c r="C780" i="6"/>
  <c r="G779" i="6"/>
  <c r="C779" i="6"/>
  <c r="G778" i="6"/>
  <c r="C778" i="6"/>
  <c r="G777" i="6"/>
  <c r="C777" i="6"/>
  <c r="G776" i="6"/>
  <c r="C776" i="6"/>
  <c r="G775" i="6"/>
  <c r="C775" i="6"/>
  <c r="G774" i="6"/>
  <c r="C774" i="6"/>
  <c r="G773" i="6"/>
  <c r="C773" i="6"/>
  <c r="G772" i="6"/>
  <c r="C772" i="6"/>
  <c r="G771" i="6"/>
  <c r="C771" i="6"/>
  <c r="G770" i="6"/>
  <c r="C770" i="6"/>
  <c r="G769" i="6"/>
  <c r="C769" i="6"/>
  <c r="G768" i="6"/>
  <c r="C768" i="6"/>
  <c r="G767" i="6"/>
  <c r="C767" i="6"/>
  <c r="G766" i="6"/>
  <c r="C766" i="6"/>
  <c r="G765" i="6"/>
  <c r="C765" i="6"/>
  <c r="G764" i="6"/>
  <c r="C764" i="6"/>
  <c r="G763" i="6"/>
  <c r="C763" i="6"/>
  <c r="G762" i="6"/>
  <c r="C762" i="6"/>
  <c r="G761" i="6"/>
  <c r="C761" i="6"/>
  <c r="G760" i="6"/>
  <c r="C760" i="6"/>
  <c r="G759" i="6"/>
  <c r="C759" i="6"/>
  <c r="G758" i="6"/>
  <c r="C758" i="6"/>
  <c r="G757" i="6"/>
  <c r="C757" i="6"/>
  <c r="G756" i="6"/>
  <c r="C756" i="6"/>
  <c r="G755" i="6"/>
  <c r="C755" i="6"/>
  <c r="G754" i="6"/>
  <c r="C754" i="6"/>
  <c r="G753" i="6"/>
  <c r="C753" i="6"/>
  <c r="G752" i="6"/>
  <c r="C752" i="6"/>
  <c r="G751" i="6"/>
  <c r="C751" i="6"/>
  <c r="G750" i="6"/>
  <c r="C750" i="6"/>
  <c r="G749" i="6"/>
  <c r="C749" i="6"/>
  <c r="G748" i="6"/>
  <c r="C748" i="6"/>
  <c r="G747" i="6"/>
  <c r="C747" i="6"/>
  <c r="G746" i="6"/>
  <c r="C746" i="6"/>
  <c r="G745" i="6"/>
  <c r="C745" i="6"/>
  <c r="G744" i="6"/>
  <c r="C744" i="6"/>
  <c r="G743" i="6"/>
  <c r="C743" i="6"/>
  <c r="G742" i="6"/>
  <c r="C742" i="6"/>
  <c r="G741" i="6"/>
  <c r="C741" i="6"/>
  <c r="G740" i="6"/>
  <c r="C740" i="6"/>
  <c r="G739" i="6"/>
  <c r="C739" i="6"/>
  <c r="G738" i="6"/>
  <c r="C738" i="6"/>
  <c r="G737" i="6"/>
  <c r="C737" i="6"/>
  <c r="G736" i="6"/>
  <c r="C736" i="6"/>
  <c r="G735" i="6"/>
  <c r="C735" i="6"/>
  <c r="G734" i="6"/>
  <c r="C734" i="6"/>
  <c r="G733" i="6"/>
  <c r="C733" i="6"/>
  <c r="G732" i="6"/>
  <c r="C732" i="6"/>
  <c r="G731" i="6"/>
  <c r="C731" i="6"/>
  <c r="G730" i="6"/>
  <c r="C730" i="6"/>
  <c r="G729" i="6"/>
  <c r="C729" i="6"/>
  <c r="G728" i="6"/>
  <c r="C728" i="6"/>
  <c r="G727" i="6"/>
  <c r="C727" i="6"/>
  <c r="G726" i="6"/>
  <c r="C726" i="6"/>
  <c r="G725" i="6"/>
  <c r="C725" i="6"/>
  <c r="G724" i="6"/>
  <c r="C724" i="6"/>
  <c r="G723" i="6"/>
  <c r="C723" i="6"/>
  <c r="G722" i="6"/>
  <c r="C722" i="6"/>
  <c r="G721" i="6"/>
  <c r="C721" i="6"/>
  <c r="G720" i="6"/>
  <c r="C720" i="6"/>
  <c r="G719" i="6"/>
  <c r="C719" i="6"/>
  <c r="G718" i="6"/>
  <c r="C718" i="6"/>
  <c r="G717" i="6"/>
  <c r="C717" i="6"/>
  <c r="G716" i="6"/>
  <c r="C716" i="6"/>
  <c r="G715" i="6"/>
  <c r="C715" i="6"/>
  <c r="G714" i="6"/>
  <c r="C714" i="6"/>
  <c r="G713" i="6"/>
  <c r="C713" i="6"/>
  <c r="G712" i="6"/>
  <c r="C712" i="6"/>
  <c r="G711" i="6"/>
  <c r="C711" i="6"/>
  <c r="G710" i="6"/>
  <c r="C710" i="6"/>
  <c r="G709" i="6"/>
  <c r="C709" i="6"/>
  <c r="G708" i="6"/>
  <c r="C708" i="6"/>
  <c r="G707" i="6"/>
  <c r="C707" i="6"/>
  <c r="G706" i="6"/>
  <c r="C706" i="6"/>
  <c r="G705" i="6"/>
  <c r="C705" i="6"/>
  <c r="G704" i="6"/>
  <c r="C704" i="6"/>
  <c r="G703" i="6"/>
  <c r="C703" i="6"/>
  <c r="G702" i="6"/>
  <c r="C702" i="6"/>
  <c r="G701" i="6"/>
  <c r="C701" i="6"/>
  <c r="G700" i="6"/>
  <c r="C700" i="6"/>
  <c r="G699" i="6"/>
  <c r="C699" i="6"/>
  <c r="G698" i="6"/>
  <c r="C698" i="6"/>
  <c r="G697" i="6"/>
  <c r="C697" i="6"/>
  <c r="G696" i="6"/>
  <c r="C696" i="6"/>
  <c r="G695" i="6"/>
  <c r="C695" i="6"/>
  <c r="G694" i="6"/>
  <c r="C694" i="6"/>
  <c r="G693" i="6"/>
  <c r="C693" i="6"/>
  <c r="G692" i="6"/>
  <c r="C692" i="6"/>
  <c r="G691" i="6"/>
  <c r="C691" i="6"/>
  <c r="G690" i="6"/>
  <c r="C690" i="6"/>
  <c r="G689" i="6"/>
  <c r="C689" i="6"/>
  <c r="G688" i="6"/>
  <c r="C688" i="6"/>
  <c r="G687" i="6"/>
  <c r="C687" i="6"/>
  <c r="G686" i="6"/>
  <c r="C686" i="6"/>
  <c r="G685" i="6"/>
  <c r="C685" i="6"/>
  <c r="G684" i="6"/>
  <c r="C684" i="6"/>
  <c r="G683" i="6"/>
  <c r="C683" i="6"/>
  <c r="G682" i="6"/>
  <c r="C682" i="6"/>
  <c r="G681" i="6"/>
  <c r="C681" i="6"/>
  <c r="G680" i="6"/>
  <c r="C680" i="6"/>
  <c r="G679" i="6"/>
  <c r="C679" i="6"/>
  <c r="G678" i="6"/>
  <c r="C678" i="6"/>
  <c r="G677" i="6"/>
  <c r="C677" i="6"/>
  <c r="G676" i="6"/>
  <c r="C676" i="6"/>
  <c r="G675" i="6"/>
  <c r="C675" i="6"/>
  <c r="G674" i="6"/>
  <c r="C674" i="6"/>
  <c r="G673" i="6"/>
  <c r="C673" i="6"/>
  <c r="G672" i="6"/>
  <c r="C672" i="6"/>
  <c r="G671" i="6"/>
  <c r="C671" i="6"/>
  <c r="G670" i="6"/>
  <c r="C670" i="6"/>
  <c r="G669" i="6"/>
  <c r="C669" i="6"/>
  <c r="G668" i="6"/>
  <c r="C668" i="6"/>
  <c r="G667" i="6"/>
  <c r="C667" i="6"/>
  <c r="G666" i="6"/>
  <c r="C666" i="6"/>
  <c r="G665" i="6"/>
  <c r="C665" i="6"/>
  <c r="G664" i="6"/>
  <c r="C664" i="6"/>
  <c r="G663" i="6"/>
  <c r="C663" i="6"/>
  <c r="G662" i="6"/>
  <c r="C662" i="6"/>
  <c r="G661" i="6"/>
  <c r="C661" i="6"/>
  <c r="G660" i="6"/>
  <c r="C660" i="6"/>
  <c r="G659" i="6"/>
  <c r="C659" i="6"/>
  <c r="G658" i="6"/>
  <c r="C658" i="6"/>
  <c r="G657" i="6"/>
  <c r="C657" i="6"/>
  <c r="G656" i="6"/>
  <c r="C656" i="6"/>
  <c r="G655" i="6"/>
  <c r="C655" i="6"/>
  <c r="G654" i="6"/>
  <c r="C654" i="6"/>
  <c r="G653" i="6"/>
  <c r="C653" i="6"/>
  <c r="G652" i="6"/>
  <c r="C652" i="6"/>
  <c r="G651" i="6"/>
  <c r="C651" i="6"/>
  <c r="G650" i="6"/>
  <c r="C650" i="6"/>
  <c r="G649" i="6"/>
  <c r="C649" i="6"/>
  <c r="G648" i="6"/>
  <c r="C648" i="6"/>
  <c r="G647" i="6"/>
  <c r="C647" i="6"/>
  <c r="G646" i="6"/>
  <c r="C646" i="6"/>
  <c r="G645" i="6"/>
  <c r="C645" i="6"/>
  <c r="G644" i="6"/>
  <c r="C644" i="6"/>
  <c r="G643" i="6"/>
  <c r="C643" i="6"/>
  <c r="G642" i="6"/>
  <c r="C642" i="6"/>
  <c r="G641" i="6"/>
  <c r="C641" i="6"/>
  <c r="G640" i="6"/>
  <c r="C640" i="6"/>
  <c r="G639" i="6"/>
  <c r="C639" i="6"/>
  <c r="G638" i="6"/>
  <c r="C638" i="6"/>
  <c r="G637" i="6"/>
  <c r="C637" i="6"/>
  <c r="G636" i="6"/>
  <c r="C636" i="6"/>
  <c r="G635" i="6"/>
  <c r="C635" i="6"/>
  <c r="G634" i="6"/>
  <c r="C634" i="6"/>
  <c r="G633" i="6"/>
  <c r="C633" i="6"/>
  <c r="G632" i="6"/>
  <c r="C632" i="6"/>
  <c r="G631" i="6"/>
  <c r="C631" i="6"/>
  <c r="G630" i="6"/>
  <c r="C630" i="6"/>
  <c r="G629" i="6"/>
  <c r="C629" i="6"/>
  <c r="G628" i="6"/>
  <c r="C628" i="6"/>
  <c r="G627" i="6"/>
  <c r="C627" i="6"/>
  <c r="G626" i="6"/>
  <c r="C626" i="6"/>
  <c r="G625" i="6"/>
  <c r="C625" i="6"/>
  <c r="G624" i="6"/>
  <c r="C624" i="6"/>
  <c r="G623" i="6"/>
  <c r="C623" i="6"/>
  <c r="G622" i="6"/>
  <c r="C622" i="6"/>
  <c r="G621" i="6"/>
  <c r="C621" i="6"/>
  <c r="G620" i="6"/>
  <c r="C620" i="6"/>
  <c r="G619" i="6"/>
  <c r="C619" i="6"/>
  <c r="G618" i="6"/>
  <c r="C618" i="6"/>
  <c r="G617" i="6"/>
  <c r="C617" i="6"/>
  <c r="G616" i="6"/>
  <c r="C616" i="6"/>
  <c r="G615" i="6"/>
  <c r="C615" i="6"/>
  <c r="G614" i="6"/>
  <c r="C614" i="6"/>
  <c r="G613" i="6"/>
  <c r="C613" i="6"/>
  <c r="G612" i="6"/>
  <c r="C612" i="6"/>
  <c r="G611" i="6"/>
  <c r="C611" i="6"/>
  <c r="G610" i="6"/>
  <c r="C610" i="6"/>
  <c r="G609" i="6"/>
  <c r="C609" i="6"/>
  <c r="G608" i="6"/>
  <c r="C608" i="6"/>
  <c r="G607" i="6"/>
  <c r="C607" i="6"/>
  <c r="G606" i="6"/>
  <c r="C606" i="6"/>
  <c r="G605" i="6"/>
  <c r="C605" i="6"/>
  <c r="G604" i="6"/>
  <c r="C604" i="6"/>
  <c r="G603" i="6"/>
  <c r="C603" i="6"/>
  <c r="G602" i="6"/>
  <c r="C602" i="6"/>
  <c r="G601" i="6"/>
  <c r="C601" i="6"/>
  <c r="G600" i="6"/>
  <c r="C600" i="6"/>
  <c r="G599" i="6"/>
  <c r="C599" i="6"/>
  <c r="G598" i="6"/>
  <c r="C598" i="6"/>
  <c r="G597" i="6"/>
  <c r="C597" i="6"/>
  <c r="G596" i="6"/>
  <c r="C596" i="6"/>
  <c r="G595" i="6"/>
  <c r="C595" i="6"/>
  <c r="G594" i="6"/>
  <c r="C594" i="6"/>
  <c r="G593" i="6"/>
  <c r="C593" i="6"/>
  <c r="G592" i="6"/>
  <c r="C592" i="6"/>
  <c r="G591" i="6"/>
  <c r="C591" i="6"/>
  <c r="G590" i="6"/>
  <c r="C590" i="6"/>
  <c r="G589" i="6"/>
  <c r="C589" i="6"/>
  <c r="G588" i="6"/>
  <c r="C588" i="6"/>
  <c r="G587" i="6"/>
  <c r="C587" i="6"/>
  <c r="G586" i="6"/>
  <c r="C586" i="6"/>
  <c r="G585" i="6"/>
  <c r="C585" i="6"/>
  <c r="G584" i="6"/>
  <c r="C584" i="6"/>
  <c r="G583" i="6"/>
  <c r="C583" i="6"/>
  <c r="G582" i="6"/>
  <c r="C582" i="6"/>
  <c r="G581" i="6"/>
  <c r="C581" i="6"/>
  <c r="G580" i="6"/>
  <c r="C580" i="6"/>
  <c r="G579" i="6"/>
  <c r="C579" i="6"/>
  <c r="G578" i="6"/>
  <c r="C578" i="6"/>
  <c r="G577" i="6"/>
  <c r="C577" i="6"/>
  <c r="G576" i="6"/>
  <c r="C576" i="6"/>
  <c r="G575" i="6"/>
  <c r="C575" i="6"/>
  <c r="G574" i="6"/>
  <c r="C574" i="6"/>
  <c r="G573" i="6"/>
  <c r="C573" i="6"/>
  <c r="G572" i="6"/>
  <c r="C572" i="6"/>
  <c r="G571" i="6"/>
  <c r="C571" i="6"/>
  <c r="G570" i="6"/>
  <c r="C570" i="6"/>
  <c r="G569" i="6"/>
  <c r="C569" i="6"/>
  <c r="G568" i="6"/>
  <c r="C568" i="6"/>
  <c r="G567" i="6"/>
  <c r="C567" i="6"/>
  <c r="G566" i="6"/>
  <c r="C566" i="6"/>
  <c r="G565" i="6"/>
  <c r="C565" i="6"/>
  <c r="G564" i="6"/>
  <c r="C564" i="6"/>
  <c r="G563" i="6"/>
  <c r="C563" i="6"/>
  <c r="G562" i="6"/>
  <c r="C562" i="6"/>
  <c r="G561" i="6"/>
  <c r="C561" i="6"/>
  <c r="G560" i="6"/>
  <c r="C560" i="6"/>
  <c r="G559" i="6"/>
  <c r="C559" i="6"/>
  <c r="G558" i="6"/>
  <c r="C558" i="6"/>
  <c r="G557" i="6"/>
  <c r="C557" i="6"/>
  <c r="G556" i="6"/>
  <c r="C556" i="6"/>
  <c r="G555" i="6"/>
  <c r="C555" i="6"/>
  <c r="G554" i="6"/>
  <c r="C554" i="6"/>
  <c r="G553" i="6"/>
  <c r="C553" i="6"/>
  <c r="G552" i="6"/>
  <c r="C552" i="6"/>
  <c r="G551" i="6"/>
  <c r="C551" i="6"/>
  <c r="G550" i="6"/>
  <c r="C550" i="6"/>
  <c r="G549" i="6"/>
  <c r="C549" i="6"/>
  <c r="G548" i="6"/>
  <c r="C548" i="6"/>
  <c r="G547" i="6"/>
  <c r="C547" i="6"/>
  <c r="G546" i="6"/>
  <c r="C546" i="6"/>
  <c r="G545" i="6"/>
  <c r="C545" i="6"/>
  <c r="G544" i="6"/>
  <c r="C544" i="6"/>
  <c r="G543" i="6"/>
  <c r="C543" i="6"/>
  <c r="G542" i="6"/>
  <c r="C542" i="6"/>
  <c r="G541" i="6"/>
  <c r="C541" i="6"/>
  <c r="G540" i="6"/>
  <c r="C540" i="6"/>
  <c r="G539" i="6"/>
  <c r="C539" i="6"/>
  <c r="G538" i="6"/>
  <c r="C538" i="6"/>
  <c r="G537" i="6"/>
  <c r="C537" i="6"/>
  <c r="G536" i="6"/>
  <c r="C536" i="6"/>
  <c r="G535" i="6"/>
  <c r="C535" i="6"/>
  <c r="G534" i="6"/>
  <c r="C534" i="6"/>
  <c r="G533" i="6"/>
  <c r="C533" i="6"/>
  <c r="G532" i="6"/>
  <c r="C532" i="6"/>
  <c r="G531" i="6"/>
  <c r="C531" i="6"/>
  <c r="G530" i="6"/>
  <c r="C530" i="6"/>
  <c r="G529" i="6"/>
  <c r="C529" i="6"/>
  <c r="G528" i="6"/>
  <c r="C528" i="6"/>
  <c r="G527" i="6"/>
  <c r="C527" i="6"/>
  <c r="G526" i="6"/>
  <c r="C526" i="6"/>
  <c r="G525" i="6"/>
  <c r="C525" i="6"/>
  <c r="G524" i="6"/>
  <c r="C524" i="6"/>
  <c r="G523" i="6"/>
  <c r="C523" i="6"/>
  <c r="G522" i="6"/>
  <c r="C522" i="6"/>
  <c r="G521" i="6"/>
  <c r="C521" i="6"/>
  <c r="G520" i="6"/>
  <c r="C520" i="6"/>
  <c r="G519" i="6"/>
  <c r="C519" i="6"/>
  <c r="G518" i="6"/>
  <c r="C518" i="6"/>
  <c r="G517" i="6"/>
  <c r="C517" i="6"/>
  <c r="G516" i="6"/>
  <c r="C516" i="6"/>
  <c r="G515" i="6"/>
  <c r="C515" i="6"/>
  <c r="G514" i="6"/>
  <c r="C514" i="6"/>
  <c r="G513" i="6"/>
  <c r="C513" i="6"/>
  <c r="G512" i="6"/>
  <c r="C512" i="6"/>
  <c r="G511" i="6"/>
  <c r="C511" i="6"/>
  <c r="G510" i="6"/>
  <c r="C510" i="6"/>
  <c r="G509" i="6"/>
  <c r="C509" i="6"/>
  <c r="G508" i="6"/>
  <c r="C508" i="6"/>
  <c r="G507" i="6"/>
  <c r="C507" i="6"/>
  <c r="G506" i="6"/>
  <c r="C506" i="6"/>
  <c r="G505" i="6"/>
  <c r="C505" i="6"/>
  <c r="G504" i="6"/>
  <c r="C504" i="6"/>
  <c r="G503" i="6"/>
  <c r="C503" i="6"/>
  <c r="G502" i="6"/>
  <c r="C502" i="6"/>
  <c r="G501" i="6"/>
  <c r="C501" i="6"/>
  <c r="G500" i="6"/>
  <c r="C500" i="6"/>
  <c r="G499" i="6"/>
  <c r="C499" i="6"/>
  <c r="G498" i="6"/>
  <c r="C498" i="6"/>
  <c r="G497" i="6"/>
  <c r="C497" i="6"/>
  <c r="G496" i="6"/>
  <c r="C496" i="6"/>
  <c r="G495" i="6"/>
  <c r="C495" i="6"/>
  <c r="G494" i="6"/>
  <c r="C494" i="6"/>
  <c r="G493" i="6"/>
  <c r="C493" i="6"/>
  <c r="G492" i="6"/>
  <c r="C492" i="6"/>
  <c r="G491" i="6"/>
  <c r="C491" i="6"/>
  <c r="G490" i="6"/>
  <c r="C490" i="6"/>
  <c r="G489" i="6"/>
  <c r="C489" i="6"/>
  <c r="G488" i="6"/>
  <c r="C488" i="6"/>
  <c r="G487" i="6"/>
  <c r="C487" i="6"/>
  <c r="G486" i="6"/>
  <c r="C486" i="6"/>
  <c r="G485" i="6"/>
  <c r="C485" i="6"/>
  <c r="G484" i="6"/>
  <c r="C484" i="6"/>
  <c r="G483" i="6"/>
  <c r="C483" i="6"/>
  <c r="G482" i="6"/>
  <c r="C482" i="6"/>
  <c r="G481" i="6"/>
  <c r="C481" i="6"/>
  <c r="G480" i="6"/>
  <c r="C480" i="6"/>
  <c r="G479" i="6"/>
  <c r="C479" i="6"/>
  <c r="G478" i="6"/>
  <c r="C478" i="6"/>
  <c r="G477" i="6"/>
  <c r="C477" i="6"/>
  <c r="G476" i="6"/>
  <c r="C476" i="6"/>
  <c r="G475" i="6"/>
  <c r="C475" i="6"/>
  <c r="G474" i="6"/>
  <c r="C474" i="6"/>
  <c r="G473" i="6"/>
  <c r="C473" i="6"/>
  <c r="G472" i="6"/>
  <c r="C472" i="6"/>
  <c r="G471" i="6"/>
  <c r="C471" i="6"/>
  <c r="G470" i="6"/>
  <c r="C470" i="6"/>
  <c r="G469" i="6"/>
  <c r="C469" i="6"/>
  <c r="G468" i="6"/>
  <c r="C468" i="6"/>
  <c r="G467" i="6"/>
  <c r="C467" i="6"/>
  <c r="G466" i="6"/>
  <c r="C466" i="6"/>
  <c r="G465" i="6"/>
  <c r="C465" i="6"/>
  <c r="G464" i="6"/>
  <c r="C464" i="6"/>
  <c r="G463" i="6"/>
  <c r="C463" i="6"/>
  <c r="G462" i="6"/>
  <c r="C462" i="6"/>
  <c r="G461" i="6"/>
  <c r="C461" i="6"/>
  <c r="G460" i="6"/>
  <c r="C460" i="6"/>
  <c r="G459" i="6"/>
  <c r="C459" i="6"/>
  <c r="G458" i="6"/>
  <c r="C458" i="6"/>
  <c r="G457" i="6"/>
  <c r="C457" i="6"/>
  <c r="G456" i="6"/>
  <c r="C456" i="6"/>
  <c r="G455" i="6"/>
  <c r="C455" i="6"/>
  <c r="G454" i="6"/>
  <c r="C454" i="6"/>
  <c r="G453" i="6"/>
  <c r="C453" i="6"/>
  <c r="G452" i="6"/>
  <c r="C452" i="6"/>
  <c r="G451" i="6"/>
  <c r="C451" i="6"/>
  <c r="G450" i="6"/>
  <c r="C450" i="6"/>
  <c r="G449" i="6"/>
  <c r="C449" i="6"/>
  <c r="G448" i="6"/>
  <c r="C448" i="6"/>
  <c r="G447" i="6"/>
  <c r="C447" i="6"/>
  <c r="G446" i="6"/>
  <c r="C446" i="6"/>
  <c r="G445" i="6"/>
  <c r="C445" i="6"/>
  <c r="G444" i="6"/>
  <c r="C444" i="6"/>
  <c r="G443" i="6"/>
  <c r="C443" i="6"/>
  <c r="G442" i="6"/>
  <c r="C442" i="6"/>
  <c r="G441" i="6"/>
  <c r="C441" i="6"/>
  <c r="G440" i="6"/>
  <c r="C440" i="6"/>
  <c r="G439" i="6"/>
  <c r="C439" i="6"/>
  <c r="G438" i="6"/>
  <c r="C438" i="6"/>
  <c r="G437" i="6"/>
  <c r="C437" i="6"/>
  <c r="G436" i="6"/>
  <c r="C436" i="6"/>
  <c r="G435" i="6"/>
  <c r="C435" i="6"/>
  <c r="G434" i="6"/>
  <c r="C434" i="6"/>
  <c r="G433" i="6"/>
  <c r="C433" i="6"/>
  <c r="G432" i="6"/>
  <c r="C432" i="6"/>
  <c r="C3" i="5" s="1"/>
  <c r="C5" i="5" s="1"/>
  <c r="C10" i="5" s="1"/>
  <c r="C11" i="5" s="1"/>
  <c r="G431" i="6"/>
  <c r="C431" i="6"/>
  <c r="G430" i="6"/>
  <c r="C430" i="6"/>
  <c r="G429" i="6"/>
  <c r="C429" i="6"/>
  <c r="G428" i="6"/>
  <c r="C428" i="6"/>
  <c r="G427" i="6"/>
  <c r="C427" i="6"/>
  <c r="G426" i="6"/>
  <c r="C426" i="6"/>
  <c r="G425" i="6"/>
  <c r="C425" i="6"/>
  <c r="G424" i="6"/>
  <c r="C424" i="6"/>
  <c r="G423" i="6"/>
  <c r="C423" i="6"/>
  <c r="G422" i="6"/>
  <c r="C422" i="6"/>
  <c r="G421" i="6"/>
  <c r="C421" i="6"/>
  <c r="G420" i="6"/>
  <c r="C420" i="6"/>
  <c r="G419" i="6"/>
  <c r="C419" i="6"/>
  <c r="G418" i="6"/>
  <c r="C418" i="6"/>
  <c r="G417" i="6"/>
  <c r="C417" i="6"/>
  <c r="G416" i="6"/>
  <c r="C416" i="6"/>
  <c r="G415" i="6"/>
  <c r="C415" i="6"/>
  <c r="G414" i="6"/>
  <c r="C414" i="6"/>
  <c r="G413" i="6"/>
  <c r="C413" i="6"/>
  <c r="G412" i="6"/>
  <c r="C412" i="6"/>
  <c r="G411" i="6"/>
  <c r="C411" i="6"/>
  <c r="G410" i="6"/>
  <c r="C410" i="6"/>
  <c r="G409" i="6"/>
  <c r="C409" i="6"/>
  <c r="G408" i="6"/>
  <c r="C408" i="6"/>
  <c r="G407" i="6"/>
  <c r="C407" i="6"/>
  <c r="G406" i="6"/>
  <c r="C406" i="6"/>
  <c r="G405" i="6"/>
  <c r="C405" i="6"/>
  <c r="G404" i="6"/>
  <c r="C404" i="6"/>
  <c r="G403" i="6"/>
  <c r="C403" i="6"/>
  <c r="G402" i="6"/>
  <c r="C402" i="6"/>
  <c r="G401" i="6"/>
  <c r="C401" i="6"/>
  <c r="G400" i="6"/>
  <c r="C400" i="6"/>
  <c r="G399" i="6"/>
  <c r="C399" i="6"/>
  <c r="G398" i="6"/>
  <c r="C398" i="6"/>
  <c r="G397" i="6"/>
  <c r="C397" i="6"/>
  <c r="G396" i="6"/>
  <c r="C396" i="6"/>
  <c r="G395" i="6"/>
  <c r="C395" i="6"/>
  <c r="G394" i="6"/>
  <c r="C394" i="6"/>
  <c r="G393" i="6"/>
  <c r="C393" i="6"/>
  <c r="G392" i="6"/>
  <c r="C392" i="6"/>
  <c r="G391" i="6"/>
  <c r="C391" i="6"/>
  <c r="G390" i="6"/>
  <c r="C390" i="6"/>
  <c r="G389" i="6"/>
  <c r="C389" i="6"/>
  <c r="G388" i="6"/>
  <c r="C388" i="6"/>
  <c r="G387" i="6"/>
  <c r="C387" i="6"/>
  <c r="G386" i="6"/>
  <c r="C386" i="6"/>
  <c r="G385" i="6"/>
  <c r="C385" i="6"/>
  <c r="G384" i="6"/>
  <c r="C384" i="6"/>
  <c r="G383" i="6"/>
  <c r="C383" i="6"/>
  <c r="G382" i="6"/>
  <c r="C382" i="6"/>
  <c r="G381" i="6"/>
  <c r="C381" i="6"/>
  <c r="G380" i="6"/>
  <c r="C380" i="6"/>
  <c r="G379" i="6"/>
  <c r="C379" i="6"/>
  <c r="G378" i="6"/>
  <c r="C378" i="6"/>
  <c r="G377" i="6"/>
  <c r="C377" i="6"/>
  <c r="G376" i="6"/>
  <c r="C376" i="6"/>
  <c r="G375" i="6"/>
  <c r="C375" i="6"/>
  <c r="G374" i="6"/>
  <c r="C374" i="6"/>
  <c r="G373" i="6"/>
  <c r="C373" i="6"/>
  <c r="G372" i="6"/>
  <c r="C372" i="6"/>
  <c r="G371" i="6"/>
  <c r="C371" i="6"/>
  <c r="G370" i="6"/>
  <c r="C370" i="6"/>
  <c r="G369" i="6"/>
  <c r="C369" i="6"/>
  <c r="G368" i="6"/>
  <c r="C368" i="6"/>
  <c r="G367" i="6"/>
  <c r="C367" i="6"/>
  <c r="G366" i="6"/>
  <c r="C366" i="6"/>
  <c r="G365" i="6"/>
  <c r="C365" i="6"/>
  <c r="G364" i="6"/>
  <c r="C364" i="6"/>
  <c r="G363" i="6"/>
  <c r="C363" i="6"/>
  <c r="G362" i="6"/>
  <c r="C362" i="6"/>
  <c r="G361" i="6"/>
  <c r="C361" i="6"/>
  <c r="G360" i="6"/>
  <c r="C360" i="6"/>
  <c r="G359" i="6"/>
  <c r="C359" i="6"/>
  <c r="G358" i="6"/>
  <c r="C358" i="6"/>
  <c r="G357" i="6"/>
  <c r="C357" i="6"/>
  <c r="G356" i="6"/>
  <c r="C356" i="6"/>
  <c r="G355" i="6"/>
  <c r="C355" i="6"/>
  <c r="G354" i="6"/>
  <c r="C354" i="6"/>
  <c r="G353" i="6"/>
  <c r="C353" i="6"/>
  <c r="G352" i="6"/>
  <c r="C352" i="6"/>
  <c r="G351" i="6"/>
  <c r="C351" i="6"/>
  <c r="G350" i="6"/>
  <c r="C350" i="6"/>
  <c r="G349" i="6"/>
  <c r="C349" i="6"/>
  <c r="G348" i="6"/>
  <c r="C348" i="6"/>
  <c r="G347" i="6"/>
  <c r="C347" i="6"/>
  <c r="G346" i="6"/>
  <c r="C346" i="6"/>
  <c r="G345" i="6"/>
  <c r="C345" i="6"/>
  <c r="G344" i="6"/>
  <c r="C344" i="6"/>
  <c r="G343" i="6"/>
  <c r="C343" i="6"/>
  <c r="G342" i="6"/>
  <c r="C342" i="6"/>
  <c r="G341" i="6"/>
  <c r="C341" i="6"/>
  <c r="G340" i="6"/>
  <c r="C340" i="6"/>
  <c r="G339" i="6"/>
  <c r="C339" i="6"/>
  <c r="G338" i="6"/>
  <c r="C338" i="6"/>
  <c r="G337" i="6"/>
  <c r="C337" i="6"/>
  <c r="G336" i="6"/>
  <c r="C336" i="6"/>
  <c r="G335" i="6"/>
  <c r="C335" i="6"/>
  <c r="G334" i="6"/>
  <c r="C334" i="6"/>
  <c r="G333" i="6"/>
  <c r="C333" i="6"/>
  <c r="G332" i="6"/>
  <c r="C332" i="6"/>
  <c r="G331" i="6"/>
  <c r="C331" i="6"/>
  <c r="G330" i="6"/>
  <c r="C330" i="6"/>
  <c r="G329" i="6"/>
  <c r="C329" i="6"/>
  <c r="G328" i="6"/>
  <c r="C328" i="6"/>
  <c r="G327" i="6"/>
  <c r="C327" i="6"/>
  <c r="G326" i="6"/>
  <c r="C326" i="6"/>
  <c r="G325" i="6"/>
  <c r="C325" i="6"/>
  <c r="G324" i="6"/>
  <c r="C324" i="6"/>
  <c r="G323" i="6"/>
  <c r="C323" i="6"/>
  <c r="G322" i="6"/>
  <c r="C322" i="6"/>
  <c r="G321" i="6"/>
  <c r="C321" i="6"/>
  <c r="G320" i="6"/>
  <c r="C320" i="6"/>
  <c r="G319" i="6"/>
  <c r="C319" i="6"/>
  <c r="G318" i="6"/>
  <c r="C318" i="6"/>
  <c r="G317" i="6"/>
  <c r="C317" i="6"/>
  <c r="G316" i="6"/>
  <c r="C316" i="6"/>
  <c r="G315" i="6"/>
  <c r="C315" i="6"/>
  <c r="G314" i="6"/>
  <c r="C314" i="6"/>
  <c r="G313" i="6"/>
  <c r="C313" i="6"/>
  <c r="G312" i="6"/>
  <c r="C312" i="6"/>
  <c r="G311" i="6"/>
  <c r="C311" i="6"/>
  <c r="G310" i="6"/>
  <c r="C310" i="6"/>
  <c r="G309" i="6"/>
  <c r="C309" i="6"/>
  <c r="G308" i="6"/>
  <c r="C308" i="6"/>
  <c r="G307" i="6"/>
  <c r="C307" i="6"/>
  <c r="G306" i="6"/>
  <c r="C306" i="6"/>
  <c r="G305" i="6"/>
  <c r="C305" i="6"/>
  <c r="G304" i="6"/>
  <c r="C304" i="6"/>
  <c r="G303" i="6"/>
  <c r="C303" i="6"/>
  <c r="G302" i="6"/>
  <c r="C302" i="6"/>
  <c r="G301" i="6"/>
  <c r="C301" i="6"/>
  <c r="G300" i="6"/>
  <c r="C300" i="6"/>
  <c r="G299" i="6"/>
  <c r="C299" i="6"/>
  <c r="G298" i="6"/>
  <c r="C298" i="6"/>
  <c r="G297" i="6"/>
  <c r="C297" i="6"/>
  <c r="G296" i="6"/>
  <c r="C296" i="6"/>
  <c r="G295" i="6"/>
  <c r="C295" i="6"/>
  <c r="G294" i="6"/>
  <c r="C294" i="6"/>
  <c r="G293" i="6"/>
  <c r="C293" i="6"/>
  <c r="G292" i="6"/>
  <c r="C292" i="6"/>
  <c r="G291" i="6"/>
  <c r="C291" i="6"/>
  <c r="G290" i="6"/>
  <c r="C290" i="6"/>
  <c r="G289" i="6"/>
  <c r="C289" i="6"/>
  <c r="G288" i="6"/>
  <c r="C288" i="6"/>
  <c r="G287" i="6"/>
  <c r="C287" i="6"/>
  <c r="G286" i="6"/>
  <c r="C286" i="6"/>
  <c r="G285" i="6"/>
  <c r="C285" i="6"/>
  <c r="G284" i="6"/>
  <c r="C284" i="6"/>
  <c r="G283" i="6"/>
  <c r="C283" i="6"/>
  <c r="G282" i="6"/>
  <c r="C282" i="6"/>
  <c r="G281" i="6"/>
  <c r="C281" i="6"/>
  <c r="G280" i="6"/>
  <c r="C280" i="6"/>
  <c r="G279" i="6"/>
  <c r="C279" i="6"/>
  <c r="G278" i="6"/>
  <c r="C278" i="6"/>
  <c r="G277" i="6"/>
  <c r="C277" i="6"/>
  <c r="G276" i="6"/>
  <c r="C276" i="6"/>
  <c r="G275" i="6"/>
  <c r="C275" i="6"/>
  <c r="G274" i="6"/>
  <c r="C274" i="6"/>
  <c r="G273" i="6"/>
  <c r="C273" i="6"/>
  <c r="G272" i="6"/>
  <c r="C272" i="6"/>
  <c r="G271" i="6"/>
  <c r="C271" i="6"/>
  <c r="G270" i="6"/>
  <c r="C270" i="6"/>
  <c r="G269" i="6"/>
  <c r="C269" i="6"/>
  <c r="G268" i="6"/>
  <c r="C268" i="6"/>
  <c r="G267" i="6"/>
  <c r="C267" i="6"/>
  <c r="G266" i="6"/>
  <c r="C266" i="6"/>
  <c r="G265" i="6"/>
  <c r="C265" i="6"/>
  <c r="G264" i="6"/>
  <c r="C264" i="6"/>
  <c r="G263" i="6"/>
  <c r="C263" i="6"/>
  <c r="G262" i="6"/>
  <c r="C262" i="6"/>
  <c r="G261" i="6"/>
  <c r="C261" i="6"/>
  <c r="G260" i="6"/>
  <c r="C260" i="6"/>
  <c r="G259" i="6"/>
  <c r="C259" i="6"/>
  <c r="G258" i="6"/>
  <c r="C258" i="6"/>
  <c r="G257" i="6"/>
  <c r="C257" i="6"/>
  <c r="G256" i="6"/>
  <c r="C256" i="6"/>
  <c r="G255" i="6"/>
  <c r="C255" i="6"/>
  <c r="G254" i="6"/>
  <c r="C254" i="6"/>
  <c r="G253" i="6"/>
  <c r="C253" i="6"/>
  <c r="G252" i="6"/>
  <c r="C252" i="6"/>
  <c r="G251" i="6"/>
  <c r="C251" i="6"/>
  <c r="G250" i="6"/>
  <c r="C250" i="6"/>
  <c r="G249" i="6"/>
  <c r="C249" i="6"/>
  <c r="G248" i="6"/>
  <c r="C248" i="6"/>
  <c r="G247" i="6"/>
  <c r="C247" i="6"/>
  <c r="G246" i="6"/>
  <c r="C246" i="6"/>
  <c r="G245" i="6"/>
  <c r="C245" i="6"/>
  <c r="G244" i="6"/>
  <c r="C244" i="6"/>
  <c r="G243" i="6"/>
  <c r="C243" i="6"/>
  <c r="G242" i="6"/>
  <c r="C242" i="6"/>
  <c r="G241" i="6"/>
  <c r="C241" i="6"/>
  <c r="G240" i="6"/>
  <c r="C240" i="6"/>
  <c r="G239" i="6"/>
  <c r="C239" i="6"/>
  <c r="G238" i="6"/>
  <c r="C238" i="6"/>
  <c r="G237" i="6"/>
  <c r="C237" i="6"/>
  <c r="G236" i="6"/>
  <c r="C236" i="6"/>
  <c r="G235" i="6"/>
  <c r="C235" i="6"/>
  <c r="G234" i="6"/>
  <c r="C234" i="6"/>
  <c r="G233" i="6"/>
  <c r="C233" i="6"/>
  <c r="G232" i="6"/>
  <c r="C232" i="6"/>
  <c r="G231" i="6"/>
  <c r="C231" i="6"/>
  <c r="G230" i="6"/>
  <c r="C230" i="6"/>
  <c r="G229" i="6"/>
  <c r="C229" i="6"/>
  <c r="G228" i="6"/>
  <c r="C228" i="6"/>
  <c r="G227" i="6"/>
  <c r="C227" i="6"/>
  <c r="G226" i="6"/>
  <c r="C226" i="6"/>
  <c r="G225" i="6"/>
  <c r="C225" i="6"/>
  <c r="G224" i="6"/>
  <c r="C224" i="6"/>
  <c r="G223" i="6"/>
  <c r="C223" i="6"/>
  <c r="G222" i="6"/>
  <c r="C222" i="6"/>
  <c r="G221" i="6"/>
  <c r="C221" i="6"/>
  <c r="G220" i="6"/>
  <c r="C220" i="6"/>
  <c r="G219" i="6"/>
  <c r="C219" i="6"/>
  <c r="G218" i="6"/>
  <c r="C218" i="6"/>
  <c r="G217" i="6"/>
  <c r="C217" i="6"/>
  <c r="G216" i="6"/>
  <c r="C216" i="6"/>
  <c r="G215" i="6"/>
  <c r="C215" i="6"/>
  <c r="G214" i="6"/>
  <c r="C214" i="6"/>
  <c r="G213" i="6"/>
  <c r="C213" i="6"/>
  <c r="G212" i="6"/>
  <c r="C212" i="6"/>
  <c r="G211" i="6"/>
  <c r="C211" i="6"/>
  <c r="G210" i="6"/>
  <c r="C210" i="6"/>
  <c r="G209" i="6"/>
  <c r="C209" i="6"/>
  <c r="G208" i="6"/>
  <c r="C208" i="6"/>
  <c r="G207" i="6"/>
  <c r="C207" i="6"/>
  <c r="G206" i="6"/>
  <c r="C206" i="6"/>
  <c r="G205" i="6"/>
  <c r="C205" i="6"/>
  <c r="G204" i="6"/>
  <c r="C204" i="6"/>
  <c r="G203" i="6"/>
  <c r="C203" i="6"/>
  <c r="G202" i="6"/>
  <c r="C202" i="6"/>
  <c r="G201" i="6"/>
  <c r="C201" i="6"/>
  <c r="G200" i="6"/>
  <c r="C200" i="6"/>
  <c r="G199" i="6"/>
  <c r="C199" i="6"/>
  <c r="G198" i="6"/>
  <c r="C198" i="6"/>
  <c r="G197" i="6"/>
  <c r="C197" i="6"/>
  <c r="G196" i="6"/>
  <c r="C196" i="6"/>
  <c r="G195" i="6"/>
  <c r="C195" i="6"/>
  <c r="G194" i="6"/>
  <c r="C194" i="6"/>
  <c r="G193" i="6"/>
  <c r="C193" i="6"/>
  <c r="G192" i="6"/>
  <c r="C192" i="6"/>
  <c r="G191" i="6"/>
  <c r="C191" i="6"/>
  <c r="G190" i="6"/>
  <c r="C190" i="6"/>
  <c r="G189" i="6"/>
  <c r="C189" i="6"/>
  <c r="G188" i="6"/>
  <c r="C188" i="6"/>
  <c r="G187" i="6"/>
  <c r="C187" i="6"/>
  <c r="G186" i="6"/>
  <c r="C186" i="6"/>
  <c r="G185" i="6"/>
  <c r="C185" i="6"/>
  <c r="G184" i="6"/>
  <c r="C184" i="6"/>
  <c r="G183" i="6"/>
  <c r="C183" i="6"/>
  <c r="G182" i="6"/>
  <c r="C182" i="6"/>
  <c r="G181" i="6"/>
  <c r="C181" i="6"/>
  <c r="G180" i="6"/>
  <c r="C180" i="6"/>
  <c r="G179" i="6"/>
  <c r="C179" i="6"/>
  <c r="G178" i="6"/>
  <c r="C178" i="6"/>
  <c r="G177" i="6"/>
  <c r="C177" i="6"/>
  <c r="G176" i="6"/>
  <c r="C176" i="6"/>
  <c r="G175" i="6"/>
  <c r="C175" i="6"/>
  <c r="G174" i="6"/>
  <c r="C174" i="6"/>
  <c r="G173" i="6"/>
  <c r="C173" i="6"/>
  <c r="G172" i="6"/>
  <c r="C172" i="6"/>
  <c r="G171" i="6"/>
  <c r="C171" i="6"/>
  <c r="G170" i="6"/>
  <c r="C170" i="6"/>
  <c r="G169" i="6"/>
  <c r="C169" i="6"/>
  <c r="G168" i="6"/>
  <c r="C168" i="6"/>
  <c r="G167" i="6"/>
  <c r="C167" i="6"/>
  <c r="G166" i="6"/>
  <c r="C166" i="6"/>
  <c r="G165" i="6"/>
  <c r="C165" i="6"/>
  <c r="G164" i="6"/>
  <c r="C164" i="6"/>
  <c r="G163" i="6"/>
  <c r="C163" i="6"/>
  <c r="G162" i="6"/>
  <c r="C162" i="6"/>
  <c r="G161" i="6"/>
  <c r="C161" i="6"/>
  <c r="G160" i="6"/>
  <c r="C160" i="6"/>
  <c r="G159" i="6"/>
  <c r="C159" i="6"/>
  <c r="G158" i="6"/>
  <c r="C158" i="6"/>
  <c r="G157" i="6"/>
  <c r="C157" i="6"/>
  <c r="G156" i="6"/>
  <c r="C156" i="6"/>
  <c r="G155" i="6"/>
  <c r="C155" i="6"/>
  <c r="G154" i="6"/>
  <c r="C154" i="6"/>
  <c r="G153" i="6"/>
  <c r="C153" i="6"/>
  <c r="G152" i="6"/>
  <c r="C152" i="6"/>
  <c r="G151" i="6"/>
  <c r="C151" i="6"/>
  <c r="G150" i="6"/>
  <c r="C150" i="6"/>
  <c r="G149" i="6"/>
  <c r="C149" i="6"/>
  <c r="G148" i="6"/>
  <c r="C148" i="6"/>
  <c r="G147" i="6"/>
  <c r="C147" i="6"/>
  <c r="G146" i="6"/>
  <c r="C146" i="6"/>
  <c r="G145" i="6"/>
  <c r="C145" i="6"/>
  <c r="G144" i="6"/>
  <c r="C144" i="6"/>
  <c r="G143" i="6"/>
  <c r="C143" i="6"/>
  <c r="G142" i="6"/>
  <c r="C142" i="6"/>
  <c r="G141" i="6"/>
  <c r="C141" i="6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C134" i="6"/>
  <c r="G133" i="6"/>
  <c r="C133" i="6"/>
  <c r="G132" i="6"/>
  <c r="C132" i="6"/>
  <c r="G131" i="6"/>
  <c r="C131" i="6"/>
  <c r="G130" i="6"/>
  <c r="C130" i="6"/>
  <c r="G129" i="6"/>
  <c r="C129" i="6"/>
  <c r="G128" i="6"/>
  <c r="C128" i="6"/>
  <c r="G127" i="6"/>
  <c r="C127" i="6"/>
  <c r="G126" i="6"/>
  <c r="C126" i="6"/>
  <c r="G125" i="6"/>
  <c r="C125" i="6"/>
  <c r="G124" i="6"/>
  <c r="C124" i="6"/>
  <c r="G123" i="6"/>
  <c r="C123" i="6"/>
  <c r="G122" i="6"/>
  <c r="C122" i="6"/>
  <c r="G121" i="6"/>
  <c r="C121" i="6"/>
  <c r="G120" i="6"/>
  <c r="C120" i="6"/>
  <c r="G119" i="6"/>
  <c r="C119" i="6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G46" i="6"/>
  <c r="C46" i="6"/>
  <c r="G45" i="6"/>
  <c r="C45" i="6"/>
  <c r="G44" i="6"/>
  <c r="C44" i="6"/>
  <c r="G43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C21" i="5"/>
  <c r="C16" i="5"/>
  <c r="C4" i="5"/>
  <c r="H41" i="4"/>
  <c r="G41" i="4"/>
  <c r="F41" i="4"/>
  <c r="F35" i="4" s="1"/>
  <c r="E41" i="4"/>
  <c r="D41" i="4"/>
  <c r="C41" i="4"/>
  <c r="H40" i="4"/>
  <c r="G40" i="4"/>
  <c r="F40" i="4"/>
  <c r="E40" i="4"/>
  <c r="D40" i="4"/>
  <c r="D35" i="4" s="1"/>
  <c r="C40" i="4"/>
  <c r="C35" i="4" s="1"/>
  <c r="H36" i="4"/>
  <c r="G36" i="4"/>
  <c r="H35" i="4"/>
  <c r="G35" i="4"/>
  <c r="E35" i="4"/>
  <c r="H33" i="4"/>
  <c r="G33" i="4"/>
  <c r="F33" i="4"/>
  <c r="E33" i="4"/>
  <c r="D33" i="4"/>
  <c r="C33" i="4"/>
  <c r="H24" i="4"/>
  <c r="G24" i="4"/>
  <c r="D24" i="4"/>
  <c r="C24" i="4"/>
  <c r="H23" i="4"/>
  <c r="E23" i="4"/>
  <c r="F22" i="4"/>
  <c r="E22" i="4"/>
  <c r="D22" i="4"/>
  <c r="D19" i="4"/>
  <c r="H18" i="4"/>
  <c r="G18" i="4"/>
  <c r="F18" i="4"/>
  <c r="E18" i="4"/>
  <c r="D18" i="4"/>
  <c r="H17" i="4"/>
  <c r="G17" i="4"/>
  <c r="F17" i="4"/>
  <c r="E17" i="4"/>
  <c r="D17" i="4"/>
  <c r="H16" i="4"/>
  <c r="H19" i="4" s="1"/>
  <c r="G16" i="4"/>
  <c r="G19" i="4" s="1"/>
  <c r="F16" i="4"/>
  <c r="F19" i="4" s="1"/>
  <c r="E16" i="4"/>
  <c r="E19" i="4" s="1"/>
  <c r="D16" i="4"/>
  <c r="C16" i="4"/>
  <c r="C19" i="4" s="1"/>
  <c r="H15" i="4"/>
  <c r="G15" i="4"/>
  <c r="F15" i="4"/>
  <c r="E15" i="4"/>
  <c r="D15" i="4"/>
  <c r="H14" i="4"/>
  <c r="G14" i="4"/>
  <c r="F14" i="4"/>
  <c r="E14" i="4"/>
  <c r="D14" i="4"/>
  <c r="D13" i="4"/>
  <c r="H5" i="4"/>
  <c r="E5" i="4"/>
  <c r="D5" i="4"/>
  <c r="H69" i="3"/>
  <c r="G69" i="3"/>
  <c r="H67" i="3" s="1"/>
  <c r="F69" i="3"/>
  <c r="G67" i="3" s="1"/>
  <c r="E69" i="3"/>
  <c r="F67" i="3" s="1"/>
  <c r="D69" i="3"/>
  <c r="E67" i="3" s="1"/>
  <c r="C69" i="3"/>
  <c r="D67" i="3"/>
  <c r="H62" i="3"/>
  <c r="G62" i="3"/>
  <c r="F62" i="3"/>
  <c r="E62" i="3"/>
  <c r="D62" i="3"/>
  <c r="C62" i="3"/>
  <c r="H46" i="3"/>
  <c r="G46" i="3"/>
  <c r="F46" i="3"/>
  <c r="E46" i="3"/>
  <c r="D46" i="3"/>
  <c r="C46" i="3"/>
  <c r="H28" i="3"/>
  <c r="G28" i="3"/>
  <c r="F28" i="3"/>
  <c r="H27" i="3"/>
  <c r="G27" i="3"/>
  <c r="F27" i="3"/>
  <c r="D21" i="2"/>
  <c r="D6" i="3" s="1"/>
  <c r="D23" i="3" s="1"/>
  <c r="D31" i="3" s="1"/>
  <c r="D33" i="3" s="1"/>
  <c r="D64" i="3" s="1"/>
  <c r="E16" i="2"/>
  <c r="E21" i="2" s="1"/>
  <c r="D16" i="2"/>
  <c r="D29" i="4" s="1"/>
  <c r="H13" i="2"/>
  <c r="H6" i="4" s="1"/>
  <c r="E13" i="2"/>
  <c r="E6" i="4" s="1"/>
  <c r="D13" i="2"/>
  <c r="D6" i="4" s="1"/>
  <c r="C13" i="2"/>
  <c r="C16" i="2" s="1"/>
  <c r="H6" i="2"/>
  <c r="G6" i="2"/>
  <c r="G5" i="4" s="1"/>
  <c r="F6" i="2"/>
  <c r="F5" i="4" s="1"/>
  <c r="E6" i="2"/>
  <c r="D6" i="2"/>
  <c r="C6" i="2"/>
  <c r="C5" i="4" s="1"/>
  <c r="H58" i="1"/>
  <c r="C20" i="5" s="1"/>
  <c r="G58" i="1"/>
  <c r="F58" i="1"/>
  <c r="F36" i="4" s="1"/>
  <c r="E58" i="1"/>
  <c r="E60" i="1" s="1"/>
  <c r="D58" i="1"/>
  <c r="D36" i="4" s="1"/>
  <c r="C58" i="1"/>
  <c r="C60" i="1" s="1"/>
  <c r="H53" i="1"/>
  <c r="H27" i="4" s="1"/>
  <c r="C53" i="1"/>
  <c r="C27" i="4" s="1"/>
  <c r="H52" i="1"/>
  <c r="G52" i="1"/>
  <c r="G23" i="4" s="1"/>
  <c r="F52" i="1"/>
  <c r="F23" i="4" s="1"/>
  <c r="E52" i="1"/>
  <c r="E24" i="4" s="1"/>
  <c r="D52" i="1"/>
  <c r="C52" i="1"/>
  <c r="H41" i="1"/>
  <c r="G41" i="1"/>
  <c r="G53" i="1" s="1"/>
  <c r="F41" i="1"/>
  <c r="F53" i="1" s="1"/>
  <c r="E41" i="1"/>
  <c r="E53" i="1" s="1"/>
  <c r="D41" i="1"/>
  <c r="D53" i="1" s="1"/>
  <c r="C41" i="1"/>
  <c r="E30" i="1"/>
  <c r="E13" i="4" s="1"/>
  <c r="D30" i="1"/>
  <c r="H29" i="1"/>
  <c r="H22" i="4" s="1"/>
  <c r="G29" i="1"/>
  <c r="F29" i="1"/>
  <c r="E29" i="1"/>
  <c r="D29" i="1"/>
  <c r="D23" i="4" s="1"/>
  <c r="C29" i="1"/>
  <c r="C30" i="1" s="1"/>
  <c r="C13" i="4" s="1"/>
  <c r="H17" i="1"/>
  <c r="H30" i="1" s="1"/>
  <c r="H13" i="4" s="1"/>
  <c r="G17" i="1"/>
  <c r="G30" i="1" s="1"/>
  <c r="G13" i="4" s="1"/>
  <c r="F17" i="1"/>
  <c r="F30" i="1" s="1"/>
  <c r="F13" i="4" s="1"/>
  <c r="E17" i="1"/>
  <c r="D17" i="1"/>
  <c r="C17" i="1"/>
  <c r="D28" i="4" l="1"/>
  <c r="D60" i="1"/>
  <c r="D27" i="4"/>
  <c r="E28" i="4"/>
  <c r="E27" i="4"/>
  <c r="C21" i="2"/>
  <c r="C10" i="4"/>
  <c r="C29" i="4"/>
  <c r="G28" i="4"/>
  <c r="G60" i="1"/>
  <c r="G27" i="4"/>
  <c r="E24" i="2"/>
  <c r="E6" i="3"/>
  <c r="E23" i="3" s="1"/>
  <c r="E31" i="3" s="1"/>
  <c r="E33" i="3" s="1"/>
  <c r="E64" i="3" s="1"/>
  <c r="F60" i="1"/>
  <c r="F27" i="4"/>
  <c r="F28" i="4"/>
  <c r="D21" i="5"/>
  <c r="D20" i="5"/>
  <c r="D22" i="5" s="1"/>
  <c r="C6" i="4"/>
  <c r="G22" i="4"/>
  <c r="D10" i="4"/>
  <c r="H28" i="4"/>
  <c r="F13" i="2"/>
  <c r="H16" i="2"/>
  <c r="D24" i="2"/>
  <c r="E10" i="4"/>
  <c r="C23" i="4"/>
  <c r="E36" i="4"/>
  <c r="H60" i="1"/>
  <c r="C36" i="4"/>
  <c r="G13" i="2"/>
  <c r="F24" i="4"/>
  <c r="C22" i="4"/>
  <c r="C28" i="4"/>
  <c r="E29" i="4"/>
  <c r="C24" i="2" l="1"/>
  <c r="C6" i="3"/>
  <c r="C23" i="3" s="1"/>
  <c r="C31" i="3" s="1"/>
  <c r="C33" i="3" s="1"/>
  <c r="C64" i="3" s="1"/>
  <c r="E8" i="4"/>
  <c r="E9" i="4"/>
  <c r="E44" i="4"/>
  <c r="E45" i="4" s="1"/>
  <c r="E7" i="4"/>
  <c r="E32" i="4"/>
  <c r="E34" i="4" s="1"/>
  <c r="H10" i="4"/>
  <c r="H21" i="2"/>
  <c r="H29" i="4"/>
  <c r="D8" i="4"/>
  <c r="D44" i="4"/>
  <c r="D45" i="4" s="1"/>
  <c r="D9" i="4"/>
  <c r="D46" i="4" s="1"/>
  <c r="D7" i="4"/>
  <c r="D32" i="4"/>
  <c r="D34" i="4" s="1"/>
  <c r="G6" i="4"/>
  <c r="G16" i="2"/>
  <c r="F6" i="4"/>
  <c r="F16" i="2"/>
  <c r="F21" i="2" l="1"/>
  <c r="F29" i="4"/>
  <c r="F10" i="4"/>
  <c r="E46" i="4"/>
  <c r="G29" i="4"/>
  <c r="G10" i="4"/>
  <c r="G21" i="2"/>
  <c r="H24" i="2"/>
  <c r="H6" i="3"/>
  <c r="H23" i="3" s="1"/>
  <c r="H31" i="3" s="1"/>
  <c r="H33" i="3" s="1"/>
  <c r="H64" i="3" s="1"/>
  <c r="C7" i="4"/>
  <c r="C8" i="4"/>
  <c r="C44" i="4"/>
  <c r="C45" i="4" s="1"/>
  <c r="C9" i="4"/>
  <c r="C32" i="4"/>
  <c r="C34" i="4" s="1"/>
  <c r="G24" i="2" l="1"/>
  <c r="G6" i="3"/>
  <c r="G23" i="3" s="1"/>
  <c r="G31" i="3" s="1"/>
  <c r="G33" i="3" s="1"/>
  <c r="G64" i="3" s="1"/>
  <c r="F24" i="2"/>
  <c r="F6" i="3"/>
  <c r="F23" i="3" s="1"/>
  <c r="F31" i="3" s="1"/>
  <c r="F33" i="3" s="1"/>
  <c r="F64" i="3" s="1"/>
  <c r="H32" i="4"/>
  <c r="H34" i="4" s="1"/>
  <c r="H7" i="4"/>
  <c r="H9" i="4"/>
  <c r="H46" i="4" s="1"/>
  <c r="H8" i="4"/>
  <c r="H44" i="4"/>
  <c r="H45" i="4" s="1"/>
  <c r="C46" i="4"/>
  <c r="F44" i="4" l="1"/>
  <c r="F45" i="4" s="1"/>
  <c r="F9" i="4"/>
  <c r="F46" i="4" s="1"/>
  <c r="F32" i="4"/>
  <c r="F34" i="4" s="1"/>
  <c r="F7" i="4"/>
  <c r="F8" i="4"/>
  <c r="G44" i="4"/>
  <c r="G45" i="4" s="1"/>
  <c r="G9" i="4"/>
  <c r="G46" i="4" s="1"/>
  <c r="G32" i="4"/>
  <c r="G34" i="4" s="1"/>
  <c r="G7" i="4"/>
  <c r="G8" i="4"/>
</calcChain>
</file>

<file path=xl/sharedStrings.xml><?xml version="1.0" encoding="utf-8"?>
<sst xmlns="http://schemas.openxmlformats.org/spreadsheetml/2006/main" count="2048" uniqueCount="1091">
  <si>
    <t>Balance Sheet</t>
  </si>
  <si>
    <t>Assets</t>
  </si>
  <si>
    <t xml:space="preserve"> </t>
  </si>
  <si>
    <t>Non-Current Assets</t>
  </si>
  <si>
    <t>Property, plant, and equipment</t>
  </si>
  <si>
    <t>Capital work-in-progress</t>
  </si>
  <si>
    <t>Right of use assets</t>
  </si>
  <si>
    <t>Other Intangible assets</t>
  </si>
  <si>
    <t>Financial Assets</t>
  </si>
  <si>
    <t>Investments</t>
  </si>
  <si>
    <t>Loans</t>
  </si>
  <si>
    <t>Other financial assets</t>
  </si>
  <si>
    <t>Income tax assets</t>
  </si>
  <si>
    <t>Other non-current assets</t>
  </si>
  <si>
    <t>Total Non-Current Assets</t>
  </si>
  <si>
    <t>Current Assets</t>
  </si>
  <si>
    <t>Inventories</t>
  </si>
  <si>
    <t>Financial assets</t>
  </si>
  <si>
    <t>Trade receivables</t>
  </si>
  <si>
    <t>Cash and cash equivalents</t>
  </si>
  <si>
    <t>Other bank balances</t>
  </si>
  <si>
    <t>Other current assets</t>
  </si>
  <si>
    <t>Total Current Assets</t>
  </si>
  <si>
    <t>Total Assets</t>
  </si>
  <si>
    <t>Liabilities</t>
  </si>
  <si>
    <t>Non-Current Liabilities</t>
  </si>
  <si>
    <t>Financial liabilities</t>
  </si>
  <si>
    <t>Borrowings</t>
  </si>
  <si>
    <t>Lease liabilities</t>
  </si>
  <si>
    <t>Other financial liabilities</t>
  </si>
  <si>
    <t>Provisions</t>
  </si>
  <si>
    <t>Deferred tax liabilities</t>
  </si>
  <si>
    <t>Other Non-current liabilities</t>
  </si>
  <si>
    <t>Total Non-Current Liabilities</t>
  </si>
  <si>
    <t>Current Liabilities</t>
  </si>
  <si>
    <t>Trade payables</t>
  </si>
  <si>
    <t>Other current liabilities</t>
  </si>
  <si>
    <t>Current Tax Liabilities (Net)</t>
  </si>
  <si>
    <t>Total Current Liabilities</t>
  </si>
  <si>
    <t>Total Liabilities</t>
  </si>
  <si>
    <t>Equity</t>
  </si>
  <si>
    <t>Equity share capital</t>
  </si>
  <si>
    <t>Other equity</t>
  </si>
  <si>
    <t>Total Equity</t>
  </si>
  <si>
    <t>Total Equity and Liabilities</t>
  </si>
  <si>
    <t>Income Statement</t>
  </si>
  <si>
    <t>Revenue from operations</t>
  </si>
  <si>
    <t>COGS</t>
  </si>
  <si>
    <t>Gross Profits</t>
  </si>
  <si>
    <t>Changes in inventories of finished goods and work in progress</t>
  </si>
  <si>
    <t>Purchase of stock-in-trade</t>
  </si>
  <si>
    <t>Excise duty on sale of goods</t>
  </si>
  <si>
    <t>Employee benefit expenses</t>
  </si>
  <si>
    <t>Other expenses</t>
  </si>
  <si>
    <t>EBITDA</t>
  </si>
  <si>
    <t>Depreciation and amortization expense</t>
  </si>
  <si>
    <t>EBIT</t>
  </si>
  <si>
    <t>Other income</t>
  </si>
  <si>
    <t>Finance costs</t>
  </si>
  <si>
    <t>Exceptional items</t>
  </si>
  <si>
    <t>EBT</t>
  </si>
  <si>
    <t>Tax expense</t>
  </si>
  <si>
    <t>PAT (Net Income)</t>
  </si>
  <si>
    <t>Cashflow Statement</t>
  </si>
  <si>
    <t>Cashflow from Operating Activities</t>
  </si>
  <si>
    <t>Net Profit Before Tax</t>
  </si>
  <si>
    <t>Depreciation</t>
  </si>
  <si>
    <t>Reversal of Impairment of Financial Assets</t>
  </si>
  <si>
    <t>Unrealised Exchange (Gain) / Loss</t>
  </si>
  <si>
    <t>Government Grant Accrued</t>
  </si>
  <si>
    <t>Impairment of Financial Assets</t>
  </si>
  <si>
    <t>Finance Cost</t>
  </si>
  <si>
    <t>Interest Income</t>
  </si>
  <si>
    <t>Dividend Income</t>
  </si>
  <si>
    <t>Loss / (Gain) on Sale / Disposal of Property,Plant and Equipment</t>
  </si>
  <si>
    <t>Provision for Impairment of Assets( other than Financial Assets)</t>
  </si>
  <si>
    <t>Fair Value changes in Investments</t>
  </si>
  <si>
    <t>Fair Value changes in Financial Instruments</t>
  </si>
  <si>
    <t>Loss / (Gain) on Sale of Investments</t>
  </si>
  <si>
    <t>Bad debts written off</t>
  </si>
  <si>
    <t>Other Adjustments</t>
  </si>
  <si>
    <t>Operating profit before working capital changes</t>
  </si>
  <si>
    <t>Trade Receivables</t>
  </si>
  <si>
    <t>Other Receivables</t>
  </si>
  <si>
    <t>Inventories - Finished goods, Raw Materials and Others</t>
  </si>
  <si>
    <t>Trade Payable and Provisions</t>
  </si>
  <si>
    <t>Other Liabilities</t>
  </si>
  <si>
    <t>Cash generated from operations</t>
  </si>
  <si>
    <t>Direct Taxes Paid</t>
  </si>
  <si>
    <t>Net cash from operating activities</t>
  </si>
  <si>
    <t>Cashflow from Investing Activities</t>
  </si>
  <si>
    <t>Purchase of Property, Plant and Equipment</t>
  </si>
  <si>
    <t>Proceeds from sale of Property, Plant and Equipment</t>
  </si>
  <si>
    <t>Purchase of Investments</t>
  </si>
  <si>
    <t>Proceeds from sale of Investments</t>
  </si>
  <si>
    <t>Fixed Deposits Others - Proceeds / (Placed)</t>
  </si>
  <si>
    <t>Fixed Deposits with Banks matured</t>
  </si>
  <si>
    <t>Loans (Financial assets) repaid / (given)</t>
  </si>
  <si>
    <t>Dividend income</t>
  </si>
  <si>
    <t>Net cash used in Investing Activities</t>
  </si>
  <si>
    <t>Cashflow from Financing Activities</t>
  </si>
  <si>
    <t>(Repayments) / Proceeds from Working Capital Facilities (Net)</t>
  </si>
  <si>
    <t>Proceeds from Term Loans</t>
  </si>
  <si>
    <t>Proceeds from SIPCOT Loan</t>
  </si>
  <si>
    <t>Repayment of Term Loans</t>
  </si>
  <si>
    <t>(Repayments) / Proceeds of Debentures</t>
  </si>
  <si>
    <t>Repayment of Fixed Deposits</t>
  </si>
  <si>
    <t>Sales Tax Deferral</t>
  </si>
  <si>
    <t>Deferred payment Credit</t>
  </si>
  <si>
    <t>Payment of Lease Liability</t>
  </si>
  <si>
    <t>Interest paid</t>
  </si>
  <si>
    <t>Dividend</t>
  </si>
  <si>
    <t>Net cash from in Financing Activities</t>
  </si>
  <si>
    <t>Net Increase in Cash and Cash Equivalents</t>
  </si>
  <si>
    <t>Increase/(decrease) in Cash and cash equivalents</t>
  </si>
  <si>
    <t>Cash and cash equivalents at the beginning of the period</t>
  </si>
  <si>
    <t>Unrealised Gain / (Loss) on Foreign currency Cash &amp; Cash equivalents</t>
  </si>
  <si>
    <t>Cash and cash equivalents at the end of the period</t>
  </si>
  <si>
    <t>Ratios</t>
  </si>
  <si>
    <t>Historical</t>
  </si>
  <si>
    <t>Profitability ratios</t>
  </si>
  <si>
    <t>Management Efficiency ratios</t>
  </si>
  <si>
    <t>Liquidity ratios</t>
  </si>
  <si>
    <t>Solvency ratios</t>
  </si>
  <si>
    <t>Market ratios</t>
  </si>
  <si>
    <t>Gross profit margin</t>
  </si>
  <si>
    <t>Operating profit margin</t>
  </si>
  <si>
    <t>Net profit margin</t>
  </si>
  <si>
    <t>Return on assets (ROA)</t>
  </si>
  <si>
    <t>Return on equity (ROE)</t>
  </si>
  <si>
    <t>Return on Capital Employed (ROCE)</t>
  </si>
  <si>
    <t>Asset turnover ratio</t>
  </si>
  <si>
    <t>Inventory turnover ratio</t>
  </si>
  <si>
    <t>Accounts payable turnover ratio</t>
  </si>
  <si>
    <t>Days sales outstanding (DSO)</t>
  </si>
  <si>
    <t>Days inventory outstanding (DIO)</t>
  </si>
  <si>
    <t>Days payable outstanding (DPO)</t>
  </si>
  <si>
    <t>Cash conversion cycle</t>
  </si>
  <si>
    <t>Current ratio</t>
  </si>
  <si>
    <t>Quick ratio</t>
  </si>
  <si>
    <t>Cash ratio</t>
  </si>
  <si>
    <t>Debt to equity ratio</t>
  </si>
  <si>
    <t>Debt to assets ratio</t>
  </si>
  <si>
    <t>Interest coverage ratio</t>
  </si>
  <si>
    <t>Earnings per share</t>
  </si>
  <si>
    <t>Dividend per share</t>
  </si>
  <si>
    <t>Price to earnings ratio</t>
  </si>
  <si>
    <t>Dividend yield</t>
  </si>
  <si>
    <t>Book value per share</t>
  </si>
  <si>
    <t>Particulars</t>
  </si>
  <si>
    <t>Authorised equity share capital</t>
  </si>
  <si>
    <t>Share price (FY ending)</t>
  </si>
  <si>
    <t>Dividend payout</t>
  </si>
  <si>
    <t>Retention ratio</t>
  </si>
  <si>
    <t>Growth</t>
  </si>
  <si>
    <t>Beta calculation</t>
  </si>
  <si>
    <t>WACC Calculation Process</t>
  </si>
  <si>
    <t>Cov(Kj, Km)</t>
  </si>
  <si>
    <t>Beta</t>
  </si>
  <si>
    <t>Var(Km)</t>
  </si>
  <si>
    <t>1) Calculated covariance between stock market data of the firm and the market (NIFTY 50 Index)</t>
  </si>
  <si>
    <t>2) Calculated variance of the stock market data for the index</t>
  </si>
  <si>
    <t>3) Divided the results obtained in step 1) and 2) to obtain the beta</t>
  </si>
  <si>
    <t>Cost of equity by CAPM</t>
  </si>
  <si>
    <t>Rf - Govt. bond yield for 10 years</t>
  </si>
  <si>
    <t>Cost of Equity</t>
  </si>
  <si>
    <t xml:space="preserve">Market risk premium </t>
  </si>
  <si>
    <t>1) Found the 10 year government bond yield in India to get the risk free rate of return</t>
  </si>
  <si>
    <t>2) Took the Market Risk Premium as 8% (as mentioned during the lecture sessions)</t>
  </si>
  <si>
    <t>Cost of equity</t>
  </si>
  <si>
    <t>3) Applied the CAPM model to obtain the Cost of Equity</t>
  </si>
  <si>
    <t>Cost of debt</t>
  </si>
  <si>
    <t>Cost of Debt</t>
  </si>
  <si>
    <t>Pre-tax Cost of debt</t>
  </si>
  <si>
    <t>1) Found out the credit rating for the firm from ICRA's official rating report</t>
  </si>
  <si>
    <t>Tax rate</t>
  </si>
  <si>
    <t xml:space="preserve">2) Since a recent corporate bond was not available for the firm, we took the bond yield for a corporate bond of the same rating </t>
  </si>
  <si>
    <t>Post-tax Cost of debt</t>
  </si>
  <si>
    <t>3) This gave us the pre-tax cost of debt</t>
  </si>
  <si>
    <t>4) Calculated the post-tax cost of debt after incorporating for taxes</t>
  </si>
  <si>
    <t>Weighted average cost of capital (WACC)</t>
  </si>
  <si>
    <t>Weights</t>
  </si>
  <si>
    <t>Weight of equity</t>
  </si>
  <si>
    <t>1) Weights were taken as per Total Assets and Total Liabilities</t>
  </si>
  <si>
    <t>Weight of debt</t>
  </si>
  <si>
    <t>2) WACC was calculated after taking the weighted averages of the cost of equity and cost of debt</t>
  </si>
  <si>
    <t>WACC</t>
  </si>
  <si>
    <t>The Company has not issued preference share capital.</t>
  </si>
  <si>
    <t>MRF Ltd</t>
  </si>
  <si>
    <t>NIFTY 50</t>
  </si>
  <si>
    <t>Date</t>
  </si>
  <si>
    <t>Adj Close</t>
  </si>
  <si>
    <t>Daily Returns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</si>
  <si>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</si>
  <si>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</si>
  <si>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</si>
  <si>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</si>
  <si>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</si>
  <si>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</si>
  <si>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</si>
  <si>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</si>
  <si>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</si>
  <si>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</si>
  <si>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</si>
  <si>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</si>
  <si>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</si>
  <si>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</si>
  <si>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</si>
  <si>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</si>
  <si>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</si>
  <si>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</si>
  <si>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</si>
  <si>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</si>
  <si>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</si>
  <si>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</si>
  <si>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</si>
  <si>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</si>
  <si>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</si>
  <si>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</si>
  <si>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</si>
  <si>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</si>
  <si>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</si>
  <si>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</si>
  <si>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</si>
  <si>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</si>
  <si>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</si>
  <si>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</si>
  <si>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</si>
  <si>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</si>
  <si>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</si>
  <si>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</si>
  <si>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</si>
  <si>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</si>
  <si>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</si>
  <si>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</si>
  <si>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</si>
  <si>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</si>
  <si>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</si>
  <si>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</si>
  <si>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</si>
  <si>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</si>
  <si>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</si>
  <si>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</si>
  <si>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</si>
  <si>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</si>
  <si>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</si>
  <si>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</si>
  <si>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</si>
  <si>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</si>
  <si>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</si>
  <si>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</si>
  <si>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</si>
  <si>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</si>
  <si>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</si>
  <si>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</si>
  <si>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</si>
  <si>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</si>
  <si>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</si>
  <si>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</si>
  <si>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</si>
  <si>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</si>
  <si>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</si>
  <si>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</si>
  <si>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</si>
  <si>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</si>
  <si>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</si>
  <si>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</si>
  <si>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</si>
  <si>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</si>
  <si>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</si>
  <si>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</si>
  <si>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</si>
  <si>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</si>
  <si>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</si>
  <si>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</si>
  <si>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</si>
  <si>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</si>
  <si>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</si>
  <si>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</si>
  <si>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</si>
  <si>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</si>
  <si>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</si>
  <si>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</si>
  <si>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</si>
  <si>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</si>
  <si>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</si>
  <si>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</si>
  <si>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</si>
  <si>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26-11-2018</t>
  </si>
  <si>
    <t>27-11-2018</t>
  </si>
  <si>
    <t>28-11-2018</t>
  </si>
  <si>
    <t>29-11-2018</t>
  </si>
  <si>
    <t>30-11-2018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</si>
  <si>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</si>
  <si>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</si>
  <si>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</si>
  <si>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</si>
  <si>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</si>
  <si>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</si>
  <si>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</si>
  <si>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24-12-2018</t>
  </si>
  <si>
    <t>26-12-2018</t>
  </si>
  <si>
    <t>27-12-2018</t>
  </si>
  <si>
    <t>28-12-2018</t>
  </si>
  <si>
    <t>31-12-2018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</si>
  <si>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</si>
  <si>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</si>
  <si>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</si>
  <si>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</si>
  <si>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</si>
  <si>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</si>
  <si>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</si>
  <si>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</si>
  <si>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</si>
  <si>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</si>
  <si>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</si>
  <si>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</si>
  <si>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</si>
  <si>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</si>
  <si>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</si>
  <si>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</si>
  <si>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</si>
  <si>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</si>
  <si>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</si>
  <si>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</si>
  <si>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</si>
  <si>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</si>
  <si>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</si>
  <si>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</si>
  <si>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</si>
  <si>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13-03-2019</t>
  </si>
  <si>
    <t>14-03-2019</t>
  </si>
  <si>
    <t>15-03-2019</t>
  </si>
  <si>
    <t>18-03-2019</t>
  </si>
  <si>
    <t>19-03-2019</t>
  </si>
  <si>
    <t>20-03-2019</t>
  </si>
  <si>
    <t>22-03-2019</t>
  </si>
  <si>
    <t>25-03-2019</t>
  </si>
  <si>
    <t>26-03-2019</t>
  </si>
  <si>
    <t>27-03-2019</t>
  </si>
  <si>
    <t>28-03-2019</t>
  </si>
  <si>
    <t>15-04-2019</t>
  </si>
  <si>
    <t>16-04-2019</t>
  </si>
  <si>
    <t>18-04-2019</t>
  </si>
  <si>
    <t>22-04-2019</t>
  </si>
  <si>
    <t>23-04-2019</t>
  </si>
  <si>
    <t>24-04-2019</t>
  </si>
  <si>
    <t>25-04-2019</t>
  </si>
  <si>
    <t>26-04-2019</t>
  </si>
  <si>
    <t>30-04-2019</t>
  </si>
  <si>
    <t>13-05-2019</t>
  </si>
  <si>
    <t>14-05-2019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</si>
  <si>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</si>
  <si>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</si>
  <si>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</si>
  <si>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</si>
  <si>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</si>
  <si>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</si>
  <si>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</si>
  <si>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</si>
  <si>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</si>
  <si>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</si>
  <si>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</si>
  <si>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</si>
  <si>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</si>
  <si>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13-06-2019</t>
  </si>
  <si>
    <t>14-06-2019</t>
  </si>
  <si>
    <t>17-06-2019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</si>
  <si>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</si>
  <si>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</si>
  <si>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</si>
  <si>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</si>
  <si>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</si>
  <si>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</si>
  <si>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</si>
  <si>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</si>
  <si>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</si>
  <si>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</si>
  <si>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</si>
  <si>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</si>
  <si>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</si>
  <si>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</si>
  <si>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</si>
  <si>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</si>
  <si>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</si>
  <si>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</si>
  <si>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</si>
  <si>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</si>
  <si>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</si>
  <si>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</si>
  <si>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13-08-2019</t>
  </si>
  <si>
    <t>14-08-2019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</si>
  <si>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</si>
  <si>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</si>
  <si>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</si>
  <si>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</si>
  <si>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</si>
  <si>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</si>
  <si>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</si>
  <si>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</si>
  <si>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</si>
  <si>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</si>
  <si>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</si>
  <si>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</si>
  <si>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</si>
  <si>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</si>
  <si>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</si>
  <si>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</si>
  <si>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</si>
  <si>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</si>
  <si>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</si>
  <si>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</si>
  <si>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</si>
  <si>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</si>
  <si>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</si>
  <si>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14-10-2019</t>
  </si>
  <si>
    <t>15-10-2019</t>
  </si>
  <si>
    <t>16-10-2019</t>
  </si>
  <si>
    <t>17-10-2019</t>
  </si>
  <si>
    <t>18-10-2019</t>
  </si>
  <si>
    <t>22-10-2019</t>
  </si>
  <si>
    <t>23-10-2019</t>
  </si>
  <si>
    <t>24-10-2019</t>
  </si>
  <si>
    <t>25-10-2019</t>
  </si>
  <si>
    <t>27-10-2019</t>
  </si>
  <si>
    <t>29-10-2019</t>
  </si>
  <si>
    <t>30-10-2019</t>
  </si>
  <si>
    <t>31-10-2019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</si>
  <si>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</si>
  <si>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</si>
  <si>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</si>
  <si>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</si>
  <si>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</si>
  <si>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</si>
  <si>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</si>
  <si>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</si>
  <si>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</si>
  <si>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</si>
  <si>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</si>
  <si>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</si>
  <si>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</si>
  <si>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</si>
  <si>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</si>
  <si>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</si>
  <si>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</si>
  <si>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</si>
  <si>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</si>
  <si>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</si>
  <si>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</si>
  <si>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</si>
  <si>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</si>
  <si>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</si>
  <si>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</si>
  <si>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</si>
  <si>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</si>
  <si>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</si>
  <si>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</si>
  <si>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</si>
  <si>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</si>
  <si>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</si>
  <si>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</si>
  <si>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</si>
  <si>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</si>
  <si>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</si>
  <si>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</si>
  <si>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</si>
  <si>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</si>
  <si>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</si>
  <si>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13-02-2020</t>
  </si>
  <si>
    <t>14-02-2020</t>
  </si>
  <si>
    <t>17-02-2020</t>
  </si>
  <si>
    <t>18-02-2020</t>
  </si>
  <si>
    <t>19-02-2020</t>
  </si>
  <si>
    <t>20-02-2020</t>
  </si>
  <si>
    <t>24-02-2020</t>
  </si>
  <si>
    <t>25-02-2020</t>
  </si>
  <si>
    <t>26-02-2020</t>
  </si>
  <si>
    <t>27-02-2020</t>
  </si>
  <si>
    <t>28-02-2020</t>
  </si>
  <si>
    <t>13-03-2020</t>
  </si>
  <si>
    <t>16-03-2020</t>
  </si>
  <si>
    <t>17-03-2020</t>
  </si>
  <si>
    <t>18-03-2020</t>
  </si>
  <si>
    <t>19-03-2020</t>
  </si>
  <si>
    <t>20-03-2020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</si>
  <si>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</si>
  <si>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</si>
  <si>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</si>
  <si>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</si>
  <si>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</si>
  <si>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</si>
  <si>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</si>
  <si>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13-04-2020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</si>
  <si>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</si>
  <si>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</si>
  <si>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</si>
  <si>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</si>
  <si>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</si>
  <si>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</si>
  <si>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</si>
  <si>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</si>
  <si>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</si>
  <si>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</si>
  <si>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</si>
  <si>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</si>
  <si>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</si>
  <si>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</si>
  <si>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</si>
  <si>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</si>
  <si>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</si>
  <si>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</si>
  <si>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</si>
  <si>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</si>
  <si>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</si>
  <si>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</si>
  <si>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</si>
  <si>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</si>
  <si>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</si>
  <si>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</si>
  <si>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</si>
  <si>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</si>
  <si>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</si>
  <si>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</si>
  <si>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</si>
  <si>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</si>
  <si>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</si>
  <si>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</si>
  <si>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</si>
  <si>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</si>
  <si>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</si>
  <si>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</si>
  <si>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</si>
  <si>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</si>
  <si>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</si>
  <si>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</si>
  <si>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</si>
  <si>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</si>
  <si>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</si>
  <si>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</si>
  <si>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</si>
  <si>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</si>
  <si>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</si>
  <si>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</si>
  <si>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</si>
  <si>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</si>
  <si>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</si>
  <si>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</si>
  <si>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</si>
  <si>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</si>
  <si>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</si>
  <si>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</si>
  <si>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</si>
  <si>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</si>
  <si>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</si>
  <si>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</si>
  <si>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</si>
  <si>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</si>
  <si>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</si>
  <si>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</si>
  <si>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</si>
  <si>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</si>
  <si>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</si>
  <si>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</si>
  <si>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</si>
  <si>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</si>
  <si>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</si>
  <si>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</si>
  <si>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</si>
  <si>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</si>
  <si>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</si>
  <si>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</si>
  <si>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</si>
  <si>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</si>
  <si>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</si>
  <si>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</si>
  <si>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</si>
  <si>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</si>
  <si>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</si>
  <si>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</si>
  <si>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</si>
  <si>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</si>
  <si>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</si>
  <si>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</si>
  <si>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</si>
  <si>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13-11-2020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</si>
  <si>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</si>
  <si>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</si>
  <si>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</si>
  <si>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</si>
  <si>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</si>
  <si>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</si>
  <si>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</si>
  <si>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</si>
  <si>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</si>
  <si>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</si>
  <si>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</si>
  <si>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</si>
  <si>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</si>
  <si>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</si>
  <si>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</si>
  <si>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</si>
  <si>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</si>
  <si>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</si>
  <si>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</si>
  <si>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</si>
  <si>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</si>
  <si>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</si>
  <si>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</si>
  <si>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</si>
  <si>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</si>
  <si>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</si>
  <si>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</si>
  <si>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</si>
  <si>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</si>
  <si>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</si>
  <si>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</si>
  <si>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</si>
  <si>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</si>
  <si>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</si>
  <si>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</si>
  <si>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</si>
  <si>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</si>
  <si>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</si>
  <si>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</si>
  <si>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</si>
  <si>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</si>
  <si>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</si>
  <si>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</si>
  <si>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</si>
  <si>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</si>
  <si>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</si>
  <si>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</si>
  <si>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</si>
  <si>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</si>
  <si>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</si>
  <si>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</si>
  <si>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</si>
  <si>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</si>
  <si>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</si>
  <si>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</si>
  <si>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</si>
  <si>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</si>
  <si>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</si>
  <si>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</si>
  <si>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</si>
  <si>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</si>
  <si>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</si>
  <si>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</si>
  <si>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</si>
  <si>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</si>
  <si>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</si>
  <si>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</si>
  <si>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</si>
  <si>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</si>
  <si>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</si>
  <si>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</si>
  <si>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</si>
  <si>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</si>
  <si>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</si>
  <si>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</si>
  <si>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</si>
  <si>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</si>
  <si>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</si>
  <si>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</si>
  <si>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</si>
  <si>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</si>
  <si>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</si>
  <si>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</si>
  <si>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</si>
  <si>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</si>
  <si>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</si>
  <si>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</si>
  <si>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</si>
  <si>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</si>
  <si>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</si>
  <si>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</si>
  <si>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</si>
  <si>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</si>
  <si>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</si>
  <si>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</si>
  <si>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</si>
  <si>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</si>
  <si>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</si>
  <si>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</si>
  <si>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</si>
  <si>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</si>
  <si>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</si>
  <si>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</si>
  <si>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</si>
  <si>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</si>
  <si>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</si>
  <si>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</si>
  <si>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</si>
  <si>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</si>
  <si>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</si>
  <si>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</si>
  <si>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</si>
  <si>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</si>
  <si>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</si>
  <si>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</si>
  <si>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</si>
  <si>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</si>
  <si>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</si>
  <si>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</si>
  <si>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</si>
  <si>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</si>
  <si>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</si>
  <si>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</si>
  <si>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</si>
  <si>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</si>
  <si>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</si>
  <si>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</si>
  <si>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</si>
  <si>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</si>
  <si>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</si>
  <si>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</si>
  <si>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</si>
  <si>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</si>
  <si>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</si>
  <si>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</si>
  <si>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</si>
  <si>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</si>
  <si>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</si>
  <si>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</si>
  <si>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</si>
  <si>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</si>
  <si>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</si>
  <si>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</si>
  <si>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</si>
  <si>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</si>
  <si>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</si>
  <si>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</si>
  <si>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</si>
  <si>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</si>
  <si>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</si>
  <si>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</si>
  <si>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</si>
  <si>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</si>
  <si>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</si>
  <si>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</si>
  <si>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</si>
  <si>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</si>
  <si>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</si>
  <si>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</si>
  <si>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</si>
  <si>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</si>
  <si>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</si>
  <si>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</si>
  <si>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</si>
  <si>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</si>
  <si>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</si>
  <si>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</si>
  <si>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</si>
  <si>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</si>
  <si>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</si>
  <si>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</si>
  <si>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</si>
  <si>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</si>
  <si>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</si>
  <si>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</si>
  <si>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</si>
  <si>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</si>
  <si>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</si>
  <si>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</si>
  <si>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</si>
  <si>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</si>
  <si>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</si>
  <si>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</si>
  <si>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</si>
  <si>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</si>
  <si>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</si>
  <si>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</si>
  <si>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</si>
  <si>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</si>
  <si>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</si>
  <si>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</si>
  <si>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</si>
  <si>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</si>
  <si>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</si>
  <si>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</si>
  <si>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</si>
  <si>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</si>
  <si>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</si>
  <si>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</si>
  <si>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</si>
  <si>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</si>
  <si>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</si>
  <si>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</si>
  <si>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</si>
  <si>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</si>
  <si>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</si>
  <si>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</si>
  <si>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</si>
  <si>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</si>
  <si>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</si>
  <si>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</si>
  <si>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</si>
  <si>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</si>
  <si>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</si>
  <si>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</si>
  <si>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</si>
  <si>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</si>
  <si>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</si>
  <si>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</si>
  <si>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</si>
  <si>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</si>
  <si>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</si>
  <si>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</si>
  <si>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</si>
  <si>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</si>
  <si>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</si>
  <si>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</si>
  <si>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</si>
  <si>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</si>
  <si>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</si>
  <si>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</si>
  <si>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</si>
  <si>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</si>
  <si>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</si>
  <si>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</si>
  <si>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</si>
  <si>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</si>
  <si>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</si>
  <si>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</si>
  <si>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</si>
  <si>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</si>
  <si>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</si>
  <si>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</si>
  <si>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</si>
  <si>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</si>
  <si>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</si>
  <si>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</si>
  <si>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</si>
  <si>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</si>
  <si>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</si>
  <si>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</si>
  <si>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</si>
  <si>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</si>
  <si>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</si>
  <si>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</si>
  <si>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</si>
  <si>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</si>
  <si>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</si>
  <si>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</si>
  <si>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</si>
  <si>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</si>
  <si>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</si>
  <si>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</si>
  <si>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</si>
  <si>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</si>
  <si>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</si>
  <si>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</si>
  <si>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</si>
  <si>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</si>
  <si>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</si>
  <si>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</si>
  <si>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</si>
  <si>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</si>
  <si>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</si>
  <si>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</si>
  <si>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</si>
  <si>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</si>
  <si>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</si>
  <si>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</si>
  <si>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</si>
  <si>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</si>
  <si>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</si>
  <si>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</si>
  <si>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</si>
  <si>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</si>
  <si>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</si>
  <si>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</si>
  <si>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</si>
  <si>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</si>
  <si>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</si>
  <si>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</si>
  <si>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</si>
  <si>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27-10-2022</t>
  </si>
  <si>
    <t>28-10-2022</t>
  </si>
  <si>
    <t>31-10-2022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</si>
  <si>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</si>
  <si>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</si>
  <si>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</si>
  <si>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</si>
  <si>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</si>
  <si>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</si>
  <si>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</si>
  <si>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</si>
  <si>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</si>
  <si>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</si>
  <si>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</si>
  <si>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</si>
  <si>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</si>
  <si>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</si>
  <si>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</si>
  <si>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</si>
  <si>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</si>
  <si>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</si>
  <si>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</si>
  <si>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</si>
  <si>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</si>
  <si>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</si>
  <si>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</si>
  <si>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</si>
  <si>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</si>
  <si>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</si>
  <si>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</si>
  <si>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</si>
  <si>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</si>
  <si>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</si>
  <si>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</si>
  <si>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</si>
  <si>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</si>
  <si>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</si>
  <si>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</si>
  <si>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</si>
  <si>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</si>
  <si>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</si>
  <si>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</si>
  <si>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</si>
  <si>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</si>
  <si>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</si>
  <si>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</si>
  <si>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</si>
  <si>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</si>
  <si>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</si>
  <si>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</si>
  <si>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</si>
  <si>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</si>
  <si>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</si>
  <si>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</si>
  <si>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</si>
  <si>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</si>
  <si>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</si>
  <si>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</si>
  <si>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</si>
  <si>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</si>
  <si>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</si>
  <si>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</si>
  <si>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</si>
  <si>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</si>
  <si>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</si>
  <si>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</si>
  <si>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</si>
  <si>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</si>
  <si>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</si>
  <si>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</si>
  <si>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</si>
  <si>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</si>
  <si>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</si>
  <si>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</si>
  <si>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</si>
  <si>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</si>
  <si>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</si>
  <si>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</si>
  <si>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</si>
  <si>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</si>
  <si>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</si>
  <si>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</si>
  <si>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</si>
  <si>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</si>
  <si>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</si>
  <si>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</si>
  <si>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</si>
  <si>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</si>
  <si>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</si>
  <si>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</si>
  <si>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</si>
  <si>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</si>
  <si>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</si>
  <si>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</si>
  <si>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</si>
  <si>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</si>
  <si>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</si>
  <si>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</si>
  <si>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</si>
  <si>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</si>
  <si>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</si>
  <si>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</si>
  <si>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</si>
  <si>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</si>
  <si>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</si>
  <si>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</si>
  <si>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</si>
  <si>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</si>
  <si>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</si>
  <si>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</si>
  <si>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</si>
  <si>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</si>
  <si>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</si>
  <si>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</si>
  <si>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</si>
  <si>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</si>
  <si>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</si>
  <si>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</si>
  <si>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</si>
  <si>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</si>
  <si>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</si>
  <si>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</si>
  <si>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</si>
  <si>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</si>
  <si>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</si>
  <si>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</si>
  <si>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</si>
  <si>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</si>
  <si>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</si>
  <si>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</si>
  <si>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</si>
  <si>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</si>
  <si>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</si>
  <si>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</si>
  <si>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</si>
  <si>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</si>
  <si>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</si>
  <si>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</si>
  <si>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</si>
  <si>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</si>
  <si>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</si>
  <si>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</si>
  <si>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</si>
  <si>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</si>
  <si>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</si>
  <si>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</si>
  <si>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</si>
  <si>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</si>
  <si>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</si>
  <si>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</si>
  <si>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</si>
  <si>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</si>
  <si>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</si>
  <si>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</si>
  <si>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</si>
  <si>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</si>
  <si>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</si>
  <si>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</si>
  <si>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</si>
  <si>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</si>
  <si>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</si>
  <si>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</si>
  <si>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</si>
  <si>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</si>
  <si>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</si>
  <si>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</si>
  <si>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</si>
  <si>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</si>
  <si>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</si>
  <si>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</si>
  <si>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</si>
  <si>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</si>
  <si>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</si>
  <si>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</si>
  <si>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</si>
  <si>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26-12-2023</t>
  </si>
  <si>
    <t>27-12-2023</t>
  </si>
  <si>
    <t>28-12-2023</t>
  </si>
  <si>
    <t>29-12-2023</t>
  </si>
  <si>
    <t>15-01-2024</t>
  </si>
  <si>
    <t>16-01-2024</t>
  </si>
  <si>
    <t>17-01-2024</t>
  </si>
  <si>
    <t>18-01-2024</t>
  </si>
  <si>
    <t>19-01-2024</t>
  </si>
  <si>
    <t>23-01-2024</t>
  </si>
  <si>
    <t>24-01-2024</t>
  </si>
  <si>
    <t>25-01-2024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</si>
  <si>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</si>
  <si>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</si>
  <si>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</si>
  <si>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</si>
  <si>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</si>
  <si>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</si>
  <si>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</si>
  <si>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</si>
  <si>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</si>
  <si>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</si>
  <si>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</si>
  <si>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</si>
  <si>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</si>
  <si>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</si>
  <si>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</si>
  <si>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</si>
  <si>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</si>
  <si>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</si>
  <si>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</si>
  <si>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18-03-2024</t>
  </si>
  <si>
    <t>19-03-2024</t>
  </si>
  <si>
    <t>20-03-2024</t>
  </si>
  <si>
    <t>21-03-2024</t>
  </si>
  <si>
    <t>22-03-2024</t>
  </si>
  <si>
    <t>26-03-2024</t>
  </si>
  <si>
    <t>27-03-2024</t>
  </si>
  <si>
    <t>28-03-2024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</si>
</sst>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&quot;FY&quot;0"/>
    <numFmt numFmtId="165" formatCode="0.0%"/>
    <numFmt numFmtId="166" formatCode="_ * #,##0.00\x_ ;_ * \-#,##0.00\x_ ;_ * &quot;-&quot;??_ ;_ @_ "/>
    <numFmt numFmtId="167" formatCode="[$₹]#,##0.00"/>
    <numFmt numFmtId="168" formatCode="_ * #,##0.0000000000_ ;_ * \-#,##0.0000000000_ ;_ * &quot;-&quot;??.00000000_ ;_ @_ "/>
    <numFmt numFmtId="169" formatCode="_ * #,##0.0000_ ;_ * \-#,##0.0000_ ;_ * &quot;-&quot;??.00_ ;_ @_ "/>
    <numFmt numFmtId="170" formatCode="_ * #,##0.0000_ ;_ * \-#,##0.0000_ ;_ * &quot;-&quot;??_ ;_ @_ "/>
    <numFmt numFmtId="171" formatCode="mm\-dd\-yyyy"/>
    <numFmt numFmtId="172" formatCode="m\-d\-yyyy"/>
  </numFmts>
  <fonts count="18" x14ac:knownFonts="1">
    <font>
      <sz val="11"/>
      <color theme="1"/>
      <name val="Calibri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Bahnschrift"/>
      <family val="2"/>
    </font>
    <font>
      <sz val="11"/>
      <color rgb="FFFF0000"/>
      <name val="Bahnschrift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Bahnschrift"/>
      <family val="2"/>
    </font>
    <font>
      <b/>
      <sz val="11"/>
      <color rgb="FFFFFFFF"/>
      <name val="Bahnschrift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F75B5"/>
        <bgColor rgb="FF2F75B5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3" fillId="0" borderId="0" xfId="0" applyFont="1"/>
    <xf numFmtId="164" fontId="5" fillId="3" borderId="3" xfId="0" applyNumberFormat="1" applyFont="1" applyFill="1" applyBorder="1"/>
    <xf numFmtId="0" fontId="5" fillId="0" borderId="1" xfId="0" applyFont="1" applyBorder="1" applyAlignment="1">
      <alignment horizontal="center"/>
    </xf>
    <xf numFmtId="43" fontId="1" fillId="0" borderId="4" xfId="0" applyNumberFormat="1" applyFont="1" applyBorder="1"/>
    <xf numFmtId="0" fontId="5" fillId="4" borderId="3" xfId="0" applyFont="1" applyFill="1" applyBorder="1" applyAlignment="1">
      <alignment horizontal="center"/>
    </xf>
    <xf numFmtId="43" fontId="1" fillId="4" borderId="5" xfId="0" applyNumberFormat="1" applyFont="1" applyFill="1" applyBorder="1"/>
    <xf numFmtId="0" fontId="5" fillId="5" borderId="3" xfId="0" applyFont="1" applyFill="1" applyBorder="1"/>
    <xf numFmtId="43" fontId="6" fillId="5" borderId="3" xfId="0" applyNumberFormat="1" applyFont="1" applyFill="1" applyBorder="1"/>
    <xf numFmtId="0" fontId="1" fillId="5" borderId="6" xfId="0" applyFont="1" applyFill="1" applyBorder="1"/>
    <xf numFmtId="43" fontId="1" fillId="5" borderId="6" xfId="0" applyNumberFormat="1" applyFont="1" applyFill="1" applyBorder="1"/>
    <xf numFmtId="0" fontId="1" fillId="5" borderId="6" xfId="0" applyFont="1" applyFill="1" applyBorder="1" applyAlignment="1">
      <alignment horizontal="left"/>
    </xf>
    <xf numFmtId="43" fontId="5" fillId="5" borderId="3" xfId="0" applyNumberFormat="1" applyFont="1" applyFill="1" applyBorder="1"/>
    <xf numFmtId="43" fontId="7" fillId="5" borderId="6" xfId="0" applyNumberFormat="1" applyFont="1" applyFill="1" applyBorder="1"/>
    <xf numFmtId="0" fontId="5" fillId="0" borderId="7" xfId="0" applyFont="1" applyBorder="1"/>
    <xf numFmtId="43" fontId="5" fillId="5" borderId="8" xfId="0" applyNumberFormat="1" applyFont="1" applyFill="1" applyBorder="1"/>
    <xf numFmtId="0" fontId="5" fillId="0" borderId="9" xfId="0" applyFont="1" applyBorder="1"/>
    <xf numFmtId="43" fontId="5" fillId="5" borderId="10" xfId="0" applyNumberFormat="1" applyFont="1" applyFill="1" applyBorder="1"/>
    <xf numFmtId="43" fontId="1" fillId="4" borderId="3" xfId="0" applyNumberFormat="1" applyFont="1" applyFill="1" applyBorder="1"/>
    <xf numFmtId="0" fontId="1" fillId="0" borderId="11" xfId="0" applyFont="1" applyBorder="1"/>
    <xf numFmtId="0" fontId="5" fillId="0" borderId="11" xfId="0" applyFont="1" applyBorder="1"/>
    <xf numFmtId="43" fontId="1" fillId="0" borderId="0" xfId="0" applyNumberFormat="1" applyFont="1"/>
    <xf numFmtId="43" fontId="5" fillId="0" borderId="9" xfId="0" applyNumberFormat="1" applyFont="1" applyBorder="1"/>
    <xf numFmtId="9" fontId="1" fillId="5" borderId="6" xfId="0" applyNumberFormat="1" applyFont="1" applyFill="1" applyBorder="1"/>
    <xf numFmtId="0" fontId="7" fillId="0" borderId="0" xfId="0" applyFont="1"/>
    <xf numFmtId="164" fontId="8" fillId="3" borderId="3" xfId="0" applyNumberFormat="1" applyFont="1" applyFill="1" applyBorder="1"/>
    <xf numFmtId="0" fontId="8" fillId="0" borderId="6" xfId="0" applyFont="1" applyBorder="1"/>
    <xf numFmtId="43" fontId="1" fillId="0" borderId="15" xfId="0" applyNumberFormat="1" applyFont="1" applyBorder="1"/>
    <xf numFmtId="0" fontId="8" fillId="4" borderId="6" xfId="0" applyFont="1" applyFill="1" applyBorder="1"/>
    <xf numFmtId="43" fontId="1" fillId="4" borderId="6" xfId="0" applyNumberFormat="1" applyFont="1" applyFill="1" applyBorder="1"/>
    <xf numFmtId="0" fontId="8" fillId="0" borderId="0" xfId="0" applyFont="1"/>
    <xf numFmtId="43" fontId="5" fillId="5" borderId="6" xfId="0" applyNumberFormat="1" applyFont="1" applyFill="1" applyBorder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3" fontId="7" fillId="5" borderId="0" xfId="0" applyNumberFormat="1" applyFont="1" applyFill="1"/>
    <xf numFmtId="0" fontId="5" fillId="0" borderId="0" xfId="0" applyFont="1"/>
    <xf numFmtId="43" fontId="7" fillId="0" borderId="0" xfId="0" applyNumberFormat="1" applyFont="1"/>
    <xf numFmtId="43" fontId="5" fillId="0" borderId="0" xfId="0" applyNumberFormat="1" applyFont="1"/>
    <xf numFmtId="0" fontId="5" fillId="4" borderId="6" xfId="0" applyFont="1" applyFill="1" applyBorder="1"/>
    <xf numFmtId="0" fontId="7" fillId="0" borderId="0" xfId="0" applyFont="1" applyAlignment="1">
      <alignment wrapText="1"/>
    </xf>
    <xf numFmtId="43" fontId="7" fillId="0" borderId="0" xfId="0" applyNumberFormat="1" applyFont="1" applyAlignment="1">
      <alignment horizontal="right" vertical="top"/>
    </xf>
    <xf numFmtId="0" fontId="8" fillId="0" borderId="11" xfId="0" applyFont="1" applyBorder="1"/>
    <xf numFmtId="43" fontId="5" fillId="0" borderId="11" xfId="0" applyNumberFormat="1" applyFont="1" applyBorder="1"/>
    <xf numFmtId="0" fontId="9" fillId="0" borderId="0" xfId="0" applyFont="1"/>
    <xf numFmtId="164" fontId="5" fillId="3" borderId="8" xfId="0" applyNumberFormat="1" applyFont="1" applyFill="1" applyBorder="1"/>
    <xf numFmtId="0" fontId="8" fillId="0" borderId="8" xfId="0" applyFont="1" applyBorder="1" applyAlignment="1">
      <alignment horizontal="center"/>
    </xf>
    <xf numFmtId="43" fontId="1" fillId="0" borderId="8" xfId="0" applyNumberFormat="1" applyFont="1" applyBorder="1"/>
    <xf numFmtId="0" fontId="5" fillId="5" borderId="6" xfId="0" applyFont="1" applyFill="1" applyBorder="1"/>
    <xf numFmtId="43" fontId="6" fillId="5" borderId="6" xfId="0" applyNumberFormat="1" applyFont="1" applyFill="1" applyBorder="1"/>
    <xf numFmtId="165" fontId="1" fillId="5" borderId="6" xfId="0" applyNumberFormat="1" applyFont="1" applyFill="1" applyBorder="1"/>
    <xf numFmtId="0" fontId="1" fillId="0" borderId="6" xfId="0" applyFont="1" applyBorder="1"/>
    <xf numFmtId="166" fontId="1" fillId="5" borderId="6" xfId="0" applyNumberFormat="1" applyFont="1" applyFill="1" applyBorder="1"/>
    <xf numFmtId="43" fontId="1" fillId="0" borderId="6" xfId="0" applyNumberFormat="1" applyFont="1" applyBorder="1"/>
    <xf numFmtId="10" fontId="1" fillId="5" borderId="6" xfId="0" applyNumberFormat="1" applyFont="1" applyFill="1" applyBorder="1"/>
    <xf numFmtId="0" fontId="2" fillId="2" borderId="6" xfId="0" applyFont="1" applyFill="1" applyBorder="1"/>
    <xf numFmtId="164" fontId="1" fillId="5" borderId="6" xfId="0" applyNumberFormat="1" applyFont="1" applyFill="1" applyBorder="1"/>
    <xf numFmtId="167" fontId="1" fillId="0" borderId="0" xfId="0" applyNumberFormat="1" applyFont="1"/>
    <xf numFmtId="43" fontId="5" fillId="0" borderId="6" xfId="0" applyNumberFormat="1" applyFont="1" applyBorder="1"/>
    <xf numFmtId="0" fontId="1" fillId="6" borderId="0" xfId="0" applyFont="1" applyFill="1"/>
    <xf numFmtId="0" fontId="5" fillId="6" borderId="0" xfId="0" applyFont="1" applyFill="1"/>
    <xf numFmtId="10" fontId="5" fillId="5" borderId="6" xfId="0" applyNumberFormat="1" applyFont="1" applyFill="1" applyBorder="1"/>
    <xf numFmtId="0" fontId="5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vertical="center"/>
    </xf>
    <xf numFmtId="168" fontId="1" fillId="5" borderId="6" xfId="0" applyNumberFormat="1" applyFont="1" applyFill="1" applyBorder="1"/>
    <xf numFmtId="164" fontId="5" fillId="5" borderId="6" xfId="0" applyNumberFormat="1" applyFont="1" applyFill="1" applyBorder="1"/>
    <xf numFmtId="164" fontId="5" fillId="0" borderId="6" xfId="0" applyNumberFormat="1" applyFont="1" applyBorder="1"/>
    <xf numFmtId="169" fontId="5" fillId="5" borderId="3" xfId="0" applyNumberFormat="1" applyFont="1" applyFill="1" applyBorder="1"/>
    <xf numFmtId="43" fontId="10" fillId="5" borderId="6" xfId="0" applyNumberFormat="1" applyFont="1" applyFill="1" applyBorder="1"/>
    <xf numFmtId="0" fontId="5" fillId="0" borderId="0" xfId="0" applyFont="1" applyAlignment="1">
      <alignment horizontal="left"/>
    </xf>
    <xf numFmtId="10" fontId="5" fillId="5" borderId="3" xfId="0" applyNumberFormat="1" applyFont="1" applyFill="1" applyBorder="1"/>
    <xf numFmtId="0" fontId="11" fillId="5" borderId="6" xfId="0" applyFont="1" applyFill="1" applyBorder="1"/>
    <xf numFmtId="170" fontId="1" fillId="5" borderId="6" xfId="0" applyNumberFormat="1" applyFont="1" applyFill="1" applyBorder="1"/>
    <xf numFmtId="10" fontId="1" fillId="0" borderId="11" xfId="0" applyNumberFormat="1" applyFont="1" applyBorder="1"/>
    <xf numFmtId="10" fontId="5" fillId="0" borderId="11" xfId="0" applyNumberFormat="1" applyFont="1" applyBorder="1"/>
    <xf numFmtId="0" fontId="10" fillId="0" borderId="0" xfId="0" applyFont="1"/>
    <xf numFmtId="0" fontId="13" fillId="6" borderId="0" xfId="0" applyFont="1" applyFill="1"/>
    <xf numFmtId="0" fontId="15" fillId="0" borderId="0" xfId="0" applyFont="1"/>
    <xf numFmtId="0" fontId="14" fillId="6" borderId="0" xfId="0" applyFont="1" applyFill="1"/>
    <xf numFmtId="171" fontId="16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0" fontId="16" fillId="0" borderId="0" xfId="0" applyFont="1"/>
    <xf numFmtId="0" fontId="17" fillId="6" borderId="0" xfId="0" applyFont="1" applyFill="1"/>
    <xf numFmtId="10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72" fontId="16" fillId="0" borderId="0" xfId="0" applyNumberFormat="1" applyFont="1" applyAlignment="1">
      <alignment horizontal="right"/>
    </xf>
    <xf numFmtId="4" fontId="16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/>
    <xf numFmtId="0" fontId="0" fillId="0" borderId="0" xfId="0"/>
    <xf numFmtId="0" fontId="2" fillId="2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2" fillId="2" borderId="16" xfId="0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5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Gross Profit Margin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Ratios!$C$5:$H$5</c:f>
              <c:numCache>
                <c:formatCode>0.0%</c:formatCode>
                <c:ptCount val="6"/>
                <c:pt idx="0">
                  <c:v>0.3546505019890131</c:v>
                </c:pt>
                <c:pt idx="1">
                  <c:v>0.40831422900431114</c:v>
                </c:pt>
                <c:pt idx="2">
                  <c:v>0.44391461779308922</c:v>
                </c:pt>
                <c:pt idx="3">
                  <c:v>0.30201200557570984</c:v>
                </c:pt>
                <c:pt idx="4">
                  <c:v>0.31230658913475501</c:v>
                </c:pt>
                <c:pt idx="5">
                  <c:v>0.38996736603538668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8-4F32-A42D-EB57D1372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80419"/>
        <c:axId val="699941390"/>
      </c:lineChart>
      <c:catAx>
        <c:axId val="707380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9941390"/>
        <c:crosses val="autoZero"/>
        <c:auto val="1"/>
        <c:lblAlgn val="ctr"/>
        <c:lblOffset val="100"/>
        <c:noMultiLvlLbl val="1"/>
      </c:catAx>
      <c:valAx>
        <c:axId val="699941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73804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Days Sales Outstanding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Ratios!$C$16:$H$16</c:f>
              <c:numCache>
                <c:formatCode>_(* #,##0.00_);_(* \(#,##0.00\);_(* "-"??_);_(@_)</c:formatCode>
                <c:ptCount val="6"/>
                <c:pt idx="0">
                  <c:v>54.428951190250672</c:v>
                </c:pt>
                <c:pt idx="1">
                  <c:v>51.517024427276617</c:v>
                </c:pt>
                <c:pt idx="2">
                  <c:v>50.90538804812406</c:v>
                </c:pt>
                <c:pt idx="3">
                  <c:v>43.886856480235679</c:v>
                </c:pt>
                <c:pt idx="4">
                  <c:v>39.483227870386656</c:v>
                </c:pt>
                <c:pt idx="5">
                  <c:v>42.039894332746478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633-A908-A84B967A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19463"/>
        <c:axId val="1796455924"/>
      </c:lineChart>
      <c:catAx>
        <c:axId val="1987319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455924"/>
        <c:crosses val="autoZero"/>
        <c:auto val="1"/>
        <c:lblAlgn val="ctr"/>
        <c:lblOffset val="100"/>
        <c:noMultiLvlLbl val="1"/>
      </c:catAx>
      <c:valAx>
        <c:axId val="1796455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3194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Days Inventory Outstanding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Ratios!$C$17:$H$17</c:f>
              <c:numCache>
                <c:formatCode>_(* #,##0.00_);_(* \(#,##0.00\);_(* "-"??_);_(@_)</c:formatCode>
                <c:ptCount val="6"/>
                <c:pt idx="1">
                  <c:v>111.94154240292208</c:v>
                </c:pt>
                <c:pt idx="2">
                  <c:v>118.17482207862766</c:v>
                </c:pt>
                <c:pt idx="3">
                  <c:v>95.584813025059489</c:v>
                </c:pt>
                <c:pt idx="4">
                  <c:v>95.257456414351878</c:v>
                </c:pt>
                <c:pt idx="5">
                  <c:v>101.88984669556696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0-4D18-ADE2-0E50090B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51869"/>
        <c:axId val="2103156835"/>
      </c:lineChart>
      <c:catAx>
        <c:axId val="141085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3156835"/>
        <c:crosses val="autoZero"/>
        <c:auto val="1"/>
        <c:lblAlgn val="ctr"/>
        <c:lblOffset val="100"/>
        <c:noMultiLvlLbl val="1"/>
      </c:catAx>
      <c:valAx>
        <c:axId val="2103156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8518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Ratios!$C$22:$H$22</c:f>
              <c:numCache>
                <c:formatCode>_ * #,##0.00\x_ ;_ * \-#,##0.00\x_ ;_ * "-"??_ ;_ @_ </c:formatCode>
                <c:ptCount val="6"/>
                <c:pt idx="0">
                  <c:v>1.5305277796172436</c:v>
                </c:pt>
                <c:pt idx="1">
                  <c:v>1.5375568530919967</c:v>
                </c:pt>
                <c:pt idx="2">
                  <c:v>1.4134379229111327</c:v>
                </c:pt>
                <c:pt idx="3">
                  <c:v>1.452407068504435</c:v>
                </c:pt>
                <c:pt idx="4">
                  <c:v>1.2190064207204265</c:v>
                </c:pt>
                <c:pt idx="5">
                  <c:v>1.3528484285903728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0B5-84B7-BB4022B4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530715"/>
        <c:axId val="1043542869"/>
      </c:lineChart>
      <c:catAx>
        <c:axId val="1789530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542869"/>
        <c:crosses val="autoZero"/>
        <c:auto val="1"/>
        <c:lblAlgn val="ctr"/>
        <c:lblOffset val="100"/>
        <c:noMultiLvlLbl val="1"/>
      </c:catAx>
      <c:valAx>
        <c:axId val="1043542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95307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Debt to Equity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Ratios!$C$27:$H$27</c:f>
              <c:numCache>
                <c:formatCode>0.0%</c:formatCode>
                <c:ptCount val="6"/>
                <c:pt idx="0">
                  <c:v>0.71098908319487875</c:v>
                </c:pt>
                <c:pt idx="1">
                  <c:v>0.59559742926522474</c:v>
                </c:pt>
                <c:pt idx="2">
                  <c:v>0.6890368362665662</c:v>
                </c:pt>
                <c:pt idx="3">
                  <c:v>0.64716231880481412</c:v>
                </c:pt>
                <c:pt idx="4">
                  <c:v>0.65579745355772023</c:v>
                </c:pt>
                <c:pt idx="5">
                  <c:v>0.60667552681919501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8-4FF7-925C-95825002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23498"/>
        <c:axId val="1367429768"/>
      </c:lineChart>
      <c:catAx>
        <c:axId val="1998723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429768"/>
        <c:crosses val="autoZero"/>
        <c:auto val="1"/>
        <c:lblAlgn val="ctr"/>
        <c:lblOffset val="100"/>
        <c:noMultiLvlLbl val="1"/>
      </c:catAx>
      <c:valAx>
        <c:axId val="1367429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87234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Earnings per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Ratios!$C$32:$H$32</c:f>
              <c:numCache>
                <c:formatCode>_ * #,##0.00\x_ ;_ * \-#,##0.00\x_ ;_ * "-"??_ ;_ @_ </c:formatCode>
                <c:ptCount val="6"/>
                <c:pt idx="0">
                  <c:v>2586.9575471698122</c:v>
                </c:pt>
                <c:pt idx="1">
                  <c:v>3290.0471698113206</c:v>
                </c:pt>
                <c:pt idx="2">
                  <c:v>2945.8962264150964</c:v>
                </c:pt>
                <c:pt idx="3">
                  <c:v>1526.7452830188622</c:v>
                </c:pt>
                <c:pt idx="4">
                  <c:v>1925.0707547169804</c:v>
                </c:pt>
                <c:pt idx="5">
                  <c:v>4813.5613207547167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5-4203-8F36-827C3A47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772423"/>
        <c:axId val="1950971509"/>
      </c:lineChart>
      <c:catAx>
        <c:axId val="1347772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0971509"/>
        <c:crosses val="autoZero"/>
        <c:auto val="1"/>
        <c:lblAlgn val="ctr"/>
        <c:lblOffset val="100"/>
        <c:noMultiLvlLbl val="1"/>
      </c:catAx>
      <c:valAx>
        <c:axId val="1950971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77724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Days Payable Outstanding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Ratios!$C$18:$H$18</c:f>
              <c:numCache>
                <c:formatCode>_(* #,##0.00_);_(* \(#,##0.00\);_(* "-"??_);_(@_)</c:formatCode>
                <c:ptCount val="6"/>
                <c:pt idx="1">
                  <c:v>90.033202173386897</c:v>
                </c:pt>
                <c:pt idx="2">
                  <c:v>135.73669782902607</c:v>
                </c:pt>
                <c:pt idx="3">
                  <c:v>96.646812957157778</c:v>
                </c:pt>
                <c:pt idx="4">
                  <c:v>65.019290714823967</c:v>
                </c:pt>
                <c:pt idx="5">
                  <c:v>69.134117295331095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F-4F3F-B507-92154DC26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91952"/>
        <c:axId val="276033170"/>
      </c:lineChart>
      <c:catAx>
        <c:axId val="12977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6033170"/>
        <c:crosses val="autoZero"/>
        <c:auto val="1"/>
        <c:lblAlgn val="ctr"/>
        <c:lblOffset val="100"/>
        <c:noMultiLvlLbl val="1"/>
      </c:catAx>
      <c:valAx>
        <c:axId val="27603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77919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Cash Conversion Cycle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Ratios!$C$19:$H$19</c:f>
              <c:numCache>
                <c:formatCode>_(* #,##0.00_);_(* \(#,##0.00\);_(* "-"??_);_(@_)</c:formatCode>
                <c:ptCount val="6"/>
                <c:pt idx="0">
                  <c:v>54.428951190250672</c:v>
                </c:pt>
                <c:pt idx="1">
                  <c:v>73.425364656811794</c:v>
                </c:pt>
                <c:pt idx="2">
                  <c:v>33.343512297725653</c:v>
                </c:pt>
                <c:pt idx="3">
                  <c:v>42.824856548137376</c:v>
                </c:pt>
                <c:pt idx="4">
                  <c:v>69.721393569914568</c:v>
                </c:pt>
                <c:pt idx="5">
                  <c:v>74.795623732982335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7-4FDB-8C2D-11DF182D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99205"/>
        <c:axId val="1200979247"/>
      </c:lineChart>
      <c:catAx>
        <c:axId val="11139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0979247"/>
        <c:crosses val="autoZero"/>
        <c:auto val="1"/>
        <c:lblAlgn val="ctr"/>
        <c:lblOffset val="100"/>
        <c:noMultiLvlLbl val="1"/>
      </c:catAx>
      <c:valAx>
        <c:axId val="1200979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992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Quick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Ratios!$C$23:$H$23</c:f>
              <c:numCache>
                <c:formatCode>_ * #,##0.00\x_ ;_ * \-#,##0.00\x_ ;_ * "-"??_ ;_ @_ </c:formatCode>
                <c:ptCount val="6"/>
                <c:pt idx="0">
                  <c:v>0.98771420582890002</c:v>
                </c:pt>
                <c:pt idx="1">
                  <c:v>0.98637844354879245</c:v>
                </c:pt>
                <c:pt idx="2">
                  <c:v>1.012409570113445</c:v>
                </c:pt>
                <c:pt idx="3">
                  <c:v>0.85917031683830647</c:v>
                </c:pt>
                <c:pt idx="4">
                  <c:v>0.66907171618239181</c:v>
                </c:pt>
                <c:pt idx="5">
                  <c:v>0.77458029439066445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8-42F1-8108-1F5606D5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124265"/>
        <c:axId val="1820270399"/>
      </c:lineChart>
      <c:catAx>
        <c:axId val="111512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270399"/>
        <c:crosses val="autoZero"/>
        <c:auto val="1"/>
        <c:lblAlgn val="ctr"/>
        <c:lblOffset val="100"/>
        <c:noMultiLvlLbl val="1"/>
      </c:catAx>
      <c:valAx>
        <c:axId val="1820270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512426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Cash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Ratios!$C$24:$H$24</c:f>
              <c:numCache>
                <c:formatCode>_ * #,##0.00\x_ ;_ * \-#,##0.00\x_ ;_ * "-"??_ ;_ @_ </c:formatCode>
                <c:ptCount val="6"/>
                <c:pt idx="0">
                  <c:v>1.0580609084019454E-2</c:v>
                </c:pt>
                <c:pt idx="1">
                  <c:v>0.21335221673925056</c:v>
                </c:pt>
                <c:pt idx="2">
                  <c:v>1.4312844246180923E-2</c:v>
                </c:pt>
                <c:pt idx="3">
                  <c:v>1.6520343347388746E-2</c:v>
                </c:pt>
                <c:pt idx="4">
                  <c:v>1.990287300032648E-2</c:v>
                </c:pt>
                <c:pt idx="5">
                  <c:v>3.123591035671662E-2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1-4287-A95C-D054D5A01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94847"/>
        <c:axId val="1380718338"/>
      </c:lineChart>
      <c:catAx>
        <c:axId val="72629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718338"/>
        <c:crosses val="autoZero"/>
        <c:auto val="1"/>
        <c:lblAlgn val="ctr"/>
        <c:lblOffset val="100"/>
        <c:noMultiLvlLbl val="1"/>
      </c:catAx>
      <c:valAx>
        <c:axId val="138071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29484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Debt to Assets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Ratios!$C$28:$H$28</c:f>
              <c:numCache>
                <c:formatCode>0.0%</c:formatCode>
                <c:ptCount val="6"/>
                <c:pt idx="0">
                  <c:v>0.41554273500522287</c:v>
                </c:pt>
                <c:pt idx="1">
                  <c:v>0.37327550066278209</c:v>
                </c:pt>
                <c:pt idx="2">
                  <c:v>0.40794660096911078</c:v>
                </c:pt>
                <c:pt idx="3">
                  <c:v>0.39289529114191796</c:v>
                </c:pt>
                <c:pt idx="4">
                  <c:v>0.39606139757531605</c:v>
                </c:pt>
                <c:pt idx="5">
                  <c:v>0.37759679331162577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2-4678-BC5E-E20EB82B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2328"/>
        <c:axId val="377786667"/>
      </c:lineChart>
      <c:catAx>
        <c:axId val="211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786667"/>
        <c:crosses val="autoZero"/>
        <c:auto val="1"/>
        <c:lblAlgn val="ctr"/>
        <c:lblOffset val="100"/>
        <c:noMultiLvlLbl val="1"/>
      </c:catAx>
      <c:valAx>
        <c:axId val="37778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2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Operating Profit Margin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Ratios!$C$6:$H$6</c:f>
              <c:numCache>
                <c:formatCode>0.0%</c:formatCode>
                <c:ptCount val="6"/>
                <c:pt idx="0">
                  <c:v>0.14178695459998741</c:v>
                </c:pt>
                <c:pt idx="1">
                  <c:v>0.14531171636293597</c:v>
                </c:pt>
                <c:pt idx="2">
                  <c:v>0.18181121575745782</c:v>
                </c:pt>
                <c:pt idx="3">
                  <c:v>0.10598799021143766</c:v>
                </c:pt>
                <c:pt idx="4">
                  <c:v>0.10352095802018138</c:v>
                </c:pt>
                <c:pt idx="5">
                  <c:v>0.16891845885980528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6-4783-A04F-01304FF2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102061"/>
        <c:axId val="1070142687"/>
      </c:lineChart>
      <c:catAx>
        <c:axId val="139310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142687"/>
        <c:crosses val="autoZero"/>
        <c:auto val="1"/>
        <c:lblAlgn val="ctr"/>
        <c:lblOffset val="100"/>
        <c:noMultiLvlLbl val="1"/>
      </c:catAx>
      <c:valAx>
        <c:axId val="107014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31020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Interest Coverage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Ratios!$C$29:$H$29</c:f>
              <c:numCache>
                <c:formatCode>_ * #,##0.00\x_ ;_ * \-#,##0.00\x_ ;_ * "-"??_ ;_ @_ </c:formatCode>
                <c:ptCount val="6"/>
                <c:pt idx="0">
                  <c:v>5.808184349650916</c:v>
                </c:pt>
                <c:pt idx="1">
                  <c:v>4.8971049369211697</c:v>
                </c:pt>
                <c:pt idx="2">
                  <c:v>6.6400725294650984</c:v>
                </c:pt>
                <c:pt idx="3">
                  <c:v>3.2842799886644167</c:v>
                </c:pt>
                <c:pt idx="4">
                  <c:v>3.6526873783801914</c:v>
                </c:pt>
                <c:pt idx="5">
                  <c:v>8.6705443510147315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1-4485-B27E-8327B9F5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83171"/>
        <c:axId val="1912780382"/>
      </c:lineChart>
      <c:catAx>
        <c:axId val="751083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780382"/>
        <c:crosses val="autoZero"/>
        <c:auto val="1"/>
        <c:lblAlgn val="ctr"/>
        <c:lblOffset val="100"/>
        <c:noMultiLvlLbl val="1"/>
      </c:catAx>
      <c:valAx>
        <c:axId val="1912780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0831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Dividend per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Ratios!$C$33:$H$33</c:f>
              <c:numCache>
                <c:formatCode>_ * #,##0.00\x_ ;_ * \-#,##0.00\x_ ;_ * "-"??_ ;_ @_ </c:formatCode>
                <c:ptCount val="6"/>
                <c:pt idx="0">
                  <c:v>354.76415094339615</c:v>
                </c:pt>
                <c:pt idx="1">
                  <c:v>572.09905660377353</c:v>
                </c:pt>
                <c:pt idx="2">
                  <c:v>426.69811320754712</c:v>
                </c:pt>
                <c:pt idx="3">
                  <c:v>424.52830188679241</c:v>
                </c:pt>
                <c:pt idx="4">
                  <c:v>680.63679245283004</c:v>
                </c:pt>
                <c:pt idx="5">
                  <c:v>175.04716981132074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0-4A90-BFE9-C559F243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95407"/>
        <c:axId val="1777063393"/>
      </c:lineChart>
      <c:catAx>
        <c:axId val="10739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7063393"/>
        <c:crosses val="autoZero"/>
        <c:auto val="1"/>
        <c:lblAlgn val="ctr"/>
        <c:lblOffset val="100"/>
        <c:noMultiLvlLbl val="1"/>
      </c:catAx>
      <c:valAx>
        <c:axId val="1777063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954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Price to Earnings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Ratios!$C$34:$H$34</c:f>
              <c:numCache>
                <c:formatCode>_ * #,##0.00\x_ ;_ * \-#,##0.00\x_ ;_ * "-"??_ ;_ @_ </c:formatCode>
                <c:ptCount val="6"/>
                <c:pt idx="0">
                  <c:v>25.487770401232588</c:v>
                </c:pt>
                <c:pt idx="1">
                  <c:v>22.925461583678622</c:v>
                </c:pt>
                <c:pt idx="2">
                  <c:v>24.805378188397661</c:v>
                </c:pt>
                <c:pt idx="3">
                  <c:v>57.889571353539317</c:v>
                </c:pt>
                <c:pt idx="4">
                  <c:v>67.310045452874832</c:v>
                </c:pt>
                <c:pt idx="5">
                  <c:v>27.710730395159118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5-4103-9F8D-A51FFBED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997309"/>
        <c:axId val="1803169681"/>
      </c:lineChart>
      <c:catAx>
        <c:axId val="1250997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3169681"/>
        <c:crosses val="autoZero"/>
        <c:auto val="1"/>
        <c:lblAlgn val="ctr"/>
        <c:lblOffset val="100"/>
        <c:noMultiLvlLbl val="1"/>
      </c:catAx>
      <c:valAx>
        <c:axId val="1803169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099730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Dividend Yield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Ratios!$C$35:$H$35</c:f>
              <c:numCache>
                <c:formatCode>0.00%</c:formatCode>
                <c:ptCount val="6"/>
                <c:pt idx="0">
                  <c:v>5.3804497488828696E-3</c:v>
                </c:pt>
                <c:pt idx="1">
                  <c:v>7.5849202442368696E-3</c:v>
                </c:pt>
                <c:pt idx="2">
                  <c:v>5.8392547891139368E-3</c:v>
                </c:pt>
                <c:pt idx="3">
                  <c:v>4.8033001720676604E-3</c:v>
                </c:pt>
                <c:pt idx="4">
                  <c:v>5.252775520061724E-3</c:v>
                </c:pt>
                <c:pt idx="5">
                  <c:v>1.3123226110081001E-3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49FA-AA9C-C9DA1F75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154801"/>
        <c:axId val="1926723021"/>
      </c:lineChart>
      <c:catAx>
        <c:axId val="118815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723021"/>
        <c:crosses val="autoZero"/>
        <c:auto val="1"/>
        <c:lblAlgn val="ctr"/>
        <c:lblOffset val="100"/>
        <c:noMultiLvlLbl val="1"/>
      </c:catAx>
      <c:valAx>
        <c:axId val="1926723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81548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Book Value per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Ratios!$C$36:$H$36</c:f>
              <c:numCache>
                <c:formatCode>_(* #,##0.00_);_(* \(#,##0.00\);_(* "-"??_);_(@_)</c:formatCode>
                <c:ptCount val="6"/>
                <c:pt idx="0">
                  <c:v>25125.707547169808</c:v>
                </c:pt>
                <c:pt idx="1">
                  <c:v>28312.14622641509</c:v>
                </c:pt>
                <c:pt idx="2">
                  <c:v>31082.216981132075</c:v>
                </c:pt>
                <c:pt idx="3">
                  <c:v>32493.561320754714</c:v>
                </c:pt>
                <c:pt idx="4">
                  <c:v>34219.033018867922</c:v>
                </c:pt>
                <c:pt idx="5">
                  <c:v>38775.117924528298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0-467D-AE99-5350DFA8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16929"/>
        <c:axId val="1856565663"/>
      </c:lineChart>
      <c:catAx>
        <c:axId val="1646716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6565663"/>
        <c:crosses val="autoZero"/>
        <c:auto val="1"/>
        <c:lblAlgn val="ctr"/>
        <c:lblOffset val="100"/>
        <c:noMultiLvlLbl val="1"/>
      </c:catAx>
      <c:valAx>
        <c:axId val="1856565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671692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Net Profit Margin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Ratios!$C$7:$H$7</c:f>
              <c:numCache>
                <c:formatCode>0.0%</c:formatCode>
                <c:ptCount val="6"/>
                <c:pt idx="0">
                  <c:v>6.9259960851171337E-2</c:v>
                </c:pt>
                <c:pt idx="1">
                  <c:v>8.7234556135460009E-2</c:v>
                </c:pt>
                <c:pt idx="2">
                  <c:v>7.8451890072135905E-2</c:v>
                </c:pt>
                <c:pt idx="3">
                  <c:v>3.4089347223809234E-2</c:v>
                </c:pt>
                <c:pt idx="4">
                  <c:v>3.6151195199978024E-2</c:v>
                </c:pt>
                <c:pt idx="5">
                  <c:v>8.2717697562747022E-2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BC2-8FBC-43CBE099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146857"/>
        <c:axId val="64281781"/>
      </c:lineChart>
      <c:catAx>
        <c:axId val="1754146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281781"/>
        <c:crosses val="autoZero"/>
        <c:auto val="1"/>
        <c:lblAlgn val="ctr"/>
        <c:lblOffset val="100"/>
        <c:noMultiLvlLbl val="1"/>
      </c:catAx>
      <c:valAx>
        <c:axId val="64281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41468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Return on Assets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Ratios!$C$8:$H$8</c:f>
              <c:numCache>
                <c:formatCode>0.0%</c:formatCode>
                <c:ptCount val="6"/>
                <c:pt idx="0">
                  <c:v>6.0176061901459792E-2</c:v>
                </c:pt>
                <c:pt idx="1">
                  <c:v>7.2829277893882841E-2</c:v>
                </c:pt>
                <c:pt idx="2">
                  <c:v>5.6113367817362279E-2</c:v>
                </c:pt>
                <c:pt idx="3">
                  <c:v>2.8525474366996467E-2</c:v>
                </c:pt>
                <c:pt idx="4">
                  <c:v>3.3975961288308439E-2</c:v>
                </c:pt>
                <c:pt idx="5">
                  <c:v>7.7265425922371525E-2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F-4318-9AC4-696A0ED9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87434"/>
        <c:axId val="2005201193"/>
      </c:lineChart>
      <c:catAx>
        <c:axId val="142968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201193"/>
        <c:crosses val="autoZero"/>
        <c:auto val="1"/>
        <c:lblAlgn val="ctr"/>
        <c:lblOffset val="100"/>
        <c:noMultiLvlLbl val="1"/>
      </c:catAx>
      <c:valAx>
        <c:axId val="2005201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68743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Return on Equity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Ratios!$C$9:$H$9</c:f>
              <c:numCache>
                <c:formatCode>0.0%</c:formatCode>
                <c:ptCount val="6"/>
                <c:pt idx="0">
                  <c:v>0.10296058498305695</c:v>
                </c:pt>
                <c:pt idx="1">
                  <c:v>0.1162062085827221</c:v>
                </c:pt>
                <c:pt idx="2">
                  <c:v>9.4777545250499737E-2</c:v>
                </c:pt>
                <c:pt idx="3">
                  <c:v>4.6986086503349185E-2</c:v>
                </c:pt>
                <c:pt idx="4">
                  <c:v>5.6257310183356793E-2</c:v>
                </c:pt>
                <c:pt idx="5">
                  <c:v>0.12414046889873574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2-4948-BCAE-5A3ABB39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9332"/>
        <c:axId val="503631273"/>
      </c:lineChart>
      <c:catAx>
        <c:axId val="133949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631273"/>
        <c:crosses val="autoZero"/>
        <c:auto val="1"/>
        <c:lblAlgn val="ctr"/>
        <c:lblOffset val="100"/>
        <c:noMultiLvlLbl val="1"/>
      </c:catAx>
      <c:valAx>
        <c:axId val="503631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493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Return on Capital Employed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Ratios!$C$10:$H$10</c:f>
              <c:numCache>
                <c:formatCode>0.0%</c:formatCode>
                <c:ptCount val="6"/>
                <c:pt idx="0">
                  <c:v>0.13509522870847537</c:v>
                </c:pt>
                <c:pt idx="1">
                  <c:v>0.11188277582709601</c:v>
                </c:pt>
                <c:pt idx="2">
                  <c:v>0.13337724203762702</c:v>
                </c:pt>
                <c:pt idx="3">
                  <c:v>5.8883218518617803E-2</c:v>
                </c:pt>
                <c:pt idx="4">
                  <c:v>7.5038235231275757E-2</c:v>
                </c:pt>
                <c:pt idx="5">
                  <c:v>0.16683281987026061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7-4BE6-A53E-28B3DD11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01691"/>
        <c:axId val="698031957"/>
      </c:lineChart>
      <c:catAx>
        <c:axId val="379301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8031957"/>
        <c:crosses val="autoZero"/>
        <c:auto val="1"/>
        <c:lblAlgn val="ctr"/>
        <c:lblOffset val="100"/>
        <c:noMultiLvlLbl val="1"/>
      </c:catAx>
      <c:valAx>
        <c:axId val="698031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30169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Asset Turnover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Ratios!$C$13:$H$13</c:f>
              <c:numCache>
                <c:formatCode>_ * #,##0.00\x_ ;_ * \-#,##0.00\x_ ;_ * "-"??_ ;_ @_ </c:formatCode>
                <c:ptCount val="6"/>
                <c:pt idx="0">
                  <c:v>0.86884342933384828</c:v>
                </c:pt>
                <c:pt idx="1">
                  <c:v>0.83486729479991506</c:v>
                </c:pt>
                <c:pt idx="2">
                  <c:v>0.71525832922274357</c:v>
                </c:pt>
                <c:pt idx="3">
                  <c:v>0.83678558523623592</c:v>
                </c:pt>
                <c:pt idx="4">
                  <c:v>0.93982954368073257</c:v>
                </c:pt>
                <c:pt idx="5">
                  <c:v>0.9340857905741442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0-414B-A8D5-88B3B6F4C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630792"/>
        <c:axId val="419832848"/>
      </c:lineChart>
      <c:catAx>
        <c:axId val="107263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832848"/>
        <c:crosses val="autoZero"/>
        <c:auto val="1"/>
        <c:lblAlgn val="ctr"/>
        <c:lblOffset val="100"/>
        <c:noMultiLvlLbl val="1"/>
      </c:catAx>
      <c:valAx>
        <c:axId val="41983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6307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Inventory Turnover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Ratios!$C$14:$H$14</c:f>
              <c:numCache>
                <c:formatCode>_ * #,##0.00\x_ ;_ * \-#,##0.00\x_ ;_ * "-"??_ ;_ @_ </c:formatCode>
                <c:ptCount val="6"/>
                <c:pt idx="1">
                  <c:v>3.2606304341083669</c:v>
                </c:pt>
                <c:pt idx="2">
                  <c:v>3.0886443794021297</c:v>
                </c:pt>
                <c:pt idx="3">
                  <c:v>3.818598252677524</c:v>
                </c:pt>
                <c:pt idx="4">
                  <c:v>3.8317210404224866</c:v>
                </c:pt>
                <c:pt idx="5">
                  <c:v>3.5823000214199014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F-4518-9B37-2FCC045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88267"/>
        <c:axId val="1248372303"/>
      </c:lineChart>
      <c:catAx>
        <c:axId val="12148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8372303"/>
        <c:crosses val="autoZero"/>
        <c:auto val="1"/>
        <c:lblAlgn val="ctr"/>
        <c:lblOffset val="100"/>
        <c:noMultiLvlLbl val="1"/>
      </c:catAx>
      <c:valAx>
        <c:axId val="124837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48826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Accounts payable turnover ratio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Ratios!$C$2:$H$2</c:f>
              <c:numCache>
                <c:formatCode>"FY"0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</c:numCache>
            </c:numRef>
          </c:cat>
          <c:val>
            <c:numRef>
              <c:f>Ratios!$C$15:$H$15</c:f>
              <c:numCache>
                <c:formatCode>_ * #,##0.00\x_ ;_ * \-#,##0.00\x_ ;_ * "-"??_ ;_ @_ </c:formatCode>
                <c:ptCount val="6"/>
                <c:pt idx="1">
                  <c:v>4.0540599599809761</c:v>
                </c:pt>
                <c:pt idx="2">
                  <c:v>2.6890296127562641</c:v>
                </c:pt>
                <c:pt idx="3">
                  <c:v>3.7766377269139699</c:v>
                </c:pt>
                <c:pt idx="4">
                  <c:v>5.6137185747057448</c:v>
                </c:pt>
                <c:pt idx="5">
                  <c:v>5.2795929749239727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E-4CE8-BEE0-118FB1D9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68207"/>
        <c:axId val="676126440"/>
      </c:lineChart>
      <c:catAx>
        <c:axId val="1235868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FY&quot;0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126440"/>
        <c:crosses val="autoZero"/>
        <c:auto val="1"/>
        <c:lblAlgn val="ctr"/>
        <c:lblOffset val="100"/>
        <c:noMultiLvlLbl val="1"/>
      </c:catAx>
      <c:valAx>
        <c:axId val="676126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 * #,##0.00\x_ ;_ * \-#,##0.00\x_ ;_ * &quot;-&quot;??_ ;_ @_ 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58682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3</xdr:row>
      <xdr:rowOff>38100</xdr:rowOff>
    </xdr:from>
    <xdr:ext cx="4210050" cy="2628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47625</xdr:colOff>
      <xdr:row>19</xdr:row>
      <xdr:rowOff>95250</xdr:rowOff>
    </xdr:from>
    <xdr:ext cx="4210050" cy="2628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57150</xdr:colOff>
      <xdr:row>36</xdr:row>
      <xdr:rowOff>9525</xdr:rowOff>
    </xdr:from>
    <xdr:ext cx="4210050" cy="26289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66675</xdr:colOff>
      <xdr:row>52</xdr:row>
      <xdr:rowOff>95250</xdr:rowOff>
    </xdr:from>
    <xdr:ext cx="4210050" cy="26289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76200</xdr:colOff>
      <xdr:row>69</xdr:row>
      <xdr:rowOff>9525</xdr:rowOff>
    </xdr:from>
    <xdr:ext cx="4210050" cy="26289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47625</xdr:colOff>
      <xdr:row>85</xdr:row>
      <xdr:rowOff>66675</xdr:rowOff>
    </xdr:from>
    <xdr:ext cx="4210050" cy="26289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17</xdr:col>
      <xdr:colOff>76200</xdr:colOff>
      <xdr:row>3</xdr:row>
      <xdr:rowOff>28575</xdr:rowOff>
    </xdr:from>
    <xdr:ext cx="4210050" cy="26289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104775</xdr:colOff>
      <xdr:row>19</xdr:row>
      <xdr:rowOff>123825</xdr:rowOff>
    </xdr:from>
    <xdr:ext cx="4210050" cy="26289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17</xdr:col>
      <xdr:colOff>133350</xdr:colOff>
      <xdr:row>36</xdr:row>
      <xdr:rowOff>38100</xdr:rowOff>
    </xdr:from>
    <xdr:ext cx="4210050" cy="26289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17</xdr:col>
      <xdr:colOff>133350</xdr:colOff>
      <xdr:row>52</xdr:row>
      <xdr:rowOff>95250</xdr:rowOff>
    </xdr:from>
    <xdr:ext cx="4210050" cy="2628900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17</xdr:col>
      <xdr:colOff>133350</xdr:colOff>
      <xdr:row>69</xdr:row>
      <xdr:rowOff>0</xdr:rowOff>
    </xdr:from>
    <xdr:ext cx="4210050" cy="2628900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24</xdr:col>
      <xdr:colOff>628650</xdr:colOff>
      <xdr:row>3</xdr:row>
      <xdr:rowOff>19050</xdr:rowOff>
    </xdr:from>
    <xdr:ext cx="4162425" cy="26289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32</xdr:col>
      <xdr:colOff>590550</xdr:colOff>
      <xdr:row>3</xdr:row>
      <xdr:rowOff>9525</xdr:rowOff>
    </xdr:from>
    <xdr:ext cx="4162425" cy="26289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40</xdr:col>
      <xdr:colOff>600075</xdr:colOff>
      <xdr:row>3</xdr:row>
      <xdr:rowOff>0</xdr:rowOff>
    </xdr:from>
    <xdr:ext cx="4162425" cy="26289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18</xdr:col>
      <xdr:colOff>66675</xdr:colOff>
      <xdr:row>85</xdr:row>
      <xdr:rowOff>104775</xdr:rowOff>
    </xdr:from>
    <xdr:ext cx="4210050" cy="26289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18</xdr:col>
      <xdr:colOff>47625</xdr:colOff>
      <xdr:row>102</xdr:row>
      <xdr:rowOff>57150</xdr:rowOff>
    </xdr:from>
    <xdr:ext cx="4210050" cy="26289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24</xdr:col>
      <xdr:colOff>628650</xdr:colOff>
      <xdr:row>19</xdr:row>
      <xdr:rowOff>123825</xdr:rowOff>
    </xdr:from>
    <xdr:ext cx="4162425" cy="26289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25</xdr:col>
      <xdr:colOff>38100</xdr:colOff>
      <xdr:row>37</xdr:row>
      <xdr:rowOff>57150</xdr:rowOff>
    </xdr:from>
    <xdr:ext cx="4210050" cy="2628900"/>
    <xdr:graphicFrame macro="">
      <xdr:nvGraphicFramePr>
        <xdr:cNvPr id="19" name="Chart 18" title="Chart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32</xdr:col>
      <xdr:colOff>600075</xdr:colOff>
      <xdr:row>19</xdr:row>
      <xdr:rowOff>123825</xdr:rowOff>
    </xdr:from>
    <xdr:ext cx="4162425" cy="26289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33</xdr:col>
      <xdr:colOff>38100</xdr:colOff>
      <xdr:row>37</xdr:row>
      <xdr:rowOff>76200</xdr:rowOff>
    </xdr:from>
    <xdr:ext cx="4162425" cy="2628900"/>
    <xdr:graphicFrame macro="">
      <xdr:nvGraphicFramePr>
        <xdr:cNvPr id="21" name="Chart 20" title="Chart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40</xdr:col>
      <xdr:colOff>590550</xdr:colOff>
      <xdr:row>19</xdr:row>
      <xdr:rowOff>85725</xdr:rowOff>
    </xdr:from>
    <xdr:ext cx="4162425" cy="26289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41</xdr:col>
      <xdr:colOff>57150</xdr:colOff>
      <xdr:row>37</xdr:row>
      <xdr:rowOff>57150</xdr:rowOff>
    </xdr:from>
    <xdr:ext cx="4162425" cy="2628900"/>
    <xdr:graphicFrame macro="">
      <xdr:nvGraphicFramePr>
        <xdr:cNvPr id="23" name="Chart 22" title="Chart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41</xdr:col>
      <xdr:colOff>57150</xdr:colOff>
      <xdr:row>53</xdr:row>
      <xdr:rowOff>133350</xdr:rowOff>
    </xdr:from>
    <xdr:ext cx="4162425" cy="2628900"/>
    <xdr:graphicFrame macro="">
      <xdr:nvGraphicFramePr>
        <xdr:cNvPr id="24" name="Chart 23" title="Chart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41</xdr:col>
      <xdr:colOff>76200</xdr:colOff>
      <xdr:row>70</xdr:row>
      <xdr:rowOff>19050</xdr:rowOff>
    </xdr:from>
    <xdr:ext cx="4162425" cy="2628900"/>
    <xdr:graphicFrame macro="">
      <xdr:nvGraphicFramePr>
        <xdr:cNvPr id="25" name="Chart 24" title="Chart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75B5"/>
  </sheetPr>
  <dimension ref="A1:Q1001"/>
  <sheetViews>
    <sheetView showGridLines="0" workbookViewId="0"/>
  </sheetViews>
  <sheetFormatPr defaultColWidth="14.42578125" defaultRowHeight="15" customHeight="1" x14ac:dyDescent="0.25"/>
  <cols>
    <col min="1" max="1" width="2" customWidth="1"/>
    <col min="2" max="2" width="44.42578125" customWidth="1"/>
    <col min="3" max="8" width="14.42578125" customWidth="1"/>
    <col min="9" max="9" width="8.85546875" customWidth="1"/>
    <col min="10" max="17" width="8.7109375" customWidth="1"/>
  </cols>
  <sheetData>
    <row r="1" spans="1:17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5" customHeight="1" x14ac:dyDescent="0.25">
      <c r="A2" s="1"/>
      <c r="B2" s="88" t="s">
        <v>0</v>
      </c>
      <c r="C2" s="90"/>
      <c r="D2" s="91"/>
      <c r="E2" s="91"/>
      <c r="F2" s="91"/>
      <c r="G2" s="91"/>
      <c r="H2" s="91"/>
      <c r="I2" s="1"/>
      <c r="J2" s="1"/>
      <c r="K2" s="1"/>
      <c r="L2" s="1"/>
      <c r="M2" s="1"/>
      <c r="N2" s="1"/>
      <c r="O2" s="1"/>
      <c r="P2" s="1"/>
      <c r="Q2" s="1"/>
    </row>
    <row r="3" spans="1:17" ht="13.5" customHeight="1" x14ac:dyDescent="0.25">
      <c r="A3" s="1"/>
      <c r="B3" s="89"/>
      <c r="C3" s="3">
        <v>19</v>
      </c>
      <c r="D3" s="3">
        <v>20</v>
      </c>
      <c r="E3" s="3">
        <v>21</v>
      </c>
      <c r="F3" s="3">
        <v>22</v>
      </c>
      <c r="G3" s="3">
        <v>23</v>
      </c>
      <c r="H3" s="3">
        <v>24</v>
      </c>
      <c r="I3" s="1"/>
      <c r="J3" s="1"/>
      <c r="K3" s="1"/>
      <c r="L3" s="1"/>
      <c r="M3" s="1"/>
      <c r="N3" s="1"/>
      <c r="O3" s="1"/>
      <c r="P3" s="1"/>
      <c r="Q3" s="1"/>
    </row>
    <row r="4" spans="1:17" ht="13.5" customHeight="1" x14ac:dyDescent="0.25">
      <c r="A4" s="1"/>
      <c r="B4" s="4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</row>
    <row r="5" spans="1:17" ht="13.5" customHeight="1" x14ac:dyDescent="0.25">
      <c r="A5" s="1"/>
      <c r="B5" s="6" t="s">
        <v>1</v>
      </c>
      <c r="C5" s="7"/>
      <c r="D5" s="7"/>
      <c r="E5" s="7"/>
      <c r="F5" s="7"/>
      <c r="G5" s="7"/>
      <c r="H5" s="7"/>
      <c r="I5" s="1"/>
      <c r="J5" s="1"/>
      <c r="K5" s="1"/>
      <c r="L5" s="1"/>
      <c r="M5" s="1"/>
      <c r="N5" s="1"/>
      <c r="O5" s="1"/>
      <c r="P5" s="1"/>
      <c r="Q5" s="1"/>
    </row>
    <row r="6" spans="1:17" ht="13.5" customHeight="1" x14ac:dyDescent="0.25">
      <c r="A6" s="1" t="s">
        <v>2</v>
      </c>
      <c r="B6" s="8" t="s">
        <v>3</v>
      </c>
      <c r="C6" s="9"/>
      <c r="D6" s="9"/>
      <c r="E6" s="9"/>
      <c r="F6" s="9"/>
      <c r="G6" s="9"/>
      <c r="H6" s="9"/>
      <c r="I6" s="1"/>
      <c r="J6" s="1"/>
      <c r="K6" s="1"/>
      <c r="L6" s="1"/>
      <c r="M6" s="1"/>
      <c r="N6" s="1"/>
      <c r="O6" s="1"/>
      <c r="P6" s="1"/>
      <c r="Q6" s="1"/>
    </row>
    <row r="7" spans="1:17" ht="13.5" customHeight="1" x14ac:dyDescent="0.25">
      <c r="A7" s="1"/>
      <c r="B7" s="10" t="s">
        <v>4</v>
      </c>
      <c r="C7" s="11">
        <v>6751.32</v>
      </c>
      <c r="D7" s="11">
        <v>8820.7199999999993</v>
      </c>
      <c r="E7" s="11">
        <v>9366.83</v>
      </c>
      <c r="F7" s="11">
        <v>9445.06</v>
      </c>
      <c r="G7" s="11">
        <v>10024.1</v>
      </c>
      <c r="H7" s="11">
        <v>11193.96</v>
      </c>
      <c r="I7" s="1"/>
      <c r="J7" s="1"/>
      <c r="K7" s="1"/>
      <c r="L7" s="1"/>
      <c r="M7" s="1"/>
      <c r="N7" s="1"/>
      <c r="O7" s="1"/>
      <c r="P7" s="1"/>
      <c r="Q7" s="1"/>
    </row>
    <row r="8" spans="1:17" ht="13.5" customHeight="1" x14ac:dyDescent="0.25">
      <c r="A8" s="1"/>
      <c r="B8" s="10" t="s">
        <v>5</v>
      </c>
      <c r="C8" s="11">
        <v>1403.19</v>
      </c>
      <c r="D8" s="11">
        <v>1734.56</v>
      </c>
      <c r="E8" s="11">
        <v>1001.03</v>
      </c>
      <c r="F8" s="11">
        <v>1225.81</v>
      </c>
      <c r="G8" s="11">
        <v>3045.22</v>
      </c>
      <c r="H8" s="11">
        <v>2362.5100000000002</v>
      </c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 x14ac:dyDescent="0.25">
      <c r="A9" s="1"/>
      <c r="B9" s="10" t="s">
        <v>6</v>
      </c>
      <c r="C9" s="11"/>
      <c r="D9" s="11"/>
      <c r="E9" s="11"/>
      <c r="F9" s="11"/>
      <c r="G9" s="11"/>
      <c r="H9" s="11">
        <v>758.14</v>
      </c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5">
      <c r="A10" s="1"/>
      <c r="B10" s="10" t="s">
        <v>7</v>
      </c>
      <c r="C10" s="11">
        <v>16.2</v>
      </c>
      <c r="D10" s="11">
        <v>28.46</v>
      </c>
      <c r="E10" s="11">
        <v>24.31</v>
      </c>
      <c r="F10" s="11">
        <v>21.21</v>
      </c>
      <c r="G10" s="11">
        <v>25.94</v>
      </c>
      <c r="H10" s="11">
        <v>25.12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ht="13.5" customHeight="1" x14ac:dyDescent="0.25">
      <c r="A11" s="1"/>
      <c r="B11" s="10" t="s">
        <v>8</v>
      </c>
      <c r="C11" s="11"/>
      <c r="D11" s="11"/>
      <c r="E11" s="11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</row>
    <row r="12" spans="1:17" ht="13.5" customHeight="1" x14ac:dyDescent="0.25">
      <c r="A12" s="1"/>
      <c r="B12" s="12" t="s">
        <v>9</v>
      </c>
      <c r="C12" s="11">
        <v>1078</v>
      </c>
      <c r="D12" s="11">
        <v>26.53</v>
      </c>
      <c r="E12" s="11">
        <v>1150.3399999999999</v>
      </c>
      <c r="F12" s="11">
        <v>1155.53</v>
      </c>
      <c r="G12" s="11">
        <v>1130.92</v>
      </c>
      <c r="H12" s="11">
        <v>1141.6400000000001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t="13.5" customHeight="1" x14ac:dyDescent="0.25">
      <c r="A13" s="1"/>
      <c r="B13" s="12" t="s">
        <v>10</v>
      </c>
      <c r="C13" s="11">
        <v>0.31</v>
      </c>
      <c r="D13" s="11">
        <v>12.22</v>
      </c>
      <c r="E13" s="11">
        <v>2.67</v>
      </c>
      <c r="F13" s="11">
        <v>0.82</v>
      </c>
      <c r="G13" s="11">
        <v>1.19</v>
      </c>
      <c r="H13" s="11">
        <v>4.09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13.5" customHeight="1" x14ac:dyDescent="0.25">
      <c r="A14" s="1"/>
      <c r="B14" s="12" t="s">
        <v>11</v>
      </c>
      <c r="C14" s="11">
        <v>16.03</v>
      </c>
      <c r="D14" s="11">
        <v>18.22</v>
      </c>
      <c r="E14" s="11">
        <v>18.940000000000001</v>
      </c>
      <c r="F14" s="11">
        <v>72.94</v>
      </c>
      <c r="G14" s="11">
        <v>24.08</v>
      </c>
      <c r="H14" s="11">
        <v>25.8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ht="13.5" customHeight="1" x14ac:dyDescent="0.25">
      <c r="A15" s="1"/>
      <c r="B15" s="10" t="s">
        <v>12</v>
      </c>
      <c r="C15" s="11"/>
      <c r="D15" s="11">
        <v>232.22</v>
      </c>
      <c r="E15" s="11">
        <v>252.22</v>
      </c>
      <c r="F15" s="11">
        <v>241.77</v>
      </c>
      <c r="G15" s="11">
        <v>263.24</v>
      </c>
      <c r="H15" s="11">
        <v>343.54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ht="13.5" customHeight="1" x14ac:dyDescent="0.25">
      <c r="A16" s="1"/>
      <c r="B16" s="10" t="s">
        <v>13</v>
      </c>
      <c r="C16" s="11">
        <v>642.13</v>
      </c>
      <c r="D16" s="11">
        <v>323.37</v>
      </c>
      <c r="E16" s="11">
        <v>291.42</v>
      </c>
      <c r="F16" s="11">
        <v>586.04999999999995</v>
      </c>
      <c r="G16" s="11">
        <v>547.9</v>
      </c>
      <c r="H16" s="11">
        <v>358.16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ht="13.5" customHeight="1" x14ac:dyDescent="0.25">
      <c r="A17" s="1" t="s">
        <v>2</v>
      </c>
      <c r="B17" s="8" t="s">
        <v>14</v>
      </c>
      <c r="C17" s="13">
        <f t="shared" ref="C17:H17" si="0">SUM(C7:C16)</f>
        <v>9907.1799999999985</v>
      </c>
      <c r="D17" s="13">
        <f t="shared" si="0"/>
        <v>11196.299999999997</v>
      </c>
      <c r="E17" s="13">
        <f t="shared" si="0"/>
        <v>12107.76</v>
      </c>
      <c r="F17" s="13">
        <f t="shared" si="0"/>
        <v>12749.189999999999</v>
      </c>
      <c r="G17" s="13">
        <f t="shared" si="0"/>
        <v>15062.59</v>
      </c>
      <c r="H17" s="13">
        <f t="shared" si="0"/>
        <v>16212.96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ht="13.5" customHeight="1" x14ac:dyDescent="0.25">
      <c r="A18" s="1"/>
      <c r="B18" s="10"/>
      <c r="C18" s="11"/>
      <c r="D18" s="11"/>
      <c r="E18" s="11"/>
      <c r="F18" s="11"/>
      <c r="G18" s="11"/>
      <c r="H18" s="11"/>
      <c r="I18" s="1"/>
      <c r="J18" s="1"/>
      <c r="K18" s="1"/>
      <c r="L18" s="1"/>
      <c r="M18" s="1"/>
      <c r="N18" s="1"/>
      <c r="O18" s="1"/>
      <c r="P18" s="1"/>
      <c r="Q18" s="1"/>
    </row>
    <row r="19" spans="1:17" ht="13.5" customHeight="1" x14ac:dyDescent="0.25">
      <c r="A19" s="1" t="s">
        <v>2</v>
      </c>
      <c r="B19" s="8" t="s">
        <v>15</v>
      </c>
      <c r="C19" s="9"/>
      <c r="D19" s="9"/>
      <c r="E19" s="9"/>
      <c r="F19" s="9"/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</row>
    <row r="20" spans="1:17" ht="13.5" customHeight="1" x14ac:dyDescent="0.25">
      <c r="A20" s="1"/>
      <c r="B20" s="10" t="s">
        <v>16</v>
      </c>
      <c r="C20" s="11">
        <v>2950.93</v>
      </c>
      <c r="D20" s="11">
        <v>2852.69</v>
      </c>
      <c r="E20" s="11">
        <v>2880.33</v>
      </c>
      <c r="F20" s="11">
        <v>4061.72</v>
      </c>
      <c r="G20" s="11">
        <v>4042.68</v>
      </c>
      <c r="H20" s="11">
        <v>4360.72</v>
      </c>
      <c r="I20" s="11"/>
      <c r="J20" s="1"/>
      <c r="K20" s="1"/>
      <c r="L20" s="1"/>
      <c r="M20" s="1"/>
      <c r="N20" s="1"/>
      <c r="O20" s="1"/>
      <c r="P20" s="1"/>
      <c r="Q20" s="1"/>
    </row>
    <row r="21" spans="1:17" ht="13.5" customHeight="1" x14ac:dyDescent="0.25">
      <c r="A21" s="1"/>
      <c r="B21" s="10" t="s">
        <v>17</v>
      </c>
      <c r="C21" s="11"/>
      <c r="D21" s="11"/>
      <c r="E21" s="11"/>
      <c r="F21" s="11"/>
      <c r="G21" s="1"/>
      <c r="H21" s="11"/>
      <c r="I21" s="11"/>
      <c r="J21" s="1"/>
      <c r="K21" s="1"/>
      <c r="L21" s="1"/>
      <c r="M21" s="1"/>
      <c r="N21" s="1"/>
      <c r="O21" s="1"/>
      <c r="P21" s="1"/>
      <c r="Q21" s="1"/>
    </row>
    <row r="22" spans="1:17" ht="13.5" customHeight="1" x14ac:dyDescent="0.25">
      <c r="A22" s="1"/>
      <c r="B22" s="12" t="s">
        <v>9</v>
      </c>
      <c r="C22" s="11">
        <v>2770.39</v>
      </c>
      <c r="D22" s="11">
        <v>1513.65</v>
      </c>
      <c r="E22" s="11">
        <v>4725.83</v>
      </c>
      <c r="F22" s="11">
        <v>2509.69</v>
      </c>
      <c r="G22" s="11">
        <v>1974.84</v>
      </c>
      <c r="H22" s="11">
        <v>2261.98</v>
      </c>
      <c r="I22" s="11"/>
      <c r="J22" s="1"/>
      <c r="K22" s="1"/>
      <c r="L22" s="1"/>
      <c r="M22" s="1"/>
      <c r="N22" s="1"/>
      <c r="O22" s="1"/>
      <c r="P22" s="1"/>
      <c r="Q22" s="1"/>
    </row>
    <row r="23" spans="1:17" ht="13.5" customHeight="1" x14ac:dyDescent="0.25">
      <c r="A23" s="1"/>
      <c r="B23" s="12" t="s">
        <v>18</v>
      </c>
      <c r="C23" s="11">
        <v>2361.62</v>
      </c>
      <c r="D23" s="11">
        <v>2257.0300000000002</v>
      </c>
      <c r="E23" s="11">
        <v>2220.5</v>
      </c>
      <c r="F23" s="11">
        <v>2283.2600000000002</v>
      </c>
      <c r="G23" s="11">
        <v>2442.36</v>
      </c>
      <c r="H23" s="11">
        <v>2841.86</v>
      </c>
      <c r="I23" s="11"/>
      <c r="J23" s="1"/>
      <c r="K23" s="1"/>
      <c r="L23" s="1"/>
      <c r="M23" s="1"/>
      <c r="N23" s="1"/>
      <c r="O23" s="1"/>
      <c r="P23" s="1"/>
      <c r="Q23" s="1"/>
    </row>
    <row r="24" spans="1:17" ht="13.5" customHeight="1" x14ac:dyDescent="0.25">
      <c r="A24" s="1"/>
      <c r="B24" s="12" t="s">
        <v>19</v>
      </c>
      <c r="C24" s="14">
        <v>57.52</v>
      </c>
      <c r="D24" s="11">
        <v>1104.23</v>
      </c>
      <c r="E24" s="11">
        <v>102.8</v>
      </c>
      <c r="F24" s="11">
        <v>113.11</v>
      </c>
      <c r="G24" s="11">
        <v>146.31</v>
      </c>
      <c r="H24" s="11">
        <v>235.55</v>
      </c>
      <c r="I24" s="11"/>
      <c r="J24" s="1"/>
      <c r="K24" s="1"/>
      <c r="L24" s="1"/>
      <c r="M24" s="1"/>
      <c r="N24" s="1"/>
      <c r="O24" s="1"/>
      <c r="P24" s="1"/>
      <c r="Q24" s="1"/>
    </row>
    <row r="25" spans="1:17" ht="13.5" customHeight="1" x14ac:dyDescent="0.25">
      <c r="A25" s="1"/>
      <c r="B25" s="12" t="s">
        <v>20</v>
      </c>
      <c r="C25" s="11">
        <v>2.5499999999999998</v>
      </c>
      <c r="D25" s="11">
        <v>2.62</v>
      </c>
      <c r="E25" s="11">
        <v>2.54</v>
      </c>
      <c r="F25" s="11">
        <v>1.74</v>
      </c>
      <c r="G25" s="11">
        <v>9.98</v>
      </c>
      <c r="H25" s="11">
        <v>4.79</v>
      </c>
      <c r="I25" s="11"/>
      <c r="J25" s="1"/>
      <c r="K25" s="1"/>
      <c r="L25" s="1"/>
      <c r="M25" s="1"/>
      <c r="N25" s="1"/>
      <c r="O25" s="1"/>
      <c r="P25" s="1"/>
      <c r="Q25" s="1"/>
    </row>
    <row r="26" spans="1:17" ht="13.5" customHeight="1" x14ac:dyDescent="0.25">
      <c r="A26" s="1"/>
      <c r="B26" s="12" t="s">
        <v>10</v>
      </c>
      <c r="C26" s="11">
        <v>0.61</v>
      </c>
      <c r="D26" s="11">
        <v>2.89</v>
      </c>
      <c r="E26" s="11">
        <v>6.77</v>
      </c>
      <c r="F26" s="11">
        <v>3.18</v>
      </c>
      <c r="G26" s="11">
        <v>2.95</v>
      </c>
      <c r="H26" s="11">
        <v>5.8</v>
      </c>
      <c r="I26" s="11"/>
      <c r="J26" s="1"/>
      <c r="K26" s="1"/>
      <c r="L26" s="1"/>
      <c r="M26" s="1"/>
      <c r="N26" s="1"/>
      <c r="O26" s="1"/>
      <c r="P26" s="1"/>
      <c r="Q26" s="1"/>
    </row>
    <row r="27" spans="1:17" ht="13.5" customHeight="1" x14ac:dyDescent="0.25">
      <c r="A27" s="1"/>
      <c r="B27" s="12" t="s">
        <v>11</v>
      </c>
      <c r="C27" s="11">
        <v>13.74</v>
      </c>
      <c r="D27" s="11">
        <v>50.75</v>
      </c>
      <c r="E27" s="11">
        <v>60.28</v>
      </c>
      <c r="F27" s="11">
        <v>766.97</v>
      </c>
      <c r="G27" s="11">
        <v>103.66</v>
      </c>
      <c r="H27" s="11">
        <v>187.55</v>
      </c>
      <c r="I27" s="11"/>
      <c r="J27" s="1"/>
      <c r="K27" s="1"/>
      <c r="L27" s="1"/>
      <c r="M27" s="1"/>
      <c r="N27" s="1"/>
      <c r="O27" s="1"/>
      <c r="P27" s="1"/>
      <c r="Q27" s="1"/>
    </row>
    <row r="28" spans="1:17" ht="13.5" customHeight="1" x14ac:dyDescent="0.25">
      <c r="A28" s="1"/>
      <c r="B28" s="10" t="s">
        <v>21</v>
      </c>
      <c r="C28" s="11">
        <v>163.13999999999999</v>
      </c>
      <c r="D28" s="11">
        <v>173.95</v>
      </c>
      <c r="E28" s="11">
        <v>152.77000000000001</v>
      </c>
      <c r="F28" s="11">
        <v>204.54</v>
      </c>
      <c r="G28" s="11">
        <v>238.38</v>
      </c>
      <c r="H28" s="11">
        <v>303.58</v>
      </c>
      <c r="I28" s="11"/>
      <c r="J28" s="1"/>
      <c r="K28" s="1"/>
      <c r="L28" s="1"/>
      <c r="M28" s="1"/>
      <c r="N28" s="1"/>
      <c r="O28" s="1"/>
      <c r="P28" s="1"/>
      <c r="Q28" s="1"/>
    </row>
    <row r="29" spans="1:17" ht="13.5" customHeight="1" x14ac:dyDescent="0.25">
      <c r="A29" s="1" t="s">
        <v>2</v>
      </c>
      <c r="B29" s="15" t="s">
        <v>22</v>
      </c>
      <c r="C29" s="16">
        <f t="shared" ref="C29:H29" si="1">SUM(C20:C28)</f>
        <v>8320.5</v>
      </c>
      <c r="D29" s="16">
        <f t="shared" si="1"/>
        <v>7957.81</v>
      </c>
      <c r="E29" s="16">
        <f t="shared" si="1"/>
        <v>10151.820000000002</v>
      </c>
      <c r="F29" s="16">
        <f t="shared" si="1"/>
        <v>9944.2100000000009</v>
      </c>
      <c r="G29" s="16">
        <f t="shared" si="1"/>
        <v>8961.159999999998</v>
      </c>
      <c r="H29" s="16">
        <f t="shared" si="1"/>
        <v>10201.83</v>
      </c>
      <c r="I29" s="11"/>
      <c r="J29" s="1"/>
      <c r="K29" s="1"/>
      <c r="L29" s="1"/>
      <c r="M29" s="1"/>
      <c r="N29" s="1"/>
      <c r="O29" s="1"/>
      <c r="P29" s="1"/>
      <c r="Q29" s="1"/>
    </row>
    <row r="30" spans="1:17" ht="13.5" customHeight="1" x14ac:dyDescent="0.25">
      <c r="A30" s="1" t="s">
        <v>2</v>
      </c>
      <c r="B30" s="17" t="s">
        <v>23</v>
      </c>
      <c r="C30" s="18">
        <f t="shared" ref="C30:H30" si="2">C17+C29</f>
        <v>18227.68</v>
      </c>
      <c r="D30" s="18">
        <f t="shared" si="2"/>
        <v>19154.109999999997</v>
      </c>
      <c r="E30" s="18">
        <f t="shared" si="2"/>
        <v>22259.58</v>
      </c>
      <c r="F30" s="18">
        <f t="shared" si="2"/>
        <v>22693.4</v>
      </c>
      <c r="G30" s="18">
        <f t="shared" si="2"/>
        <v>24023.75</v>
      </c>
      <c r="H30" s="18">
        <f t="shared" si="2"/>
        <v>26414.79</v>
      </c>
      <c r="I30" s="11"/>
      <c r="J30" s="1"/>
      <c r="K30" s="1"/>
      <c r="L30" s="1"/>
      <c r="M30" s="1"/>
      <c r="N30" s="1"/>
      <c r="O30" s="1"/>
      <c r="P30" s="1"/>
      <c r="Q30" s="1"/>
    </row>
    <row r="31" spans="1:17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5">
      <c r="A32" s="1"/>
      <c r="B32" s="6" t="s">
        <v>24</v>
      </c>
      <c r="C32" s="19"/>
      <c r="D32" s="19"/>
      <c r="E32" s="19"/>
      <c r="F32" s="19"/>
      <c r="G32" s="19"/>
      <c r="H32" s="19"/>
      <c r="I32" s="1"/>
      <c r="J32" s="1"/>
      <c r="K32" s="1"/>
      <c r="L32" s="1"/>
      <c r="M32" s="1"/>
      <c r="N32" s="1"/>
      <c r="O32" s="1"/>
      <c r="P32" s="1"/>
      <c r="Q32" s="1"/>
    </row>
    <row r="33" spans="1:17" ht="13.5" customHeight="1" x14ac:dyDescent="0.25">
      <c r="A33" s="1" t="s">
        <v>2</v>
      </c>
      <c r="B33" s="8" t="s">
        <v>25</v>
      </c>
      <c r="C33" s="20"/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</row>
    <row r="34" spans="1:17" ht="13.5" customHeight="1" x14ac:dyDescent="0.25">
      <c r="A34" s="1"/>
      <c r="B34" s="10" t="s">
        <v>26</v>
      </c>
      <c r="C34" s="11"/>
      <c r="D34" s="11"/>
      <c r="E34" s="11"/>
      <c r="F34" s="11"/>
      <c r="G34" s="11"/>
      <c r="H34" s="11"/>
      <c r="I34" s="1"/>
      <c r="J34" s="1"/>
      <c r="K34" s="1"/>
      <c r="L34" s="1"/>
      <c r="M34" s="1"/>
      <c r="N34" s="1"/>
      <c r="O34" s="1"/>
      <c r="P34" s="1"/>
      <c r="Q34" s="1"/>
    </row>
    <row r="35" spans="1:17" ht="13.5" customHeight="1" x14ac:dyDescent="0.25">
      <c r="A35" s="1"/>
      <c r="B35" s="12" t="s">
        <v>27</v>
      </c>
      <c r="C35" s="11">
        <v>1054.73</v>
      </c>
      <c r="D35" s="11">
        <v>779.03</v>
      </c>
      <c r="E35" s="11">
        <v>811.76</v>
      </c>
      <c r="F35" s="11">
        <v>817.21</v>
      </c>
      <c r="G35" s="11">
        <v>823.58</v>
      </c>
      <c r="H35" s="11">
        <v>724.11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ht="13.5" customHeight="1" x14ac:dyDescent="0.25">
      <c r="A36" s="1"/>
      <c r="B36" s="12" t="s">
        <v>28</v>
      </c>
      <c r="C36" s="11"/>
      <c r="D36" s="11"/>
      <c r="E36" s="11"/>
      <c r="F36" s="11">
        <v>350.87</v>
      </c>
      <c r="G36" s="11">
        <v>508.62</v>
      </c>
      <c r="H36" s="11">
        <v>655.19000000000005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ht="13.5" customHeight="1" x14ac:dyDescent="0.25">
      <c r="A37" s="1"/>
      <c r="B37" s="12" t="s">
        <v>29</v>
      </c>
      <c r="C37" s="11"/>
      <c r="D37" s="11">
        <v>327.48</v>
      </c>
      <c r="E37" s="11">
        <v>312.63</v>
      </c>
      <c r="F37" s="11">
        <v>106.83</v>
      </c>
      <c r="G37" s="11"/>
      <c r="H37" s="1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 x14ac:dyDescent="0.25">
      <c r="A38" s="1"/>
      <c r="B38" s="10" t="s">
        <v>30</v>
      </c>
      <c r="C38" s="11">
        <v>167.8</v>
      </c>
      <c r="D38" s="11">
        <v>189.16</v>
      </c>
      <c r="E38" s="11">
        <v>211.25</v>
      </c>
      <c r="F38" s="11">
        <v>218.67</v>
      </c>
      <c r="G38" s="11">
        <v>215.02</v>
      </c>
      <c r="H38" s="11">
        <v>259.45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 x14ac:dyDescent="0.25">
      <c r="A39" s="1"/>
      <c r="B39" s="10" t="s">
        <v>31</v>
      </c>
      <c r="C39" s="11">
        <v>839.2</v>
      </c>
      <c r="D39" s="11">
        <v>427.83</v>
      </c>
      <c r="E39" s="11">
        <v>378.5</v>
      </c>
      <c r="F39" s="11">
        <v>393.3</v>
      </c>
      <c r="G39" s="11">
        <v>381.67</v>
      </c>
      <c r="H39" s="11">
        <v>457.84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ht="13.5" customHeight="1" x14ac:dyDescent="0.25">
      <c r="A40" s="1"/>
      <c r="B40" s="10" t="s">
        <v>32</v>
      </c>
      <c r="C40" s="11">
        <v>76.290000000000006</v>
      </c>
      <c r="D40" s="11">
        <v>250.64</v>
      </c>
      <c r="E40" s="11">
        <v>184.22</v>
      </c>
      <c r="F40" s="11">
        <v>182.54</v>
      </c>
      <c r="G40" s="11">
        <v>234.79</v>
      </c>
      <c r="H40" s="11">
        <v>336.55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ht="13.5" customHeight="1" x14ac:dyDescent="0.25">
      <c r="A41" s="1" t="s">
        <v>2</v>
      </c>
      <c r="B41" s="21" t="s">
        <v>33</v>
      </c>
      <c r="C41" s="13">
        <f t="shared" ref="C41:H41" si="3">SUM(C34:C40)</f>
        <v>2138.02</v>
      </c>
      <c r="D41" s="13">
        <f t="shared" si="3"/>
        <v>1974.1399999999999</v>
      </c>
      <c r="E41" s="13">
        <f t="shared" si="3"/>
        <v>1898.36</v>
      </c>
      <c r="F41" s="13">
        <f t="shared" si="3"/>
        <v>2069.42</v>
      </c>
      <c r="G41" s="13">
        <f t="shared" si="3"/>
        <v>2163.6800000000003</v>
      </c>
      <c r="H41" s="13">
        <f t="shared" si="3"/>
        <v>2433.1400000000003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ht="13.5" customHeight="1" x14ac:dyDescent="0.25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5" customHeight="1" x14ac:dyDescent="0.25">
      <c r="A43" s="1" t="s">
        <v>2</v>
      </c>
      <c r="B43" s="8" t="s">
        <v>34</v>
      </c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</row>
    <row r="44" spans="1:17" ht="13.5" customHeight="1" x14ac:dyDescent="0.25">
      <c r="A44" s="1"/>
      <c r="B44" s="10" t="s">
        <v>26</v>
      </c>
      <c r="C44" s="22"/>
      <c r="D44" s="22"/>
      <c r="E44" s="22"/>
      <c r="F44" s="22"/>
      <c r="G44" s="22"/>
      <c r="H44" s="22"/>
      <c r="I44" s="1"/>
      <c r="J44" s="1"/>
      <c r="K44" s="1"/>
      <c r="L44" s="1"/>
      <c r="M44" s="1"/>
      <c r="N44" s="1"/>
      <c r="O44" s="1"/>
      <c r="P44" s="1"/>
      <c r="Q44" s="1"/>
    </row>
    <row r="45" spans="1:17" ht="13.5" customHeight="1" x14ac:dyDescent="0.25">
      <c r="A45" s="1"/>
      <c r="B45" s="12" t="s">
        <v>27</v>
      </c>
      <c r="C45" s="22">
        <v>408.86</v>
      </c>
      <c r="D45" s="22">
        <v>241.99</v>
      </c>
      <c r="E45" s="22">
        <v>40.82</v>
      </c>
      <c r="F45" s="22">
        <v>1186.51</v>
      </c>
      <c r="G45" s="22">
        <v>1153.5</v>
      </c>
      <c r="H45" s="22">
        <v>906.7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ht="13.5" customHeight="1" x14ac:dyDescent="0.25">
      <c r="A46" s="1"/>
      <c r="B46" s="12" t="s">
        <v>28</v>
      </c>
      <c r="C46" s="22"/>
      <c r="D46" s="22"/>
      <c r="E46" s="22"/>
      <c r="F46" s="22">
        <v>60.08</v>
      </c>
      <c r="G46" s="22">
        <v>75.489999999999995</v>
      </c>
      <c r="H46" s="22">
        <v>91.09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ht="13.5" customHeight="1" x14ac:dyDescent="0.25">
      <c r="A47" s="1"/>
      <c r="B47" s="12" t="s">
        <v>35</v>
      </c>
      <c r="C47" s="22">
        <v>2327.64</v>
      </c>
      <c r="D47" s="22">
        <v>2340.14</v>
      </c>
      <c r="E47" s="22">
        <v>4244.8599999999997</v>
      </c>
      <c r="F47" s="22">
        <v>2774.32</v>
      </c>
      <c r="G47" s="22">
        <v>2757.45</v>
      </c>
      <c r="H47" s="22">
        <v>2944.41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ht="13.5" customHeight="1" x14ac:dyDescent="0.25">
      <c r="A48" s="1"/>
      <c r="B48" s="12" t="s">
        <v>29</v>
      </c>
      <c r="C48" s="22">
        <v>761.65</v>
      </c>
      <c r="D48" s="22">
        <v>730.63</v>
      </c>
      <c r="E48" s="22">
        <v>657.14</v>
      </c>
      <c r="F48" s="22">
        <v>399.47</v>
      </c>
      <c r="G48" s="22">
        <v>807.08</v>
      </c>
      <c r="H48" s="22">
        <v>507.94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ht="13.5" customHeight="1" x14ac:dyDescent="0.25">
      <c r="A49" s="1"/>
      <c r="B49" s="10" t="s">
        <v>36</v>
      </c>
      <c r="C49" s="22">
        <v>1781.13</v>
      </c>
      <c r="D49" s="22">
        <v>1709.78</v>
      </c>
      <c r="E49" s="22">
        <v>2039.81</v>
      </c>
      <c r="F49" s="22">
        <v>2246.29</v>
      </c>
      <c r="G49" s="22">
        <v>2324.7399999999998</v>
      </c>
      <c r="H49" s="22">
        <v>2645.07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ht="13.5" customHeight="1" x14ac:dyDescent="0.25">
      <c r="A50" s="1"/>
      <c r="B50" s="10" t="s">
        <v>30</v>
      </c>
      <c r="C50" s="22">
        <v>149.22999999999999</v>
      </c>
      <c r="D50" s="22">
        <v>153.08000000000001</v>
      </c>
      <c r="E50" s="22">
        <v>199.73</v>
      </c>
      <c r="F50" s="22">
        <v>180.04</v>
      </c>
      <c r="G50" s="22">
        <v>232.94</v>
      </c>
      <c r="H50" s="22">
        <v>445.79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ht="13.5" customHeight="1" x14ac:dyDescent="0.25">
      <c r="A51" s="1"/>
      <c r="B51" s="10" t="s">
        <v>37</v>
      </c>
      <c r="C51" s="22">
        <v>7.85</v>
      </c>
      <c r="D51" s="22"/>
      <c r="E51" s="22"/>
      <c r="F51" s="22"/>
      <c r="G51" s="22"/>
      <c r="H51" s="22"/>
      <c r="I51" s="1"/>
      <c r="J51" s="1"/>
      <c r="K51" s="1"/>
      <c r="L51" s="1"/>
      <c r="M51" s="1"/>
      <c r="N51" s="1"/>
      <c r="O51" s="1"/>
      <c r="P51" s="1"/>
      <c r="Q51" s="1"/>
    </row>
    <row r="52" spans="1:17" ht="13.5" customHeight="1" x14ac:dyDescent="0.25">
      <c r="A52" s="1" t="s">
        <v>2</v>
      </c>
      <c r="B52" s="15" t="s">
        <v>38</v>
      </c>
      <c r="C52" s="16">
        <f t="shared" ref="C52:H52" si="4">SUM(C45:C51)</f>
        <v>5436.3600000000006</v>
      </c>
      <c r="D52" s="16">
        <f t="shared" si="4"/>
        <v>5175.62</v>
      </c>
      <c r="E52" s="16">
        <f t="shared" si="4"/>
        <v>7182.3599999999988</v>
      </c>
      <c r="F52" s="16">
        <f t="shared" si="4"/>
        <v>6846.71</v>
      </c>
      <c r="G52" s="16">
        <f t="shared" si="4"/>
        <v>7351.1999999999989</v>
      </c>
      <c r="H52" s="16">
        <f t="shared" si="4"/>
        <v>7540.9999999999991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ht="13.5" customHeight="1" x14ac:dyDescent="0.25">
      <c r="A53" s="1" t="s">
        <v>2</v>
      </c>
      <c r="B53" s="17" t="s">
        <v>39</v>
      </c>
      <c r="C53" s="18">
        <f t="shared" ref="C53:H53" si="5">C41+C52</f>
        <v>7574.380000000001</v>
      </c>
      <c r="D53" s="18">
        <f t="shared" si="5"/>
        <v>7149.76</v>
      </c>
      <c r="E53" s="18">
        <f t="shared" si="5"/>
        <v>9080.7199999999993</v>
      </c>
      <c r="F53" s="18">
        <f t="shared" si="5"/>
        <v>8916.130000000001</v>
      </c>
      <c r="G53" s="18">
        <f t="shared" si="5"/>
        <v>9514.8799999999992</v>
      </c>
      <c r="H53" s="18">
        <f t="shared" si="5"/>
        <v>9974.14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ht="13.5" customHeight="1" x14ac:dyDescent="0.2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5" customHeight="1" x14ac:dyDescent="0.25">
      <c r="A55" s="1"/>
      <c r="B55" s="6" t="s">
        <v>40</v>
      </c>
      <c r="C55" s="19"/>
      <c r="D55" s="19"/>
      <c r="E55" s="19"/>
      <c r="F55" s="19"/>
      <c r="G55" s="19"/>
      <c r="H55" s="19"/>
      <c r="I55" s="1"/>
      <c r="J55" s="1"/>
      <c r="K55" s="1"/>
      <c r="L55" s="1"/>
      <c r="M55" s="1"/>
      <c r="N55" s="1"/>
      <c r="O55" s="1"/>
      <c r="P55" s="1"/>
      <c r="Q55" s="1"/>
    </row>
    <row r="56" spans="1:17" ht="13.5" customHeight="1" x14ac:dyDescent="0.25">
      <c r="A56" s="1"/>
      <c r="B56" s="10" t="s">
        <v>41</v>
      </c>
      <c r="C56" s="22">
        <v>4.24</v>
      </c>
      <c r="D56" s="22">
        <v>4.24</v>
      </c>
      <c r="E56" s="22">
        <v>4.24</v>
      </c>
      <c r="F56" s="22">
        <v>4.24</v>
      </c>
      <c r="G56" s="22">
        <v>4.24</v>
      </c>
      <c r="H56" s="22">
        <v>4.24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ht="13.5" customHeight="1" x14ac:dyDescent="0.25">
      <c r="A57" s="1"/>
      <c r="B57" s="1" t="s">
        <v>42</v>
      </c>
      <c r="C57" s="22">
        <v>10649.06</v>
      </c>
      <c r="D57" s="22">
        <v>12000.11</v>
      </c>
      <c r="E57" s="22">
        <v>13174.62</v>
      </c>
      <c r="F57" s="22">
        <v>13773.03</v>
      </c>
      <c r="G57" s="22">
        <v>14504.63</v>
      </c>
      <c r="H57" s="22">
        <v>16436.41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ht="13.5" customHeight="1" x14ac:dyDescent="0.25">
      <c r="A58" s="1" t="s">
        <v>2</v>
      </c>
      <c r="B58" s="17" t="s">
        <v>43</v>
      </c>
      <c r="C58" s="23">
        <f t="shared" ref="C58:H58" si="6">SUM(C56:C57)</f>
        <v>10653.3</v>
      </c>
      <c r="D58" s="23">
        <f t="shared" si="6"/>
        <v>12004.35</v>
      </c>
      <c r="E58" s="23">
        <f t="shared" si="6"/>
        <v>13178.86</v>
      </c>
      <c r="F58" s="23">
        <f t="shared" si="6"/>
        <v>13777.27</v>
      </c>
      <c r="G58" s="23">
        <f t="shared" si="6"/>
        <v>14508.869999999999</v>
      </c>
      <c r="H58" s="23">
        <f t="shared" si="6"/>
        <v>16440.650000000001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5" customHeight="1" x14ac:dyDescent="0.25">
      <c r="A60" s="1" t="s">
        <v>2</v>
      </c>
      <c r="B60" s="17" t="s">
        <v>44</v>
      </c>
      <c r="C60" s="23">
        <f t="shared" ref="C60:H60" si="7">C58+C53</f>
        <v>18227.68</v>
      </c>
      <c r="D60" s="23">
        <f t="shared" si="7"/>
        <v>19154.11</v>
      </c>
      <c r="E60" s="23">
        <f t="shared" si="7"/>
        <v>22259.58</v>
      </c>
      <c r="F60" s="23">
        <f t="shared" si="7"/>
        <v>22693.4</v>
      </c>
      <c r="G60" s="23">
        <f t="shared" si="7"/>
        <v>24023.75</v>
      </c>
      <c r="H60" s="23">
        <f t="shared" si="7"/>
        <v>26414.79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/>
    <row r="262" spans="1:17" ht="15.75" customHeight="1" x14ac:dyDescent="0.25"/>
    <row r="263" spans="1:17" ht="15.75" customHeight="1" x14ac:dyDescent="0.25"/>
    <row r="264" spans="1:17" ht="15.75" customHeight="1" x14ac:dyDescent="0.25"/>
    <row r="265" spans="1:17" ht="15.75" customHeight="1" x14ac:dyDescent="0.25"/>
    <row r="266" spans="1:17" ht="15.75" customHeight="1" x14ac:dyDescent="0.25"/>
    <row r="267" spans="1:17" ht="15.75" customHeight="1" x14ac:dyDescent="0.25"/>
    <row r="268" spans="1:17" ht="15.75" customHeight="1" x14ac:dyDescent="0.25"/>
    <row r="269" spans="1:17" ht="15.75" customHeight="1" x14ac:dyDescent="0.25"/>
    <row r="270" spans="1:17" ht="15.75" customHeight="1" x14ac:dyDescent="0.25"/>
    <row r="271" spans="1:17" ht="15.75" customHeight="1" x14ac:dyDescent="0.25"/>
    <row r="272" spans="1:17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">
    <mergeCell ref="B2:B3"/>
    <mergeCell ref="C2:H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75B5"/>
  </sheetPr>
  <dimension ref="A1:T1000"/>
  <sheetViews>
    <sheetView showGridLines="0" workbookViewId="0"/>
  </sheetViews>
  <sheetFormatPr defaultColWidth="14.42578125" defaultRowHeight="15" customHeight="1" x14ac:dyDescent="0.25"/>
  <cols>
    <col min="1" max="1" width="2" customWidth="1"/>
    <col min="2" max="2" width="59" customWidth="1"/>
    <col min="3" max="8" width="14.140625" customWidth="1"/>
    <col min="9" max="20" width="8.7109375" customWidth="1"/>
  </cols>
  <sheetData>
    <row r="1" spans="1:20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3.5" customHeight="1" x14ac:dyDescent="0.25">
      <c r="A2" s="1"/>
      <c r="B2" s="88" t="s">
        <v>45</v>
      </c>
      <c r="C2" s="90"/>
      <c r="D2" s="91"/>
      <c r="E2" s="91"/>
      <c r="F2" s="91"/>
      <c r="G2" s="91"/>
      <c r="H2" s="9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3.5" customHeight="1" x14ac:dyDescent="0.25">
      <c r="A3" s="1"/>
      <c r="B3" s="89"/>
      <c r="C3" s="3">
        <v>19</v>
      </c>
      <c r="D3" s="3">
        <v>20</v>
      </c>
      <c r="E3" s="3">
        <v>21</v>
      </c>
      <c r="F3" s="3">
        <v>22</v>
      </c>
      <c r="G3" s="3">
        <v>23</v>
      </c>
      <c r="H3" s="3">
        <v>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3.5" customHeight="1" x14ac:dyDescent="0.25">
      <c r="A4" s="1"/>
      <c r="B4" s="1" t="s">
        <v>46</v>
      </c>
      <c r="C4" s="11">
        <v>15837</v>
      </c>
      <c r="D4" s="11">
        <v>15991.14</v>
      </c>
      <c r="E4" s="11">
        <v>15921.35</v>
      </c>
      <c r="F4" s="11">
        <v>18989.509999999998</v>
      </c>
      <c r="G4" s="11">
        <v>22578.23</v>
      </c>
      <c r="H4" s="11">
        <v>24673.68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.5" customHeight="1" x14ac:dyDescent="0.25">
      <c r="A5" s="1"/>
      <c r="B5" s="1" t="s">
        <v>47</v>
      </c>
      <c r="C5" s="11">
        <v>10220.4</v>
      </c>
      <c r="D5" s="11">
        <v>9461.73</v>
      </c>
      <c r="E5" s="11">
        <v>8853.6299999999992</v>
      </c>
      <c r="F5" s="11">
        <v>13254.45</v>
      </c>
      <c r="G5" s="11">
        <v>15526.9</v>
      </c>
      <c r="H5" s="11">
        <v>15051.75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3.5" customHeight="1" x14ac:dyDescent="0.25">
      <c r="A6" s="1" t="s">
        <v>2</v>
      </c>
      <c r="B6" s="21" t="s">
        <v>48</v>
      </c>
      <c r="C6" s="13">
        <f t="shared" ref="C6:H6" si="0">C4-C5</f>
        <v>5616.6</v>
      </c>
      <c r="D6" s="13">
        <f t="shared" si="0"/>
        <v>6529.41</v>
      </c>
      <c r="E6" s="13">
        <f t="shared" si="0"/>
        <v>7067.7200000000012</v>
      </c>
      <c r="F6" s="13">
        <f t="shared" si="0"/>
        <v>5735.0599999999977</v>
      </c>
      <c r="G6" s="13">
        <f t="shared" si="0"/>
        <v>7051.33</v>
      </c>
      <c r="H6" s="13">
        <f t="shared" si="0"/>
        <v>9621.93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customHeight="1" x14ac:dyDescent="0.25">
      <c r="A7" s="1"/>
      <c r="B7" s="1"/>
      <c r="C7" s="24"/>
      <c r="D7" s="24"/>
      <c r="E7" s="24"/>
      <c r="F7" s="24"/>
      <c r="G7" s="24"/>
      <c r="H7" s="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3.5" customHeight="1" x14ac:dyDescent="0.25">
      <c r="A8" s="1"/>
      <c r="B8" s="1" t="s">
        <v>49</v>
      </c>
      <c r="C8" s="11">
        <v>-608.6</v>
      </c>
      <c r="D8" s="11">
        <v>24.88</v>
      </c>
      <c r="E8" s="11">
        <v>359.36</v>
      </c>
      <c r="F8" s="11">
        <v>-844.92</v>
      </c>
      <c r="G8" s="11">
        <v>-339.63</v>
      </c>
      <c r="H8" s="11">
        <v>-182.41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3.5" customHeight="1" x14ac:dyDescent="0.25">
      <c r="A9" s="1"/>
      <c r="B9" s="1" t="s">
        <v>50</v>
      </c>
      <c r="C9" s="11">
        <v>29.86</v>
      </c>
      <c r="D9" s="11">
        <v>22.3</v>
      </c>
      <c r="E9" s="11">
        <v>15.78</v>
      </c>
      <c r="F9" s="11">
        <v>17.010000000000002</v>
      </c>
      <c r="G9" s="11">
        <v>35.229999999999997</v>
      </c>
      <c r="H9" s="11">
        <v>21.22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3.5" customHeight="1" x14ac:dyDescent="0.25">
      <c r="A10" s="1"/>
      <c r="B10" s="1" t="s">
        <v>51</v>
      </c>
      <c r="C10" s="11"/>
      <c r="D10" s="11"/>
      <c r="E10" s="11"/>
      <c r="F10" s="11"/>
      <c r="G10" s="11"/>
      <c r="H10" s="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3.5" customHeight="1" x14ac:dyDescent="0.25">
      <c r="A11" s="1"/>
      <c r="B11" s="1" t="s">
        <v>52</v>
      </c>
      <c r="C11" s="11">
        <v>1144.28</v>
      </c>
      <c r="D11" s="11">
        <v>1320.51</v>
      </c>
      <c r="E11" s="11">
        <v>1387.87</v>
      </c>
      <c r="F11" s="11">
        <v>1471.94</v>
      </c>
      <c r="G11" s="11">
        <v>1558.87</v>
      </c>
      <c r="H11" s="11">
        <v>1748.14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3.5" customHeight="1" x14ac:dyDescent="0.25">
      <c r="A12" s="1"/>
      <c r="B12" s="1" t="s">
        <v>53</v>
      </c>
      <c r="C12" s="11">
        <v>2805.58</v>
      </c>
      <c r="D12" s="11">
        <v>2838.02</v>
      </c>
      <c r="E12" s="11">
        <v>2410.0300000000002</v>
      </c>
      <c r="F12" s="11">
        <v>3078.37</v>
      </c>
      <c r="G12" s="11">
        <v>3459.54</v>
      </c>
      <c r="H12" s="11">
        <v>3867.14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3.5" customHeight="1" x14ac:dyDescent="0.25">
      <c r="A13" s="1" t="s">
        <v>2</v>
      </c>
      <c r="B13" s="21" t="s">
        <v>54</v>
      </c>
      <c r="C13" s="13">
        <f t="shared" ref="C13:H13" si="1">C6-SUM(C8:C12)</f>
        <v>2245.4800000000005</v>
      </c>
      <c r="D13" s="13">
        <f t="shared" si="1"/>
        <v>2323.6999999999998</v>
      </c>
      <c r="E13" s="13">
        <f t="shared" si="1"/>
        <v>2894.6800000000012</v>
      </c>
      <c r="F13" s="13">
        <f t="shared" si="1"/>
        <v>2012.6599999999976</v>
      </c>
      <c r="G13" s="13">
        <f t="shared" si="1"/>
        <v>2337.3199999999997</v>
      </c>
      <c r="H13" s="13">
        <f t="shared" si="1"/>
        <v>4167.84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3.5" customHeight="1" x14ac:dyDescent="0.25">
      <c r="A14" s="1"/>
      <c r="B14" s="1"/>
      <c r="C14" s="11"/>
      <c r="D14" s="11"/>
      <c r="E14" s="11"/>
      <c r="F14" s="11"/>
      <c r="G14" s="11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3.5" customHeight="1" x14ac:dyDescent="0.25">
      <c r="A15" s="1"/>
      <c r="B15" s="1" t="s">
        <v>55</v>
      </c>
      <c r="C15" s="11">
        <v>806.27</v>
      </c>
      <c r="D15" s="11">
        <v>980.62</v>
      </c>
      <c r="E15" s="11">
        <v>1136.92</v>
      </c>
      <c r="F15" s="11">
        <v>1201.4100000000001</v>
      </c>
      <c r="G15" s="11">
        <v>1248.5999999999999</v>
      </c>
      <c r="H15" s="11">
        <v>1425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3.5" customHeight="1" x14ac:dyDescent="0.25">
      <c r="A16" s="1" t="s">
        <v>2</v>
      </c>
      <c r="B16" s="21" t="s">
        <v>56</v>
      </c>
      <c r="C16" s="13">
        <f t="shared" ref="C16:H16" si="2">C13-C15</f>
        <v>1439.2100000000005</v>
      </c>
      <c r="D16" s="13">
        <f t="shared" si="2"/>
        <v>1343.08</v>
      </c>
      <c r="E16" s="13">
        <f t="shared" si="2"/>
        <v>1757.7600000000011</v>
      </c>
      <c r="F16" s="13">
        <f t="shared" si="2"/>
        <v>811.2499999999975</v>
      </c>
      <c r="G16" s="13">
        <f t="shared" si="2"/>
        <v>1088.7199999999998</v>
      </c>
      <c r="H16" s="13">
        <f t="shared" si="2"/>
        <v>2742.84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3.5" customHeight="1" x14ac:dyDescent="0.25">
      <c r="A17" s="1"/>
      <c r="B17" s="1"/>
      <c r="C17" s="11"/>
      <c r="D17" s="11"/>
      <c r="E17" s="11"/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3.5" customHeight="1" x14ac:dyDescent="0.25">
      <c r="A18" s="1"/>
      <c r="B18" s="1" t="s">
        <v>57</v>
      </c>
      <c r="C18" s="11">
        <v>417.47</v>
      </c>
      <c r="D18" s="11">
        <v>330.5</v>
      </c>
      <c r="E18" s="11">
        <v>207.23</v>
      </c>
      <c r="F18" s="11">
        <v>314.92</v>
      </c>
      <c r="G18" s="11">
        <v>248.21</v>
      </c>
      <c r="H18" s="11">
        <v>312.45999999999998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.5" customHeight="1" x14ac:dyDescent="0.25">
      <c r="A19" s="1"/>
      <c r="B19" s="1" t="s">
        <v>58</v>
      </c>
      <c r="C19" s="11">
        <v>247.79</v>
      </c>
      <c r="D19" s="11">
        <v>274.26</v>
      </c>
      <c r="E19" s="11">
        <v>264.72000000000003</v>
      </c>
      <c r="F19" s="11">
        <v>247.01</v>
      </c>
      <c r="G19" s="11">
        <v>298.06</v>
      </c>
      <c r="H19" s="11">
        <v>316.33999999999997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3.5" customHeight="1" x14ac:dyDescent="0.25">
      <c r="A20" s="1"/>
      <c r="B20" s="1" t="s">
        <v>59</v>
      </c>
      <c r="C20" s="11"/>
      <c r="D20" s="11"/>
      <c r="E20" s="11"/>
      <c r="F20" s="11"/>
      <c r="G20" s="11">
        <v>80.33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3.5" customHeight="1" x14ac:dyDescent="0.25">
      <c r="A21" s="1" t="s">
        <v>2</v>
      </c>
      <c r="B21" s="21" t="s">
        <v>60</v>
      </c>
      <c r="C21" s="13">
        <f t="shared" ref="C21:H21" si="3">C16+C18-C19+C20</f>
        <v>1608.8900000000006</v>
      </c>
      <c r="D21" s="13">
        <f t="shared" si="3"/>
        <v>1399.32</v>
      </c>
      <c r="E21" s="13">
        <f t="shared" si="3"/>
        <v>1700.2700000000011</v>
      </c>
      <c r="F21" s="13">
        <f t="shared" si="3"/>
        <v>879.15999999999758</v>
      </c>
      <c r="G21" s="13">
        <f t="shared" si="3"/>
        <v>1119.1999999999998</v>
      </c>
      <c r="H21" s="13">
        <f t="shared" si="3"/>
        <v>2738.96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.5" customHeight="1" x14ac:dyDescent="0.25">
      <c r="A22" s="1"/>
      <c r="B22" s="1"/>
      <c r="C22" s="11"/>
      <c r="D22" s="11"/>
      <c r="E22" s="11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.5" customHeight="1" x14ac:dyDescent="0.25">
      <c r="A23" s="1"/>
      <c r="B23" s="1" t="s">
        <v>61</v>
      </c>
      <c r="C23" s="11">
        <v>512.02</v>
      </c>
      <c r="D23" s="11">
        <v>4.34</v>
      </c>
      <c r="E23" s="11">
        <v>451.21</v>
      </c>
      <c r="F23" s="11">
        <v>231.82</v>
      </c>
      <c r="G23" s="11">
        <v>302.97000000000003</v>
      </c>
      <c r="H23" s="11">
        <v>698.01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3.5" customHeight="1" x14ac:dyDescent="0.25">
      <c r="A24" s="1" t="s">
        <v>2</v>
      </c>
      <c r="B24" s="21" t="s">
        <v>62</v>
      </c>
      <c r="C24" s="13">
        <f t="shared" ref="C24:H24" si="4">C21-C23</f>
        <v>1096.8700000000006</v>
      </c>
      <c r="D24" s="13">
        <f t="shared" si="4"/>
        <v>1394.98</v>
      </c>
      <c r="E24" s="13">
        <f t="shared" si="4"/>
        <v>1249.0600000000011</v>
      </c>
      <c r="F24" s="13">
        <f t="shared" si="4"/>
        <v>647.33999999999764</v>
      </c>
      <c r="G24" s="13">
        <f t="shared" si="4"/>
        <v>816.22999999999979</v>
      </c>
      <c r="H24" s="13">
        <f t="shared" si="4"/>
        <v>2040.95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.5" customHeight="1" x14ac:dyDescent="0.25">
      <c r="A26" s="1"/>
      <c r="B26" s="2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B3"/>
    <mergeCell ref="C2:H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E75B5"/>
  </sheetPr>
  <dimension ref="A1:Y994"/>
  <sheetViews>
    <sheetView showGridLines="0" workbookViewId="0"/>
  </sheetViews>
  <sheetFormatPr defaultColWidth="14.42578125" defaultRowHeight="15" customHeight="1" x14ac:dyDescent="0.25"/>
  <cols>
    <col min="1" max="1" width="2" customWidth="1"/>
    <col min="2" max="2" width="67" customWidth="1"/>
    <col min="3" max="8" width="15.7109375" customWidth="1"/>
    <col min="9" max="9" width="8.85546875" customWidth="1"/>
    <col min="10" max="10" width="9.28515625" customWidth="1"/>
    <col min="11" max="25" width="8.7109375" customWidth="1"/>
  </cols>
  <sheetData>
    <row r="1" spans="1:2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25">
      <c r="A2" s="1"/>
      <c r="B2" s="88" t="s">
        <v>63</v>
      </c>
      <c r="C2" s="92"/>
      <c r="D2" s="93"/>
      <c r="E2" s="93"/>
      <c r="F2" s="93"/>
      <c r="G2" s="93"/>
      <c r="H2" s="9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25">
      <c r="A3" s="1"/>
      <c r="B3" s="89"/>
      <c r="C3" s="26">
        <v>19</v>
      </c>
      <c r="D3" s="26">
        <v>20</v>
      </c>
      <c r="E3" s="26">
        <v>21</v>
      </c>
      <c r="F3" s="26">
        <v>22</v>
      </c>
      <c r="G3" s="26">
        <v>23</v>
      </c>
      <c r="H3" s="26">
        <v>24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customHeight="1" x14ac:dyDescent="0.25">
      <c r="A4" s="1"/>
      <c r="B4" s="27"/>
      <c r="C4" s="28"/>
      <c r="D4" s="28"/>
      <c r="E4" s="28"/>
      <c r="F4" s="28"/>
      <c r="G4" s="28"/>
      <c r="H4" s="2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customHeight="1" x14ac:dyDescent="0.25">
      <c r="A5" s="1" t="s">
        <v>2</v>
      </c>
      <c r="B5" s="29" t="s">
        <v>64</v>
      </c>
      <c r="C5" s="30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customHeight="1" x14ac:dyDescent="0.25">
      <c r="A6" s="1"/>
      <c r="B6" s="31" t="s">
        <v>65</v>
      </c>
      <c r="C6" s="32">
        <f>'Income Statement'!C21</f>
        <v>1608.8900000000006</v>
      </c>
      <c r="D6" s="32">
        <f>'Income Statement'!D21</f>
        <v>1399.32</v>
      </c>
      <c r="E6" s="32">
        <f>'Income Statement'!E21</f>
        <v>1700.2700000000011</v>
      </c>
      <c r="F6" s="32">
        <f>'Income Statement'!F21</f>
        <v>879.15999999999758</v>
      </c>
      <c r="G6" s="32">
        <f>'Income Statement'!G21</f>
        <v>1119.1999999999998</v>
      </c>
      <c r="H6" s="32">
        <f>'Income Statement'!H21</f>
        <v>2738.96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customHeight="1" x14ac:dyDescent="0.25">
      <c r="A7" s="1"/>
      <c r="B7" s="1" t="s">
        <v>66</v>
      </c>
      <c r="C7" s="14">
        <v>806.27</v>
      </c>
      <c r="D7" s="14">
        <v>980.62</v>
      </c>
      <c r="E7" s="14">
        <v>1136.92</v>
      </c>
      <c r="F7" s="14">
        <v>1201.4100000000001</v>
      </c>
      <c r="G7" s="14">
        <v>1248.5999999999999</v>
      </c>
      <c r="H7" s="14">
        <v>1425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customHeight="1" x14ac:dyDescent="0.25">
      <c r="A8" s="1"/>
      <c r="B8" s="33" t="s">
        <v>67</v>
      </c>
      <c r="C8" s="14">
        <v>-0.1</v>
      </c>
      <c r="D8" s="11"/>
      <c r="H8" s="14">
        <v>-0.45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customHeight="1" x14ac:dyDescent="0.25">
      <c r="A9" s="1"/>
      <c r="B9" s="34" t="s">
        <v>68</v>
      </c>
      <c r="C9" s="14">
        <v>1.61</v>
      </c>
      <c r="D9" s="14">
        <v>-7.27</v>
      </c>
      <c r="E9" s="14">
        <v>6.34</v>
      </c>
      <c r="F9" s="14">
        <v>-0.39</v>
      </c>
      <c r="G9" s="14">
        <v>-1.28</v>
      </c>
      <c r="H9" s="14">
        <v>-1.22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customHeight="1" x14ac:dyDescent="0.25">
      <c r="A10" s="1"/>
      <c r="B10" s="34" t="s">
        <v>69</v>
      </c>
      <c r="D10" s="14">
        <v>-0.02</v>
      </c>
      <c r="E10" s="14">
        <v>-1.63</v>
      </c>
      <c r="F10" s="14">
        <v>-0.99</v>
      </c>
      <c r="G10" s="14">
        <v>-1.35</v>
      </c>
      <c r="H10" s="14">
        <v>-1.52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customHeight="1" x14ac:dyDescent="0.25">
      <c r="A11" s="1"/>
      <c r="B11" s="33" t="s">
        <v>70</v>
      </c>
      <c r="C11" s="35"/>
      <c r="D11" s="14">
        <v>0.14000000000000001</v>
      </c>
      <c r="E11" s="14">
        <v>0.14000000000000001</v>
      </c>
      <c r="F11" s="14">
        <v>0.3</v>
      </c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5" customHeight="1" x14ac:dyDescent="0.25">
      <c r="A12" s="1"/>
      <c r="B12" s="33" t="s">
        <v>71</v>
      </c>
      <c r="C12" s="14">
        <v>247.79</v>
      </c>
      <c r="D12" s="14">
        <v>274.26</v>
      </c>
      <c r="E12" s="14">
        <v>264.72000000000003</v>
      </c>
      <c r="F12" s="14">
        <v>247.01</v>
      </c>
      <c r="G12" s="14">
        <v>298.06</v>
      </c>
      <c r="H12" s="14">
        <v>316.33999999999997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25">
      <c r="A13" s="1"/>
      <c r="B13" s="33" t="s">
        <v>72</v>
      </c>
      <c r="C13" s="14">
        <v>-10.39</v>
      </c>
      <c r="D13" s="14">
        <v>-15.27</v>
      </c>
      <c r="E13" s="14">
        <v>-125.43</v>
      </c>
      <c r="F13" s="14">
        <v>-99.08</v>
      </c>
      <c r="G13" s="14">
        <v>-101.59</v>
      </c>
      <c r="H13" s="14">
        <v>-99.57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25">
      <c r="A14" s="1"/>
      <c r="B14" s="34" t="s">
        <v>73</v>
      </c>
      <c r="C14" s="14">
        <v>-0.13</v>
      </c>
      <c r="D14" s="14">
        <v>-0.12</v>
      </c>
      <c r="E14" s="14">
        <v>-0.1</v>
      </c>
      <c r="F14" s="14">
        <v>-0.15</v>
      </c>
      <c r="G14" s="14">
        <v>-0.12</v>
      </c>
      <c r="H14" s="14">
        <v>-0.35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25">
      <c r="A15" s="1"/>
      <c r="B15" s="1" t="s">
        <v>74</v>
      </c>
      <c r="C15" s="14">
        <v>5.9</v>
      </c>
      <c r="D15" s="14">
        <v>-0.54</v>
      </c>
      <c r="E15" s="14">
        <v>4.91</v>
      </c>
      <c r="F15" s="14">
        <v>2.2000000000000002</v>
      </c>
      <c r="G15" s="14">
        <v>7.65</v>
      </c>
      <c r="H15" s="14">
        <v>10.68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25">
      <c r="A16" s="1"/>
      <c r="B16" s="1" t="s">
        <v>75</v>
      </c>
      <c r="F16" s="14">
        <v>7.1</v>
      </c>
      <c r="G16" s="11"/>
      <c r="H16" s="14">
        <v>4.59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25">
      <c r="A17" s="1"/>
      <c r="B17" s="34" t="s">
        <v>76</v>
      </c>
      <c r="C17" s="14">
        <v>-99.2</v>
      </c>
      <c r="D17" s="14">
        <v>-239.43</v>
      </c>
      <c r="E17" s="14">
        <v>-28.73</v>
      </c>
      <c r="F17" s="14">
        <v>-155.43</v>
      </c>
      <c r="G17" s="14">
        <v>-103.85</v>
      </c>
      <c r="H17" s="14">
        <v>-159.54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x14ac:dyDescent="0.25">
      <c r="A18" s="1"/>
      <c r="B18" s="33" t="s">
        <v>77</v>
      </c>
      <c r="C18" s="14">
        <v>42.04</v>
      </c>
      <c r="D18" s="14">
        <v>59.62</v>
      </c>
      <c r="E18" s="14">
        <v>18.27</v>
      </c>
      <c r="F18" s="14">
        <v>34.39</v>
      </c>
      <c r="G18" s="14">
        <v>21.86</v>
      </c>
      <c r="H18" s="14">
        <v>7.72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25">
      <c r="A19" s="1"/>
      <c r="B19" s="33" t="s">
        <v>78</v>
      </c>
      <c r="C19" s="14">
        <v>-204.79</v>
      </c>
      <c r="D19" s="14">
        <v>-13.28</v>
      </c>
      <c r="E19" s="14">
        <v>-0.71</v>
      </c>
      <c r="F19" s="14">
        <v>-6.83</v>
      </c>
      <c r="G19" s="14">
        <v>-2.64</v>
      </c>
      <c r="H19" s="14">
        <v>-0.64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25">
      <c r="A20" s="1"/>
      <c r="B20" s="33" t="s">
        <v>79</v>
      </c>
      <c r="C20" s="14">
        <v>0.25</v>
      </c>
      <c r="D20" s="14">
        <v>0.02</v>
      </c>
      <c r="E20" s="14">
        <v>0.16</v>
      </c>
      <c r="F20" s="14">
        <v>0.21</v>
      </c>
      <c r="G20" s="11"/>
      <c r="H20" s="14">
        <v>0.28999999999999998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25">
      <c r="A21" s="1"/>
      <c r="B21" s="25" t="s">
        <v>80</v>
      </c>
      <c r="C21" s="14">
        <v>-19.84</v>
      </c>
      <c r="E21" s="11"/>
      <c r="G21" s="11"/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x14ac:dyDescent="0.25">
      <c r="A22" s="1"/>
      <c r="B22" s="1"/>
      <c r="D22" s="11"/>
      <c r="E22" s="11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25">
      <c r="A23" s="1"/>
      <c r="B23" s="36" t="s">
        <v>81</v>
      </c>
      <c r="C23" s="32">
        <f>SUM(C6:C21)</f>
        <v>2378.3000000000011</v>
      </c>
      <c r="D23" s="32">
        <f>SUM(D6:D20)</f>
        <v>2438.0500000000002</v>
      </c>
      <c r="E23" s="32">
        <f>SUM(E6:E21)</f>
        <v>2975.130000000001</v>
      </c>
      <c r="F23" s="32">
        <f>SUM(F6:F20)</f>
        <v>2108.909999999998</v>
      </c>
      <c r="G23" s="32">
        <f t="shared" ref="G23:H23" si="0">SUM(G6:G21)</f>
        <v>2484.54</v>
      </c>
      <c r="H23" s="32">
        <f t="shared" si="0"/>
        <v>4240.29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25">
      <c r="A24" s="1"/>
      <c r="B24" s="36"/>
      <c r="C24" s="32"/>
      <c r="D24" s="32"/>
      <c r="E24" s="32"/>
      <c r="F24" s="32"/>
      <c r="G24" s="32"/>
      <c r="H24" s="3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25">
      <c r="A25" s="1"/>
      <c r="B25" s="33" t="s">
        <v>82</v>
      </c>
      <c r="C25" s="14">
        <v>-230.46</v>
      </c>
      <c r="D25" s="14">
        <v>118.64</v>
      </c>
      <c r="E25" s="14">
        <v>26</v>
      </c>
      <c r="F25" s="14">
        <v>-171.82</v>
      </c>
      <c r="G25" s="14">
        <v>-159.71</v>
      </c>
      <c r="H25" s="14">
        <v>-398.43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25">
      <c r="A26" s="1"/>
      <c r="B26" s="33" t="s">
        <v>83</v>
      </c>
      <c r="C26" s="14">
        <v>13.28</v>
      </c>
      <c r="D26" s="14">
        <v>-56.36</v>
      </c>
      <c r="E26" s="14">
        <v>47.72</v>
      </c>
      <c r="F26" s="14">
        <v>-94.55</v>
      </c>
      <c r="G26" s="14">
        <v>30.88</v>
      </c>
      <c r="H26" s="14">
        <v>-68.66</v>
      </c>
      <c r="I26" s="1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25">
      <c r="A27" s="1"/>
      <c r="B27" s="34" t="s">
        <v>84</v>
      </c>
      <c r="C27" s="37">
        <v>-778.86</v>
      </c>
      <c r="D27" s="37">
        <v>98.24</v>
      </c>
      <c r="E27" s="37">
        <v>-27.64</v>
      </c>
      <c r="F27" s="22">
        <f>-775.34-406.05</f>
        <v>-1181.3900000000001</v>
      </c>
      <c r="G27" s="22">
        <f>-354.05+373.09</f>
        <v>19.039999999999964</v>
      </c>
      <c r="H27" s="37">
        <f>-115.42-202.62</f>
        <v>-318.04000000000002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x14ac:dyDescent="0.25">
      <c r="A28" s="1"/>
      <c r="B28" s="34" t="s">
        <v>85</v>
      </c>
      <c r="C28" s="37">
        <v>343.4</v>
      </c>
      <c r="D28" s="37">
        <v>3.94</v>
      </c>
      <c r="E28" s="37">
        <v>1956.97</v>
      </c>
      <c r="F28" s="22">
        <f>-983.4-352.33+1.8</f>
        <v>-1333.93</v>
      </c>
      <c r="G28" s="22">
        <f>-16.14+39.88</f>
        <v>23.740000000000002</v>
      </c>
      <c r="H28" s="37">
        <f>185.72+218.29</f>
        <v>404.01</v>
      </c>
      <c r="I28" s="1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25">
      <c r="A29" s="1"/>
      <c r="B29" s="34" t="s">
        <v>86</v>
      </c>
      <c r="C29" s="37">
        <v>59.26</v>
      </c>
      <c r="D29" s="37">
        <v>-89.04</v>
      </c>
      <c r="E29" s="37">
        <v>218.81</v>
      </c>
      <c r="F29" s="37">
        <v>222.53</v>
      </c>
      <c r="G29" s="37">
        <v>348.73</v>
      </c>
      <c r="H29" s="37">
        <v>73.17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25">
      <c r="A30" s="1"/>
      <c r="B30" s="1"/>
      <c r="C30" s="22"/>
      <c r="D30" s="22"/>
      <c r="E30" s="22"/>
      <c r="F30" s="22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25">
      <c r="A31" s="36"/>
      <c r="B31" s="36" t="s">
        <v>87</v>
      </c>
      <c r="C31" s="38">
        <f t="shared" ref="C31:H31" si="1">C23+SUM(C25:C29)</f>
        <v>1784.920000000001</v>
      </c>
      <c r="D31" s="38">
        <f t="shared" si="1"/>
        <v>2513.4700000000003</v>
      </c>
      <c r="E31" s="38">
        <f t="shared" si="1"/>
        <v>5196.9900000000016</v>
      </c>
      <c r="F31" s="38">
        <f t="shared" si="1"/>
        <v>-450.25000000000227</v>
      </c>
      <c r="G31" s="38">
        <f t="shared" si="1"/>
        <v>2747.22</v>
      </c>
      <c r="H31" s="38">
        <f t="shared" si="1"/>
        <v>3932.3399999999997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25">
      <c r="A32" s="1"/>
      <c r="B32" s="25" t="s">
        <v>88</v>
      </c>
      <c r="C32" s="37">
        <v>-404.7</v>
      </c>
      <c r="D32" s="37">
        <v>-434.43</v>
      </c>
      <c r="E32" s="37">
        <v>-509.72</v>
      </c>
      <c r="F32" s="37">
        <v>-207.12</v>
      </c>
      <c r="G32" s="37">
        <v>-330.57</v>
      </c>
      <c r="H32" s="37">
        <v>-704.89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x14ac:dyDescent="0.25">
      <c r="A33" s="1" t="s">
        <v>2</v>
      </c>
      <c r="B33" s="17" t="s">
        <v>89</v>
      </c>
      <c r="C33" s="23">
        <f t="shared" ref="C33:H33" si="2">C31+C32</f>
        <v>1380.2200000000009</v>
      </c>
      <c r="D33" s="23">
        <f t="shared" si="2"/>
        <v>2079.0400000000004</v>
      </c>
      <c r="E33" s="23">
        <f t="shared" si="2"/>
        <v>4687.2700000000013</v>
      </c>
      <c r="F33" s="23">
        <f t="shared" si="2"/>
        <v>-657.37000000000228</v>
      </c>
      <c r="G33" s="23">
        <f t="shared" si="2"/>
        <v>2416.6499999999996</v>
      </c>
      <c r="H33" s="23">
        <f t="shared" si="2"/>
        <v>3227.45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25">
      <c r="A34" s="1"/>
      <c r="B34" s="1"/>
      <c r="C34" s="22"/>
      <c r="D34" s="22"/>
      <c r="E34" s="22"/>
      <c r="F34" s="22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25">
      <c r="A35" s="1"/>
      <c r="B35" s="1"/>
      <c r="C35" s="22"/>
      <c r="D35" s="22"/>
      <c r="E35" s="22"/>
      <c r="F35" s="22"/>
      <c r="G35" s="22"/>
      <c r="H35" s="2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25">
      <c r="A36" s="1" t="s">
        <v>2</v>
      </c>
      <c r="B36" s="39" t="s">
        <v>90</v>
      </c>
      <c r="C36" s="30"/>
      <c r="D36" s="30"/>
      <c r="E36" s="30"/>
      <c r="F36" s="30"/>
      <c r="G36" s="30"/>
      <c r="H36" s="3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25">
      <c r="A37" s="1"/>
      <c r="B37" s="40" t="s">
        <v>91</v>
      </c>
      <c r="C37" s="41">
        <v>-1960.32</v>
      </c>
      <c r="D37" s="41">
        <v>-2732.29</v>
      </c>
      <c r="E37" s="41">
        <v>-842.95</v>
      </c>
      <c r="F37" s="41">
        <v>-1690.76</v>
      </c>
      <c r="G37" s="41">
        <v>-3280.42</v>
      </c>
      <c r="H37" s="41">
        <v>-2127.66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25">
      <c r="A38" s="1"/>
      <c r="B38" s="1" t="s">
        <v>92</v>
      </c>
      <c r="C38" s="37">
        <v>0.42</v>
      </c>
      <c r="D38" s="37">
        <v>2.39</v>
      </c>
      <c r="E38" s="37">
        <v>1.1499999999999999</v>
      </c>
      <c r="F38" s="37">
        <v>2.36</v>
      </c>
      <c r="G38" s="37">
        <v>1.05</v>
      </c>
      <c r="H38" s="37">
        <v>-7.16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25">
      <c r="A39" s="1"/>
      <c r="B39" s="1" t="s">
        <v>93</v>
      </c>
      <c r="C39" s="37">
        <v>-2116.46</v>
      </c>
      <c r="D39" s="37">
        <v>-2064.7399999999998</v>
      </c>
      <c r="E39" s="37">
        <v>-6194.95</v>
      </c>
      <c r="F39" s="37">
        <v>-649.97</v>
      </c>
      <c r="G39" s="37">
        <v>-135.99</v>
      </c>
      <c r="H39" s="37">
        <v>-445.98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25">
      <c r="A40" s="1"/>
      <c r="B40" s="25" t="s">
        <v>94</v>
      </c>
      <c r="C40" s="37">
        <v>2718.5</v>
      </c>
      <c r="D40" s="37">
        <v>4625.66</v>
      </c>
      <c r="E40" s="37">
        <v>1879.39</v>
      </c>
      <c r="F40" s="37">
        <v>3025.8</v>
      </c>
      <c r="G40" s="37">
        <v>775.3</v>
      </c>
      <c r="H40" s="37">
        <v>316.31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25">
      <c r="A41" s="1"/>
      <c r="B41" s="25" t="s">
        <v>95</v>
      </c>
      <c r="C41" s="22"/>
      <c r="F41" s="37">
        <v>-600</v>
      </c>
      <c r="G41" s="37">
        <v>600</v>
      </c>
      <c r="H41" s="37">
        <v>-144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25">
      <c r="A42" s="1"/>
      <c r="B42" s="25" t="s">
        <v>96</v>
      </c>
      <c r="C42" s="37">
        <v>38.39</v>
      </c>
      <c r="D42" s="37">
        <v>0.78</v>
      </c>
      <c r="E42" s="37">
        <v>0.22</v>
      </c>
      <c r="H42" s="37">
        <v>0.01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25">
      <c r="A43" s="1"/>
      <c r="B43" s="25" t="s">
        <v>97</v>
      </c>
      <c r="C43" s="37">
        <v>0.89</v>
      </c>
      <c r="D43" s="37">
        <v>-12.88</v>
      </c>
      <c r="E43" s="37">
        <v>8.75</v>
      </c>
      <c r="F43" s="37">
        <v>1.29</v>
      </c>
      <c r="G43" s="37">
        <v>-0.76</v>
      </c>
      <c r="H43" s="37">
        <v>-3.74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25">
      <c r="A44" s="1"/>
      <c r="B44" s="1" t="s">
        <v>72</v>
      </c>
      <c r="C44" s="37">
        <v>8.6199999999999992</v>
      </c>
      <c r="D44" s="37">
        <v>12.65</v>
      </c>
      <c r="E44" s="37">
        <v>85.43</v>
      </c>
      <c r="F44" s="37">
        <v>86.85</v>
      </c>
      <c r="G44" s="37">
        <v>112.85</v>
      </c>
      <c r="H44" s="37">
        <v>95.55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25">
      <c r="A45" s="1"/>
      <c r="B45" s="1" t="s">
        <v>98</v>
      </c>
      <c r="C45" s="37">
        <v>0.13</v>
      </c>
      <c r="D45" s="37">
        <v>0.12</v>
      </c>
      <c r="E45" s="37">
        <v>0.1</v>
      </c>
      <c r="F45" s="37">
        <v>0.15</v>
      </c>
      <c r="G45" s="37">
        <v>0.12</v>
      </c>
      <c r="H45" s="37">
        <v>0.35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x14ac:dyDescent="0.25">
      <c r="A46" s="1" t="s">
        <v>2</v>
      </c>
      <c r="B46" s="42" t="s">
        <v>99</v>
      </c>
      <c r="C46" s="43">
        <f t="shared" ref="C46:H46" si="3">SUM(C37:C45)</f>
        <v>-1309.8299999999995</v>
      </c>
      <c r="D46" s="43">
        <f t="shared" si="3"/>
        <v>-168.30999999999955</v>
      </c>
      <c r="E46" s="43">
        <f t="shared" si="3"/>
        <v>-5062.8599999999988</v>
      </c>
      <c r="F46" s="43">
        <f t="shared" si="3"/>
        <v>175.72000000000028</v>
      </c>
      <c r="G46" s="43">
        <f t="shared" si="3"/>
        <v>-1927.8499999999997</v>
      </c>
      <c r="H46" s="43">
        <f t="shared" si="3"/>
        <v>-2316.3199999999993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25">
      <c r="A47" s="1"/>
      <c r="B47" s="1"/>
      <c r="C47" s="22"/>
      <c r="D47" s="22"/>
      <c r="E47" s="22"/>
      <c r="F47" s="22"/>
      <c r="G47" s="22"/>
      <c r="H47" s="2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25">
      <c r="A48" s="1"/>
      <c r="B48" s="1"/>
      <c r="C48" s="22"/>
      <c r="D48" s="22"/>
      <c r="E48" s="22"/>
      <c r="F48" s="22"/>
      <c r="G48" s="22"/>
      <c r="H48" s="2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25">
      <c r="A49" s="1" t="s">
        <v>2</v>
      </c>
      <c r="B49" s="39" t="s">
        <v>100</v>
      </c>
      <c r="C49" s="30"/>
      <c r="D49" s="30"/>
      <c r="E49" s="30"/>
      <c r="F49" s="30"/>
      <c r="G49" s="30"/>
      <c r="H49" s="3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25">
      <c r="A50" s="1"/>
      <c r="B50" s="25" t="s">
        <v>101</v>
      </c>
      <c r="C50" s="37">
        <v>178.68</v>
      </c>
      <c r="D50" s="37">
        <v>-166.47</v>
      </c>
      <c r="E50" s="37">
        <v>-200.56</v>
      </c>
      <c r="F50" s="37">
        <v>844.98</v>
      </c>
      <c r="G50" s="37">
        <v>112.34</v>
      </c>
      <c r="H50" s="37">
        <v>-197.34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25">
      <c r="A51" s="1"/>
      <c r="B51" s="25" t="s">
        <v>102</v>
      </c>
      <c r="C51" s="37">
        <v>150</v>
      </c>
      <c r="D51" s="37"/>
      <c r="E51" s="37">
        <v>300</v>
      </c>
      <c r="F51" s="37">
        <v>299.99</v>
      </c>
      <c r="G51" s="22"/>
      <c r="H51" s="2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25">
      <c r="A52" s="1"/>
      <c r="B52" s="25" t="s">
        <v>103</v>
      </c>
      <c r="D52" s="37">
        <v>80.92</v>
      </c>
      <c r="E52" s="22"/>
      <c r="G52" s="37">
        <v>7.76</v>
      </c>
      <c r="H52" s="2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x14ac:dyDescent="0.25">
      <c r="A53" s="1"/>
      <c r="B53" s="1" t="s">
        <v>104</v>
      </c>
      <c r="C53" s="37">
        <v>-150.41999999999999</v>
      </c>
      <c r="D53" s="37">
        <v>-242.57</v>
      </c>
      <c r="E53" s="37">
        <v>-180.92</v>
      </c>
      <c r="F53" s="37">
        <v>-86</v>
      </c>
      <c r="G53" s="37">
        <v>-288.58999999999997</v>
      </c>
      <c r="H53" s="37">
        <v>-150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25">
      <c r="A54" s="1"/>
      <c r="B54" s="25" t="s">
        <v>105</v>
      </c>
      <c r="D54" s="37">
        <v>-160</v>
      </c>
      <c r="E54" s="37">
        <v>-160</v>
      </c>
      <c r="F54" s="37">
        <v>-180</v>
      </c>
      <c r="G54" s="37">
        <v>150</v>
      </c>
      <c r="H54" s="2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25">
      <c r="A55" s="1"/>
      <c r="B55" s="25" t="s">
        <v>69</v>
      </c>
      <c r="D55" s="37">
        <v>0.02</v>
      </c>
      <c r="E55" s="37">
        <v>1.63</v>
      </c>
      <c r="F55" s="37">
        <v>0.99</v>
      </c>
      <c r="G55" s="37">
        <v>1.35</v>
      </c>
      <c r="H55" s="37">
        <v>1.52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25">
      <c r="A56" s="1"/>
      <c r="B56" s="25" t="s">
        <v>106</v>
      </c>
      <c r="C56" s="37">
        <v>-3.57</v>
      </c>
      <c r="D56" s="37"/>
      <c r="E56" s="37"/>
      <c r="F56" s="37"/>
      <c r="G56" s="37"/>
      <c r="H56" s="3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25">
      <c r="A57" s="1"/>
      <c r="B57" s="25" t="s">
        <v>107</v>
      </c>
      <c r="C57" s="37">
        <v>-8.7899999999999991</v>
      </c>
      <c r="D57" s="37"/>
      <c r="E57" s="37"/>
      <c r="F57" s="37"/>
      <c r="G57" s="37"/>
      <c r="H57" s="3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25">
      <c r="A58" s="1"/>
      <c r="B58" s="1" t="s">
        <v>108</v>
      </c>
      <c r="C58" s="37">
        <v>-0.48</v>
      </c>
      <c r="D58" s="37">
        <v>-0.54</v>
      </c>
      <c r="E58" s="37">
        <v>-0.61</v>
      </c>
      <c r="F58" s="37">
        <v>-0.68</v>
      </c>
      <c r="G58" s="37">
        <v>-0.78</v>
      </c>
      <c r="H58" s="37">
        <v>-0.88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25">
      <c r="A59" s="1"/>
      <c r="B59" s="25" t="s">
        <v>109</v>
      </c>
      <c r="D59" s="37">
        <v>-85.58</v>
      </c>
      <c r="E59" s="37">
        <v>-97.77</v>
      </c>
      <c r="F59" s="37">
        <v>-96.78</v>
      </c>
      <c r="G59" s="37">
        <v>-121.3</v>
      </c>
      <c r="H59" s="37">
        <v>-152.46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25">
      <c r="A60" s="1"/>
      <c r="B60" s="25" t="s">
        <v>110</v>
      </c>
      <c r="C60" s="37">
        <v>-246.42</v>
      </c>
      <c r="D60" s="37">
        <v>-259.14</v>
      </c>
      <c r="E60" s="37">
        <v>-244.64</v>
      </c>
      <c r="F60" s="37">
        <v>-228.04</v>
      </c>
      <c r="G60" s="37">
        <v>-253.9</v>
      </c>
      <c r="H60" s="37">
        <v>-250.07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25">
      <c r="A61" s="1"/>
      <c r="B61" s="25" t="s">
        <v>111</v>
      </c>
      <c r="C61" s="37">
        <v>-30.66</v>
      </c>
      <c r="D61" s="44">
        <v>-30.66</v>
      </c>
      <c r="E61" s="37">
        <v>-42.41</v>
      </c>
      <c r="F61" s="37">
        <v>-63.6</v>
      </c>
      <c r="G61" s="37">
        <v>-63.62</v>
      </c>
      <c r="H61" s="37">
        <v>-74.22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25">
      <c r="A62" s="1" t="s">
        <v>2</v>
      </c>
      <c r="B62" s="42" t="s">
        <v>112</v>
      </c>
      <c r="C62" s="43">
        <f t="shared" ref="C62:H62" si="4">SUM(C50:C61)</f>
        <v>-111.65999999999994</v>
      </c>
      <c r="D62" s="43">
        <f t="shared" si="4"/>
        <v>-864.02</v>
      </c>
      <c r="E62" s="43">
        <f t="shared" si="4"/>
        <v>-625.28</v>
      </c>
      <c r="F62" s="43">
        <f t="shared" si="4"/>
        <v>490.86000000000013</v>
      </c>
      <c r="G62" s="43">
        <f t="shared" si="4"/>
        <v>-456.73999999999995</v>
      </c>
      <c r="H62" s="43">
        <f t="shared" si="4"/>
        <v>-823.45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25">
      <c r="A63" s="1"/>
      <c r="B63" s="1"/>
      <c r="C63" s="22"/>
      <c r="D63" s="22"/>
      <c r="E63" s="22"/>
      <c r="F63" s="22"/>
      <c r="G63" s="22"/>
      <c r="H63" s="2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25">
      <c r="A64" s="1"/>
      <c r="B64" s="31" t="s">
        <v>113</v>
      </c>
      <c r="C64" s="38">
        <f t="shared" ref="C64:H64" si="5">C33+C46+C62</f>
        <v>-41.269999999998475</v>
      </c>
      <c r="D64" s="38">
        <f t="shared" si="5"/>
        <v>1046.7100000000009</v>
      </c>
      <c r="E64" s="38">
        <f t="shared" si="5"/>
        <v>-1000.8699999999974</v>
      </c>
      <c r="F64" s="38">
        <f t="shared" si="5"/>
        <v>9.2099999999981037</v>
      </c>
      <c r="G64" s="38">
        <f t="shared" si="5"/>
        <v>32.06</v>
      </c>
      <c r="H64" s="38">
        <f t="shared" si="5"/>
        <v>87.680000000000518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25">
      <c r="A65" s="1"/>
      <c r="B65" s="1"/>
      <c r="C65" s="22"/>
      <c r="D65" s="22"/>
      <c r="E65" s="22"/>
      <c r="F65" s="22"/>
      <c r="G65" s="22"/>
      <c r="H65" s="2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25">
      <c r="A66" s="1" t="s">
        <v>2</v>
      </c>
      <c r="B66" s="39" t="s">
        <v>114</v>
      </c>
      <c r="C66" s="30"/>
      <c r="D66" s="30"/>
      <c r="E66" s="30"/>
      <c r="F66" s="30"/>
      <c r="G66" s="30"/>
      <c r="H66" s="3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25">
      <c r="A67" s="1"/>
      <c r="B67" s="1" t="s">
        <v>115</v>
      </c>
      <c r="C67" s="37">
        <v>98.79</v>
      </c>
      <c r="D67" s="22">
        <f t="shared" ref="D67:H67" si="6">C69</f>
        <v>57.52</v>
      </c>
      <c r="E67" s="22">
        <f t="shared" si="6"/>
        <v>1104.23</v>
      </c>
      <c r="F67" s="22">
        <f t="shared" si="6"/>
        <v>102.8</v>
      </c>
      <c r="G67" s="22">
        <f t="shared" si="6"/>
        <v>113.11</v>
      </c>
      <c r="H67" s="22">
        <f t="shared" si="6"/>
        <v>146.31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25">
      <c r="A68" s="1"/>
      <c r="B68" s="25" t="s">
        <v>116</v>
      </c>
      <c r="C68" s="22"/>
      <c r="D68" s="22"/>
      <c r="E68" s="22"/>
      <c r="F68" s="37">
        <v>1.1000000000000001</v>
      </c>
      <c r="G68" s="37">
        <v>1.1399999999999999</v>
      </c>
      <c r="H68" s="37">
        <v>1.56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25">
      <c r="A69" s="1" t="s">
        <v>2</v>
      </c>
      <c r="B69" s="21" t="s">
        <v>117</v>
      </c>
      <c r="C69" s="43">
        <f>'Balance Sheet'!C24</f>
        <v>57.52</v>
      </c>
      <c r="D69" s="43">
        <f>'Balance Sheet'!D24</f>
        <v>1104.23</v>
      </c>
      <c r="E69" s="43">
        <f>'Balance Sheet'!E24</f>
        <v>102.8</v>
      </c>
      <c r="F69" s="43">
        <f>'Balance Sheet'!F24</f>
        <v>113.11</v>
      </c>
      <c r="G69" s="43">
        <f>'Balance Sheet'!G24</f>
        <v>146.31</v>
      </c>
      <c r="H69" s="43">
        <f>'Balance Sheet'!H24</f>
        <v>235.55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25">
      <c r="A70" s="1"/>
      <c r="B70" s="1"/>
      <c r="C70" s="22"/>
      <c r="D70" s="22"/>
      <c r="E70" s="22"/>
      <c r="F70" s="22"/>
      <c r="G70" s="22"/>
      <c r="H70" s="2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25">
      <c r="A71" s="1"/>
      <c r="B71" s="1"/>
      <c r="C71" s="22"/>
      <c r="D71" s="22"/>
      <c r="E71" s="22"/>
      <c r="F71" s="22"/>
      <c r="G71" s="22"/>
      <c r="H71" s="2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25">
      <c r="A72" s="1"/>
      <c r="B72" s="1"/>
      <c r="C72" s="22"/>
      <c r="D72" s="22"/>
      <c r="E72" s="22"/>
      <c r="F72" s="22"/>
      <c r="G72" s="22"/>
      <c r="H72" s="2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25">
      <c r="A73" s="1"/>
      <c r="B73" s="1"/>
      <c r="C73" s="22"/>
      <c r="D73" s="22"/>
      <c r="E73" s="22"/>
      <c r="F73" s="22"/>
      <c r="G73" s="22"/>
      <c r="H73" s="2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25">
      <c r="A74" s="1"/>
      <c r="B74" s="1"/>
      <c r="C74" s="22"/>
      <c r="D74" s="22"/>
      <c r="E74" s="22"/>
      <c r="F74" s="22"/>
      <c r="G74" s="22"/>
      <c r="H74" s="2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25">
      <c r="A75" s="1"/>
      <c r="B75" s="1"/>
      <c r="C75" s="22"/>
      <c r="D75" s="22"/>
      <c r="E75" s="22"/>
      <c r="F75" s="22"/>
      <c r="G75" s="22"/>
      <c r="H75" s="2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25">
      <c r="A76" s="1"/>
      <c r="B76" s="1"/>
      <c r="C76" s="22"/>
      <c r="D76" s="22"/>
      <c r="E76" s="22"/>
      <c r="F76" s="22"/>
      <c r="G76" s="22"/>
      <c r="H76" s="2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25">
      <c r="A77" s="1"/>
      <c r="B77" s="1"/>
      <c r="C77" s="22"/>
      <c r="D77" s="22"/>
      <c r="E77" s="22"/>
      <c r="F77" s="22"/>
      <c r="G77" s="22"/>
      <c r="H77" s="2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25">
      <c r="A78" s="1"/>
      <c r="B78" s="1"/>
      <c r="C78" s="22"/>
      <c r="D78" s="22"/>
      <c r="E78" s="22"/>
      <c r="F78" s="22"/>
      <c r="G78" s="22"/>
      <c r="H78" s="2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25">
      <c r="A79" s="1"/>
      <c r="B79" s="1"/>
      <c r="C79" s="22"/>
      <c r="D79" s="22"/>
      <c r="E79" s="22"/>
      <c r="F79" s="22"/>
      <c r="G79" s="22"/>
      <c r="H79" s="2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25">
      <c r="A80" s="1"/>
      <c r="B80" s="1"/>
      <c r="C80" s="22"/>
      <c r="D80" s="22"/>
      <c r="E80" s="22"/>
      <c r="F80" s="22"/>
      <c r="G80" s="22"/>
      <c r="H80" s="2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25">
      <c r="A81" s="1"/>
      <c r="B81" s="1"/>
      <c r="C81" s="22"/>
      <c r="D81" s="22"/>
      <c r="E81" s="22"/>
      <c r="F81" s="22"/>
      <c r="G81" s="22"/>
      <c r="H81" s="2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25">
      <c r="A82" s="1"/>
      <c r="B82" s="1"/>
      <c r="C82" s="22"/>
      <c r="D82" s="22"/>
      <c r="E82" s="22"/>
      <c r="F82" s="22"/>
      <c r="G82" s="22"/>
      <c r="H82" s="2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25">
      <c r="A83" s="1"/>
      <c r="B83" s="1"/>
      <c r="C83" s="22"/>
      <c r="D83" s="22"/>
      <c r="E83" s="22"/>
      <c r="F83" s="22"/>
      <c r="G83" s="22"/>
      <c r="H83" s="2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25">
      <c r="A84" s="1"/>
      <c r="B84" s="1"/>
      <c r="C84" s="22"/>
      <c r="D84" s="22"/>
      <c r="E84" s="22"/>
      <c r="F84" s="22"/>
      <c r="G84" s="22"/>
      <c r="H84" s="2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25">
      <c r="A85" s="1"/>
      <c r="B85" s="1"/>
      <c r="C85" s="22"/>
      <c r="D85" s="22"/>
      <c r="E85" s="22"/>
      <c r="F85" s="22"/>
      <c r="G85" s="22"/>
      <c r="H85" s="2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25">
      <c r="A86" s="1"/>
      <c r="B86" s="1"/>
      <c r="C86" s="22"/>
      <c r="D86" s="22"/>
      <c r="E86" s="22"/>
      <c r="F86" s="22"/>
      <c r="G86" s="22"/>
      <c r="H86" s="2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25">
      <c r="A87" s="1"/>
      <c r="B87" s="1"/>
      <c r="C87" s="22"/>
      <c r="D87" s="22"/>
      <c r="E87" s="22"/>
      <c r="F87" s="22"/>
      <c r="G87" s="22"/>
      <c r="H87" s="2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25">
      <c r="A88" s="1"/>
      <c r="B88" s="1"/>
      <c r="C88" s="22"/>
      <c r="D88" s="22"/>
      <c r="E88" s="22"/>
      <c r="F88" s="22"/>
      <c r="G88" s="22"/>
      <c r="H88" s="2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25">
      <c r="A89" s="1"/>
      <c r="B89" s="1"/>
      <c r="C89" s="22"/>
      <c r="D89" s="22"/>
      <c r="E89" s="22"/>
      <c r="F89" s="22"/>
      <c r="G89" s="22"/>
      <c r="H89" s="2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25">
      <c r="A90" s="1"/>
      <c r="B90" s="1"/>
      <c r="C90" s="22"/>
      <c r="D90" s="22"/>
      <c r="E90" s="22"/>
      <c r="F90" s="22"/>
      <c r="G90" s="22"/>
      <c r="H90" s="2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25">
      <c r="A91" s="1"/>
      <c r="B91" s="1"/>
      <c r="C91" s="22"/>
      <c r="D91" s="22"/>
      <c r="E91" s="22"/>
      <c r="F91" s="22"/>
      <c r="G91" s="22"/>
      <c r="H91" s="2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25">
      <c r="A92" s="1"/>
      <c r="B92" s="1"/>
      <c r="C92" s="22"/>
      <c r="D92" s="22"/>
      <c r="E92" s="22"/>
      <c r="F92" s="22"/>
      <c r="G92" s="22"/>
      <c r="H92" s="2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25">
      <c r="A93" s="1"/>
      <c r="B93" s="1"/>
      <c r="C93" s="22"/>
      <c r="D93" s="22"/>
      <c r="E93" s="22"/>
      <c r="F93" s="22"/>
      <c r="G93" s="22"/>
      <c r="H93" s="2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25">
      <c r="A94" s="1"/>
      <c r="B94" s="1"/>
      <c r="C94" s="22"/>
      <c r="D94" s="22"/>
      <c r="E94" s="22"/>
      <c r="F94" s="22"/>
      <c r="G94" s="22"/>
      <c r="H94" s="2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25">
      <c r="A95" s="1"/>
      <c r="B95" s="1"/>
      <c r="C95" s="22"/>
      <c r="D95" s="22"/>
      <c r="E95" s="22"/>
      <c r="F95" s="22"/>
      <c r="G95" s="22"/>
      <c r="H95" s="2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25">
      <c r="A96" s="1"/>
      <c r="B96" s="1"/>
      <c r="C96" s="22"/>
      <c r="D96" s="22"/>
      <c r="E96" s="22"/>
      <c r="F96" s="22"/>
      <c r="G96" s="22"/>
      <c r="H96" s="2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25">
      <c r="A97" s="1"/>
      <c r="B97" s="1"/>
      <c r="C97" s="22"/>
      <c r="D97" s="22"/>
      <c r="E97" s="22"/>
      <c r="F97" s="22"/>
      <c r="G97" s="22"/>
      <c r="H97" s="2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25">
      <c r="A98" s="1"/>
      <c r="B98" s="1"/>
      <c r="C98" s="22"/>
      <c r="D98" s="22"/>
      <c r="E98" s="22"/>
      <c r="F98" s="22"/>
      <c r="G98" s="22"/>
      <c r="H98" s="2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25">
      <c r="A99" s="1"/>
      <c r="B99" s="1"/>
      <c r="C99" s="22"/>
      <c r="D99" s="22"/>
      <c r="E99" s="22"/>
      <c r="F99" s="22"/>
      <c r="G99" s="22"/>
      <c r="H99" s="2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25">
      <c r="A100" s="1"/>
      <c r="B100" s="1"/>
      <c r="C100" s="22"/>
      <c r="D100" s="22"/>
      <c r="E100" s="22"/>
      <c r="F100" s="22"/>
      <c r="G100" s="22"/>
      <c r="H100" s="2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25">
      <c r="A101" s="1"/>
      <c r="B101" s="1"/>
      <c r="C101" s="22"/>
      <c r="D101" s="22"/>
      <c r="E101" s="22"/>
      <c r="F101" s="22"/>
      <c r="G101" s="22"/>
      <c r="H101" s="2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25">
      <c r="A102" s="1"/>
      <c r="B102" s="1"/>
      <c r="C102" s="22"/>
      <c r="D102" s="22"/>
      <c r="E102" s="22"/>
      <c r="F102" s="22"/>
      <c r="G102" s="22"/>
      <c r="H102" s="2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25">
      <c r="A103" s="1"/>
      <c r="B103" s="1"/>
      <c r="C103" s="22"/>
      <c r="D103" s="22"/>
      <c r="E103" s="22"/>
      <c r="F103" s="22"/>
      <c r="G103" s="22"/>
      <c r="H103" s="2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25">
      <c r="A104" s="1"/>
      <c r="B104" s="1"/>
      <c r="C104" s="22"/>
      <c r="D104" s="22"/>
      <c r="E104" s="22"/>
      <c r="F104" s="22"/>
      <c r="G104" s="22"/>
      <c r="H104" s="2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25">
      <c r="A105" s="1"/>
      <c r="B105" s="1"/>
      <c r="C105" s="22"/>
      <c r="D105" s="22"/>
      <c r="E105" s="22"/>
      <c r="F105" s="22"/>
      <c r="G105" s="22"/>
      <c r="H105" s="2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25">
      <c r="A106" s="1"/>
      <c r="B106" s="1"/>
      <c r="C106" s="22"/>
      <c r="D106" s="22"/>
      <c r="E106" s="22"/>
      <c r="F106" s="22"/>
      <c r="G106" s="22"/>
      <c r="H106" s="2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25">
      <c r="A107" s="1"/>
      <c r="B107" s="1"/>
      <c r="C107" s="22"/>
      <c r="D107" s="22"/>
      <c r="E107" s="22"/>
      <c r="F107" s="22"/>
      <c r="G107" s="22"/>
      <c r="H107" s="2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25">
      <c r="A108" s="1"/>
      <c r="B108" s="1"/>
      <c r="C108" s="22"/>
      <c r="D108" s="22"/>
      <c r="E108" s="22"/>
      <c r="F108" s="22"/>
      <c r="G108" s="22"/>
      <c r="H108" s="2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25">
      <c r="A109" s="1"/>
      <c r="B109" s="1"/>
      <c r="C109" s="22"/>
      <c r="D109" s="22"/>
      <c r="E109" s="22"/>
      <c r="F109" s="22"/>
      <c r="G109" s="22"/>
      <c r="H109" s="2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25">
      <c r="A110" s="1"/>
      <c r="B110" s="1"/>
      <c r="C110" s="22"/>
      <c r="D110" s="22"/>
      <c r="E110" s="22"/>
      <c r="F110" s="22"/>
      <c r="G110" s="22"/>
      <c r="H110" s="2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25">
      <c r="A111" s="1"/>
      <c r="B111" s="1"/>
      <c r="C111" s="22"/>
      <c r="D111" s="22"/>
      <c r="E111" s="22"/>
      <c r="F111" s="22"/>
      <c r="G111" s="22"/>
      <c r="H111" s="2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25">
      <c r="A112" s="1"/>
      <c r="B112" s="1"/>
      <c r="C112" s="22"/>
      <c r="D112" s="22"/>
      <c r="E112" s="22"/>
      <c r="F112" s="22"/>
      <c r="G112" s="22"/>
      <c r="H112" s="2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25">
      <c r="A113" s="1"/>
      <c r="B113" s="1"/>
      <c r="C113" s="22"/>
      <c r="D113" s="22"/>
      <c r="E113" s="22"/>
      <c r="F113" s="22"/>
      <c r="G113" s="22"/>
      <c r="H113" s="2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25">
      <c r="A114" s="1"/>
      <c r="B114" s="1"/>
      <c r="C114" s="22"/>
      <c r="D114" s="22"/>
      <c r="E114" s="22"/>
      <c r="F114" s="22"/>
      <c r="G114" s="22"/>
      <c r="H114" s="2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25">
      <c r="A115" s="1"/>
      <c r="B115" s="1"/>
      <c r="C115" s="22"/>
      <c r="D115" s="22"/>
      <c r="E115" s="22"/>
      <c r="F115" s="22"/>
      <c r="G115" s="22"/>
      <c r="H115" s="2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25">
      <c r="A116" s="1"/>
      <c r="B116" s="1"/>
      <c r="C116" s="22"/>
      <c r="D116" s="22"/>
      <c r="E116" s="22"/>
      <c r="F116" s="22"/>
      <c r="G116" s="22"/>
      <c r="H116" s="2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25">
      <c r="A117" s="1"/>
      <c r="B117" s="1"/>
      <c r="C117" s="22"/>
      <c r="D117" s="22"/>
      <c r="E117" s="22"/>
      <c r="F117" s="22"/>
      <c r="G117" s="22"/>
      <c r="H117" s="2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25">
      <c r="A118" s="1"/>
      <c r="B118" s="1"/>
      <c r="C118" s="22"/>
      <c r="D118" s="22"/>
      <c r="E118" s="22"/>
      <c r="F118" s="22"/>
      <c r="G118" s="22"/>
      <c r="H118" s="2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25">
      <c r="A119" s="1"/>
      <c r="B119" s="1"/>
      <c r="C119" s="22"/>
      <c r="D119" s="22"/>
      <c r="E119" s="22"/>
      <c r="F119" s="22"/>
      <c r="G119" s="22"/>
      <c r="H119" s="2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25">
      <c r="A120" s="1"/>
      <c r="B120" s="1"/>
      <c r="C120" s="22"/>
      <c r="D120" s="22"/>
      <c r="E120" s="22"/>
      <c r="F120" s="22"/>
      <c r="G120" s="22"/>
      <c r="H120" s="2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25">
      <c r="A121" s="1"/>
      <c r="B121" s="1"/>
      <c r="C121" s="22"/>
      <c r="D121" s="22"/>
      <c r="E121" s="22"/>
      <c r="F121" s="22"/>
      <c r="G121" s="22"/>
      <c r="H121" s="2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25">
      <c r="A122" s="1"/>
      <c r="B122" s="1"/>
      <c r="C122" s="22"/>
      <c r="D122" s="22"/>
      <c r="E122" s="22"/>
      <c r="F122" s="22"/>
      <c r="G122" s="22"/>
      <c r="H122" s="2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25">
      <c r="A123" s="1"/>
      <c r="B123" s="1"/>
      <c r="C123" s="22"/>
      <c r="D123" s="22"/>
      <c r="E123" s="22"/>
      <c r="F123" s="22"/>
      <c r="G123" s="22"/>
      <c r="H123" s="2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25">
      <c r="A124" s="1"/>
      <c r="B124" s="1"/>
      <c r="C124" s="22"/>
      <c r="D124" s="22"/>
      <c r="E124" s="22"/>
      <c r="F124" s="22"/>
      <c r="G124" s="22"/>
      <c r="H124" s="2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25">
      <c r="A125" s="1"/>
      <c r="B125" s="1"/>
      <c r="C125" s="22"/>
      <c r="D125" s="22"/>
      <c r="E125" s="22"/>
      <c r="F125" s="22"/>
      <c r="G125" s="22"/>
      <c r="H125" s="2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25">
      <c r="A126" s="1"/>
      <c r="B126" s="1"/>
      <c r="C126" s="22"/>
      <c r="D126" s="22"/>
      <c r="E126" s="22"/>
      <c r="F126" s="22"/>
      <c r="G126" s="22"/>
      <c r="H126" s="2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25">
      <c r="A127" s="1"/>
      <c r="B127" s="1"/>
      <c r="C127" s="22"/>
      <c r="D127" s="22"/>
      <c r="E127" s="22"/>
      <c r="F127" s="22"/>
      <c r="G127" s="22"/>
      <c r="H127" s="2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25">
      <c r="A128" s="1"/>
      <c r="B128" s="1"/>
      <c r="C128" s="22"/>
      <c r="D128" s="22"/>
      <c r="E128" s="22"/>
      <c r="F128" s="22"/>
      <c r="G128" s="22"/>
      <c r="H128" s="2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25">
      <c r="A129" s="1"/>
      <c r="B129" s="1"/>
      <c r="C129" s="22"/>
      <c r="D129" s="22"/>
      <c r="E129" s="22"/>
      <c r="F129" s="22"/>
      <c r="G129" s="22"/>
      <c r="H129" s="2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25">
      <c r="A130" s="1"/>
      <c r="B130" s="1"/>
      <c r="C130" s="22"/>
      <c r="D130" s="22"/>
      <c r="E130" s="22"/>
      <c r="F130" s="22"/>
      <c r="G130" s="22"/>
      <c r="H130" s="2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25">
      <c r="A131" s="1"/>
      <c r="B131" s="1"/>
      <c r="C131" s="22"/>
      <c r="D131" s="22"/>
      <c r="E131" s="22"/>
      <c r="F131" s="22"/>
      <c r="G131" s="22"/>
      <c r="H131" s="2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25">
      <c r="A132" s="1"/>
      <c r="B132" s="1"/>
      <c r="C132" s="22"/>
      <c r="D132" s="22"/>
      <c r="E132" s="22"/>
      <c r="F132" s="22"/>
      <c r="G132" s="22"/>
      <c r="H132" s="2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25">
      <c r="A133" s="1"/>
      <c r="B133" s="1"/>
      <c r="C133" s="22"/>
      <c r="D133" s="22"/>
      <c r="E133" s="22"/>
      <c r="F133" s="22"/>
      <c r="G133" s="22"/>
      <c r="H133" s="2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25">
      <c r="A134" s="1"/>
      <c r="B134" s="1"/>
      <c r="C134" s="22"/>
      <c r="D134" s="22"/>
      <c r="E134" s="22"/>
      <c r="F134" s="22"/>
      <c r="G134" s="22"/>
      <c r="H134" s="2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25">
      <c r="A135" s="1"/>
      <c r="B135" s="1"/>
      <c r="C135" s="22"/>
      <c r="D135" s="22"/>
      <c r="E135" s="22"/>
      <c r="F135" s="22"/>
      <c r="G135" s="22"/>
      <c r="H135" s="2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25">
      <c r="A136" s="1"/>
      <c r="B136" s="1"/>
      <c r="C136" s="22"/>
      <c r="D136" s="22"/>
      <c r="E136" s="22"/>
      <c r="F136" s="22"/>
      <c r="G136" s="22"/>
      <c r="H136" s="2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25">
      <c r="A137" s="1"/>
      <c r="B137" s="1"/>
      <c r="C137" s="22"/>
      <c r="D137" s="22"/>
      <c r="E137" s="22"/>
      <c r="F137" s="22"/>
      <c r="G137" s="22"/>
      <c r="H137" s="2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25">
      <c r="A138" s="1"/>
      <c r="B138" s="1"/>
      <c r="C138" s="22"/>
      <c r="D138" s="22"/>
      <c r="E138" s="22"/>
      <c r="F138" s="22"/>
      <c r="G138" s="22"/>
      <c r="H138" s="2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25">
      <c r="A139" s="1"/>
      <c r="B139" s="1"/>
      <c r="C139" s="22"/>
      <c r="D139" s="22"/>
      <c r="E139" s="22"/>
      <c r="F139" s="22"/>
      <c r="G139" s="22"/>
      <c r="H139" s="2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25">
      <c r="A140" s="1"/>
      <c r="B140" s="1"/>
      <c r="C140" s="22"/>
      <c r="D140" s="22"/>
      <c r="E140" s="22"/>
      <c r="F140" s="22"/>
      <c r="G140" s="22"/>
      <c r="H140" s="2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25">
      <c r="A141" s="1"/>
      <c r="B141" s="1"/>
      <c r="C141" s="22"/>
      <c r="D141" s="22"/>
      <c r="E141" s="22"/>
      <c r="F141" s="22"/>
      <c r="G141" s="22"/>
      <c r="H141" s="2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25">
      <c r="A142" s="1"/>
      <c r="B142" s="1"/>
      <c r="C142" s="22"/>
      <c r="D142" s="22"/>
      <c r="E142" s="22"/>
      <c r="F142" s="22"/>
      <c r="G142" s="22"/>
      <c r="H142" s="2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25">
      <c r="A143" s="1"/>
      <c r="B143" s="1"/>
      <c r="C143" s="22"/>
      <c r="D143" s="22"/>
      <c r="E143" s="22"/>
      <c r="F143" s="22"/>
      <c r="G143" s="22"/>
      <c r="H143" s="2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25">
      <c r="A144" s="1"/>
      <c r="B144" s="1"/>
      <c r="C144" s="22"/>
      <c r="D144" s="22"/>
      <c r="E144" s="22"/>
      <c r="F144" s="22"/>
      <c r="G144" s="22"/>
      <c r="H144" s="2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25">
      <c r="A145" s="1"/>
      <c r="B145" s="1"/>
      <c r="C145" s="22"/>
      <c r="D145" s="22"/>
      <c r="E145" s="22"/>
      <c r="F145" s="22"/>
      <c r="G145" s="22"/>
      <c r="H145" s="2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25">
      <c r="A146" s="1"/>
      <c r="B146" s="1"/>
      <c r="C146" s="22"/>
      <c r="D146" s="22"/>
      <c r="E146" s="22"/>
      <c r="F146" s="22"/>
      <c r="G146" s="22"/>
      <c r="H146" s="2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25">
      <c r="A147" s="1"/>
      <c r="B147" s="1"/>
      <c r="C147" s="22"/>
      <c r="D147" s="22"/>
      <c r="E147" s="22"/>
      <c r="F147" s="22"/>
      <c r="G147" s="22"/>
      <c r="H147" s="2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25">
      <c r="A148" s="1"/>
      <c r="B148" s="1"/>
      <c r="C148" s="22"/>
      <c r="D148" s="22"/>
      <c r="E148" s="22"/>
      <c r="F148" s="22"/>
      <c r="G148" s="22"/>
      <c r="H148" s="2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25">
      <c r="A149" s="1"/>
      <c r="B149" s="1"/>
      <c r="C149" s="22"/>
      <c r="D149" s="22"/>
      <c r="E149" s="22"/>
      <c r="F149" s="22"/>
      <c r="G149" s="22"/>
      <c r="H149" s="2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25">
      <c r="A150" s="1"/>
      <c r="B150" s="1"/>
      <c r="C150" s="22"/>
      <c r="D150" s="22"/>
      <c r="E150" s="22"/>
      <c r="F150" s="22"/>
      <c r="G150" s="22"/>
      <c r="H150" s="2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25">
      <c r="A151" s="1"/>
      <c r="B151" s="1"/>
      <c r="C151" s="22"/>
      <c r="D151" s="22"/>
      <c r="E151" s="22"/>
      <c r="F151" s="22"/>
      <c r="G151" s="22"/>
      <c r="H151" s="2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25">
      <c r="A152" s="1"/>
      <c r="B152" s="1"/>
      <c r="C152" s="22"/>
      <c r="D152" s="22"/>
      <c r="E152" s="22"/>
      <c r="F152" s="22"/>
      <c r="G152" s="22"/>
      <c r="H152" s="2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25">
      <c r="A153" s="1"/>
      <c r="B153" s="1"/>
      <c r="C153" s="22"/>
      <c r="D153" s="22"/>
      <c r="E153" s="22"/>
      <c r="F153" s="22"/>
      <c r="G153" s="22"/>
      <c r="H153" s="2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25">
      <c r="A154" s="1"/>
      <c r="B154" s="1"/>
      <c r="C154" s="22"/>
      <c r="D154" s="22"/>
      <c r="E154" s="22"/>
      <c r="F154" s="22"/>
      <c r="G154" s="22"/>
      <c r="H154" s="2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25">
      <c r="A155" s="1"/>
      <c r="B155" s="1"/>
      <c r="C155" s="22"/>
      <c r="D155" s="22"/>
      <c r="E155" s="22"/>
      <c r="F155" s="22"/>
      <c r="G155" s="22"/>
      <c r="H155" s="2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25">
      <c r="A156" s="1"/>
      <c r="B156" s="1"/>
      <c r="C156" s="22"/>
      <c r="D156" s="22"/>
      <c r="E156" s="22"/>
      <c r="F156" s="22"/>
      <c r="G156" s="22"/>
      <c r="H156" s="2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25">
      <c r="A157" s="1"/>
      <c r="B157" s="1"/>
      <c r="C157" s="22"/>
      <c r="D157" s="22"/>
      <c r="E157" s="22"/>
      <c r="F157" s="22"/>
      <c r="G157" s="22"/>
      <c r="H157" s="2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25">
      <c r="A158" s="1"/>
      <c r="B158" s="1"/>
      <c r="C158" s="22"/>
      <c r="D158" s="22"/>
      <c r="E158" s="22"/>
      <c r="F158" s="22"/>
      <c r="G158" s="22"/>
      <c r="H158" s="2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25">
      <c r="A159" s="1"/>
      <c r="B159" s="1"/>
      <c r="C159" s="22"/>
      <c r="D159" s="22"/>
      <c r="E159" s="22"/>
      <c r="F159" s="22"/>
      <c r="G159" s="22"/>
      <c r="H159" s="2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25">
      <c r="A160" s="1"/>
      <c r="B160" s="1"/>
      <c r="C160" s="22"/>
      <c r="D160" s="22"/>
      <c r="E160" s="22"/>
      <c r="F160" s="22"/>
      <c r="G160" s="22"/>
      <c r="H160" s="2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25">
      <c r="A161" s="1"/>
      <c r="B161" s="1"/>
      <c r="C161" s="22"/>
      <c r="D161" s="22"/>
      <c r="E161" s="22"/>
      <c r="F161" s="22"/>
      <c r="G161" s="22"/>
      <c r="H161" s="2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25">
      <c r="A162" s="1"/>
      <c r="B162" s="1"/>
      <c r="C162" s="22"/>
      <c r="D162" s="22"/>
      <c r="E162" s="22"/>
      <c r="F162" s="22"/>
      <c r="G162" s="22"/>
      <c r="H162" s="2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25">
      <c r="A163" s="1"/>
      <c r="B163" s="1"/>
      <c r="C163" s="22"/>
      <c r="D163" s="22"/>
      <c r="E163" s="22"/>
      <c r="F163" s="22"/>
      <c r="G163" s="22"/>
      <c r="H163" s="2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25">
      <c r="A164" s="1"/>
      <c r="B164" s="1"/>
      <c r="C164" s="22"/>
      <c r="D164" s="22"/>
      <c r="E164" s="22"/>
      <c r="F164" s="22"/>
      <c r="G164" s="22"/>
      <c r="H164" s="2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25">
      <c r="A165" s="1"/>
      <c r="B165" s="1"/>
      <c r="C165" s="22"/>
      <c r="D165" s="22"/>
      <c r="E165" s="22"/>
      <c r="F165" s="22"/>
      <c r="G165" s="22"/>
      <c r="H165" s="2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25">
      <c r="A166" s="1"/>
      <c r="B166" s="1"/>
      <c r="C166" s="22"/>
      <c r="D166" s="22"/>
      <c r="E166" s="22"/>
      <c r="F166" s="22"/>
      <c r="G166" s="22"/>
      <c r="H166" s="2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25">
      <c r="A167" s="1"/>
      <c r="B167" s="1"/>
      <c r="C167" s="22"/>
      <c r="D167" s="22"/>
      <c r="E167" s="22"/>
      <c r="F167" s="22"/>
      <c r="G167" s="22"/>
      <c r="H167" s="2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25">
      <c r="A168" s="1"/>
      <c r="B168" s="1"/>
      <c r="C168" s="22"/>
      <c r="D168" s="22"/>
      <c r="E168" s="22"/>
      <c r="F168" s="22"/>
      <c r="G168" s="22"/>
      <c r="H168" s="2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25">
      <c r="A169" s="1"/>
      <c r="B169" s="1"/>
      <c r="C169" s="22"/>
      <c r="D169" s="22"/>
      <c r="E169" s="22"/>
      <c r="F169" s="22"/>
      <c r="G169" s="22"/>
      <c r="H169" s="2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25">
      <c r="A170" s="1"/>
      <c r="B170" s="1"/>
      <c r="C170" s="22"/>
      <c r="D170" s="22"/>
      <c r="E170" s="22"/>
      <c r="F170" s="22"/>
      <c r="G170" s="22"/>
      <c r="H170" s="2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25">
      <c r="A171" s="1"/>
      <c r="B171" s="1"/>
      <c r="C171" s="22"/>
      <c r="D171" s="22"/>
      <c r="E171" s="22"/>
      <c r="F171" s="22"/>
      <c r="G171" s="22"/>
      <c r="H171" s="2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25">
      <c r="A172" s="1"/>
      <c r="B172" s="1"/>
      <c r="C172" s="22"/>
      <c r="D172" s="22"/>
      <c r="E172" s="22"/>
      <c r="F172" s="22"/>
      <c r="G172" s="22"/>
      <c r="H172" s="2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25">
      <c r="A173" s="1"/>
      <c r="B173" s="1"/>
      <c r="C173" s="22"/>
      <c r="D173" s="22"/>
      <c r="E173" s="22"/>
      <c r="F173" s="22"/>
      <c r="G173" s="22"/>
      <c r="H173" s="2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25">
      <c r="A174" s="1"/>
      <c r="B174" s="1"/>
      <c r="C174" s="22"/>
      <c r="D174" s="22"/>
      <c r="E174" s="22"/>
      <c r="F174" s="22"/>
      <c r="G174" s="22"/>
      <c r="H174" s="2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25">
      <c r="A175" s="1"/>
      <c r="B175" s="1"/>
      <c r="C175" s="22"/>
      <c r="D175" s="22"/>
      <c r="E175" s="22"/>
      <c r="F175" s="22"/>
      <c r="G175" s="22"/>
      <c r="H175" s="2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25">
      <c r="A176" s="1"/>
      <c r="B176" s="1"/>
      <c r="C176" s="22"/>
      <c r="D176" s="22"/>
      <c r="E176" s="22"/>
      <c r="F176" s="22"/>
      <c r="G176" s="22"/>
      <c r="H176" s="2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25">
      <c r="A177" s="1"/>
      <c r="B177" s="1"/>
      <c r="C177" s="22"/>
      <c r="D177" s="22"/>
      <c r="E177" s="22"/>
      <c r="F177" s="22"/>
      <c r="G177" s="22"/>
      <c r="H177" s="2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25">
      <c r="A178" s="1"/>
      <c r="B178" s="1"/>
      <c r="C178" s="22"/>
      <c r="D178" s="22"/>
      <c r="E178" s="22"/>
      <c r="F178" s="22"/>
      <c r="G178" s="22"/>
      <c r="H178" s="2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25">
      <c r="A179" s="1"/>
      <c r="B179" s="1"/>
      <c r="C179" s="22"/>
      <c r="D179" s="22"/>
      <c r="E179" s="22"/>
      <c r="F179" s="22"/>
      <c r="G179" s="22"/>
      <c r="H179" s="2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25">
      <c r="A180" s="1"/>
      <c r="B180" s="1"/>
      <c r="C180" s="22"/>
      <c r="D180" s="22"/>
      <c r="E180" s="22"/>
      <c r="F180" s="22"/>
      <c r="G180" s="22"/>
      <c r="H180" s="2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25">
      <c r="A181" s="1"/>
      <c r="B181" s="1"/>
      <c r="C181" s="22"/>
      <c r="D181" s="22"/>
      <c r="E181" s="22"/>
      <c r="F181" s="22"/>
      <c r="G181" s="22"/>
      <c r="H181" s="2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25">
      <c r="A182" s="1"/>
      <c r="B182" s="1"/>
      <c r="C182" s="22"/>
      <c r="D182" s="22"/>
      <c r="E182" s="22"/>
      <c r="F182" s="22"/>
      <c r="G182" s="22"/>
      <c r="H182" s="2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25">
      <c r="A183" s="1"/>
      <c r="B183" s="1"/>
      <c r="C183" s="22"/>
      <c r="D183" s="22"/>
      <c r="E183" s="22"/>
      <c r="F183" s="22"/>
      <c r="G183" s="22"/>
      <c r="H183" s="2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25">
      <c r="A184" s="1"/>
      <c r="B184" s="1"/>
      <c r="C184" s="22"/>
      <c r="D184" s="22"/>
      <c r="E184" s="22"/>
      <c r="F184" s="22"/>
      <c r="G184" s="22"/>
      <c r="H184" s="2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25">
      <c r="A185" s="1"/>
      <c r="B185" s="1"/>
      <c r="C185" s="22"/>
      <c r="D185" s="22"/>
      <c r="E185" s="22"/>
      <c r="F185" s="22"/>
      <c r="G185" s="22"/>
      <c r="H185" s="2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25">
      <c r="A186" s="1"/>
      <c r="B186" s="1"/>
      <c r="C186" s="22"/>
      <c r="D186" s="22"/>
      <c r="E186" s="22"/>
      <c r="F186" s="22"/>
      <c r="G186" s="22"/>
      <c r="H186" s="2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25">
      <c r="A187" s="1"/>
      <c r="B187" s="1"/>
      <c r="C187" s="22"/>
      <c r="D187" s="22"/>
      <c r="E187" s="22"/>
      <c r="F187" s="22"/>
      <c r="G187" s="22"/>
      <c r="H187" s="2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25">
      <c r="A188" s="1"/>
      <c r="B188" s="1"/>
      <c r="C188" s="22"/>
      <c r="D188" s="22"/>
      <c r="E188" s="22"/>
      <c r="F188" s="22"/>
      <c r="G188" s="22"/>
      <c r="H188" s="2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25">
      <c r="A189" s="1"/>
      <c r="B189" s="1"/>
      <c r="C189" s="22"/>
      <c r="D189" s="22"/>
      <c r="E189" s="22"/>
      <c r="F189" s="22"/>
      <c r="G189" s="22"/>
      <c r="H189" s="2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25">
      <c r="A190" s="1"/>
      <c r="B190" s="1"/>
      <c r="C190" s="22"/>
      <c r="D190" s="22"/>
      <c r="E190" s="22"/>
      <c r="F190" s="22"/>
      <c r="G190" s="22"/>
      <c r="H190" s="2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25">
      <c r="A191" s="1"/>
      <c r="B191" s="1"/>
      <c r="C191" s="22"/>
      <c r="D191" s="22"/>
      <c r="E191" s="22"/>
      <c r="F191" s="22"/>
      <c r="G191" s="22"/>
      <c r="H191" s="2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25">
      <c r="A192" s="1"/>
      <c r="B192" s="1"/>
      <c r="C192" s="22"/>
      <c r="D192" s="22"/>
      <c r="E192" s="22"/>
      <c r="F192" s="22"/>
      <c r="G192" s="22"/>
      <c r="H192" s="2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25">
      <c r="A193" s="1"/>
      <c r="B193" s="1"/>
      <c r="C193" s="22"/>
      <c r="D193" s="22"/>
      <c r="E193" s="22"/>
      <c r="F193" s="22"/>
      <c r="G193" s="22"/>
      <c r="H193" s="2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25">
      <c r="A194" s="1"/>
      <c r="B194" s="1"/>
      <c r="C194" s="22"/>
      <c r="D194" s="22"/>
      <c r="E194" s="22"/>
      <c r="F194" s="22"/>
      <c r="G194" s="22"/>
      <c r="H194" s="2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25">
      <c r="A195" s="1"/>
      <c r="B195" s="1"/>
      <c r="C195" s="22"/>
      <c r="D195" s="22"/>
      <c r="E195" s="22"/>
      <c r="F195" s="22"/>
      <c r="G195" s="22"/>
      <c r="H195" s="2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25">
      <c r="A196" s="1"/>
      <c r="B196" s="1"/>
      <c r="C196" s="22"/>
      <c r="D196" s="22"/>
      <c r="E196" s="22"/>
      <c r="F196" s="22"/>
      <c r="G196" s="22"/>
      <c r="H196" s="2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25">
      <c r="A197" s="1"/>
      <c r="B197" s="1"/>
      <c r="C197" s="22"/>
      <c r="D197" s="22"/>
      <c r="E197" s="22"/>
      <c r="F197" s="22"/>
      <c r="G197" s="22"/>
      <c r="H197" s="2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25">
      <c r="A198" s="1"/>
      <c r="B198" s="1"/>
      <c r="C198" s="22"/>
      <c r="D198" s="22"/>
      <c r="E198" s="22"/>
      <c r="F198" s="22"/>
      <c r="G198" s="22"/>
      <c r="H198" s="2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25">
      <c r="A199" s="1"/>
      <c r="B199" s="1"/>
      <c r="C199" s="22"/>
      <c r="D199" s="22"/>
      <c r="E199" s="22"/>
      <c r="F199" s="22"/>
      <c r="G199" s="22"/>
      <c r="H199" s="2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25">
      <c r="A200" s="1"/>
      <c r="B200" s="1"/>
      <c r="C200" s="22"/>
      <c r="D200" s="22"/>
      <c r="E200" s="22"/>
      <c r="F200" s="22"/>
      <c r="G200" s="22"/>
      <c r="H200" s="2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25">
      <c r="A201" s="1"/>
      <c r="B201" s="1"/>
      <c r="C201" s="22"/>
      <c r="D201" s="22"/>
      <c r="E201" s="22"/>
      <c r="F201" s="22"/>
      <c r="G201" s="22"/>
      <c r="H201" s="2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25">
      <c r="A202" s="1"/>
      <c r="B202" s="1"/>
      <c r="C202" s="22"/>
      <c r="D202" s="22"/>
      <c r="E202" s="22"/>
      <c r="F202" s="22"/>
      <c r="G202" s="22"/>
      <c r="H202" s="2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25">
      <c r="A203" s="1"/>
      <c r="B203" s="1"/>
      <c r="C203" s="22"/>
      <c r="D203" s="22"/>
      <c r="E203" s="22"/>
      <c r="F203" s="22"/>
      <c r="G203" s="22"/>
      <c r="H203" s="2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25">
      <c r="A204" s="1"/>
      <c r="B204" s="1"/>
      <c r="C204" s="22"/>
      <c r="D204" s="22"/>
      <c r="E204" s="22"/>
      <c r="F204" s="22"/>
      <c r="G204" s="22"/>
      <c r="H204" s="2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25">
      <c r="A205" s="1"/>
      <c r="B205" s="1"/>
      <c r="C205" s="22"/>
      <c r="D205" s="22"/>
      <c r="E205" s="22"/>
      <c r="F205" s="22"/>
      <c r="G205" s="22"/>
      <c r="H205" s="2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25">
      <c r="A206" s="1"/>
      <c r="B206" s="1"/>
      <c r="C206" s="22"/>
      <c r="D206" s="22"/>
      <c r="E206" s="22"/>
      <c r="F206" s="22"/>
      <c r="G206" s="22"/>
      <c r="H206" s="2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25">
      <c r="A207" s="1"/>
      <c r="B207" s="1"/>
      <c r="C207" s="22"/>
      <c r="D207" s="22"/>
      <c r="E207" s="22"/>
      <c r="F207" s="22"/>
      <c r="G207" s="22"/>
      <c r="H207" s="2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25">
      <c r="A208" s="1"/>
      <c r="B208" s="1"/>
      <c r="C208" s="22"/>
      <c r="D208" s="22"/>
      <c r="E208" s="22"/>
      <c r="F208" s="22"/>
      <c r="G208" s="22"/>
      <c r="H208" s="2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25">
      <c r="A209" s="1"/>
      <c r="B209" s="1"/>
      <c r="C209" s="22"/>
      <c r="D209" s="22"/>
      <c r="E209" s="22"/>
      <c r="F209" s="22"/>
      <c r="G209" s="22"/>
      <c r="H209" s="2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25">
      <c r="A210" s="1"/>
      <c r="B210" s="1"/>
      <c r="C210" s="22"/>
      <c r="D210" s="22"/>
      <c r="E210" s="22"/>
      <c r="F210" s="22"/>
      <c r="G210" s="22"/>
      <c r="H210" s="2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25">
      <c r="A211" s="1"/>
      <c r="B211" s="1"/>
      <c r="C211" s="22"/>
      <c r="D211" s="22"/>
      <c r="E211" s="22"/>
      <c r="F211" s="22"/>
      <c r="G211" s="22"/>
      <c r="H211" s="2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25">
      <c r="A212" s="1"/>
      <c r="B212" s="1"/>
      <c r="C212" s="22"/>
      <c r="D212" s="22"/>
      <c r="E212" s="22"/>
      <c r="F212" s="22"/>
      <c r="G212" s="22"/>
      <c r="H212" s="2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25">
      <c r="A213" s="1"/>
      <c r="B213" s="1"/>
      <c r="C213" s="22"/>
      <c r="D213" s="22"/>
      <c r="E213" s="22"/>
      <c r="F213" s="22"/>
      <c r="G213" s="22"/>
      <c r="H213" s="2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25">
      <c r="A214" s="1"/>
      <c r="B214" s="1"/>
      <c r="C214" s="22"/>
      <c r="D214" s="22"/>
      <c r="E214" s="22"/>
      <c r="F214" s="22"/>
      <c r="G214" s="22"/>
      <c r="H214" s="2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25">
      <c r="A215" s="1"/>
      <c r="B215" s="1"/>
      <c r="C215" s="22"/>
      <c r="D215" s="22"/>
      <c r="E215" s="22"/>
      <c r="F215" s="22"/>
      <c r="G215" s="22"/>
      <c r="H215" s="2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25">
      <c r="A216" s="1"/>
      <c r="B216" s="1"/>
      <c r="C216" s="22"/>
      <c r="D216" s="22"/>
      <c r="E216" s="22"/>
      <c r="F216" s="22"/>
      <c r="G216" s="22"/>
      <c r="H216" s="2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25">
      <c r="A217" s="1"/>
      <c r="B217" s="1"/>
      <c r="C217" s="22"/>
      <c r="D217" s="22"/>
      <c r="E217" s="22"/>
      <c r="F217" s="22"/>
      <c r="G217" s="22"/>
      <c r="H217" s="2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25">
      <c r="A218" s="1"/>
      <c r="B218" s="1"/>
      <c r="C218" s="22"/>
      <c r="D218" s="22"/>
      <c r="E218" s="22"/>
      <c r="F218" s="22"/>
      <c r="G218" s="22"/>
      <c r="H218" s="2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25">
      <c r="A219" s="1"/>
      <c r="B219" s="1"/>
      <c r="C219" s="22"/>
      <c r="D219" s="22"/>
      <c r="E219" s="22"/>
      <c r="F219" s="22"/>
      <c r="G219" s="22"/>
      <c r="H219" s="2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25">
      <c r="A220" s="1"/>
      <c r="B220" s="1"/>
      <c r="C220" s="22"/>
      <c r="D220" s="22"/>
      <c r="E220" s="22"/>
      <c r="F220" s="22"/>
      <c r="G220" s="22"/>
      <c r="H220" s="2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25">
      <c r="A221" s="1"/>
      <c r="B221" s="1"/>
      <c r="C221" s="22"/>
      <c r="D221" s="22"/>
      <c r="E221" s="22"/>
      <c r="F221" s="22"/>
      <c r="G221" s="22"/>
      <c r="H221" s="2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25">
      <c r="A222" s="1"/>
      <c r="B222" s="1"/>
      <c r="C222" s="22"/>
      <c r="D222" s="22"/>
      <c r="E222" s="22"/>
      <c r="F222" s="22"/>
      <c r="G222" s="22"/>
      <c r="H222" s="2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25">
      <c r="A223" s="1"/>
      <c r="B223" s="1"/>
      <c r="C223" s="22"/>
      <c r="D223" s="22"/>
      <c r="E223" s="22"/>
      <c r="F223" s="22"/>
      <c r="G223" s="22"/>
      <c r="H223" s="2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25">
      <c r="A224" s="1"/>
      <c r="B224" s="1"/>
      <c r="C224" s="22"/>
      <c r="D224" s="22"/>
      <c r="E224" s="22"/>
      <c r="F224" s="22"/>
      <c r="G224" s="22"/>
      <c r="H224" s="2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25">
      <c r="A225" s="1"/>
      <c r="B225" s="1"/>
      <c r="C225" s="22"/>
      <c r="D225" s="22"/>
      <c r="E225" s="22"/>
      <c r="F225" s="22"/>
      <c r="G225" s="22"/>
      <c r="H225" s="2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25">
      <c r="A226" s="1"/>
      <c r="B226" s="1"/>
      <c r="C226" s="22"/>
      <c r="D226" s="22"/>
      <c r="E226" s="22"/>
      <c r="F226" s="22"/>
      <c r="G226" s="22"/>
      <c r="H226" s="2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25">
      <c r="A227" s="1"/>
      <c r="B227" s="1"/>
      <c r="C227" s="22"/>
      <c r="D227" s="22"/>
      <c r="E227" s="22"/>
      <c r="F227" s="22"/>
      <c r="G227" s="22"/>
      <c r="H227" s="2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25">
      <c r="A228" s="1"/>
      <c r="B228" s="1"/>
      <c r="C228" s="22"/>
      <c r="D228" s="22"/>
      <c r="E228" s="22"/>
      <c r="F228" s="22"/>
      <c r="G228" s="22"/>
      <c r="H228" s="2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25">
      <c r="A229" s="1"/>
      <c r="B229" s="1"/>
      <c r="C229" s="22"/>
      <c r="D229" s="22"/>
      <c r="E229" s="22"/>
      <c r="F229" s="22"/>
      <c r="G229" s="22"/>
      <c r="H229" s="2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25">
      <c r="A230" s="1"/>
      <c r="B230" s="1"/>
      <c r="C230" s="22"/>
      <c r="D230" s="22"/>
      <c r="E230" s="22"/>
      <c r="F230" s="22"/>
      <c r="G230" s="22"/>
      <c r="H230" s="2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25">
      <c r="A231" s="1"/>
      <c r="B231" s="1"/>
      <c r="C231" s="22"/>
      <c r="D231" s="22"/>
      <c r="E231" s="22"/>
      <c r="F231" s="22"/>
      <c r="G231" s="22"/>
      <c r="H231" s="2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25">
      <c r="A232" s="1"/>
      <c r="B232" s="1"/>
      <c r="C232" s="22"/>
      <c r="D232" s="22"/>
      <c r="E232" s="22"/>
      <c r="F232" s="22"/>
      <c r="G232" s="22"/>
      <c r="H232" s="2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25">
      <c r="A233" s="1"/>
      <c r="B233" s="1"/>
      <c r="C233" s="22"/>
      <c r="D233" s="22"/>
      <c r="E233" s="22"/>
      <c r="F233" s="22"/>
      <c r="G233" s="22"/>
      <c r="H233" s="2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25">
      <c r="A234" s="1"/>
      <c r="B234" s="1"/>
      <c r="C234" s="22"/>
      <c r="D234" s="22"/>
      <c r="E234" s="22"/>
      <c r="F234" s="22"/>
      <c r="G234" s="22"/>
      <c r="H234" s="2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25">
      <c r="A235" s="1"/>
      <c r="B235" s="1"/>
      <c r="C235" s="22"/>
      <c r="D235" s="22"/>
      <c r="E235" s="22"/>
      <c r="F235" s="22"/>
      <c r="G235" s="22"/>
      <c r="H235" s="2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25">
      <c r="A236" s="1"/>
      <c r="B236" s="1"/>
      <c r="C236" s="22"/>
      <c r="D236" s="22"/>
      <c r="E236" s="22"/>
      <c r="F236" s="22"/>
      <c r="G236" s="22"/>
      <c r="H236" s="2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25">
      <c r="A237" s="1"/>
      <c r="B237" s="1"/>
      <c r="C237" s="22"/>
      <c r="D237" s="22"/>
      <c r="E237" s="22"/>
      <c r="F237" s="22"/>
      <c r="G237" s="22"/>
      <c r="H237" s="2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25">
      <c r="A238" s="1"/>
      <c r="B238" s="1"/>
      <c r="C238" s="22"/>
      <c r="D238" s="22"/>
      <c r="E238" s="22"/>
      <c r="F238" s="22"/>
      <c r="G238" s="22"/>
      <c r="H238" s="2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25">
      <c r="A239" s="1"/>
      <c r="B239" s="1"/>
      <c r="C239" s="22"/>
      <c r="D239" s="22"/>
      <c r="E239" s="22"/>
      <c r="F239" s="22"/>
      <c r="G239" s="22"/>
      <c r="H239" s="2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25">
      <c r="A240" s="1"/>
      <c r="B240" s="1"/>
      <c r="C240" s="22"/>
      <c r="D240" s="22"/>
      <c r="E240" s="22"/>
      <c r="F240" s="22"/>
      <c r="G240" s="22"/>
      <c r="H240" s="2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25">
      <c r="A241" s="1"/>
      <c r="B241" s="1"/>
      <c r="C241" s="22"/>
      <c r="D241" s="22"/>
      <c r="E241" s="22"/>
      <c r="F241" s="22"/>
      <c r="G241" s="22"/>
      <c r="H241" s="2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25">
      <c r="A242" s="1"/>
      <c r="B242" s="1"/>
      <c r="C242" s="22"/>
      <c r="D242" s="22"/>
      <c r="E242" s="22"/>
      <c r="F242" s="22"/>
      <c r="G242" s="22"/>
      <c r="H242" s="2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25">
      <c r="A243" s="1"/>
      <c r="B243" s="1"/>
      <c r="C243" s="22"/>
      <c r="D243" s="22"/>
      <c r="E243" s="22"/>
      <c r="F243" s="22"/>
      <c r="G243" s="22"/>
      <c r="H243" s="2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25">
      <c r="A244" s="1"/>
      <c r="B244" s="1"/>
      <c r="C244" s="22"/>
      <c r="D244" s="22"/>
      <c r="E244" s="22"/>
      <c r="F244" s="22"/>
      <c r="G244" s="22"/>
      <c r="H244" s="2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25">
      <c r="A245" s="1"/>
      <c r="B245" s="1"/>
      <c r="C245" s="22"/>
      <c r="D245" s="22"/>
      <c r="E245" s="22"/>
      <c r="F245" s="22"/>
      <c r="G245" s="22"/>
      <c r="H245" s="2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25">
      <c r="A246" s="1"/>
      <c r="B246" s="1"/>
      <c r="C246" s="22"/>
      <c r="D246" s="22"/>
      <c r="E246" s="22"/>
      <c r="F246" s="22"/>
      <c r="G246" s="22"/>
      <c r="H246" s="2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25">
      <c r="A247" s="1"/>
      <c r="B247" s="1"/>
      <c r="C247" s="22"/>
      <c r="D247" s="22"/>
      <c r="E247" s="22"/>
      <c r="F247" s="22"/>
      <c r="G247" s="22"/>
      <c r="H247" s="2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25">
      <c r="A248" s="1"/>
      <c r="B248" s="1"/>
      <c r="C248" s="22"/>
      <c r="D248" s="22"/>
      <c r="E248" s="22"/>
      <c r="F248" s="22"/>
      <c r="G248" s="22"/>
      <c r="H248" s="2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25">
      <c r="A249" s="1"/>
      <c r="B249" s="1"/>
      <c r="C249" s="22"/>
      <c r="D249" s="22"/>
      <c r="E249" s="22"/>
      <c r="F249" s="22"/>
      <c r="G249" s="22"/>
      <c r="H249" s="2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25">
      <c r="A250" s="1"/>
      <c r="B250" s="1"/>
      <c r="C250" s="22"/>
      <c r="D250" s="22"/>
      <c r="E250" s="22"/>
      <c r="F250" s="22"/>
      <c r="G250" s="22"/>
      <c r="H250" s="2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25">
      <c r="A251" s="1"/>
      <c r="B251" s="1"/>
      <c r="C251" s="22"/>
      <c r="D251" s="22"/>
      <c r="E251" s="22"/>
      <c r="F251" s="22"/>
      <c r="G251" s="22"/>
      <c r="H251" s="2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25">
      <c r="A252" s="1"/>
      <c r="B252" s="1"/>
      <c r="C252" s="22"/>
      <c r="D252" s="22"/>
      <c r="E252" s="22"/>
      <c r="F252" s="22"/>
      <c r="G252" s="22"/>
      <c r="H252" s="2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25">
      <c r="A253" s="1"/>
      <c r="B253" s="1"/>
      <c r="C253" s="22"/>
      <c r="D253" s="22"/>
      <c r="E253" s="22"/>
      <c r="F253" s="22"/>
      <c r="G253" s="22"/>
      <c r="H253" s="2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25">
      <c r="A254" s="1"/>
      <c r="B254" s="1"/>
      <c r="C254" s="22"/>
      <c r="D254" s="22"/>
      <c r="E254" s="22"/>
      <c r="F254" s="22"/>
      <c r="G254" s="22"/>
      <c r="H254" s="2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25">
      <c r="A255" s="1"/>
      <c r="B255" s="1"/>
      <c r="C255" s="22"/>
      <c r="D255" s="22"/>
      <c r="E255" s="22"/>
      <c r="F255" s="22"/>
      <c r="G255" s="22"/>
      <c r="H255" s="2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25">
      <c r="A256" s="1"/>
      <c r="B256" s="1"/>
      <c r="C256" s="22"/>
      <c r="D256" s="22"/>
      <c r="E256" s="22"/>
      <c r="F256" s="22"/>
      <c r="G256" s="22"/>
      <c r="H256" s="2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25">
      <c r="A257" s="1"/>
      <c r="B257" s="1"/>
      <c r="C257" s="22"/>
      <c r="D257" s="22"/>
      <c r="E257" s="22"/>
      <c r="F257" s="22"/>
      <c r="G257" s="22"/>
      <c r="H257" s="2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25">
      <c r="A258" s="1"/>
      <c r="B258" s="1"/>
      <c r="C258" s="22"/>
      <c r="D258" s="22"/>
      <c r="E258" s="22"/>
      <c r="F258" s="22"/>
      <c r="G258" s="22"/>
      <c r="H258" s="2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25">
      <c r="A259" s="1"/>
      <c r="B259" s="1"/>
      <c r="C259" s="22"/>
      <c r="D259" s="22"/>
      <c r="E259" s="22"/>
      <c r="F259" s="22"/>
      <c r="G259" s="22"/>
      <c r="H259" s="2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25">
      <c r="A260" s="1"/>
      <c r="B260" s="1"/>
      <c r="C260" s="22"/>
      <c r="D260" s="22"/>
      <c r="E260" s="22"/>
      <c r="F260" s="22"/>
      <c r="G260" s="22"/>
      <c r="H260" s="2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25">
      <c r="A261" s="1"/>
      <c r="B261" s="1"/>
      <c r="C261" s="22"/>
      <c r="D261" s="22"/>
      <c r="E261" s="22"/>
      <c r="F261" s="22"/>
      <c r="G261" s="22"/>
      <c r="H261" s="2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25">
      <c r="A262" s="1"/>
      <c r="B262" s="1"/>
      <c r="C262" s="22"/>
      <c r="D262" s="22"/>
      <c r="E262" s="22"/>
      <c r="F262" s="22"/>
      <c r="G262" s="22"/>
      <c r="H262" s="2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25">
      <c r="A263" s="1"/>
      <c r="B263" s="1"/>
      <c r="C263" s="22"/>
      <c r="D263" s="22"/>
      <c r="E263" s="22"/>
      <c r="F263" s="22"/>
      <c r="G263" s="22"/>
      <c r="H263" s="2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25">
      <c r="A264" s="1"/>
      <c r="B264" s="1"/>
      <c r="C264" s="22"/>
      <c r="D264" s="22"/>
      <c r="E264" s="22"/>
      <c r="F264" s="22"/>
      <c r="G264" s="22"/>
      <c r="H264" s="2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25">
      <c r="A265" s="1"/>
      <c r="B265" s="1"/>
      <c r="C265" s="22"/>
      <c r="D265" s="22"/>
      <c r="E265" s="22"/>
      <c r="F265" s="22"/>
      <c r="G265" s="22"/>
      <c r="H265" s="2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25">
      <c r="A266" s="1"/>
      <c r="B266" s="1"/>
      <c r="C266" s="22"/>
      <c r="D266" s="22"/>
      <c r="E266" s="22"/>
      <c r="F266" s="22"/>
      <c r="G266" s="22"/>
      <c r="H266" s="2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25">
      <c r="A267" s="1"/>
      <c r="B267" s="1"/>
      <c r="C267" s="22"/>
      <c r="D267" s="22"/>
      <c r="E267" s="22"/>
      <c r="F267" s="22"/>
      <c r="G267" s="22"/>
      <c r="H267" s="2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25">
      <c r="A268" s="1"/>
      <c r="B268" s="1"/>
      <c r="C268" s="22"/>
      <c r="D268" s="22"/>
      <c r="E268" s="22"/>
      <c r="F268" s="22"/>
      <c r="G268" s="22"/>
      <c r="H268" s="2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25">
      <c r="A269" s="1"/>
      <c r="B269" s="1"/>
      <c r="C269" s="22"/>
      <c r="D269" s="22"/>
      <c r="E269" s="22"/>
      <c r="F269" s="22"/>
      <c r="G269" s="22"/>
      <c r="H269" s="2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/>
    <row r="271" spans="1:25" ht="15.75" customHeight="1" x14ac:dyDescent="0.25"/>
    <row r="272" spans="1:25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mergeCells count="2">
    <mergeCell ref="B2:B3"/>
    <mergeCell ref="C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E75B5"/>
  </sheetPr>
  <dimension ref="A1:AX999"/>
  <sheetViews>
    <sheetView showGridLines="0" workbookViewId="0"/>
  </sheetViews>
  <sheetFormatPr defaultColWidth="14.42578125" defaultRowHeight="15" customHeight="1" x14ac:dyDescent="0.25"/>
  <cols>
    <col min="1" max="1" width="2" customWidth="1"/>
    <col min="2" max="2" width="44.42578125" customWidth="1"/>
    <col min="3" max="6" width="11.5703125" customWidth="1"/>
    <col min="7" max="8" width="12.85546875" customWidth="1"/>
    <col min="9" max="9" width="10.140625" customWidth="1"/>
    <col min="10" max="49" width="8.85546875" customWidth="1"/>
    <col min="50" max="50" width="8.7109375" customWidth="1"/>
  </cols>
  <sheetData>
    <row r="1" spans="1:50" ht="13.5" customHeight="1" x14ac:dyDescent="0.25">
      <c r="A1" s="1"/>
      <c r="B1" s="88" t="s">
        <v>118</v>
      </c>
      <c r="C1" s="95" t="s">
        <v>119</v>
      </c>
      <c r="D1" s="96"/>
      <c r="E1" s="96"/>
      <c r="F1" s="96"/>
      <c r="G1" s="96"/>
      <c r="H1" s="97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3.5" customHeight="1" x14ac:dyDescent="0.25">
      <c r="A2" s="1"/>
      <c r="B2" s="89"/>
      <c r="C2" s="45">
        <v>19</v>
      </c>
      <c r="D2" s="45">
        <v>20</v>
      </c>
      <c r="E2" s="45">
        <v>21</v>
      </c>
      <c r="F2" s="45">
        <v>22</v>
      </c>
      <c r="G2" s="45">
        <v>23</v>
      </c>
      <c r="H2" s="45">
        <v>24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3.5" customHeight="1" x14ac:dyDescent="0.25">
      <c r="A3" s="1"/>
      <c r="B3" s="46"/>
      <c r="C3" s="47"/>
      <c r="D3" s="47"/>
      <c r="E3" s="47"/>
      <c r="F3" s="47"/>
      <c r="G3" s="47"/>
      <c r="H3" s="47"/>
      <c r="I3" s="1"/>
      <c r="J3" s="98" t="s">
        <v>120</v>
      </c>
      <c r="K3" s="91"/>
      <c r="L3" s="91"/>
      <c r="M3" s="91"/>
      <c r="N3" s="91"/>
      <c r="O3" s="91"/>
      <c r="P3" s="91"/>
      <c r="Q3" s="1"/>
      <c r="R3" s="98" t="s">
        <v>121</v>
      </c>
      <c r="S3" s="91"/>
      <c r="T3" s="91"/>
      <c r="U3" s="91"/>
      <c r="V3" s="91"/>
      <c r="W3" s="91"/>
      <c r="X3" s="91"/>
      <c r="Y3" s="1"/>
      <c r="Z3" s="98" t="s">
        <v>122</v>
      </c>
      <c r="AA3" s="91"/>
      <c r="AB3" s="91"/>
      <c r="AC3" s="91"/>
      <c r="AD3" s="91"/>
      <c r="AE3" s="91"/>
      <c r="AF3" s="91"/>
      <c r="AG3" s="1"/>
      <c r="AH3" s="98" t="s">
        <v>123</v>
      </c>
      <c r="AI3" s="91"/>
      <c r="AJ3" s="91"/>
      <c r="AK3" s="91"/>
      <c r="AL3" s="91"/>
      <c r="AM3" s="91"/>
      <c r="AN3" s="91"/>
      <c r="AO3" s="1"/>
      <c r="AP3" s="98" t="s">
        <v>124</v>
      </c>
      <c r="AQ3" s="91"/>
      <c r="AR3" s="91"/>
      <c r="AS3" s="91"/>
      <c r="AT3" s="91"/>
      <c r="AU3" s="91"/>
      <c r="AV3" s="91"/>
      <c r="AW3" s="1"/>
    </row>
    <row r="4" spans="1:50" ht="13.5" customHeight="1" x14ac:dyDescent="0.25">
      <c r="A4" s="1" t="s">
        <v>2</v>
      </c>
      <c r="B4" s="48" t="s">
        <v>120</v>
      </c>
      <c r="C4" s="49"/>
      <c r="D4" s="49"/>
      <c r="E4" s="49"/>
      <c r="F4" s="49"/>
      <c r="G4" s="49"/>
      <c r="H4" s="4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13.5" customHeight="1" x14ac:dyDescent="0.25">
      <c r="A5" s="1"/>
      <c r="B5" s="12" t="s">
        <v>125</v>
      </c>
      <c r="C5" s="50">
        <f>'Income Statement'!C6/'Income Statement'!C4</f>
        <v>0.3546505019890131</v>
      </c>
      <c r="D5" s="50">
        <f>'Income Statement'!D6/'Income Statement'!D4</f>
        <v>0.40831422900431114</v>
      </c>
      <c r="E5" s="50">
        <f>'Income Statement'!E6/'Income Statement'!E4</f>
        <v>0.44391461779308922</v>
      </c>
      <c r="F5" s="50">
        <f>'Income Statement'!F6/'Income Statement'!F4</f>
        <v>0.30201200557570984</v>
      </c>
      <c r="G5" s="50">
        <f>'Income Statement'!G6/'Income Statement'!G4</f>
        <v>0.31230658913475501</v>
      </c>
      <c r="H5" s="50">
        <f>'Income Statement'!H6/'Income Statement'!H4</f>
        <v>0.38996736603538668</v>
      </c>
      <c r="I5" s="5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13.5" customHeight="1" x14ac:dyDescent="0.25">
      <c r="A6" s="1"/>
      <c r="B6" s="12" t="s">
        <v>126</v>
      </c>
      <c r="C6" s="50">
        <f>'Income Statement'!C13/'Income Statement'!C4</f>
        <v>0.14178695459998741</v>
      </c>
      <c r="D6" s="50">
        <f>'Income Statement'!D13/'Income Statement'!D4</f>
        <v>0.14531171636293597</v>
      </c>
      <c r="E6" s="50">
        <f>'Income Statement'!E13/'Income Statement'!E4</f>
        <v>0.18181121575745782</v>
      </c>
      <c r="F6" s="50">
        <f>'Income Statement'!F13/'Income Statement'!F4</f>
        <v>0.10598799021143766</v>
      </c>
      <c r="G6" s="50">
        <f>'Income Statement'!G13/'Income Statement'!G4</f>
        <v>0.10352095802018138</v>
      </c>
      <c r="H6" s="50">
        <f>'Income Statement'!H13/'Income Statement'!H4</f>
        <v>0.16891845885980528</v>
      </c>
      <c r="I6" s="5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50" ht="13.5" customHeight="1" x14ac:dyDescent="0.25">
      <c r="A7" s="1"/>
      <c r="B7" s="12" t="s">
        <v>127</v>
      </c>
      <c r="C7" s="50">
        <f>'Income Statement'!C24/'Income Statement'!C4</f>
        <v>6.9259960851171337E-2</v>
      </c>
      <c r="D7" s="50">
        <f>'Income Statement'!D24/'Income Statement'!D4</f>
        <v>8.7234556135460009E-2</v>
      </c>
      <c r="E7" s="50">
        <f>'Income Statement'!E24/'Income Statement'!E4</f>
        <v>7.8451890072135905E-2</v>
      </c>
      <c r="F7" s="50">
        <f>'Income Statement'!F24/'Income Statement'!F4</f>
        <v>3.4089347223809234E-2</v>
      </c>
      <c r="G7" s="50">
        <f>'Income Statement'!G24/'Income Statement'!G4</f>
        <v>3.6151195199978024E-2</v>
      </c>
      <c r="H7" s="50">
        <f>'Income Statement'!H24/'Income Statement'!H4</f>
        <v>8.2717697562747022E-2</v>
      </c>
      <c r="I7" s="5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13.5" customHeight="1" x14ac:dyDescent="0.25">
      <c r="A8" s="1"/>
      <c r="B8" s="12" t="s">
        <v>128</v>
      </c>
      <c r="C8" s="50">
        <f>'Income Statement'!C24/'Balance Sheet'!C30</f>
        <v>6.0176061901459792E-2</v>
      </c>
      <c r="D8" s="50">
        <f>'Income Statement'!D24/'Balance Sheet'!D30</f>
        <v>7.2829277893882841E-2</v>
      </c>
      <c r="E8" s="50">
        <f>'Income Statement'!E24/'Balance Sheet'!E30</f>
        <v>5.6113367817362279E-2</v>
      </c>
      <c r="F8" s="50">
        <f>'Income Statement'!F24/'Balance Sheet'!F30</f>
        <v>2.8525474366996467E-2</v>
      </c>
      <c r="G8" s="50">
        <f>'Income Statement'!G24/'Balance Sheet'!G30</f>
        <v>3.3975961288308439E-2</v>
      </c>
      <c r="H8" s="50">
        <f>'Income Statement'!H24/'Balance Sheet'!H30</f>
        <v>7.7265425922371525E-2</v>
      </c>
      <c r="I8" s="5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13.5" customHeight="1" x14ac:dyDescent="0.25">
      <c r="A9" s="1"/>
      <c r="B9" s="12" t="s">
        <v>129</v>
      </c>
      <c r="C9" s="50">
        <f>'Income Statement'!C24/'Balance Sheet'!C58</f>
        <v>0.10296058498305695</v>
      </c>
      <c r="D9" s="50">
        <f>'Income Statement'!D24/'Balance Sheet'!D58</f>
        <v>0.1162062085827221</v>
      </c>
      <c r="E9" s="50">
        <f>'Income Statement'!E24/'Balance Sheet'!E58</f>
        <v>9.4777545250499737E-2</v>
      </c>
      <c r="F9" s="50">
        <f>'Income Statement'!F24/'Balance Sheet'!F58</f>
        <v>4.6986086503349185E-2</v>
      </c>
      <c r="G9" s="50">
        <f>'Income Statement'!G24/'Balance Sheet'!G58</f>
        <v>5.6257310183356793E-2</v>
      </c>
      <c r="H9" s="50">
        <f>'Income Statement'!H24/'Balance Sheet'!H58</f>
        <v>0.12414046889873574</v>
      </c>
      <c r="I9" s="5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13.5" customHeight="1" x14ac:dyDescent="0.25">
      <c r="A10" s="1"/>
      <c r="B10" s="12" t="s">
        <v>130</v>
      </c>
      <c r="C10" s="50">
        <f>'Income Statement'!C16/'Balance Sheet'!C58</f>
        <v>0.13509522870847537</v>
      </c>
      <c r="D10" s="50">
        <f>'Income Statement'!D16/'Balance Sheet'!D58</f>
        <v>0.11188277582709601</v>
      </c>
      <c r="E10" s="50">
        <f>'Income Statement'!E16/'Balance Sheet'!E58</f>
        <v>0.13337724203762702</v>
      </c>
      <c r="F10" s="50">
        <f>'Income Statement'!F16/'Balance Sheet'!F58</f>
        <v>5.8883218518617803E-2</v>
      </c>
      <c r="G10" s="50">
        <f>'Income Statement'!G16/'Balance Sheet'!G58</f>
        <v>7.5038235231275757E-2</v>
      </c>
      <c r="H10" s="50">
        <f>'Income Statement'!H16/'Balance Sheet'!H58</f>
        <v>0.16683281987026061</v>
      </c>
      <c r="I10" s="5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13.5" customHeight="1" x14ac:dyDescent="0.25">
      <c r="A11" s="1"/>
      <c r="B11" s="12"/>
      <c r="C11" s="11"/>
      <c r="D11" s="11"/>
      <c r="E11" s="11"/>
      <c r="F11" s="11"/>
      <c r="G11" s="1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13.5" customHeight="1" x14ac:dyDescent="0.25">
      <c r="A12" s="1" t="s">
        <v>2</v>
      </c>
      <c r="B12" s="48" t="s">
        <v>121</v>
      </c>
      <c r="C12" s="11"/>
      <c r="D12" s="11"/>
      <c r="E12" s="11"/>
      <c r="F12" s="11"/>
      <c r="G12" s="11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13.5" customHeight="1" x14ac:dyDescent="0.25">
      <c r="A13" s="1"/>
      <c r="B13" s="12" t="s">
        <v>131</v>
      </c>
      <c r="C13" s="52">
        <f>'Income Statement'!C4/'Balance Sheet'!C30</f>
        <v>0.86884342933384828</v>
      </c>
      <c r="D13" s="52">
        <f>'Income Statement'!D4/'Balance Sheet'!D30</f>
        <v>0.83486729479991506</v>
      </c>
      <c r="E13" s="52">
        <f>'Income Statement'!E4/'Balance Sheet'!E30</f>
        <v>0.71525832922274357</v>
      </c>
      <c r="F13" s="52">
        <f>'Income Statement'!F4/'Balance Sheet'!F30</f>
        <v>0.83678558523623592</v>
      </c>
      <c r="G13" s="52">
        <f>'Income Statement'!G4/'Balance Sheet'!G30</f>
        <v>0.93982954368073257</v>
      </c>
      <c r="H13" s="52">
        <f>'Income Statement'!H4/'Balance Sheet'!H30</f>
        <v>0.9340857905741442</v>
      </c>
      <c r="I13" s="5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13.5" customHeight="1" x14ac:dyDescent="0.25">
      <c r="A14" s="1"/>
      <c r="B14" s="12" t="s">
        <v>132</v>
      </c>
      <c r="C14" s="52"/>
      <c r="D14" s="52">
        <f>'Income Statement'!D5/(('Balance Sheet'!C20+'Balance Sheet'!D20)/2)</f>
        <v>3.2606304341083669</v>
      </c>
      <c r="E14" s="52">
        <f>'Income Statement'!E5/(('Balance Sheet'!D20+'Balance Sheet'!E20)/2)</f>
        <v>3.0886443794021297</v>
      </c>
      <c r="F14" s="52">
        <f>'Income Statement'!F5/(('Balance Sheet'!E20+'Balance Sheet'!F20)/2)</f>
        <v>3.818598252677524</v>
      </c>
      <c r="G14" s="52">
        <f>'Income Statement'!G5/(('Balance Sheet'!F20+'Balance Sheet'!G20)/2)</f>
        <v>3.8317210404224866</v>
      </c>
      <c r="H14" s="52">
        <f>'Income Statement'!H5/(('Balance Sheet'!G20+'Balance Sheet'!H20)/2)</f>
        <v>3.5823000214199014</v>
      </c>
      <c r="I14" s="5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13.5" customHeight="1" x14ac:dyDescent="0.25">
      <c r="A15" s="1"/>
      <c r="B15" s="12" t="s">
        <v>133</v>
      </c>
      <c r="C15" s="52"/>
      <c r="D15" s="52">
        <f>'Income Statement'!D5/(('Balance Sheet'!C47+'Balance Sheet'!D47)/2)</f>
        <v>4.0540599599809761</v>
      </c>
      <c r="E15" s="52">
        <f>'Income Statement'!E5/(('Balance Sheet'!D47+'Balance Sheet'!E47)/2)</f>
        <v>2.6890296127562641</v>
      </c>
      <c r="F15" s="52">
        <f>'Income Statement'!F5/(('Balance Sheet'!E47+'Balance Sheet'!F47)/2)</f>
        <v>3.7766377269139699</v>
      </c>
      <c r="G15" s="52">
        <f>'Income Statement'!G5/(('Balance Sheet'!F47+'Balance Sheet'!G47)/2)</f>
        <v>5.6137185747057448</v>
      </c>
      <c r="H15" s="52">
        <f>'Income Statement'!H5/(('Balance Sheet'!G47+'Balance Sheet'!H47)/2)</f>
        <v>5.2795929749239727</v>
      </c>
      <c r="I15" s="5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13.5" customHeight="1" x14ac:dyDescent="0.25">
      <c r="A16" s="1"/>
      <c r="B16" s="12" t="s">
        <v>134</v>
      </c>
      <c r="C16" s="11">
        <f>'Balance Sheet'!C23/('Income Statement'!C4/365)</f>
        <v>54.428951190250672</v>
      </c>
      <c r="D16" s="11">
        <f>'Balance Sheet'!D23/('Income Statement'!D4/365)</f>
        <v>51.517024427276617</v>
      </c>
      <c r="E16" s="11">
        <f>'Balance Sheet'!E23/('Income Statement'!E4/365)</f>
        <v>50.90538804812406</v>
      </c>
      <c r="F16" s="11">
        <f>'Balance Sheet'!F23/('Income Statement'!F4/365)</f>
        <v>43.886856480235679</v>
      </c>
      <c r="G16" s="11">
        <f>'Balance Sheet'!G23/('Income Statement'!G4/365)</f>
        <v>39.483227870386656</v>
      </c>
      <c r="H16" s="11">
        <f>'Balance Sheet'!H23/('Income Statement'!H4/365)</f>
        <v>42.039894332746478</v>
      </c>
      <c r="I16" s="5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3.5" customHeight="1" x14ac:dyDescent="0.25">
      <c r="A17" s="1"/>
      <c r="B17" s="12" t="s">
        <v>135</v>
      </c>
      <c r="C17" s="11"/>
      <c r="D17" s="11">
        <f>(('Balance Sheet'!C20+'Balance Sheet'!D20)/2)/('Income Statement'!D5/365)</f>
        <v>111.94154240292208</v>
      </c>
      <c r="E17" s="11">
        <f>(('Balance Sheet'!D20+'Balance Sheet'!E20)/2)/('Income Statement'!E5/365)</f>
        <v>118.17482207862766</v>
      </c>
      <c r="F17" s="11">
        <f>(('Balance Sheet'!E20+'Balance Sheet'!F20)/2)/('Income Statement'!F5/365)</f>
        <v>95.584813025059489</v>
      </c>
      <c r="G17" s="11">
        <f>(('Balance Sheet'!F20+'Balance Sheet'!G20)/2)/('Income Statement'!G5/365)</f>
        <v>95.257456414351878</v>
      </c>
      <c r="H17" s="11">
        <f>((('Balance Sheet'!G20+'Balance Sheet'!H20)/2)/('Income Statement'!H5))*365</f>
        <v>101.88984669556696</v>
      </c>
      <c r="I17" s="5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3.5" customHeight="1" x14ac:dyDescent="0.25">
      <c r="A18" s="1"/>
      <c r="B18" s="12" t="s">
        <v>136</v>
      </c>
      <c r="C18" s="11"/>
      <c r="D18" s="11">
        <f>(('Balance Sheet'!C47+'Balance Sheet'!D47)/2)/('Income Statement'!D5/365)</f>
        <v>90.033202173386897</v>
      </c>
      <c r="E18" s="11">
        <f>(('Balance Sheet'!D47+'Balance Sheet'!E47)/2)/('Income Statement'!E5/365)</f>
        <v>135.73669782902607</v>
      </c>
      <c r="F18" s="11">
        <f>(('Balance Sheet'!E47+'Balance Sheet'!F47)/2)/('Income Statement'!F5/365)</f>
        <v>96.646812957157778</v>
      </c>
      <c r="G18" s="11">
        <f>(('Balance Sheet'!F47+'Balance Sheet'!G47)/2)/('Income Statement'!G5/365)</f>
        <v>65.019290714823967</v>
      </c>
      <c r="H18" s="11">
        <f>(('Balance Sheet'!G47+'Balance Sheet'!H47)/2)/('Income Statement'!H5/365)</f>
        <v>69.134117295331095</v>
      </c>
      <c r="I18" s="5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3.5" customHeight="1" x14ac:dyDescent="0.25">
      <c r="A19" s="1"/>
      <c r="B19" s="12" t="s">
        <v>137</v>
      </c>
      <c r="C19" s="11">
        <f t="shared" ref="C19:H19" si="0">C16+C17-C18</f>
        <v>54.428951190250672</v>
      </c>
      <c r="D19" s="11">
        <f t="shared" si="0"/>
        <v>73.425364656811794</v>
      </c>
      <c r="E19" s="11">
        <f t="shared" si="0"/>
        <v>33.343512297725653</v>
      </c>
      <c r="F19" s="11">
        <f t="shared" si="0"/>
        <v>42.824856548137376</v>
      </c>
      <c r="G19" s="11">
        <f t="shared" si="0"/>
        <v>69.721393569914568</v>
      </c>
      <c r="H19" s="11">
        <f t="shared" si="0"/>
        <v>74.795623732982335</v>
      </c>
      <c r="I19" s="5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3.5" customHeight="1" x14ac:dyDescent="0.25">
      <c r="A20" s="1"/>
      <c r="B20" s="12"/>
      <c r="C20" s="11"/>
      <c r="D20" s="11"/>
      <c r="E20" s="11"/>
      <c r="F20" s="11"/>
      <c r="G20" s="11"/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3.5" customHeight="1" x14ac:dyDescent="0.25">
      <c r="A21" s="1" t="s">
        <v>2</v>
      </c>
      <c r="B21" s="48" t="s">
        <v>122</v>
      </c>
      <c r="C21" s="11"/>
      <c r="D21" s="11"/>
      <c r="E21" s="11"/>
      <c r="F21" s="11"/>
      <c r="G21" s="11"/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3.5" customHeight="1" x14ac:dyDescent="0.25">
      <c r="A22" s="1"/>
      <c r="B22" s="12" t="s">
        <v>138</v>
      </c>
      <c r="C22" s="52">
        <f>'Balance Sheet'!C29/'Balance Sheet'!C52</f>
        <v>1.5305277796172436</v>
      </c>
      <c r="D22" s="52">
        <f>'Balance Sheet'!D29/'Balance Sheet'!D52</f>
        <v>1.5375568530919967</v>
      </c>
      <c r="E22" s="52">
        <f>'Balance Sheet'!E29/'Balance Sheet'!E52</f>
        <v>1.4134379229111327</v>
      </c>
      <c r="F22" s="52">
        <f>'Balance Sheet'!F29/'Balance Sheet'!F52</f>
        <v>1.452407068504435</v>
      </c>
      <c r="G22" s="52">
        <f>'Balance Sheet'!G29/'Balance Sheet'!G52</f>
        <v>1.2190064207204265</v>
      </c>
      <c r="H22" s="52">
        <f>'Balance Sheet'!H29/'Balance Sheet'!H52</f>
        <v>1.3528484285903728</v>
      </c>
      <c r="I22" s="5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3.5" customHeight="1" x14ac:dyDescent="0.25">
      <c r="A23" s="1"/>
      <c r="B23" s="12" t="s">
        <v>139</v>
      </c>
      <c r="C23" s="52">
        <f>('Balance Sheet'!C29-'Balance Sheet'!C20)/'Balance Sheet'!C52</f>
        <v>0.98771420582890002</v>
      </c>
      <c r="D23" s="52">
        <f>('Balance Sheet'!D29-'Balance Sheet'!D20)/'Balance Sheet'!D52</f>
        <v>0.98637844354879245</v>
      </c>
      <c r="E23" s="52">
        <f>('Balance Sheet'!E29-'Balance Sheet'!E20)/'Balance Sheet'!E52</f>
        <v>1.012409570113445</v>
      </c>
      <c r="F23" s="52">
        <f>('Balance Sheet'!F29-'Balance Sheet'!F20)/'Balance Sheet'!F52</f>
        <v>0.85917031683830647</v>
      </c>
      <c r="G23" s="52">
        <f>('Balance Sheet'!G29-'Balance Sheet'!G20)/'Balance Sheet'!G52</f>
        <v>0.66907171618239181</v>
      </c>
      <c r="H23" s="52">
        <f>('Balance Sheet'!H29-'Balance Sheet'!H20)/'Balance Sheet'!H52</f>
        <v>0.77458029439066445</v>
      </c>
      <c r="I23" s="5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3.5" customHeight="1" x14ac:dyDescent="0.25">
      <c r="A24" s="1"/>
      <c r="B24" s="12" t="s">
        <v>140</v>
      </c>
      <c r="C24" s="52">
        <f>'Balance Sheet'!C24/'Balance Sheet'!C52</f>
        <v>1.0580609084019454E-2</v>
      </c>
      <c r="D24" s="52">
        <f>'Balance Sheet'!D24/'Balance Sheet'!D52</f>
        <v>0.21335221673925056</v>
      </c>
      <c r="E24" s="52">
        <f>'Balance Sheet'!E24/'Balance Sheet'!E52</f>
        <v>1.4312844246180923E-2</v>
      </c>
      <c r="F24" s="52">
        <f>'Balance Sheet'!F24/'Balance Sheet'!F52</f>
        <v>1.6520343347388746E-2</v>
      </c>
      <c r="G24" s="52">
        <f>'Balance Sheet'!G24/'Balance Sheet'!G52</f>
        <v>1.990287300032648E-2</v>
      </c>
      <c r="H24" s="52">
        <f>'Balance Sheet'!H24/'Balance Sheet'!H52</f>
        <v>3.123591035671662E-2</v>
      </c>
      <c r="I24" s="5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3.5" customHeight="1" x14ac:dyDescent="0.25">
      <c r="A25" s="1"/>
      <c r="B25" s="12"/>
      <c r="C25" s="32"/>
      <c r="D25" s="32"/>
      <c r="E25" s="32"/>
      <c r="F25" s="32"/>
      <c r="G25" s="32"/>
      <c r="H25" s="3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3.5" customHeight="1" x14ac:dyDescent="0.25">
      <c r="A26" s="1" t="s">
        <v>2</v>
      </c>
      <c r="B26" s="48" t="s">
        <v>123</v>
      </c>
      <c r="C26" s="11"/>
      <c r="D26" s="11"/>
      <c r="E26" s="11"/>
      <c r="F26" s="11"/>
      <c r="G26" s="11"/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3.5" customHeight="1" x14ac:dyDescent="0.25">
      <c r="A27" s="1"/>
      <c r="B27" s="12" t="s">
        <v>141</v>
      </c>
      <c r="C27" s="50">
        <f>'Balance Sheet'!C53/'Balance Sheet'!C58</f>
        <v>0.71098908319487875</v>
      </c>
      <c r="D27" s="50">
        <f>'Balance Sheet'!D53/'Balance Sheet'!D58</f>
        <v>0.59559742926522474</v>
      </c>
      <c r="E27" s="50">
        <f>'Balance Sheet'!E53/'Balance Sheet'!E58</f>
        <v>0.6890368362665662</v>
      </c>
      <c r="F27" s="50">
        <f>'Balance Sheet'!F53/'Balance Sheet'!F58</f>
        <v>0.64716231880481412</v>
      </c>
      <c r="G27" s="50">
        <f>'Balance Sheet'!G53/'Balance Sheet'!G58</f>
        <v>0.65579745355772023</v>
      </c>
      <c r="H27" s="50">
        <f>'Balance Sheet'!H53/'Balance Sheet'!H58</f>
        <v>0.60667552681919501</v>
      </c>
      <c r="I27" s="5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3.5" customHeight="1" x14ac:dyDescent="0.25">
      <c r="A28" s="1"/>
      <c r="B28" s="12" t="s">
        <v>142</v>
      </c>
      <c r="C28" s="50">
        <f>'Balance Sheet'!C53/'Balance Sheet'!C30</f>
        <v>0.41554273500522287</v>
      </c>
      <c r="D28" s="50">
        <f>'Balance Sheet'!D53/'Balance Sheet'!D30</f>
        <v>0.37327550066278209</v>
      </c>
      <c r="E28" s="50">
        <f>'Balance Sheet'!E53/'Balance Sheet'!E30</f>
        <v>0.40794660096911078</v>
      </c>
      <c r="F28" s="50">
        <f>'Balance Sheet'!F53/'Balance Sheet'!F30</f>
        <v>0.39289529114191796</v>
      </c>
      <c r="G28" s="50">
        <f>'Balance Sheet'!G53/'Balance Sheet'!G30</f>
        <v>0.39606139757531605</v>
      </c>
      <c r="H28" s="50">
        <f>'Balance Sheet'!H53/'Balance Sheet'!H30</f>
        <v>0.37759679331162577</v>
      </c>
      <c r="I28" s="5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3.5" customHeight="1" x14ac:dyDescent="0.25">
      <c r="A29" s="1"/>
      <c r="B29" s="12" t="s">
        <v>143</v>
      </c>
      <c r="C29" s="52">
        <f>'Income Statement'!C16/'Income Statement'!C19</f>
        <v>5.808184349650916</v>
      </c>
      <c r="D29" s="52">
        <f>'Income Statement'!D16/'Income Statement'!D19</f>
        <v>4.8971049369211697</v>
      </c>
      <c r="E29" s="52">
        <f>'Income Statement'!E16/'Income Statement'!E19</f>
        <v>6.6400725294650984</v>
      </c>
      <c r="F29" s="52">
        <f>'Income Statement'!F16/'Income Statement'!F19</f>
        <v>3.2842799886644167</v>
      </c>
      <c r="G29" s="52">
        <f>'Income Statement'!G16/'Income Statement'!G19</f>
        <v>3.6526873783801914</v>
      </c>
      <c r="H29" s="52">
        <f>'Income Statement'!H16/'Income Statement'!H19</f>
        <v>8.6705443510147315</v>
      </c>
      <c r="I29" s="5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3.5" customHeight="1" x14ac:dyDescent="0.25">
      <c r="A30" s="1"/>
      <c r="B30" s="12"/>
      <c r="C30" s="49"/>
      <c r="D30" s="49"/>
      <c r="E30" s="49"/>
      <c r="F30" s="49"/>
      <c r="G30" s="49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3.5" customHeight="1" x14ac:dyDescent="0.25">
      <c r="A31" s="1" t="s">
        <v>2</v>
      </c>
      <c r="B31" s="48" t="s">
        <v>124</v>
      </c>
      <c r="C31" s="11"/>
      <c r="D31" s="11"/>
      <c r="E31" s="11"/>
      <c r="F31" s="11"/>
      <c r="G31" s="11"/>
      <c r="H31" s="11"/>
      <c r="I31" s="5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3.5" customHeight="1" x14ac:dyDescent="0.25">
      <c r="A32" s="1"/>
      <c r="B32" s="12" t="s">
        <v>144</v>
      </c>
      <c r="C32" s="52">
        <f>'Income Statement'!C24/Ratios!C40</f>
        <v>2586.9575471698122</v>
      </c>
      <c r="D32" s="52">
        <f>'Income Statement'!D24/Ratios!D40</f>
        <v>3290.0471698113206</v>
      </c>
      <c r="E32" s="52">
        <f>'Income Statement'!E24/Ratios!E40</f>
        <v>2945.8962264150964</v>
      </c>
      <c r="F32" s="52">
        <f>'Income Statement'!F24/Ratios!F40</f>
        <v>1526.7452830188622</v>
      </c>
      <c r="G32" s="52">
        <f>'Income Statement'!G24/Ratios!G40</f>
        <v>1925.0707547169804</v>
      </c>
      <c r="H32" s="52">
        <f>'Income Statement'!H24/Ratios!H40</f>
        <v>4813.5613207547167</v>
      </c>
      <c r="I32" s="5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ht="13.5" customHeight="1" x14ac:dyDescent="0.25">
      <c r="A33" s="1"/>
      <c r="B33" s="12" t="s">
        <v>145</v>
      </c>
      <c r="C33" s="52">
        <f>-'Cash Flow Statement'!C53/Ratios!C40</f>
        <v>354.76415094339615</v>
      </c>
      <c r="D33" s="52">
        <f>-'Cash Flow Statement'!D53/Ratios!D40</f>
        <v>572.09905660377353</v>
      </c>
      <c r="E33" s="52">
        <f>-'Cash Flow Statement'!E53/Ratios!E40</f>
        <v>426.69811320754712</v>
      </c>
      <c r="F33" s="52">
        <f>-'Cash Flow Statement'!F54/Ratios!F40</f>
        <v>424.52830188679241</v>
      </c>
      <c r="G33" s="52">
        <f>-'Cash Flow Statement'!G53/Ratios!G40</f>
        <v>680.63679245283004</v>
      </c>
      <c r="H33" s="52">
        <f>-'Cash Flow Statement'!H61/Ratios!H40</f>
        <v>175.04716981132074</v>
      </c>
      <c r="I33" s="5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ht="13.5" customHeight="1" x14ac:dyDescent="0.25">
      <c r="A34" s="1"/>
      <c r="B34" s="12" t="s">
        <v>146</v>
      </c>
      <c r="C34" s="52">
        <f t="shared" ref="C34:H34" si="1">C41/C32</f>
        <v>25.487770401232588</v>
      </c>
      <c r="D34" s="52">
        <f t="shared" si="1"/>
        <v>22.925461583678622</v>
      </c>
      <c r="E34" s="52">
        <f t="shared" si="1"/>
        <v>24.805378188397661</v>
      </c>
      <c r="F34" s="52">
        <f t="shared" si="1"/>
        <v>57.889571353539317</v>
      </c>
      <c r="G34" s="52">
        <f t="shared" si="1"/>
        <v>67.310045452874832</v>
      </c>
      <c r="H34" s="52">
        <f t="shared" si="1"/>
        <v>27.710730395159118</v>
      </c>
      <c r="I34" s="5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0" ht="13.5" customHeight="1" x14ac:dyDescent="0.25">
      <c r="A35" s="1"/>
      <c r="B35" s="12" t="s">
        <v>147</v>
      </c>
      <c r="C35" s="54">
        <f>-('Cash Flow Statement'!C53/C40)/Ratios!C41</f>
        <v>5.3804497488828696E-3</v>
      </c>
      <c r="D35" s="54">
        <f>-('Cash Flow Statement'!D53/D40)/Ratios!D41</f>
        <v>7.5849202442368696E-3</v>
      </c>
      <c r="E35" s="54">
        <f>-('Cash Flow Statement'!E53/E40)/Ratios!E41</f>
        <v>5.8392547891139368E-3</v>
      </c>
      <c r="F35" s="54">
        <f>-('Cash Flow Statement'!F54/F40)/Ratios!F41</f>
        <v>4.8033001720676604E-3</v>
      </c>
      <c r="G35" s="54">
        <f>-('Cash Flow Statement'!G53/G40)/Ratios!G41</f>
        <v>5.252775520061724E-3</v>
      </c>
      <c r="H35" s="54">
        <f>-('Cash Flow Statement'!H61/H40)/Ratios!H41</f>
        <v>1.3123226110081001E-3</v>
      </c>
      <c r="I35" s="5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ht="13.5" customHeight="1" x14ac:dyDescent="0.25">
      <c r="A36" s="1"/>
      <c r="B36" s="12" t="s">
        <v>148</v>
      </c>
      <c r="C36" s="11">
        <f>'Balance Sheet'!C58/Ratios!C40</f>
        <v>25125.707547169808</v>
      </c>
      <c r="D36" s="11">
        <f>'Balance Sheet'!D58/Ratios!D40</f>
        <v>28312.14622641509</v>
      </c>
      <c r="E36" s="11">
        <f>'Balance Sheet'!E58/Ratios!E40</f>
        <v>31082.216981132075</v>
      </c>
      <c r="F36" s="11">
        <f>'Balance Sheet'!F58/Ratios!F40</f>
        <v>32493.561320754714</v>
      </c>
      <c r="G36" s="11">
        <f>'Balance Sheet'!G58/Ratios!G40</f>
        <v>34219.033018867922</v>
      </c>
      <c r="H36" s="11">
        <f>'Balance Sheet'!H58/Ratios!H40</f>
        <v>38775.117924528298</v>
      </c>
      <c r="I36" s="5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ht="13.5" customHeight="1" x14ac:dyDescent="0.25">
      <c r="A37" s="1"/>
      <c r="B37" s="12"/>
      <c r="C37" s="11"/>
      <c r="D37" s="11"/>
      <c r="E37" s="11"/>
      <c r="F37" s="11"/>
      <c r="G37" s="11"/>
      <c r="H37" s="1"/>
      <c r="I37" s="53"/>
      <c r="J37" s="1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3.5" customHeight="1" x14ac:dyDescent="0.25">
      <c r="A38" s="1"/>
      <c r="B38" s="12"/>
      <c r="C38" s="11"/>
      <c r="D38" s="11"/>
      <c r="E38" s="11"/>
      <c r="F38" s="11"/>
      <c r="G38" s="11"/>
      <c r="H38" s="11"/>
      <c r="I38" s="53"/>
      <c r="J38" s="1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ht="13.5" customHeight="1" x14ac:dyDescent="0.25">
      <c r="A39" s="1" t="s">
        <v>2</v>
      </c>
      <c r="B39" s="55" t="s">
        <v>149</v>
      </c>
      <c r="C39" s="3">
        <v>19</v>
      </c>
      <c r="D39" s="3">
        <v>20</v>
      </c>
      <c r="E39" s="3">
        <v>21</v>
      </c>
      <c r="F39" s="3">
        <v>22</v>
      </c>
      <c r="G39" s="3">
        <v>23</v>
      </c>
      <c r="H39" s="3">
        <v>24</v>
      </c>
      <c r="I39" s="53"/>
      <c r="J39" s="1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ht="13.5" customHeight="1" x14ac:dyDescent="0.25">
      <c r="A40" s="1"/>
      <c r="B40" s="56" t="s">
        <v>150</v>
      </c>
      <c r="C40" s="11">
        <f>'Balance Sheet'!C56/10</f>
        <v>0.42400000000000004</v>
      </c>
      <c r="D40" s="11">
        <f>'Balance Sheet'!D56/10</f>
        <v>0.42400000000000004</v>
      </c>
      <c r="E40" s="11">
        <f>'Balance Sheet'!E56/10</f>
        <v>0.42400000000000004</v>
      </c>
      <c r="F40" s="11">
        <f>'Balance Sheet'!F56/10</f>
        <v>0.42400000000000004</v>
      </c>
      <c r="G40" s="11">
        <f>'Balance Sheet'!G56/10</f>
        <v>0.42400000000000004</v>
      </c>
      <c r="H40" s="11">
        <f>'Balance Sheet'!H56/10</f>
        <v>0.42400000000000004</v>
      </c>
      <c r="I40" s="53"/>
      <c r="J40" s="1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ht="13.5" customHeight="1" x14ac:dyDescent="0.25">
      <c r="A41" s="1"/>
      <c r="B41" s="1" t="s">
        <v>151</v>
      </c>
      <c r="C41" s="57">
        <f>'Historical Data'!B431</f>
        <v>65935.78</v>
      </c>
      <c r="D41" s="57">
        <f>'Historical Data'!B682</f>
        <v>75425.850000000006</v>
      </c>
      <c r="E41" s="57">
        <f>'Historical Data'!B930</f>
        <v>73074.070000000007</v>
      </c>
      <c r="F41" s="57">
        <f>'Historical Data'!B1178</f>
        <v>88382.63</v>
      </c>
      <c r="G41" s="57">
        <f>'Historical Data'!B1423</f>
        <v>129576.6</v>
      </c>
      <c r="H41" s="57">
        <f>'Historical Data'!B1483</f>
        <v>133387.29999999999</v>
      </c>
      <c r="I41" s="53"/>
      <c r="J41" s="1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ht="13.5" customHeight="1" x14ac:dyDescent="0.25">
      <c r="A42" s="1"/>
      <c r="B42" s="48"/>
      <c r="C42" s="32"/>
      <c r="D42" s="32"/>
      <c r="E42" s="32"/>
      <c r="F42" s="32"/>
      <c r="G42" s="32"/>
      <c r="H42" s="32"/>
      <c r="I42" s="58"/>
      <c r="J42" s="1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ht="13.5" customHeight="1" x14ac:dyDescent="0.25">
      <c r="A43" s="1"/>
      <c r="B43" s="48"/>
      <c r="C43" s="32"/>
      <c r="D43" s="32"/>
      <c r="E43" s="32"/>
      <c r="F43" s="32"/>
      <c r="G43" s="32"/>
      <c r="H43" s="32"/>
      <c r="I43" s="58"/>
      <c r="J43" s="1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ht="13.5" customHeight="1" x14ac:dyDescent="0.25">
      <c r="A44" s="1"/>
      <c r="B44" s="59" t="s">
        <v>152</v>
      </c>
      <c r="C44" s="54">
        <f>-'Cash Flow Statement'!C61/'Income Statement'!C24</f>
        <v>2.7952264169865147E-2</v>
      </c>
      <c r="D44" s="54">
        <f>-'Cash Flow Statement'!D61/'Income Statement'!D24</f>
        <v>2.1978809732039167E-2</v>
      </c>
      <c r="E44" s="54">
        <f>-'Cash Flow Statement'!E61/'Income Statement'!E24</f>
        <v>3.3953533056858727E-2</v>
      </c>
      <c r="F44" s="54">
        <f>-'Cash Flow Statement'!F61/'Income Statement'!F24</f>
        <v>9.824821577532708E-2</v>
      </c>
      <c r="G44" s="54">
        <f>-'Cash Flow Statement'!G61/'Income Statement'!G24</f>
        <v>7.7943716844516883E-2</v>
      </c>
      <c r="H44" s="54">
        <f>-'Cash Flow Statement'!H61/'Income Statement'!H24</f>
        <v>3.6365418065116735E-2</v>
      </c>
      <c r="I44" s="58"/>
      <c r="J44" s="1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ht="13.5" customHeight="1" x14ac:dyDescent="0.25">
      <c r="A45" s="1"/>
      <c r="B45" s="59" t="s">
        <v>153</v>
      </c>
      <c r="C45" s="54">
        <f t="shared" ref="C45:H45" si="2">1-C44</f>
        <v>0.97204773583013482</v>
      </c>
      <c r="D45" s="54">
        <f t="shared" si="2"/>
        <v>0.97802119026796086</v>
      </c>
      <c r="E45" s="54">
        <f t="shared" si="2"/>
        <v>0.96604646694314122</v>
      </c>
      <c r="F45" s="54">
        <f t="shared" si="2"/>
        <v>0.90175178422467295</v>
      </c>
      <c r="G45" s="54">
        <f t="shared" si="2"/>
        <v>0.92205628315548316</v>
      </c>
      <c r="H45" s="54">
        <f t="shared" si="2"/>
        <v>0.96363458193488327</v>
      </c>
      <c r="I45" s="51"/>
      <c r="J45" s="1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ht="13.5" customHeight="1" x14ac:dyDescent="0.25">
      <c r="A46" s="1"/>
      <c r="B46" s="60" t="s">
        <v>154</v>
      </c>
      <c r="C46" s="61">
        <f t="shared" ref="C46:H46" si="3">C9*C45</f>
        <v>0.10008260351252669</v>
      </c>
      <c r="D46" s="61">
        <f t="shared" si="3"/>
        <v>0.1136521344346008</v>
      </c>
      <c r="E46" s="61">
        <f t="shared" si="3"/>
        <v>9.1559512734788961E-2</v>
      </c>
      <c r="F46" s="61">
        <f t="shared" si="3"/>
        <v>4.2369787338129954E-2</v>
      </c>
      <c r="G46" s="61">
        <f t="shared" si="3"/>
        <v>5.1872406327991075E-2</v>
      </c>
      <c r="H46" s="61">
        <f t="shared" si="3"/>
        <v>0.1196260488484336</v>
      </c>
      <c r="I46" s="5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ht="13.5" customHeight="1" x14ac:dyDescent="0.25">
      <c r="A47" s="1"/>
      <c r="B47" s="4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ht="13.5" customHeight="1" x14ac:dyDescent="0.25">
      <c r="A48" s="1"/>
      <c r="B48" s="10"/>
      <c r="C48" s="11"/>
      <c r="D48" s="11"/>
      <c r="E48" s="11"/>
      <c r="F48" s="11"/>
      <c r="G48" s="11"/>
      <c r="H48" s="11"/>
      <c r="I48" s="1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ht="13.5" customHeight="1" x14ac:dyDescent="0.25">
      <c r="A49" s="1"/>
      <c r="B49" s="12"/>
      <c r="C49" s="11"/>
      <c r="D49" s="11"/>
      <c r="E49" s="11"/>
      <c r="F49" s="11"/>
      <c r="G49" s="11"/>
      <c r="H49" s="11"/>
      <c r="I49" s="1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ht="13.5" customHeight="1" x14ac:dyDescent="0.25">
      <c r="A50" s="1"/>
      <c r="B50" s="12"/>
      <c r="C50" s="11"/>
      <c r="D50" s="11"/>
      <c r="E50" s="11"/>
      <c r="F50" s="11"/>
      <c r="G50" s="11"/>
      <c r="H50" s="11"/>
      <c r="I50" s="1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ht="13.5" customHeight="1" x14ac:dyDescent="0.25">
      <c r="A51" s="1"/>
      <c r="B51" s="12"/>
      <c r="C51" s="11"/>
      <c r="D51" s="11"/>
      <c r="E51" s="11"/>
      <c r="F51" s="11"/>
      <c r="G51" s="11"/>
      <c r="H51" s="11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ht="13.5" customHeight="1" x14ac:dyDescent="0.25">
      <c r="A52" s="1"/>
      <c r="B52" s="10"/>
      <c r="C52" s="11"/>
      <c r="D52" s="11"/>
      <c r="E52" s="11"/>
      <c r="F52" s="11"/>
      <c r="G52" s="11"/>
      <c r="H52" s="11"/>
      <c r="I52" s="1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ht="13.5" customHeight="1" x14ac:dyDescent="0.25">
      <c r="A53" s="1"/>
      <c r="B53" s="10"/>
      <c r="C53" s="11"/>
      <c r="D53" s="11"/>
      <c r="E53" s="11"/>
      <c r="F53" s="11"/>
      <c r="G53" s="11"/>
      <c r="H53" s="11"/>
      <c r="I53" s="1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ht="13.5" customHeight="1" x14ac:dyDescent="0.25">
      <c r="A54" s="1"/>
      <c r="B54" s="48"/>
      <c r="C54" s="32"/>
      <c r="D54" s="32"/>
      <c r="E54" s="32"/>
      <c r="F54" s="32"/>
      <c r="G54" s="32"/>
      <c r="H54" s="32"/>
      <c r="I54" s="32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ht="13.5" customHeight="1" x14ac:dyDescent="0.25">
      <c r="A55" s="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ht="13.5" customHeight="1" x14ac:dyDescent="0.25">
      <c r="A56" s="1"/>
      <c r="B56" s="4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ht="13.5" customHeight="1" x14ac:dyDescent="0.25">
      <c r="A57" s="1"/>
      <c r="B57" s="10"/>
      <c r="C57" s="11"/>
      <c r="D57" s="11"/>
      <c r="E57" s="11"/>
      <c r="F57" s="11"/>
      <c r="G57" s="11"/>
      <c r="H57" s="11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ht="13.5" customHeight="1" x14ac:dyDescent="0.25">
      <c r="A58" s="1"/>
      <c r="B58" s="12"/>
      <c r="C58" s="11"/>
      <c r="D58" s="11"/>
      <c r="E58" s="11"/>
      <c r="F58" s="11"/>
      <c r="G58" s="11"/>
      <c r="H58" s="11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ht="13.5" customHeight="1" x14ac:dyDescent="0.25">
      <c r="A59" s="1"/>
      <c r="B59" s="12"/>
      <c r="C59" s="11"/>
      <c r="D59" s="11"/>
      <c r="E59" s="11"/>
      <c r="F59" s="11"/>
      <c r="G59" s="11"/>
      <c r="H59" s="11"/>
      <c r="I59" s="1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ht="13.5" customHeight="1" x14ac:dyDescent="0.25">
      <c r="A60" s="1"/>
      <c r="B60" s="12"/>
      <c r="C60" s="11"/>
      <c r="D60" s="11"/>
      <c r="E60" s="11"/>
      <c r="F60" s="11"/>
      <c r="G60" s="11"/>
      <c r="H60" s="11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ht="13.5" customHeight="1" x14ac:dyDescent="0.25">
      <c r="A61" s="1"/>
      <c r="B61" s="12"/>
      <c r="C61" s="11"/>
      <c r="D61" s="11"/>
      <c r="E61" s="11"/>
      <c r="F61" s="11"/>
      <c r="G61" s="11"/>
      <c r="H61" s="11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ht="13.5" customHeight="1" x14ac:dyDescent="0.25">
      <c r="A62" s="1"/>
      <c r="B62" s="10"/>
      <c r="C62" s="11"/>
      <c r="D62" s="11"/>
      <c r="E62" s="11"/>
      <c r="F62" s="11"/>
      <c r="G62" s="11"/>
      <c r="H62" s="11"/>
      <c r="I62" s="1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ht="13.5" customHeight="1" x14ac:dyDescent="0.25">
      <c r="A63" s="1"/>
      <c r="B63" s="10"/>
      <c r="C63" s="11"/>
      <c r="D63" s="11"/>
      <c r="E63" s="11"/>
      <c r="F63" s="11"/>
      <c r="G63" s="11"/>
      <c r="H63" s="11"/>
      <c r="I63" s="1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ht="13.5" customHeight="1" x14ac:dyDescent="0.25">
      <c r="A64" s="1"/>
      <c r="B64" s="48"/>
      <c r="C64" s="32"/>
      <c r="D64" s="32"/>
      <c r="E64" s="32"/>
      <c r="F64" s="32"/>
      <c r="G64" s="32"/>
      <c r="H64" s="32"/>
      <c r="I64" s="32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ht="13.5" customHeight="1" x14ac:dyDescent="0.25">
      <c r="A65" s="1"/>
      <c r="B65" s="48"/>
      <c r="C65" s="32"/>
      <c r="D65" s="32"/>
      <c r="E65" s="32"/>
      <c r="F65" s="32"/>
      <c r="G65" s="32"/>
      <c r="H65" s="32"/>
      <c r="I65" s="32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ht="13.5" customHeight="1" x14ac:dyDescent="0.25">
      <c r="A66" s="1"/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ht="13.5" customHeight="1" x14ac:dyDescent="0.25">
      <c r="A67" s="1"/>
      <c r="B67" s="62"/>
      <c r="C67" s="11"/>
      <c r="D67" s="11"/>
      <c r="E67" s="11"/>
      <c r="F67" s="11"/>
      <c r="G67" s="11"/>
      <c r="H67" s="11"/>
      <c r="I67" s="1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ht="13.5" customHeight="1" x14ac:dyDescent="0.25">
      <c r="A68" s="1"/>
      <c r="B68" s="10"/>
      <c r="C68" s="11"/>
      <c r="D68" s="11"/>
      <c r="E68" s="11"/>
      <c r="F68" s="11"/>
      <c r="G68" s="11"/>
      <c r="H68" s="11"/>
      <c r="I68" s="1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ht="13.5" customHeight="1" x14ac:dyDescent="0.25">
      <c r="A69" s="1"/>
      <c r="B69" s="10"/>
      <c r="C69" s="11"/>
      <c r="D69" s="11"/>
      <c r="E69" s="11"/>
      <c r="F69" s="11"/>
      <c r="G69" s="11"/>
      <c r="H69" s="11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ht="13.5" customHeight="1" x14ac:dyDescent="0.25">
      <c r="A70" s="1"/>
      <c r="B70" s="48"/>
      <c r="C70" s="32"/>
      <c r="D70" s="32"/>
      <c r="E70" s="32"/>
      <c r="F70" s="32"/>
      <c r="G70" s="32"/>
      <c r="H70" s="32"/>
      <c r="I70" s="32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ht="13.5" customHeight="1" x14ac:dyDescent="0.25">
      <c r="A71" s="1"/>
      <c r="B71" s="10"/>
      <c r="C71" s="11"/>
      <c r="D71" s="11"/>
      <c r="E71" s="11"/>
      <c r="F71" s="11"/>
      <c r="G71" s="11"/>
      <c r="H71" s="11"/>
      <c r="I71" s="1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ht="13.5" customHeight="1" x14ac:dyDescent="0.25">
      <c r="A72" s="1"/>
      <c r="B72" s="48"/>
      <c r="C72" s="32"/>
      <c r="D72" s="32"/>
      <c r="E72" s="32"/>
      <c r="F72" s="32"/>
      <c r="G72" s="32"/>
      <c r="H72" s="32"/>
      <c r="I72" s="32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ht="13.5" customHeight="1" x14ac:dyDescent="0.25">
      <c r="A73" s="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ht="13.5" customHeight="1" x14ac:dyDescent="0.25">
      <c r="A74" s="1"/>
      <c r="B74" s="48"/>
      <c r="C74" s="32"/>
      <c r="D74" s="32"/>
      <c r="E74" s="32"/>
      <c r="F74" s="32"/>
      <c r="G74" s="32"/>
      <c r="H74" s="32"/>
      <c r="I74" s="32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ht="13.5" customHeight="1" x14ac:dyDescent="0.25">
      <c r="A75" s="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ht="13.5" customHeight="1" x14ac:dyDescent="0.25">
      <c r="A76" s="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ht="13.5" customHeight="1" x14ac:dyDescent="0.25">
      <c r="A77" s="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ht="13.5" customHeight="1" x14ac:dyDescent="0.25">
      <c r="A78" s="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ht="13.5" customHeight="1" x14ac:dyDescent="0.25">
      <c r="A79" s="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ht="13.5" customHeight="1" x14ac:dyDescent="0.25">
      <c r="A80" s="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ht="13.5" customHeight="1" x14ac:dyDescent="0.25">
      <c r="A81" s="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ht="13.5" customHeight="1" x14ac:dyDescent="0.25">
      <c r="A82" s="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ht="13.5" customHeight="1" x14ac:dyDescent="0.25">
      <c r="A83" s="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ht="13.5" customHeight="1" x14ac:dyDescent="0.25">
      <c r="A84" s="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ht="13.5" customHeight="1" x14ac:dyDescent="0.25">
      <c r="A85" s="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ht="13.5" customHeight="1" x14ac:dyDescent="0.25">
      <c r="A86" s="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ht="13.5" customHeight="1" x14ac:dyDescent="0.25">
      <c r="A87" s="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ht="13.5" customHeight="1" x14ac:dyDescent="0.25">
      <c r="A88" s="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ht="13.5" customHeight="1" x14ac:dyDescent="0.25">
      <c r="A89" s="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ht="13.5" customHeight="1" x14ac:dyDescent="0.25">
      <c r="A90" s="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ht="13.5" customHeight="1" x14ac:dyDescent="0.25">
      <c r="A91" s="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ht="13.5" customHeight="1" x14ac:dyDescent="0.25">
      <c r="A92" s="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ht="13.5" customHeight="1" x14ac:dyDescent="0.25">
      <c r="A93" s="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ht="13.5" customHeight="1" x14ac:dyDescent="0.25">
      <c r="A94" s="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ht="13.5" customHeight="1" x14ac:dyDescent="0.25">
      <c r="A95" s="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ht="13.5" customHeight="1" x14ac:dyDescent="0.25">
      <c r="A96" s="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ht="13.5" customHeight="1" x14ac:dyDescent="0.25">
      <c r="A97" s="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ht="13.5" customHeight="1" x14ac:dyDescent="0.25">
      <c r="A98" s="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ht="13.5" customHeight="1" x14ac:dyDescent="0.25">
      <c r="A99" s="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ht="13.5" customHeight="1" x14ac:dyDescent="0.25">
      <c r="A100" s="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ht="13.5" customHeight="1" x14ac:dyDescent="0.25">
      <c r="A101" s="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ht="13.5" customHeight="1" x14ac:dyDescent="0.25">
      <c r="A102" s="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ht="13.5" customHeight="1" x14ac:dyDescent="0.25">
      <c r="A103" s="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ht="13.5" customHeight="1" x14ac:dyDescent="0.25">
      <c r="A104" s="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ht="13.5" customHeight="1" x14ac:dyDescent="0.25">
      <c r="A105" s="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ht="13.5" customHeight="1" x14ac:dyDescent="0.25">
      <c r="A106" s="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ht="13.5" customHeight="1" x14ac:dyDescent="0.25">
      <c r="A107" s="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ht="13.5" customHeight="1" x14ac:dyDescent="0.25">
      <c r="A108" s="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ht="13.5" customHeight="1" x14ac:dyDescent="0.25">
      <c r="A109" s="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ht="13.5" customHeight="1" x14ac:dyDescent="0.25">
      <c r="A110" s="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ht="13.5" customHeight="1" x14ac:dyDescent="0.25">
      <c r="A111" s="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ht="13.5" customHeight="1" x14ac:dyDescent="0.25">
      <c r="A112" s="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ht="13.5" customHeight="1" x14ac:dyDescent="0.25">
      <c r="A113" s="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ht="13.5" customHeight="1" x14ac:dyDescent="0.25">
      <c r="A114" s="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ht="13.5" customHeight="1" x14ac:dyDescent="0.25">
      <c r="A115" s="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ht="13.5" customHeight="1" x14ac:dyDescent="0.25">
      <c r="A116" s="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ht="13.5" customHeight="1" x14ac:dyDescent="0.25">
      <c r="A117" s="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ht="13.5" customHeight="1" x14ac:dyDescent="0.25">
      <c r="A118" s="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ht="13.5" customHeight="1" x14ac:dyDescent="0.25">
      <c r="A119" s="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ht="13.5" customHeight="1" x14ac:dyDescent="0.25">
      <c r="A120" s="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ht="13.5" customHeight="1" x14ac:dyDescent="0.25">
      <c r="A121" s="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ht="13.5" customHeight="1" x14ac:dyDescent="0.25">
      <c r="A122" s="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ht="13.5" customHeight="1" x14ac:dyDescent="0.25">
      <c r="A123" s="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ht="13.5" customHeight="1" x14ac:dyDescent="0.25">
      <c r="A124" s="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ht="13.5" customHeight="1" x14ac:dyDescent="0.25">
      <c r="A125" s="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ht="13.5" customHeight="1" x14ac:dyDescent="0.25">
      <c r="A126" s="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ht="13.5" customHeight="1" x14ac:dyDescent="0.25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ht="13.5" customHeight="1" x14ac:dyDescent="0.25">
      <c r="A128" s="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ht="13.5" customHeight="1" x14ac:dyDescent="0.25">
      <c r="A129" s="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ht="13.5" customHeight="1" x14ac:dyDescent="0.25">
      <c r="A130" s="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ht="13.5" customHeight="1" x14ac:dyDescent="0.25">
      <c r="A131" s="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ht="13.5" customHeight="1" x14ac:dyDescent="0.25">
      <c r="A132" s="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ht="13.5" customHeight="1" x14ac:dyDescent="0.25">
      <c r="A133" s="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ht="13.5" customHeight="1" x14ac:dyDescent="0.25">
      <c r="A134" s="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ht="13.5" customHeight="1" x14ac:dyDescent="0.25">
      <c r="A135" s="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ht="13.5" customHeight="1" x14ac:dyDescent="0.25">
      <c r="A136" s="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ht="13.5" customHeight="1" x14ac:dyDescent="0.25">
      <c r="A137" s="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ht="13.5" customHeight="1" x14ac:dyDescent="0.25">
      <c r="A138" s="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ht="13.5" customHeight="1" x14ac:dyDescent="0.25">
      <c r="A139" s="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ht="13.5" customHeight="1" x14ac:dyDescent="0.25">
      <c r="A140" s="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ht="13.5" customHeight="1" x14ac:dyDescent="0.25">
      <c r="A141" s="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ht="13.5" customHeight="1" x14ac:dyDescent="0.25">
      <c r="A142" s="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ht="13.5" customHeight="1" x14ac:dyDescent="0.25">
      <c r="A143" s="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ht="13.5" customHeight="1" x14ac:dyDescent="0.25">
      <c r="A144" s="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ht="13.5" customHeight="1" x14ac:dyDescent="0.25">
      <c r="A145" s="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ht="13.5" customHeight="1" x14ac:dyDescent="0.25">
      <c r="A146" s="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ht="13.5" customHeight="1" x14ac:dyDescent="0.25">
      <c r="A147" s="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ht="13.5" customHeight="1" x14ac:dyDescent="0.25">
      <c r="A148" s="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ht="13.5" customHeight="1" x14ac:dyDescent="0.25">
      <c r="A149" s="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ht="13.5" customHeight="1" x14ac:dyDescent="0.25">
      <c r="A150" s="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ht="13.5" customHeight="1" x14ac:dyDescent="0.25">
      <c r="A151" s="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ht="13.5" customHeight="1" x14ac:dyDescent="0.25">
      <c r="A152" s="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ht="13.5" customHeight="1" x14ac:dyDescent="0.25">
      <c r="A153" s="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ht="13.5" customHeight="1" x14ac:dyDescent="0.25">
      <c r="A154" s="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ht="13.5" customHeight="1" x14ac:dyDescent="0.25">
      <c r="A155" s="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ht="13.5" customHeight="1" x14ac:dyDescent="0.25">
      <c r="A156" s="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ht="13.5" customHeight="1" x14ac:dyDescent="0.25">
      <c r="A157" s="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ht="13.5" customHeight="1" x14ac:dyDescent="0.25">
      <c r="A158" s="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ht="13.5" customHeight="1" x14ac:dyDescent="0.25">
      <c r="A159" s="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ht="13.5" customHeight="1" x14ac:dyDescent="0.25">
      <c r="A160" s="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ht="13.5" customHeight="1" x14ac:dyDescent="0.25">
      <c r="A161" s="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ht="13.5" customHeight="1" x14ac:dyDescent="0.25">
      <c r="A162" s="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ht="13.5" customHeight="1" x14ac:dyDescent="0.25">
      <c r="A163" s="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ht="13.5" customHeight="1" x14ac:dyDescent="0.25">
      <c r="A164" s="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ht="13.5" customHeight="1" x14ac:dyDescent="0.25">
      <c r="A165" s="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ht="13.5" customHeight="1" x14ac:dyDescent="0.25">
      <c r="A166" s="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ht="13.5" customHeight="1" x14ac:dyDescent="0.25">
      <c r="A167" s="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ht="13.5" customHeight="1" x14ac:dyDescent="0.25">
      <c r="A168" s="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ht="13.5" customHeight="1" x14ac:dyDescent="0.25">
      <c r="A169" s="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ht="13.5" customHeight="1" x14ac:dyDescent="0.25">
      <c r="A170" s="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ht="13.5" customHeight="1" x14ac:dyDescent="0.25">
      <c r="A171" s="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ht="13.5" customHeight="1" x14ac:dyDescent="0.25">
      <c r="A172" s="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ht="13.5" customHeight="1" x14ac:dyDescent="0.25">
      <c r="A173" s="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ht="13.5" customHeight="1" x14ac:dyDescent="0.25">
      <c r="A174" s="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ht="13.5" customHeight="1" x14ac:dyDescent="0.25">
      <c r="A175" s="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ht="13.5" customHeight="1" x14ac:dyDescent="0.25">
      <c r="A176" s="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ht="13.5" customHeight="1" x14ac:dyDescent="0.25">
      <c r="A177" s="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ht="13.5" customHeight="1" x14ac:dyDescent="0.25">
      <c r="A178" s="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ht="13.5" customHeight="1" x14ac:dyDescent="0.25">
      <c r="A179" s="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ht="13.5" customHeight="1" x14ac:dyDescent="0.25">
      <c r="A180" s="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ht="13.5" customHeight="1" x14ac:dyDescent="0.25">
      <c r="A181" s="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ht="13.5" customHeight="1" x14ac:dyDescent="0.25">
      <c r="A182" s="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ht="13.5" customHeight="1" x14ac:dyDescent="0.25">
      <c r="A183" s="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ht="13.5" customHeight="1" x14ac:dyDescent="0.25">
      <c r="A184" s="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ht="13.5" customHeight="1" x14ac:dyDescent="0.25">
      <c r="A185" s="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ht="13.5" customHeight="1" x14ac:dyDescent="0.25">
      <c r="A186" s="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ht="13.5" customHeight="1" x14ac:dyDescent="0.25">
      <c r="A187" s="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ht="13.5" customHeight="1" x14ac:dyDescent="0.25">
      <c r="A188" s="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ht="13.5" customHeight="1" x14ac:dyDescent="0.25">
      <c r="A189" s="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ht="13.5" customHeight="1" x14ac:dyDescent="0.25">
      <c r="A190" s="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ht="13.5" customHeight="1" x14ac:dyDescent="0.25">
      <c r="A191" s="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ht="13.5" customHeight="1" x14ac:dyDescent="0.25">
      <c r="A192" s="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ht="13.5" customHeight="1" x14ac:dyDescent="0.25">
      <c r="A193" s="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ht="13.5" customHeight="1" x14ac:dyDescent="0.25">
      <c r="A194" s="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ht="13.5" customHeight="1" x14ac:dyDescent="0.25">
      <c r="A195" s="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ht="13.5" customHeight="1" x14ac:dyDescent="0.25">
      <c r="A196" s="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ht="13.5" customHeight="1" x14ac:dyDescent="0.25">
      <c r="A197" s="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ht="13.5" customHeight="1" x14ac:dyDescent="0.25">
      <c r="A198" s="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ht="13.5" customHeight="1" x14ac:dyDescent="0.25">
      <c r="A199" s="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ht="13.5" customHeight="1" x14ac:dyDescent="0.25">
      <c r="A200" s="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ht="13.5" customHeight="1" x14ac:dyDescent="0.25">
      <c r="A201" s="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ht="13.5" customHeight="1" x14ac:dyDescent="0.25">
      <c r="A202" s="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ht="13.5" customHeight="1" x14ac:dyDescent="0.25">
      <c r="A203" s="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ht="13.5" customHeight="1" x14ac:dyDescent="0.25">
      <c r="A204" s="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ht="13.5" customHeight="1" x14ac:dyDescent="0.25">
      <c r="A205" s="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ht="13.5" customHeight="1" x14ac:dyDescent="0.25">
      <c r="A206" s="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ht="13.5" customHeight="1" x14ac:dyDescent="0.25">
      <c r="A207" s="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ht="13.5" customHeight="1" x14ac:dyDescent="0.25">
      <c r="A208" s="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ht="13.5" customHeight="1" x14ac:dyDescent="0.25">
      <c r="A209" s="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ht="13.5" customHeight="1" x14ac:dyDescent="0.25">
      <c r="A210" s="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ht="13.5" customHeight="1" x14ac:dyDescent="0.25">
      <c r="A211" s="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ht="13.5" customHeight="1" x14ac:dyDescent="0.25">
      <c r="A212" s="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ht="13.5" customHeight="1" x14ac:dyDescent="0.25">
      <c r="A213" s="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ht="13.5" customHeight="1" x14ac:dyDescent="0.25">
      <c r="A214" s="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ht="13.5" customHeight="1" x14ac:dyDescent="0.25">
      <c r="A215" s="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ht="13.5" customHeight="1" x14ac:dyDescent="0.25">
      <c r="A216" s="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ht="13.5" customHeight="1" x14ac:dyDescent="0.25">
      <c r="A217" s="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ht="13.5" customHeight="1" x14ac:dyDescent="0.25">
      <c r="A218" s="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ht="13.5" customHeight="1" x14ac:dyDescent="0.25">
      <c r="A219" s="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ht="13.5" customHeight="1" x14ac:dyDescent="0.25">
      <c r="A220" s="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ht="13.5" customHeight="1" x14ac:dyDescent="0.25">
      <c r="A221" s="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ht="13.5" customHeight="1" x14ac:dyDescent="0.25">
      <c r="A222" s="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ht="13.5" customHeight="1" x14ac:dyDescent="0.25">
      <c r="A223" s="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ht="13.5" customHeight="1" x14ac:dyDescent="0.25">
      <c r="A224" s="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ht="13.5" customHeight="1" x14ac:dyDescent="0.25">
      <c r="A225" s="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ht="13.5" customHeight="1" x14ac:dyDescent="0.25">
      <c r="A226" s="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ht="13.5" customHeight="1" x14ac:dyDescent="0.25">
      <c r="A227" s="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ht="13.5" customHeight="1" x14ac:dyDescent="0.25">
      <c r="A228" s="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ht="13.5" customHeight="1" x14ac:dyDescent="0.25">
      <c r="A229" s="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ht="13.5" customHeight="1" x14ac:dyDescent="0.25">
      <c r="A230" s="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ht="13.5" customHeight="1" x14ac:dyDescent="0.25">
      <c r="A231" s="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ht="13.5" customHeight="1" x14ac:dyDescent="0.25">
      <c r="A232" s="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ht="13.5" customHeight="1" x14ac:dyDescent="0.25">
      <c r="A233" s="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ht="13.5" customHeight="1" x14ac:dyDescent="0.25">
      <c r="A234" s="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ht="13.5" customHeight="1" x14ac:dyDescent="0.25">
      <c r="A235" s="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ht="13.5" customHeight="1" x14ac:dyDescent="0.25">
      <c r="A236" s="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ht="13.5" customHeight="1" x14ac:dyDescent="0.25">
      <c r="A237" s="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ht="13.5" customHeight="1" x14ac:dyDescent="0.25">
      <c r="A238" s="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ht="13.5" customHeight="1" x14ac:dyDescent="0.25">
      <c r="A239" s="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ht="13.5" customHeight="1" x14ac:dyDescent="0.25">
      <c r="A240" s="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ht="13.5" customHeight="1" x14ac:dyDescent="0.25">
      <c r="A241" s="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ht="15.75" customHeight="1" x14ac:dyDescent="0.25"/>
    <row r="243" spans="1:50" ht="15.75" customHeight="1" x14ac:dyDescent="0.25"/>
    <row r="244" spans="1:50" ht="15.75" customHeight="1" x14ac:dyDescent="0.25"/>
    <row r="245" spans="1:50" ht="15.75" customHeight="1" x14ac:dyDescent="0.25"/>
    <row r="246" spans="1:50" ht="15.75" customHeight="1" x14ac:dyDescent="0.25"/>
    <row r="247" spans="1:50" ht="15.75" customHeight="1" x14ac:dyDescent="0.25"/>
    <row r="248" spans="1:50" ht="15.75" customHeight="1" x14ac:dyDescent="0.25"/>
    <row r="249" spans="1:50" ht="15.75" customHeight="1" x14ac:dyDescent="0.25"/>
    <row r="250" spans="1:50" ht="15.75" customHeight="1" x14ac:dyDescent="0.25"/>
    <row r="251" spans="1:50" ht="15.75" customHeight="1" x14ac:dyDescent="0.25"/>
    <row r="252" spans="1:50" ht="15.75" customHeight="1" x14ac:dyDescent="0.25"/>
    <row r="253" spans="1:50" ht="15.75" customHeight="1" x14ac:dyDescent="0.25"/>
    <row r="254" spans="1:50" ht="15.75" customHeight="1" x14ac:dyDescent="0.25"/>
    <row r="255" spans="1:50" ht="15.75" customHeight="1" x14ac:dyDescent="0.25"/>
    <row r="256" spans="1:5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7">
    <mergeCell ref="AH3:AN3"/>
    <mergeCell ref="AP3:AV3"/>
    <mergeCell ref="B1:B2"/>
    <mergeCell ref="C1:H1"/>
    <mergeCell ref="J3:P3"/>
    <mergeCell ref="R3:X3"/>
    <mergeCell ref="Z3:AF3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E75B5"/>
  </sheetPr>
  <dimension ref="A1:Z1000"/>
  <sheetViews>
    <sheetView showGridLines="0" workbookViewId="0">
      <selection activeCell="E27" sqref="E27"/>
    </sheetView>
  </sheetViews>
  <sheetFormatPr defaultColWidth="14.42578125" defaultRowHeight="15" customHeight="1" x14ac:dyDescent="0.25"/>
  <cols>
    <col min="1" max="1" width="2.85546875" customWidth="1"/>
    <col min="2" max="2" width="41.85546875" customWidth="1"/>
    <col min="3" max="3" width="25.5703125" customWidth="1"/>
    <col min="4" max="4" width="14.42578125" customWidth="1"/>
    <col min="5" max="5" width="7.5703125" customWidth="1"/>
    <col min="6" max="6" width="12.140625" customWidth="1"/>
    <col min="7" max="7" width="12.7109375" customWidth="1"/>
    <col min="8" max="14" width="6.42578125" customWidth="1"/>
    <col min="15" max="20" width="8.85546875" customWidth="1"/>
    <col min="21" max="26" width="8.7109375" customWidth="1"/>
  </cols>
  <sheetData>
    <row r="1" spans="1:26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 t="s">
        <v>2</v>
      </c>
      <c r="B2" s="55" t="s">
        <v>155</v>
      </c>
      <c r="C2" s="55"/>
      <c r="D2" s="55"/>
      <c r="E2" s="63"/>
      <c r="F2" s="63"/>
      <c r="G2" s="92" t="s">
        <v>156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4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64" t="s">
        <v>157</v>
      </c>
      <c r="C3" s="65">
        <f>_xlfn.COVARIANCE.S('Historical Data'!C432:C1482,'Historical Data'!G432:G1482)</f>
        <v>1.1809543108775878E-4</v>
      </c>
      <c r="D3" s="66"/>
      <c r="E3" s="66"/>
      <c r="F3" s="67"/>
      <c r="G3" s="36" t="s">
        <v>158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0" t="s">
        <v>159</v>
      </c>
      <c r="C4" s="65">
        <f>_xlfn.VAR.S('Historical Data'!G43:G1482)</f>
        <v>1.3580725284201997E-4</v>
      </c>
      <c r="D4" s="11"/>
      <c r="E4" s="11"/>
      <c r="F4" s="11"/>
      <c r="G4" s="33" t="s">
        <v>160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 t="s">
        <v>2</v>
      </c>
      <c r="B5" s="8" t="s">
        <v>158</v>
      </c>
      <c r="C5" s="68">
        <f>C3/C4</f>
        <v>0.86958117932873025</v>
      </c>
      <c r="D5" s="11"/>
      <c r="E5" s="11"/>
      <c r="F5" s="11"/>
      <c r="G5" s="33" t="s">
        <v>161</v>
      </c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0"/>
      <c r="C6" s="11"/>
      <c r="D6" s="11"/>
      <c r="E6" s="11"/>
      <c r="F6" s="11"/>
      <c r="G6" s="33" t="s">
        <v>162</v>
      </c>
      <c r="H6" s="11"/>
      <c r="I6" s="11"/>
      <c r="J6" s="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 t="s">
        <v>2</v>
      </c>
      <c r="B7" s="55" t="s">
        <v>163</v>
      </c>
      <c r="C7" s="55"/>
      <c r="D7" s="55"/>
      <c r="E7" s="11"/>
      <c r="F7" s="11"/>
      <c r="G7" s="33"/>
      <c r="H7" s="11"/>
      <c r="I7" s="11"/>
      <c r="J7" s="1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0" t="s">
        <v>164</v>
      </c>
      <c r="C8" s="54">
        <v>7.009E-2</v>
      </c>
      <c r="D8" s="32"/>
      <c r="E8" s="69"/>
      <c r="F8" s="32"/>
      <c r="G8" s="70" t="s">
        <v>165</v>
      </c>
      <c r="H8" s="32"/>
      <c r="I8" s="32"/>
      <c r="J8" s="3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0" t="s">
        <v>166</v>
      </c>
      <c r="C9" s="54">
        <v>0.08</v>
      </c>
      <c r="D9" s="11"/>
      <c r="E9" s="11"/>
      <c r="F9" s="11"/>
      <c r="G9" s="33" t="s">
        <v>167</v>
      </c>
      <c r="H9" s="11"/>
      <c r="I9" s="11"/>
      <c r="J9" s="1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0" t="s">
        <v>158</v>
      </c>
      <c r="C10" s="11">
        <f>C5</f>
        <v>0.86958117932873025</v>
      </c>
      <c r="D10" s="11"/>
      <c r="E10" s="11"/>
      <c r="F10" s="11"/>
      <c r="G10" s="33" t="s">
        <v>168</v>
      </c>
      <c r="H10" s="11"/>
      <c r="I10" s="11"/>
      <c r="J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 t="s">
        <v>2</v>
      </c>
      <c r="B11" s="8" t="s">
        <v>169</v>
      </c>
      <c r="C11" s="71">
        <f>C8+(C9*C10)</f>
        <v>0.13965649434629843</v>
      </c>
      <c r="D11" s="32"/>
      <c r="E11" s="32"/>
      <c r="F11" s="32"/>
      <c r="G11" s="33" t="s">
        <v>170</v>
      </c>
      <c r="H11" s="32"/>
      <c r="I11" s="32"/>
      <c r="J11" s="3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0"/>
      <c r="C12" s="11"/>
      <c r="D12" s="11"/>
      <c r="E12" s="11"/>
      <c r="F12" s="11"/>
      <c r="G12" s="33"/>
      <c r="H12" s="11"/>
      <c r="I12" s="11"/>
      <c r="J12" s="1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 t="s">
        <v>2</v>
      </c>
      <c r="B13" s="55" t="s">
        <v>171</v>
      </c>
      <c r="C13" s="55"/>
      <c r="D13" s="55"/>
      <c r="E13" s="11"/>
      <c r="F13" s="53"/>
      <c r="G13" s="70" t="s">
        <v>172</v>
      </c>
      <c r="H13" s="11"/>
      <c r="I13" s="11"/>
      <c r="J13" s="1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0" t="s">
        <v>173</v>
      </c>
      <c r="C14" s="54">
        <v>8.1699999999999995E-2</v>
      </c>
      <c r="D14" s="72"/>
      <c r="E14" s="69"/>
      <c r="F14" s="53"/>
      <c r="G14" s="34" t="s">
        <v>174</v>
      </c>
      <c r="H14" s="11"/>
      <c r="I14" s="11"/>
      <c r="J14" s="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0" t="s">
        <v>175</v>
      </c>
      <c r="C15" s="54">
        <v>0.25168000000000001</v>
      </c>
      <c r="D15" s="11"/>
      <c r="E15" s="11"/>
      <c r="F15" s="53"/>
      <c r="G15" s="33" t="s">
        <v>176</v>
      </c>
      <c r="H15" s="11"/>
      <c r="I15" s="11"/>
      <c r="J15" s="1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 t="s">
        <v>2</v>
      </c>
      <c r="B16" s="8" t="s">
        <v>177</v>
      </c>
      <c r="C16" s="71">
        <f>C14*(1-C15)</f>
        <v>6.1137743999999994E-2</v>
      </c>
      <c r="D16" s="11"/>
      <c r="E16" s="11"/>
      <c r="F16" s="53"/>
      <c r="G16" s="33" t="s">
        <v>178</v>
      </c>
      <c r="H16" s="11"/>
      <c r="I16" s="11"/>
      <c r="J16" s="1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0"/>
      <c r="C17" s="11"/>
      <c r="D17" s="11"/>
      <c r="E17" s="11"/>
      <c r="F17" s="53"/>
      <c r="G17" s="33" t="s">
        <v>179</v>
      </c>
      <c r="H17" s="11"/>
      <c r="I17" s="11"/>
      <c r="J17" s="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0"/>
      <c r="C18" s="11"/>
      <c r="D18" s="11"/>
      <c r="E18" s="11"/>
      <c r="F18" s="53"/>
      <c r="G18" s="33"/>
      <c r="H18" s="11"/>
      <c r="I18" s="11"/>
      <c r="J18" s="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 t="s">
        <v>2</v>
      </c>
      <c r="B19" s="55" t="s">
        <v>180</v>
      </c>
      <c r="C19" s="55"/>
      <c r="D19" s="55" t="s">
        <v>181</v>
      </c>
      <c r="E19" s="32"/>
      <c r="F19" s="58"/>
      <c r="G19" s="70" t="s">
        <v>181</v>
      </c>
      <c r="H19" s="32"/>
      <c r="I19" s="32"/>
      <c r="J19" s="3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0" t="s">
        <v>182</v>
      </c>
      <c r="C20" s="11">
        <f>'Balance Sheet'!H58</f>
        <v>16440.650000000001</v>
      </c>
      <c r="D20" s="73">
        <f t="shared" ref="D20:D21" si="0">C20/SUM($C$20:$C$21)</f>
        <v>0.85071521416064022</v>
      </c>
      <c r="E20" s="32"/>
      <c r="F20" s="58"/>
      <c r="G20" s="33" t="s">
        <v>183</v>
      </c>
      <c r="H20" s="32"/>
      <c r="I20" s="32"/>
      <c r="J20" s="3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0" t="s">
        <v>184</v>
      </c>
      <c r="C21" s="11">
        <f>'Balance Sheet'!H35+'Balance Sheet'!H36+'Balance Sheet'!H37+'Balance Sheet'!H45+'Balance Sheet'!H46+'Balance Sheet'!H48</f>
        <v>2885.03</v>
      </c>
      <c r="D21" s="73">
        <f t="shared" si="0"/>
        <v>0.14928478583935986</v>
      </c>
      <c r="E21" s="10"/>
      <c r="F21" s="51"/>
      <c r="G21" s="33" t="s">
        <v>185</v>
      </c>
      <c r="H21" s="10"/>
      <c r="I21" s="10"/>
      <c r="J21" s="1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1" t="s">
        <v>2</v>
      </c>
      <c r="B22" s="21" t="s">
        <v>186</v>
      </c>
      <c r="C22" s="74"/>
      <c r="D22" s="75">
        <f>(C11*D20)+(C16*D21)</f>
        <v>0.12793483951647711</v>
      </c>
      <c r="E22" s="1"/>
      <c r="F22" s="1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1"/>
      <c r="B23" s="1"/>
      <c r="C23" s="1"/>
      <c r="D23" s="1"/>
      <c r="E23" s="1"/>
      <c r="F23" s="1"/>
      <c r="G23" s="3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5">
      <c r="A24" s="1"/>
      <c r="B24" s="76" t="s">
        <v>187</v>
      </c>
      <c r="C24" s="1"/>
      <c r="D24" s="1"/>
      <c r="E24" s="1"/>
      <c r="F24" s="1"/>
      <c r="G24" s="3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5">
      <c r="A25" s="1"/>
      <c r="B25" s="1"/>
      <c r="C25" s="1"/>
      <c r="D25" s="1"/>
      <c r="E25" s="1"/>
      <c r="F25" s="1"/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1"/>
      <c r="C26" s="1"/>
      <c r="D26" s="1"/>
      <c r="E26" s="1"/>
      <c r="F26" s="1"/>
      <c r="G26" s="3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1"/>
      <c r="C27" s="1"/>
      <c r="D27" s="1"/>
      <c r="E27" s="1"/>
      <c r="F27" s="1"/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2:T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73"/>
  <sheetViews>
    <sheetView tabSelected="1" topLeftCell="A13" workbookViewId="0">
      <selection sqref="A1:C1"/>
    </sheetView>
  </sheetViews>
  <sheetFormatPr defaultColWidth="14.42578125" defaultRowHeight="15" customHeight="1" x14ac:dyDescent="0.25"/>
  <sheetData>
    <row r="1" spans="1:7" x14ac:dyDescent="0.25">
      <c r="A1" s="99" t="s">
        <v>188</v>
      </c>
      <c r="B1" s="91"/>
      <c r="C1" s="91"/>
      <c r="D1" s="77"/>
      <c r="E1" s="100" t="s">
        <v>189</v>
      </c>
      <c r="F1" s="91"/>
      <c r="G1" s="91"/>
    </row>
    <row r="2" spans="1:7" x14ac:dyDescent="0.25">
      <c r="A2" s="78" t="s">
        <v>190</v>
      </c>
      <c r="B2" s="78" t="s">
        <v>191</v>
      </c>
      <c r="C2" s="78" t="s">
        <v>192</v>
      </c>
      <c r="D2" s="79"/>
      <c r="E2" s="78" t="s">
        <v>190</v>
      </c>
      <c r="F2" s="78" t="s">
        <v>191</v>
      </c>
      <c r="G2" s="78" t="s">
        <v>192</v>
      </c>
    </row>
    <row r="3" spans="1:7" x14ac:dyDescent="0.25">
      <c r="A3" s="80">
        <v>43135</v>
      </c>
      <c r="B3" s="81">
        <v>72505.039999999994</v>
      </c>
      <c r="C3" s="82"/>
      <c r="D3" s="83"/>
      <c r="E3" s="80">
        <v>43135</v>
      </c>
      <c r="F3" s="81">
        <v>10211.799999999999</v>
      </c>
      <c r="G3" s="82"/>
    </row>
    <row r="4" spans="1:7" x14ac:dyDescent="0.25">
      <c r="A4" s="80">
        <v>43163</v>
      </c>
      <c r="B4" s="81">
        <v>74864.88</v>
      </c>
      <c r="C4" s="84">
        <f t="shared" ref="C4:C258" si="0">LN(B4/B3)</f>
        <v>3.2028812017407406E-2</v>
      </c>
      <c r="D4" s="77"/>
      <c r="E4" s="80">
        <v>43163</v>
      </c>
      <c r="F4" s="81">
        <v>10245</v>
      </c>
      <c r="G4" s="84">
        <f t="shared" ref="G4:G258" si="1">LN(F4/F3)</f>
        <v>3.2458673056040936E-3</v>
      </c>
    </row>
    <row r="5" spans="1:7" x14ac:dyDescent="0.25">
      <c r="A5" s="80">
        <v>43194</v>
      </c>
      <c r="B5" s="81">
        <v>74103.199999999997</v>
      </c>
      <c r="C5" s="84">
        <f t="shared" si="0"/>
        <v>-1.0226172448313316E-2</v>
      </c>
      <c r="D5" s="77"/>
      <c r="E5" s="80">
        <v>43194</v>
      </c>
      <c r="F5" s="81">
        <v>10128.4</v>
      </c>
      <c r="G5" s="84">
        <f t="shared" si="1"/>
        <v>-1.1446422598154777E-2</v>
      </c>
    </row>
    <row r="6" spans="1:7" x14ac:dyDescent="0.25">
      <c r="A6" s="80">
        <v>43224</v>
      </c>
      <c r="B6" s="81">
        <v>76362.31</v>
      </c>
      <c r="C6" s="84">
        <f t="shared" si="0"/>
        <v>3.0030533585635066E-2</v>
      </c>
      <c r="D6" s="77"/>
      <c r="E6" s="80">
        <v>43224</v>
      </c>
      <c r="F6" s="81">
        <v>10325.15</v>
      </c>
      <c r="G6" s="84">
        <f t="shared" si="1"/>
        <v>1.9239307493896241E-2</v>
      </c>
    </row>
    <row r="7" spans="1:7" x14ac:dyDescent="0.25">
      <c r="A7" s="80">
        <v>43255</v>
      </c>
      <c r="B7" s="81">
        <v>76485.95</v>
      </c>
      <c r="C7" s="84">
        <f t="shared" si="0"/>
        <v>1.6178139936579398E-3</v>
      </c>
      <c r="D7" s="77"/>
      <c r="E7" s="80">
        <v>43255</v>
      </c>
      <c r="F7" s="81">
        <v>10331.6</v>
      </c>
      <c r="G7" s="84">
        <f t="shared" si="1"/>
        <v>6.2449322469616732E-4</v>
      </c>
    </row>
    <row r="8" spans="1:7" x14ac:dyDescent="0.25">
      <c r="A8" s="80">
        <v>43347</v>
      </c>
      <c r="B8" s="81">
        <v>76591.710000000006</v>
      </c>
      <c r="C8" s="84">
        <f t="shared" si="0"/>
        <v>1.3817825125822508E-3</v>
      </c>
      <c r="D8" s="77"/>
      <c r="E8" s="80">
        <v>43347</v>
      </c>
      <c r="F8" s="81">
        <v>10379.35</v>
      </c>
      <c r="G8" s="84">
        <f t="shared" si="1"/>
        <v>4.6110955418090394E-3</v>
      </c>
    </row>
    <row r="9" spans="1:7" x14ac:dyDescent="0.25">
      <c r="A9" s="80">
        <v>43377</v>
      </c>
      <c r="B9" s="81">
        <v>76182.39</v>
      </c>
      <c r="C9" s="84">
        <f t="shared" si="0"/>
        <v>-5.3585127246364083E-3</v>
      </c>
      <c r="D9" s="77"/>
      <c r="E9" s="80">
        <v>43377</v>
      </c>
      <c r="F9" s="81">
        <v>10402.25</v>
      </c>
      <c r="G9" s="84">
        <f t="shared" si="1"/>
        <v>2.2038735486090344E-3</v>
      </c>
    </row>
    <row r="10" spans="1:7" x14ac:dyDescent="0.25">
      <c r="A10" s="80">
        <v>43408</v>
      </c>
      <c r="B10" s="81">
        <v>75821.960000000006</v>
      </c>
      <c r="C10" s="84">
        <f t="shared" si="0"/>
        <v>-4.7423731690406775E-3</v>
      </c>
      <c r="D10" s="77"/>
      <c r="E10" s="80">
        <v>43408</v>
      </c>
      <c r="F10" s="81">
        <v>10417.15</v>
      </c>
      <c r="G10" s="84">
        <f t="shared" si="1"/>
        <v>1.4313575361352732E-3</v>
      </c>
    </row>
    <row r="11" spans="1:7" x14ac:dyDescent="0.25">
      <c r="A11" s="80">
        <v>43438</v>
      </c>
      <c r="B11" s="81">
        <v>76958.38</v>
      </c>
      <c r="C11" s="84">
        <f t="shared" si="0"/>
        <v>1.4876795786759815E-2</v>
      </c>
      <c r="D11" s="77"/>
      <c r="E11" s="80">
        <v>43438</v>
      </c>
      <c r="F11" s="81">
        <v>10458.65</v>
      </c>
      <c r="G11" s="84">
        <f t="shared" si="1"/>
        <v>3.9759007720501531E-3</v>
      </c>
    </row>
    <row r="12" spans="1:7" x14ac:dyDescent="0.25">
      <c r="A12" s="85" t="s">
        <v>193</v>
      </c>
      <c r="B12" s="81">
        <v>77432.009999999995</v>
      </c>
      <c r="C12" s="84">
        <f t="shared" si="0"/>
        <v>6.1355047525028031E-3</v>
      </c>
      <c r="D12" s="77"/>
      <c r="E12" s="85" t="s">
        <v>193</v>
      </c>
      <c r="F12" s="81">
        <v>10480.6</v>
      </c>
      <c r="G12" s="84">
        <f t="shared" si="1"/>
        <v>2.0965419525609827E-3</v>
      </c>
    </row>
    <row r="13" spans="1:7" x14ac:dyDescent="0.25">
      <c r="A13" s="85" t="s">
        <v>194</v>
      </c>
      <c r="B13" s="81">
        <v>77708.78</v>
      </c>
      <c r="C13" s="84">
        <f t="shared" si="0"/>
        <v>3.5679887103747844E-3</v>
      </c>
      <c r="D13" s="77"/>
      <c r="E13" s="85" t="s">
        <v>194</v>
      </c>
      <c r="F13" s="81">
        <v>10528.35</v>
      </c>
      <c r="G13" s="84">
        <f t="shared" si="1"/>
        <v>4.5456895487553045E-3</v>
      </c>
    </row>
    <row r="14" spans="1:7" x14ac:dyDescent="0.25">
      <c r="A14" s="85" t="s">
        <v>195</v>
      </c>
      <c r="B14" s="81">
        <v>79098.11</v>
      </c>
      <c r="C14" s="84">
        <f t="shared" si="0"/>
        <v>1.7720730980110167E-2</v>
      </c>
      <c r="D14" s="77"/>
      <c r="E14" s="85" t="s">
        <v>195</v>
      </c>
      <c r="F14" s="81">
        <v>10548.7</v>
      </c>
      <c r="G14" s="84">
        <f t="shared" si="1"/>
        <v>1.9310108694935376E-3</v>
      </c>
    </row>
    <row r="15" spans="1:7" x14ac:dyDescent="0.25">
      <c r="A15" s="85" t="s">
        <v>196</v>
      </c>
      <c r="B15" s="81">
        <v>78402.259999999995</v>
      </c>
      <c r="C15" s="84">
        <f t="shared" si="0"/>
        <v>-8.8362272113390039E-3</v>
      </c>
      <c r="D15" s="77"/>
      <c r="E15" s="85" t="s">
        <v>196</v>
      </c>
      <c r="F15" s="81">
        <v>10526.2</v>
      </c>
      <c r="G15" s="84">
        <f t="shared" si="1"/>
        <v>-2.1352422596178809E-3</v>
      </c>
    </row>
    <row r="16" spans="1:7" x14ac:dyDescent="0.25">
      <c r="A16" s="85" t="s">
        <v>197</v>
      </c>
      <c r="B16" s="81">
        <v>78650.28</v>
      </c>
      <c r="C16" s="84">
        <f t="shared" si="0"/>
        <v>3.1584361027391099E-3</v>
      </c>
      <c r="D16" s="77"/>
      <c r="E16" s="85" t="s">
        <v>197</v>
      </c>
      <c r="F16" s="81">
        <v>10565.3</v>
      </c>
      <c r="G16" s="84">
        <f t="shared" si="1"/>
        <v>3.7076589897762787E-3</v>
      </c>
    </row>
    <row r="17" spans="1:7" x14ac:dyDescent="0.25">
      <c r="A17" s="85" t="s">
        <v>198</v>
      </c>
      <c r="B17" s="81">
        <v>77450.59</v>
      </c>
      <c r="C17" s="84">
        <f t="shared" si="0"/>
        <v>-1.5371004922427862E-2</v>
      </c>
      <c r="D17" s="77"/>
      <c r="E17" s="85" t="s">
        <v>198</v>
      </c>
      <c r="F17" s="81">
        <v>10564.05</v>
      </c>
      <c r="G17" s="84">
        <f t="shared" si="1"/>
        <v>-1.1831883152662677E-4</v>
      </c>
    </row>
    <row r="18" spans="1:7" x14ac:dyDescent="0.25">
      <c r="A18" s="85" t="s">
        <v>199</v>
      </c>
      <c r="B18" s="81">
        <v>77303.210000000006</v>
      </c>
      <c r="C18" s="84">
        <f t="shared" si="0"/>
        <v>-1.9047034005831946E-3</v>
      </c>
      <c r="D18" s="77"/>
      <c r="E18" s="85" t="s">
        <v>199</v>
      </c>
      <c r="F18" s="81">
        <v>10584.7</v>
      </c>
      <c r="G18" s="84">
        <f t="shared" si="1"/>
        <v>1.9528347124542745E-3</v>
      </c>
    </row>
    <row r="19" spans="1:7" x14ac:dyDescent="0.25">
      <c r="A19" s="85" t="s">
        <v>200</v>
      </c>
      <c r="B19" s="81">
        <v>77290.27</v>
      </c>
      <c r="C19" s="84">
        <f t="shared" si="0"/>
        <v>-1.6740680176449479E-4</v>
      </c>
      <c r="D19" s="77"/>
      <c r="E19" s="85" t="s">
        <v>200</v>
      </c>
      <c r="F19" s="81">
        <v>10614.35</v>
      </c>
      <c r="G19" s="84">
        <f t="shared" si="1"/>
        <v>2.7972969858506736E-3</v>
      </c>
    </row>
    <row r="20" spans="1:7" x14ac:dyDescent="0.25">
      <c r="A20" s="85" t="s">
        <v>201</v>
      </c>
      <c r="B20" s="81">
        <v>76842.09</v>
      </c>
      <c r="C20" s="84">
        <f t="shared" si="0"/>
        <v>-5.8155375436765811E-3</v>
      </c>
      <c r="D20" s="77"/>
      <c r="E20" s="85" t="s">
        <v>201</v>
      </c>
      <c r="F20" s="81">
        <v>10570.55</v>
      </c>
      <c r="G20" s="84">
        <f t="shared" si="1"/>
        <v>-4.1350265905722629E-3</v>
      </c>
    </row>
    <row r="21" spans="1:7" x14ac:dyDescent="0.25">
      <c r="A21" s="85" t="s">
        <v>202</v>
      </c>
      <c r="B21" s="81">
        <v>75863.149999999994</v>
      </c>
      <c r="C21" s="84">
        <f t="shared" si="0"/>
        <v>-1.2821477647382123E-2</v>
      </c>
      <c r="D21" s="77"/>
      <c r="E21" s="85" t="s">
        <v>202</v>
      </c>
      <c r="F21" s="81">
        <v>10617.8</v>
      </c>
      <c r="G21" s="84">
        <f t="shared" si="1"/>
        <v>4.4600054580314101E-3</v>
      </c>
    </row>
    <row r="22" spans="1:7" x14ac:dyDescent="0.25">
      <c r="A22" s="85" t="s">
        <v>203</v>
      </c>
      <c r="B22" s="81">
        <v>79734.28</v>
      </c>
      <c r="C22" s="84">
        <f t="shared" si="0"/>
        <v>4.9768546989180609E-2</v>
      </c>
      <c r="D22" s="77"/>
      <c r="E22" s="85" t="s">
        <v>203</v>
      </c>
      <c r="F22" s="81">
        <v>10692.3</v>
      </c>
      <c r="G22" s="84">
        <f t="shared" si="1"/>
        <v>6.9920181993261129E-3</v>
      </c>
    </row>
    <row r="23" spans="1:7" x14ac:dyDescent="0.25">
      <c r="A23" s="85" t="s">
        <v>204</v>
      </c>
      <c r="B23" s="81">
        <v>79258.53</v>
      </c>
      <c r="C23" s="84">
        <f t="shared" si="0"/>
        <v>-5.9845652129237913E-3</v>
      </c>
      <c r="D23" s="77"/>
      <c r="E23" s="85" t="s">
        <v>204</v>
      </c>
      <c r="F23" s="81">
        <v>10739.35</v>
      </c>
      <c r="G23" s="84">
        <f t="shared" si="1"/>
        <v>4.3907095895181257E-3</v>
      </c>
    </row>
    <row r="24" spans="1:7" x14ac:dyDescent="0.25">
      <c r="A24" s="80">
        <v>43136</v>
      </c>
      <c r="B24" s="81">
        <v>78938.61</v>
      </c>
      <c r="C24" s="84">
        <f t="shared" si="0"/>
        <v>-4.0445792650958016E-3</v>
      </c>
      <c r="D24" s="77"/>
      <c r="E24" s="80">
        <v>43136</v>
      </c>
      <c r="F24" s="81">
        <v>10718.05</v>
      </c>
      <c r="G24" s="84">
        <f t="shared" si="1"/>
        <v>-1.9853297227271902E-3</v>
      </c>
    </row>
    <row r="25" spans="1:7" x14ac:dyDescent="0.25">
      <c r="A25" s="80">
        <v>43164</v>
      </c>
      <c r="B25" s="81">
        <v>76377.77</v>
      </c>
      <c r="C25" s="84">
        <f t="shared" si="0"/>
        <v>-3.2978776523048925E-2</v>
      </c>
      <c r="D25" s="77"/>
      <c r="E25" s="80">
        <v>43164</v>
      </c>
      <c r="F25" s="81">
        <v>10679.65</v>
      </c>
      <c r="G25" s="84">
        <f t="shared" si="1"/>
        <v>-3.5891746517569662E-3</v>
      </c>
    </row>
    <row r="26" spans="1:7" x14ac:dyDescent="0.25">
      <c r="A26" s="80">
        <v>43195</v>
      </c>
      <c r="B26" s="81">
        <v>75082.16</v>
      </c>
      <c r="C26" s="84">
        <f t="shared" si="0"/>
        <v>-1.7108704629302616E-2</v>
      </c>
      <c r="D26" s="77"/>
      <c r="E26" s="80">
        <v>43195</v>
      </c>
      <c r="F26" s="81">
        <v>10618.25</v>
      </c>
      <c r="G26" s="84">
        <f t="shared" si="1"/>
        <v>-5.7658426514528623E-3</v>
      </c>
    </row>
    <row r="27" spans="1:7" x14ac:dyDescent="0.25">
      <c r="A27" s="80">
        <v>43286</v>
      </c>
      <c r="B27" s="81">
        <v>75472.36</v>
      </c>
      <c r="C27" s="84">
        <f t="shared" si="0"/>
        <v>5.1835158942371753E-3</v>
      </c>
      <c r="D27" s="77"/>
      <c r="E27" s="80">
        <v>43286</v>
      </c>
      <c r="F27" s="81">
        <v>10715.5</v>
      </c>
      <c r="G27" s="84">
        <f t="shared" si="1"/>
        <v>9.1170725845766357E-3</v>
      </c>
    </row>
    <row r="28" spans="1:7" x14ac:dyDescent="0.25">
      <c r="A28" s="80">
        <v>43317</v>
      </c>
      <c r="B28" s="81">
        <v>75107.199999999997</v>
      </c>
      <c r="C28" s="84">
        <f t="shared" si="0"/>
        <v>-4.85007016636401E-3</v>
      </c>
      <c r="D28" s="77"/>
      <c r="E28" s="80">
        <v>43317</v>
      </c>
      <c r="F28" s="81">
        <v>10717.8</v>
      </c>
      <c r="G28" s="84">
        <f t="shared" si="1"/>
        <v>2.1461930816327936E-4</v>
      </c>
    </row>
    <row r="29" spans="1:7" x14ac:dyDescent="0.25">
      <c r="A29" s="80">
        <v>43348</v>
      </c>
      <c r="B29" s="81">
        <v>75377.95</v>
      </c>
      <c r="C29" s="84">
        <f t="shared" si="0"/>
        <v>3.598365581514087E-3</v>
      </c>
      <c r="D29" s="77"/>
      <c r="E29" s="80">
        <v>43348</v>
      </c>
      <c r="F29" s="81">
        <v>10741.7</v>
      </c>
      <c r="G29" s="84">
        <f t="shared" si="1"/>
        <v>2.2274526323300824E-3</v>
      </c>
    </row>
    <row r="30" spans="1:7" x14ac:dyDescent="0.25">
      <c r="A30" s="80">
        <v>43378</v>
      </c>
      <c r="B30" s="81">
        <v>74249.210000000006</v>
      </c>
      <c r="C30" s="84">
        <f t="shared" si="0"/>
        <v>-1.5087654031032594E-2</v>
      </c>
      <c r="D30" s="77"/>
      <c r="E30" s="80">
        <v>43378</v>
      </c>
      <c r="F30" s="81">
        <v>10716.55</v>
      </c>
      <c r="G30" s="84">
        <f t="shared" si="1"/>
        <v>-2.3440878464996416E-3</v>
      </c>
    </row>
    <row r="31" spans="1:7" x14ac:dyDescent="0.25">
      <c r="A31" s="80">
        <v>43409</v>
      </c>
      <c r="B31" s="81">
        <v>74044.990000000005</v>
      </c>
      <c r="C31" s="84">
        <f t="shared" si="0"/>
        <v>-2.7542564591177669E-3</v>
      </c>
      <c r="D31" s="77"/>
      <c r="E31" s="80">
        <v>43409</v>
      </c>
      <c r="F31" s="81">
        <v>10806.5</v>
      </c>
      <c r="G31" s="84">
        <f t="shared" si="1"/>
        <v>8.3585294552487952E-3</v>
      </c>
    </row>
    <row r="32" spans="1:7" x14ac:dyDescent="0.25">
      <c r="A32" s="85" t="s">
        <v>205</v>
      </c>
      <c r="B32" s="81">
        <v>74106.31</v>
      </c>
      <c r="C32" s="84">
        <f t="shared" si="0"/>
        <v>8.2780243577559322E-4</v>
      </c>
      <c r="D32" s="77"/>
      <c r="E32" s="85" t="s">
        <v>205</v>
      </c>
      <c r="F32" s="81">
        <v>10806.6</v>
      </c>
      <c r="G32" s="84">
        <f t="shared" si="1"/>
        <v>9.2536470936592816E-6</v>
      </c>
    </row>
    <row r="33" spans="1:7" x14ac:dyDescent="0.25">
      <c r="A33" s="85" t="s">
        <v>206</v>
      </c>
      <c r="B33" s="81">
        <v>73975.05</v>
      </c>
      <c r="C33" s="84">
        <f t="shared" si="0"/>
        <v>-1.7728096821582081E-3</v>
      </c>
      <c r="D33" s="77"/>
      <c r="E33" s="85" t="s">
        <v>206</v>
      </c>
      <c r="F33" s="81">
        <v>10801.85</v>
      </c>
      <c r="G33" s="84">
        <f t="shared" si="1"/>
        <v>-4.3964283199478618E-4</v>
      </c>
    </row>
    <row r="34" spans="1:7" x14ac:dyDescent="0.25">
      <c r="A34" s="85" t="s">
        <v>207</v>
      </c>
      <c r="B34" s="81">
        <v>74241.23</v>
      </c>
      <c r="C34" s="84">
        <f t="shared" si="0"/>
        <v>3.5917820385635113E-3</v>
      </c>
      <c r="D34" s="77"/>
      <c r="E34" s="85" t="s">
        <v>207</v>
      </c>
      <c r="F34" s="81">
        <v>10741.1</v>
      </c>
      <c r="G34" s="84">
        <f t="shared" si="1"/>
        <v>-5.6399110642633577E-3</v>
      </c>
    </row>
    <row r="35" spans="1:7" x14ac:dyDescent="0.25">
      <c r="A35" s="85" t="s">
        <v>208</v>
      </c>
      <c r="B35" s="81">
        <v>73930.42</v>
      </c>
      <c r="C35" s="84">
        <f t="shared" si="0"/>
        <v>-4.1952756261171079E-3</v>
      </c>
      <c r="D35" s="77"/>
      <c r="E35" s="85" t="s">
        <v>208</v>
      </c>
      <c r="F35" s="81">
        <v>10682.7</v>
      </c>
      <c r="G35" s="84">
        <f t="shared" si="1"/>
        <v>-5.4518941226662544E-3</v>
      </c>
    </row>
    <row r="36" spans="1:7" x14ac:dyDescent="0.25">
      <c r="A36" s="85" t="s">
        <v>209</v>
      </c>
      <c r="B36" s="81">
        <v>73579.67</v>
      </c>
      <c r="C36" s="84">
        <f t="shared" si="0"/>
        <v>-4.7556158503210275E-3</v>
      </c>
      <c r="D36" s="77"/>
      <c r="E36" s="85" t="s">
        <v>209</v>
      </c>
      <c r="F36" s="81">
        <v>10596.4</v>
      </c>
      <c r="G36" s="84">
        <f t="shared" si="1"/>
        <v>-8.1112897783238019E-3</v>
      </c>
    </row>
    <row r="37" spans="1:7" x14ac:dyDescent="0.25">
      <c r="A37" s="85" t="s">
        <v>210</v>
      </c>
      <c r="B37" s="81">
        <v>72484.87</v>
      </c>
      <c r="C37" s="84">
        <f t="shared" si="0"/>
        <v>-1.499091432545162E-2</v>
      </c>
      <c r="D37" s="77"/>
      <c r="E37" s="85" t="s">
        <v>210</v>
      </c>
      <c r="F37" s="81">
        <v>10516.7</v>
      </c>
      <c r="G37" s="84">
        <f t="shared" si="1"/>
        <v>-7.5498509054843163E-3</v>
      </c>
    </row>
    <row r="38" spans="1:7" x14ac:dyDescent="0.25">
      <c r="A38" s="85" t="s">
        <v>211</v>
      </c>
      <c r="B38" s="81">
        <v>73249.710000000006</v>
      </c>
      <c r="C38" s="84">
        <f t="shared" si="0"/>
        <v>1.0496438418230711E-2</v>
      </c>
      <c r="D38" s="77"/>
      <c r="E38" s="85" t="s">
        <v>211</v>
      </c>
      <c r="F38" s="81">
        <v>10536.7</v>
      </c>
      <c r="G38" s="84">
        <f t="shared" si="1"/>
        <v>1.8999312240523454E-3</v>
      </c>
    </row>
    <row r="39" spans="1:7" x14ac:dyDescent="0.25">
      <c r="A39" s="85" t="s">
        <v>212</v>
      </c>
      <c r="B39" s="81">
        <v>73514.490000000005</v>
      </c>
      <c r="C39" s="84">
        <f t="shared" si="0"/>
        <v>3.6082408008633591E-3</v>
      </c>
      <c r="D39" s="77"/>
      <c r="E39" s="85" t="s">
        <v>212</v>
      </c>
      <c r="F39" s="81">
        <v>10430.35</v>
      </c>
      <c r="G39" s="84">
        <f t="shared" si="1"/>
        <v>-1.0144575613613642E-2</v>
      </c>
    </row>
    <row r="40" spans="1:7" x14ac:dyDescent="0.25">
      <c r="A40" s="85" t="s">
        <v>213</v>
      </c>
      <c r="B40" s="81">
        <v>72979.259999999995</v>
      </c>
      <c r="C40" s="84">
        <f t="shared" si="0"/>
        <v>-7.3072384532597567E-3</v>
      </c>
      <c r="D40" s="77"/>
      <c r="E40" s="85" t="s">
        <v>213</v>
      </c>
      <c r="F40" s="81">
        <v>10513.85</v>
      </c>
      <c r="G40" s="84">
        <f t="shared" si="1"/>
        <v>7.9736101068204873E-3</v>
      </c>
    </row>
    <row r="41" spans="1:7" x14ac:dyDescent="0.25">
      <c r="A41" s="85" t="s">
        <v>214</v>
      </c>
      <c r="B41" s="81">
        <v>73242.7</v>
      </c>
      <c r="C41" s="84">
        <f t="shared" si="0"/>
        <v>3.6032930352717547E-3</v>
      </c>
      <c r="D41" s="77"/>
      <c r="E41" s="85" t="s">
        <v>214</v>
      </c>
      <c r="F41" s="81">
        <v>10605.15</v>
      </c>
      <c r="G41" s="84">
        <f t="shared" si="1"/>
        <v>8.6462965847299792E-3</v>
      </c>
    </row>
    <row r="42" spans="1:7" x14ac:dyDescent="0.25">
      <c r="A42" s="85" t="s">
        <v>215</v>
      </c>
      <c r="B42" s="81">
        <v>75420.149999999994</v>
      </c>
      <c r="C42" s="84">
        <f t="shared" si="0"/>
        <v>2.9295896462757431E-2</v>
      </c>
      <c r="D42" s="77"/>
      <c r="E42" s="85" t="s">
        <v>215</v>
      </c>
      <c r="F42" s="81">
        <v>10688.65</v>
      </c>
      <c r="G42" s="84">
        <f t="shared" si="1"/>
        <v>7.8426986251568815E-3</v>
      </c>
    </row>
    <row r="43" spans="1:7" x14ac:dyDescent="0.25">
      <c r="A43" s="85" t="s">
        <v>216</v>
      </c>
      <c r="B43" s="81">
        <v>75747.23</v>
      </c>
      <c r="C43" s="84">
        <f t="shared" si="0"/>
        <v>4.3273953734957399E-3</v>
      </c>
      <c r="D43" s="77"/>
      <c r="E43" s="85" t="s">
        <v>216</v>
      </c>
      <c r="F43" s="81">
        <v>10633.3</v>
      </c>
      <c r="G43" s="84">
        <f t="shared" si="1"/>
        <v>-5.1918444918060431E-3</v>
      </c>
    </row>
    <row r="44" spans="1:7" x14ac:dyDescent="0.25">
      <c r="A44" s="85" t="s">
        <v>217</v>
      </c>
      <c r="B44" s="81">
        <v>76436.73</v>
      </c>
      <c r="C44" s="84">
        <f t="shared" si="0"/>
        <v>9.061463743018458E-3</v>
      </c>
      <c r="D44" s="77"/>
      <c r="E44" s="85" t="s">
        <v>217</v>
      </c>
      <c r="F44" s="81">
        <v>10614.35</v>
      </c>
      <c r="G44" s="84">
        <f t="shared" si="1"/>
        <v>-1.7837271438870593E-3</v>
      </c>
    </row>
    <row r="45" spans="1:7" x14ac:dyDescent="0.25">
      <c r="A45" s="85" t="s">
        <v>218</v>
      </c>
      <c r="B45" s="81">
        <v>75094.59</v>
      </c>
      <c r="C45" s="84">
        <f t="shared" si="0"/>
        <v>-1.7714820915460693E-2</v>
      </c>
      <c r="D45" s="77"/>
      <c r="E45" s="85" t="s">
        <v>218</v>
      </c>
      <c r="F45" s="81">
        <v>10736.15</v>
      </c>
      <c r="G45" s="84">
        <f t="shared" si="1"/>
        <v>1.1409692638126136E-2</v>
      </c>
    </row>
    <row r="46" spans="1:7" x14ac:dyDescent="0.25">
      <c r="A46" s="80">
        <v>43106</v>
      </c>
      <c r="B46" s="81">
        <v>74216.929999999993</v>
      </c>
      <c r="C46" s="84">
        <f t="shared" si="0"/>
        <v>-1.1756227628577431E-2</v>
      </c>
      <c r="D46" s="77"/>
      <c r="E46" s="80">
        <v>43106</v>
      </c>
      <c r="F46" s="81">
        <v>10696.2</v>
      </c>
      <c r="G46" s="84">
        <f t="shared" si="1"/>
        <v>-3.7280136120426276E-3</v>
      </c>
    </row>
    <row r="47" spans="1:7" x14ac:dyDescent="0.25">
      <c r="A47" s="80">
        <v>43196</v>
      </c>
      <c r="B47" s="81">
        <v>73851.73</v>
      </c>
      <c r="C47" s="84">
        <f t="shared" si="0"/>
        <v>-4.9328566968362391E-3</v>
      </c>
      <c r="D47" s="77"/>
      <c r="E47" s="80">
        <v>43196</v>
      </c>
      <c r="F47" s="81">
        <v>10628.5</v>
      </c>
      <c r="G47" s="84">
        <f t="shared" si="1"/>
        <v>-6.3494658726906857E-3</v>
      </c>
    </row>
    <row r="48" spans="1:7" x14ac:dyDescent="0.25">
      <c r="A48" s="80">
        <v>43226</v>
      </c>
      <c r="B48" s="81">
        <v>73192.38</v>
      </c>
      <c r="C48" s="84">
        <f t="shared" si="0"/>
        <v>-8.9681173782440102E-3</v>
      </c>
      <c r="D48" s="77"/>
      <c r="E48" s="80">
        <v>43226</v>
      </c>
      <c r="F48" s="81">
        <v>10593.15</v>
      </c>
      <c r="G48" s="84">
        <f t="shared" si="1"/>
        <v>-3.3315065224060682E-3</v>
      </c>
    </row>
    <row r="49" spans="1:7" x14ac:dyDescent="0.25">
      <c r="A49" s="80">
        <v>43257</v>
      </c>
      <c r="B49" s="81">
        <v>73655.3</v>
      </c>
      <c r="C49" s="84">
        <f t="shared" si="0"/>
        <v>6.3047851138491708E-3</v>
      </c>
      <c r="D49" s="77"/>
      <c r="E49" s="80">
        <v>43257</v>
      </c>
      <c r="F49" s="81">
        <v>10684.65</v>
      </c>
      <c r="G49" s="84">
        <f t="shared" si="1"/>
        <v>8.6005662256969095E-3</v>
      </c>
    </row>
    <row r="50" spans="1:7" x14ac:dyDescent="0.25">
      <c r="A50" s="80">
        <v>43287</v>
      </c>
      <c r="B50" s="81">
        <v>74790.62</v>
      </c>
      <c r="C50" s="84">
        <f t="shared" si="0"/>
        <v>1.5296373745692204E-2</v>
      </c>
      <c r="D50" s="77"/>
      <c r="E50" s="80">
        <v>43287</v>
      </c>
      <c r="F50" s="81">
        <v>10768.35</v>
      </c>
      <c r="G50" s="84">
        <f t="shared" si="1"/>
        <v>7.8031440545139521E-3</v>
      </c>
    </row>
    <row r="51" spans="1:7" x14ac:dyDescent="0.25">
      <c r="A51" s="80">
        <v>43318</v>
      </c>
      <c r="B51" s="81">
        <v>75287.899999999994</v>
      </c>
      <c r="C51" s="84">
        <f t="shared" si="0"/>
        <v>6.6269552751442445E-3</v>
      </c>
      <c r="D51" s="77"/>
      <c r="E51" s="80">
        <v>43318</v>
      </c>
      <c r="F51" s="81">
        <v>10767.65</v>
      </c>
      <c r="G51" s="84">
        <f t="shared" si="1"/>
        <v>-6.5007429443483659E-5</v>
      </c>
    </row>
    <row r="52" spans="1:7" x14ac:dyDescent="0.25">
      <c r="A52" s="80">
        <v>43410</v>
      </c>
      <c r="B52" s="81">
        <v>75762.460000000006</v>
      </c>
      <c r="C52" s="84">
        <f t="shared" si="0"/>
        <v>6.2834879888963918E-3</v>
      </c>
      <c r="D52" s="77"/>
      <c r="E52" s="80">
        <v>43410</v>
      </c>
      <c r="F52" s="81">
        <v>10786.95</v>
      </c>
      <c r="G52" s="84">
        <f t="shared" si="1"/>
        <v>1.7908015140969788E-3</v>
      </c>
    </row>
    <row r="53" spans="1:7" x14ac:dyDescent="0.25">
      <c r="A53" s="80">
        <v>43440</v>
      </c>
      <c r="B53" s="81">
        <v>74942.570000000007</v>
      </c>
      <c r="C53" s="84">
        <f t="shared" si="0"/>
        <v>-1.0880832432121575E-2</v>
      </c>
      <c r="D53" s="77"/>
      <c r="E53" s="80">
        <v>43440</v>
      </c>
      <c r="F53" s="81">
        <v>10842.85</v>
      </c>
      <c r="G53" s="84">
        <f t="shared" si="1"/>
        <v>5.1688064110242352E-3</v>
      </c>
    </row>
    <row r="54" spans="1:7" x14ac:dyDescent="0.25">
      <c r="A54" s="85" t="s">
        <v>219</v>
      </c>
      <c r="B54" s="81">
        <v>74414.38</v>
      </c>
      <c r="C54" s="84">
        <f t="shared" si="0"/>
        <v>-7.072884146611301E-3</v>
      </c>
      <c r="D54" s="77"/>
      <c r="E54" s="85" t="s">
        <v>219</v>
      </c>
      <c r="F54" s="81">
        <v>10856.7</v>
      </c>
      <c r="G54" s="84">
        <f t="shared" si="1"/>
        <v>1.2765243408948135E-3</v>
      </c>
    </row>
    <row r="55" spans="1:7" x14ac:dyDescent="0.25">
      <c r="A55" s="85" t="s">
        <v>220</v>
      </c>
      <c r="B55" s="81">
        <v>74713.399999999994</v>
      </c>
      <c r="C55" s="84">
        <f t="shared" si="0"/>
        <v>4.0102575219806008E-3</v>
      </c>
      <c r="D55" s="77"/>
      <c r="E55" s="85" t="s">
        <v>220</v>
      </c>
      <c r="F55" s="81">
        <v>10808.05</v>
      </c>
      <c r="G55" s="84">
        <f t="shared" si="1"/>
        <v>-4.4911740754108491E-3</v>
      </c>
    </row>
    <row r="56" spans="1:7" x14ac:dyDescent="0.25">
      <c r="A56" s="85" t="s">
        <v>221</v>
      </c>
      <c r="B56" s="81">
        <v>74714.929999999993</v>
      </c>
      <c r="C56" s="84">
        <f t="shared" si="0"/>
        <v>2.0478044558870729E-5</v>
      </c>
      <c r="D56" s="77"/>
      <c r="E56" s="85" t="s">
        <v>221</v>
      </c>
      <c r="F56" s="81">
        <v>10817.7</v>
      </c>
      <c r="G56" s="84">
        <f t="shared" si="1"/>
        <v>8.9245465618541871E-4</v>
      </c>
    </row>
    <row r="57" spans="1:7" x14ac:dyDescent="0.25">
      <c r="A57" s="85" t="s">
        <v>222</v>
      </c>
      <c r="B57" s="81">
        <v>73731.95</v>
      </c>
      <c r="C57" s="84">
        <f t="shared" si="0"/>
        <v>-1.3243718797303216E-2</v>
      </c>
      <c r="D57" s="77"/>
      <c r="E57" s="85" t="s">
        <v>222</v>
      </c>
      <c r="F57" s="81">
        <v>10799.85</v>
      </c>
      <c r="G57" s="84">
        <f t="shared" si="1"/>
        <v>-1.6514363613613185E-3</v>
      </c>
    </row>
    <row r="58" spans="1:7" x14ac:dyDescent="0.25">
      <c r="A58" s="85" t="s">
        <v>223</v>
      </c>
      <c r="B58" s="81">
        <v>74217.820000000007</v>
      </c>
      <c r="C58" s="84">
        <f t="shared" si="0"/>
        <v>6.5680635621061609E-3</v>
      </c>
      <c r="D58" s="77"/>
      <c r="E58" s="85" t="s">
        <v>223</v>
      </c>
      <c r="F58" s="81">
        <v>10710.45</v>
      </c>
      <c r="G58" s="84">
        <f t="shared" si="1"/>
        <v>-8.3123447611347413E-3</v>
      </c>
    </row>
    <row r="59" spans="1:7" x14ac:dyDescent="0.25">
      <c r="A59" s="85" t="s">
        <v>224</v>
      </c>
      <c r="B59" s="81">
        <v>74245.429999999993</v>
      </c>
      <c r="C59" s="84">
        <f t="shared" si="0"/>
        <v>3.7194390286201298E-4</v>
      </c>
      <c r="D59" s="77"/>
      <c r="E59" s="85" t="s">
        <v>224</v>
      </c>
      <c r="F59" s="81">
        <v>10772.05</v>
      </c>
      <c r="G59" s="84">
        <f t="shared" si="1"/>
        <v>5.7349162184533176E-3</v>
      </c>
    </row>
    <row r="60" spans="1:7" x14ac:dyDescent="0.25">
      <c r="A60" s="85" t="s">
        <v>225</v>
      </c>
      <c r="B60" s="81">
        <v>74140.31</v>
      </c>
      <c r="C60" s="84">
        <f t="shared" si="0"/>
        <v>-1.4168479745470483E-3</v>
      </c>
      <c r="D60" s="77"/>
      <c r="E60" s="85" t="s">
        <v>225</v>
      </c>
      <c r="F60" s="81">
        <v>10741.1</v>
      </c>
      <c r="G60" s="84">
        <f t="shared" si="1"/>
        <v>-2.8773119094804597E-3</v>
      </c>
    </row>
    <row r="61" spans="1:7" x14ac:dyDescent="0.25">
      <c r="A61" s="85" t="s">
        <v>226</v>
      </c>
      <c r="B61" s="81">
        <v>75064.2</v>
      </c>
      <c r="C61" s="84">
        <f t="shared" si="0"/>
        <v>1.2384368384743572E-2</v>
      </c>
      <c r="D61" s="77"/>
      <c r="E61" s="85" t="s">
        <v>226</v>
      </c>
      <c r="F61" s="81">
        <v>10821.85</v>
      </c>
      <c r="G61" s="84">
        <f t="shared" si="1"/>
        <v>7.489733777589257E-3</v>
      </c>
    </row>
    <row r="62" spans="1:7" x14ac:dyDescent="0.25">
      <c r="A62" s="85" t="s">
        <v>227</v>
      </c>
      <c r="B62" s="81">
        <v>74551.88</v>
      </c>
      <c r="C62" s="84">
        <f t="shared" si="0"/>
        <v>-6.8484885099568569E-3</v>
      </c>
      <c r="D62" s="77"/>
      <c r="E62" s="85" t="s">
        <v>227</v>
      </c>
      <c r="F62" s="81">
        <v>10762.45</v>
      </c>
      <c r="G62" s="84">
        <f t="shared" si="1"/>
        <v>-5.5040144879465814E-3</v>
      </c>
    </row>
    <row r="63" spans="1:7" x14ac:dyDescent="0.25">
      <c r="A63" s="85" t="s">
        <v>228</v>
      </c>
      <c r="B63" s="81">
        <v>74339.72</v>
      </c>
      <c r="C63" s="84">
        <f t="shared" si="0"/>
        <v>-2.849860483623296E-3</v>
      </c>
      <c r="D63" s="77"/>
      <c r="E63" s="85" t="s">
        <v>228</v>
      </c>
      <c r="F63" s="81">
        <v>10769.15</v>
      </c>
      <c r="G63" s="84">
        <f t="shared" si="1"/>
        <v>6.2234113732792811E-4</v>
      </c>
    </row>
    <row r="64" spans="1:7" x14ac:dyDescent="0.25">
      <c r="A64" s="85" t="s">
        <v>229</v>
      </c>
      <c r="B64" s="81">
        <v>73412.429999999993</v>
      </c>
      <c r="C64" s="84">
        <f t="shared" si="0"/>
        <v>-1.2552131051577604E-2</v>
      </c>
      <c r="D64" s="77"/>
      <c r="E64" s="85" t="s">
        <v>229</v>
      </c>
      <c r="F64" s="81">
        <v>10671.4</v>
      </c>
      <c r="G64" s="84">
        <f t="shared" si="1"/>
        <v>-9.1182994159396107E-3</v>
      </c>
    </row>
    <row r="65" spans="1:7" x14ac:dyDescent="0.25">
      <c r="A65" s="85" t="s">
        <v>230</v>
      </c>
      <c r="B65" s="81">
        <v>72317.240000000005</v>
      </c>
      <c r="C65" s="84">
        <f t="shared" si="0"/>
        <v>-1.5030715693238758E-2</v>
      </c>
      <c r="D65" s="77"/>
      <c r="E65" s="85" t="s">
        <v>230</v>
      </c>
      <c r="F65" s="81">
        <v>10589.1</v>
      </c>
      <c r="G65" s="84">
        <f t="shared" si="1"/>
        <v>-7.7420955375824396E-3</v>
      </c>
    </row>
    <row r="66" spans="1:7" x14ac:dyDescent="0.25">
      <c r="A66" s="85" t="s">
        <v>231</v>
      </c>
      <c r="B66" s="81">
        <v>74341.399999999994</v>
      </c>
      <c r="C66" s="84">
        <f t="shared" si="0"/>
        <v>2.7605445444638763E-2</v>
      </c>
      <c r="D66" s="77"/>
      <c r="E66" s="85" t="s">
        <v>231</v>
      </c>
      <c r="F66" s="81">
        <v>10714.3</v>
      </c>
      <c r="G66" s="84">
        <f t="shared" si="1"/>
        <v>1.1754127647321299E-2</v>
      </c>
    </row>
    <row r="67" spans="1:7" x14ac:dyDescent="0.25">
      <c r="A67" s="80">
        <v>43138</v>
      </c>
      <c r="B67" s="81">
        <v>74562.87</v>
      </c>
      <c r="C67" s="84">
        <f t="shared" si="0"/>
        <v>2.9746650422966775E-3</v>
      </c>
      <c r="D67" s="77"/>
      <c r="E67" s="80">
        <v>43138</v>
      </c>
      <c r="F67" s="81">
        <v>10657.3</v>
      </c>
      <c r="G67" s="84">
        <f t="shared" si="1"/>
        <v>-5.334194459439767E-3</v>
      </c>
    </row>
    <row r="68" spans="1:7" x14ac:dyDescent="0.25">
      <c r="A68" s="80">
        <v>43166</v>
      </c>
      <c r="B68" s="81">
        <v>74822.06</v>
      </c>
      <c r="C68" s="84">
        <f t="shared" si="0"/>
        <v>3.4700991604469794E-3</v>
      </c>
      <c r="D68" s="77"/>
      <c r="E68" s="80">
        <v>43166</v>
      </c>
      <c r="F68" s="81">
        <v>10699.9</v>
      </c>
      <c r="G68" s="84">
        <f t="shared" si="1"/>
        <v>3.9892922757939599E-3</v>
      </c>
    </row>
    <row r="69" spans="1:7" x14ac:dyDescent="0.25">
      <c r="A69" s="80">
        <v>43197</v>
      </c>
      <c r="B69" s="81">
        <v>75256.13</v>
      </c>
      <c r="C69" s="84">
        <f t="shared" si="0"/>
        <v>5.7846008189370145E-3</v>
      </c>
      <c r="D69" s="77"/>
      <c r="E69" s="80">
        <v>43197</v>
      </c>
      <c r="F69" s="81">
        <v>10769.9</v>
      </c>
      <c r="G69" s="84">
        <f t="shared" si="1"/>
        <v>6.5208104443272496E-3</v>
      </c>
    </row>
    <row r="70" spans="1:7" x14ac:dyDescent="0.25">
      <c r="A70" s="80">
        <v>43227</v>
      </c>
      <c r="B70" s="81">
        <v>74840.09</v>
      </c>
      <c r="C70" s="84">
        <f t="shared" si="0"/>
        <v>-5.5436581345346151E-3</v>
      </c>
      <c r="D70" s="77"/>
      <c r="E70" s="80">
        <v>43227</v>
      </c>
      <c r="F70" s="81">
        <v>10749.75</v>
      </c>
      <c r="G70" s="84">
        <f t="shared" si="1"/>
        <v>-1.8727075848253383E-3</v>
      </c>
    </row>
    <row r="71" spans="1:7" x14ac:dyDescent="0.25">
      <c r="A71" s="80">
        <v>43258</v>
      </c>
      <c r="B71" s="81">
        <v>74463.070000000007</v>
      </c>
      <c r="C71" s="84">
        <f t="shared" si="0"/>
        <v>-5.0504061853022982E-3</v>
      </c>
      <c r="D71" s="77"/>
      <c r="E71" s="80">
        <v>43258</v>
      </c>
      <c r="F71" s="81">
        <v>10772.65</v>
      </c>
      <c r="G71" s="84">
        <f t="shared" si="1"/>
        <v>2.1280162660109484E-3</v>
      </c>
    </row>
    <row r="72" spans="1:7" x14ac:dyDescent="0.25">
      <c r="A72" s="80">
        <v>43350</v>
      </c>
      <c r="B72" s="81">
        <v>74867.47</v>
      </c>
      <c r="C72" s="84">
        <f t="shared" si="0"/>
        <v>5.4161859803277656E-3</v>
      </c>
      <c r="D72" s="77"/>
      <c r="E72" s="80">
        <v>43350</v>
      </c>
      <c r="F72" s="81">
        <v>10852.9</v>
      </c>
      <c r="G72" s="84">
        <f t="shared" si="1"/>
        <v>7.4218106239193555E-3</v>
      </c>
    </row>
    <row r="73" spans="1:7" x14ac:dyDescent="0.25">
      <c r="A73" s="80">
        <v>43380</v>
      </c>
      <c r="B73" s="81">
        <v>75302.679999999993</v>
      </c>
      <c r="C73" s="84">
        <f t="shared" si="0"/>
        <v>5.7962413762955023E-3</v>
      </c>
      <c r="D73" s="77"/>
      <c r="E73" s="80">
        <v>43380</v>
      </c>
      <c r="F73" s="81">
        <v>10947.25</v>
      </c>
      <c r="G73" s="84">
        <f t="shared" si="1"/>
        <v>8.6559577894496902E-3</v>
      </c>
    </row>
    <row r="74" spans="1:7" x14ac:dyDescent="0.25">
      <c r="A74" s="80">
        <v>43411</v>
      </c>
      <c r="B74" s="81">
        <v>75510.789999999994</v>
      </c>
      <c r="C74" s="84">
        <f t="shared" si="0"/>
        <v>2.7598348090844375E-3</v>
      </c>
      <c r="D74" s="77"/>
      <c r="E74" s="80">
        <v>43411</v>
      </c>
      <c r="F74" s="81">
        <v>10948.3</v>
      </c>
      <c r="G74" s="84">
        <f t="shared" si="1"/>
        <v>9.5909899573626465E-5</v>
      </c>
    </row>
    <row r="75" spans="1:7" x14ac:dyDescent="0.25">
      <c r="A75" s="80">
        <v>43441</v>
      </c>
      <c r="B75" s="81">
        <v>76955.89</v>
      </c>
      <c r="C75" s="84">
        <f t="shared" si="0"/>
        <v>1.8956840614438645E-2</v>
      </c>
      <c r="D75" s="77"/>
      <c r="E75" s="80">
        <v>43441</v>
      </c>
      <c r="F75" s="81">
        <v>11023.2</v>
      </c>
      <c r="G75" s="84">
        <f t="shared" si="1"/>
        <v>6.8179496293051707E-3</v>
      </c>
    </row>
    <row r="76" spans="1:7" x14ac:dyDescent="0.25">
      <c r="A76" s="85" t="s">
        <v>232</v>
      </c>
      <c r="B76" s="81">
        <v>76409.100000000006</v>
      </c>
      <c r="C76" s="84">
        <f t="shared" si="0"/>
        <v>-7.1306015383905E-3</v>
      </c>
      <c r="D76" s="77"/>
      <c r="E76" s="85" t="s">
        <v>232</v>
      </c>
      <c r="F76" s="81">
        <v>11018.9</v>
      </c>
      <c r="G76" s="84">
        <f t="shared" si="1"/>
        <v>-3.9016246678396689E-4</v>
      </c>
    </row>
    <row r="77" spans="1:7" x14ac:dyDescent="0.25">
      <c r="A77" s="85" t="s">
        <v>233</v>
      </c>
      <c r="B77" s="81">
        <v>73704.39</v>
      </c>
      <c r="C77" s="84">
        <f t="shared" si="0"/>
        <v>-3.6039435798446616E-2</v>
      </c>
      <c r="D77" s="77"/>
      <c r="E77" s="85" t="s">
        <v>233</v>
      </c>
      <c r="F77" s="81">
        <v>10936.85</v>
      </c>
      <c r="G77" s="84">
        <f t="shared" si="1"/>
        <v>-7.4741588844156994E-3</v>
      </c>
    </row>
    <row r="78" spans="1:7" x14ac:dyDescent="0.25">
      <c r="A78" s="85" t="s">
        <v>234</v>
      </c>
      <c r="B78" s="81">
        <v>73979.02</v>
      </c>
      <c r="C78" s="84">
        <f t="shared" si="0"/>
        <v>3.7191762644564899E-3</v>
      </c>
      <c r="D78" s="77"/>
      <c r="E78" s="85" t="s">
        <v>234</v>
      </c>
      <c r="F78" s="81">
        <v>11008.05</v>
      </c>
      <c r="G78" s="84">
        <f t="shared" si="1"/>
        <v>6.4890019854781638E-3</v>
      </c>
    </row>
    <row r="79" spans="1:7" x14ac:dyDescent="0.25">
      <c r="A79" s="85" t="s">
        <v>235</v>
      </c>
      <c r="B79" s="81">
        <v>73228.789999999994</v>
      </c>
      <c r="C79" s="84">
        <f t="shared" si="0"/>
        <v>-1.0192889839442458E-2</v>
      </c>
      <c r="D79" s="77"/>
      <c r="E79" s="85" t="s">
        <v>235</v>
      </c>
      <c r="F79" s="81">
        <v>10980.45</v>
      </c>
      <c r="G79" s="84">
        <f t="shared" si="1"/>
        <v>-2.5104044836980507E-3</v>
      </c>
    </row>
    <row r="80" spans="1:7" x14ac:dyDescent="0.25">
      <c r="A80" s="85" t="s">
        <v>236</v>
      </c>
      <c r="B80" s="81">
        <v>73846.460000000006</v>
      </c>
      <c r="C80" s="84">
        <f t="shared" si="0"/>
        <v>8.3994231714248999E-3</v>
      </c>
      <c r="D80" s="77"/>
      <c r="E80" s="85" t="s">
        <v>236</v>
      </c>
      <c r="F80" s="81">
        <v>10957.1</v>
      </c>
      <c r="G80" s="84">
        <f t="shared" si="1"/>
        <v>-2.1287708807833992E-3</v>
      </c>
    </row>
    <row r="81" spans="1:7" x14ac:dyDescent="0.25">
      <c r="A81" s="85" t="s">
        <v>237</v>
      </c>
      <c r="B81" s="81">
        <v>76163.88</v>
      </c>
      <c r="C81" s="84">
        <f t="shared" si="0"/>
        <v>3.0899261738504765E-2</v>
      </c>
      <c r="D81" s="77"/>
      <c r="E81" s="85" t="s">
        <v>237</v>
      </c>
      <c r="F81" s="81">
        <v>11010.2</v>
      </c>
      <c r="G81" s="84">
        <f t="shared" si="1"/>
        <v>4.8344679065168992E-3</v>
      </c>
    </row>
    <row r="82" spans="1:7" x14ac:dyDescent="0.25">
      <c r="A82" s="85" t="s">
        <v>238</v>
      </c>
      <c r="B82" s="81">
        <v>77125.740000000005</v>
      </c>
      <c r="C82" s="84">
        <f t="shared" si="0"/>
        <v>1.2549742429546901E-2</v>
      </c>
      <c r="D82" s="77"/>
      <c r="E82" s="85" t="s">
        <v>238</v>
      </c>
      <c r="F82" s="81">
        <v>11084.75</v>
      </c>
      <c r="G82" s="84">
        <f t="shared" si="1"/>
        <v>6.7481739405328336E-3</v>
      </c>
    </row>
    <row r="83" spans="1:7" x14ac:dyDescent="0.25">
      <c r="A83" s="85" t="s">
        <v>239</v>
      </c>
      <c r="B83" s="81">
        <v>76972.45</v>
      </c>
      <c r="C83" s="84">
        <f t="shared" si="0"/>
        <v>-1.9895113701483883E-3</v>
      </c>
      <c r="D83" s="77"/>
      <c r="E83" s="85" t="s">
        <v>239</v>
      </c>
      <c r="F83" s="81">
        <v>11134.3</v>
      </c>
      <c r="G83" s="84">
        <f t="shared" si="1"/>
        <v>4.4601440782581301E-3</v>
      </c>
    </row>
    <row r="84" spans="1:7" x14ac:dyDescent="0.25">
      <c r="A84" s="85" t="s">
        <v>240</v>
      </c>
      <c r="B84" s="81">
        <v>77548.39</v>
      </c>
      <c r="C84" s="84">
        <f t="shared" si="0"/>
        <v>7.4545629845672911E-3</v>
      </c>
      <c r="D84" s="77"/>
      <c r="E84" s="85" t="s">
        <v>240</v>
      </c>
      <c r="F84" s="81">
        <v>11132</v>
      </c>
      <c r="G84" s="84">
        <f t="shared" si="1"/>
        <v>-2.0659022901692162E-4</v>
      </c>
    </row>
    <row r="85" spans="1:7" x14ac:dyDescent="0.25">
      <c r="A85" s="85" t="s">
        <v>241</v>
      </c>
      <c r="B85" s="81">
        <v>77980.73</v>
      </c>
      <c r="C85" s="84">
        <f t="shared" si="0"/>
        <v>5.5596162777900382E-3</v>
      </c>
      <c r="D85" s="77"/>
      <c r="E85" s="85" t="s">
        <v>241</v>
      </c>
      <c r="F85" s="81">
        <v>11167.3</v>
      </c>
      <c r="G85" s="84">
        <f t="shared" si="1"/>
        <v>3.1660213088618083E-3</v>
      </c>
    </row>
    <row r="86" spans="1:7" x14ac:dyDescent="0.25">
      <c r="A86" s="85" t="s">
        <v>242</v>
      </c>
      <c r="B86" s="81">
        <v>80177.73</v>
      </c>
      <c r="C86" s="84">
        <f t="shared" si="0"/>
        <v>2.77840506286673E-2</v>
      </c>
      <c r="D86" s="77"/>
      <c r="E86" s="85" t="s">
        <v>242</v>
      </c>
      <c r="F86" s="81">
        <v>11278.35</v>
      </c>
      <c r="G86" s="84">
        <f t="shared" si="1"/>
        <v>9.8950938021973352E-3</v>
      </c>
    </row>
    <row r="87" spans="1:7" x14ac:dyDescent="0.25">
      <c r="A87" s="85" t="s">
        <v>243</v>
      </c>
      <c r="B87" s="81">
        <v>79256.5</v>
      </c>
      <c r="C87" s="84">
        <f t="shared" si="0"/>
        <v>-1.1556367192546019E-2</v>
      </c>
      <c r="D87" s="77"/>
      <c r="E87" s="85" t="s">
        <v>243</v>
      </c>
      <c r="F87" s="81">
        <v>11319.55</v>
      </c>
      <c r="G87" s="84">
        <f t="shared" si="1"/>
        <v>3.6463605599989543E-3</v>
      </c>
    </row>
    <row r="88" spans="1:7" x14ac:dyDescent="0.25">
      <c r="A88" s="85" t="s">
        <v>244</v>
      </c>
      <c r="B88" s="81">
        <v>78819.19</v>
      </c>
      <c r="C88" s="84">
        <f t="shared" si="0"/>
        <v>-5.5329331869615698E-3</v>
      </c>
      <c r="D88" s="77"/>
      <c r="E88" s="85" t="s">
        <v>244</v>
      </c>
      <c r="F88" s="81">
        <v>11356.5</v>
      </c>
      <c r="G88" s="84">
        <f t="shared" si="1"/>
        <v>3.2589478946312938E-3</v>
      </c>
    </row>
    <row r="89" spans="1:7" x14ac:dyDescent="0.25">
      <c r="A89" s="80">
        <v>43108</v>
      </c>
      <c r="B89" s="81">
        <v>78960.56</v>
      </c>
      <c r="C89" s="84">
        <f t="shared" si="0"/>
        <v>1.7919921641532635E-3</v>
      </c>
      <c r="D89" s="77"/>
      <c r="E89" s="80">
        <v>43108</v>
      </c>
      <c r="F89" s="81">
        <v>11346.2</v>
      </c>
      <c r="G89" s="84">
        <f t="shared" si="1"/>
        <v>-9.0738112265936017E-4</v>
      </c>
    </row>
    <row r="90" spans="1:7" x14ac:dyDescent="0.25">
      <c r="A90" s="80">
        <v>43139</v>
      </c>
      <c r="B90" s="81">
        <v>77816.84</v>
      </c>
      <c r="C90" s="84">
        <f t="shared" si="0"/>
        <v>-1.4590627094602937E-2</v>
      </c>
      <c r="D90" s="77"/>
      <c r="E90" s="80">
        <v>43139</v>
      </c>
      <c r="F90" s="81">
        <v>11244.7</v>
      </c>
      <c r="G90" s="84">
        <f t="shared" si="1"/>
        <v>-8.9859795750619302E-3</v>
      </c>
    </row>
    <row r="91" spans="1:7" x14ac:dyDescent="0.25">
      <c r="A91" s="80">
        <v>43167</v>
      </c>
      <c r="B91" s="81">
        <v>77920.31</v>
      </c>
      <c r="C91" s="84">
        <f t="shared" si="0"/>
        <v>1.3287775617355354E-3</v>
      </c>
      <c r="D91" s="77"/>
      <c r="E91" s="80">
        <v>43167</v>
      </c>
      <c r="F91" s="81">
        <v>11360.8</v>
      </c>
      <c r="G91" s="84">
        <f t="shared" si="1"/>
        <v>1.0271926817053497E-2</v>
      </c>
    </row>
    <row r="92" spans="1:7" x14ac:dyDescent="0.25">
      <c r="A92" s="80">
        <v>43259</v>
      </c>
      <c r="B92" s="81">
        <v>76346.7</v>
      </c>
      <c r="C92" s="84">
        <f t="shared" si="0"/>
        <v>-2.0401829039176318E-2</v>
      </c>
      <c r="D92" s="77"/>
      <c r="E92" s="80">
        <v>43259</v>
      </c>
      <c r="F92" s="81">
        <v>11387.1</v>
      </c>
      <c r="G92" s="84">
        <f t="shared" si="1"/>
        <v>2.312302385563333E-3</v>
      </c>
    </row>
    <row r="93" spans="1:7" x14ac:dyDescent="0.25">
      <c r="A93" s="80">
        <v>43289</v>
      </c>
      <c r="B93" s="81">
        <v>76652.42</v>
      </c>
      <c r="C93" s="84">
        <f t="shared" si="0"/>
        <v>3.9963681737082216E-3</v>
      </c>
      <c r="D93" s="77"/>
      <c r="E93" s="80">
        <v>43289</v>
      </c>
      <c r="F93" s="81">
        <v>11389.45</v>
      </c>
      <c r="G93" s="84">
        <f t="shared" si="1"/>
        <v>2.0635258705455244E-4</v>
      </c>
    </row>
    <row r="94" spans="1:7" x14ac:dyDescent="0.25">
      <c r="A94" s="80">
        <v>43320</v>
      </c>
      <c r="B94" s="81">
        <v>76106.23</v>
      </c>
      <c r="C94" s="84">
        <f t="shared" si="0"/>
        <v>-7.151049417683404E-3</v>
      </c>
      <c r="D94" s="77"/>
      <c r="E94" s="80">
        <v>43320</v>
      </c>
      <c r="F94" s="81">
        <v>11450</v>
      </c>
      <c r="G94" s="84">
        <f t="shared" si="1"/>
        <v>5.3022416789647508E-3</v>
      </c>
    </row>
    <row r="95" spans="1:7" x14ac:dyDescent="0.25">
      <c r="A95" s="80">
        <v>43351</v>
      </c>
      <c r="B95" s="81">
        <v>75455.87</v>
      </c>
      <c r="C95" s="84">
        <f t="shared" si="0"/>
        <v>-8.5821454275722252E-3</v>
      </c>
      <c r="D95" s="77"/>
      <c r="E95" s="80">
        <v>43351</v>
      </c>
      <c r="F95" s="81">
        <v>11470.7</v>
      </c>
      <c r="G95" s="84">
        <f t="shared" si="1"/>
        <v>1.806228049557314E-3</v>
      </c>
    </row>
    <row r="96" spans="1:7" x14ac:dyDescent="0.25">
      <c r="A96" s="80">
        <v>43381</v>
      </c>
      <c r="B96" s="81">
        <v>73707.23</v>
      </c>
      <c r="C96" s="84">
        <f t="shared" si="0"/>
        <v>-2.344708726425079E-2</v>
      </c>
      <c r="D96" s="77"/>
      <c r="E96" s="80">
        <v>43381</v>
      </c>
      <c r="F96" s="81">
        <v>11429.5</v>
      </c>
      <c r="G96" s="84">
        <f t="shared" si="1"/>
        <v>-3.5982257318400699E-3</v>
      </c>
    </row>
    <row r="97" spans="1:7" x14ac:dyDescent="0.25">
      <c r="A97" s="85" t="s">
        <v>245</v>
      </c>
      <c r="B97" s="81">
        <v>72734.17</v>
      </c>
      <c r="C97" s="84">
        <f t="shared" si="0"/>
        <v>-1.3289606918050872E-2</v>
      </c>
      <c r="D97" s="77"/>
      <c r="E97" s="85" t="s">
        <v>245</v>
      </c>
      <c r="F97" s="81">
        <v>11355.75</v>
      </c>
      <c r="G97" s="84">
        <f t="shared" si="1"/>
        <v>-6.4735087435117758E-3</v>
      </c>
    </row>
    <row r="98" spans="1:7" x14ac:dyDescent="0.25">
      <c r="A98" s="85" t="s">
        <v>246</v>
      </c>
      <c r="B98" s="81">
        <v>73295.990000000005</v>
      </c>
      <c r="C98" s="84">
        <f t="shared" si="0"/>
        <v>7.6946128385184335E-3</v>
      </c>
      <c r="D98" s="77"/>
      <c r="E98" s="85" t="s">
        <v>246</v>
      </c>
      <c r="F98" s="81">
        <v>11435.1</v>
      </c>
      <c r="G98" s="84">
        <f t="shared" si="1"/>
        <v>6.9633489429444069E-3</v>
      </c>
    </row>
    <row r="99" spans="1:7" x14ac:dyDescent="0.25">
      <c r="A99" s="85" t="s">
        <v>247</v>
      </c>
      <c r="B99" s="81">
        <v>72645.570000000007</v>
      </c>
      <c r="C99" s="84">
        <f t="shared" si="0"/>
        <v>-8.913489842551154E-3</v>
      </c>
      <c r="D99" s="77"/>
      <c r="E99" s="85" t="s">
        <v>247</v>
      </c>
      <c r="F99" s="81">
        <v>11385.05</v>
      </c>
      <c r="G99" s="84">
        <f t="shared" si="1"/>
        <v>-4.38648126781707E-3</v>
      </c>
    </row>
    <row r="100" spans="1:7" x14ac:dyDescent="0.25">
      <c r="A100" s="85" t="s">
        <v>248</v>
      </c>
      <c r="B100" s="81">
        <v>73224.479999999996</v>
      </c>
      <c r="C100" s="84">
        <f t="shared" si="0"/>
        <v>7.9373804200541156E-3</v>
      </c>
      <c r="D100" s="77"/>
      <c r="E100" s="85" t="s">
        <v>248</v>
      </c>
      <c r="F100" s="81">
        <v>11470.75</v>
      </c>
      <c r="G100" s="84">
        <f t="shared" si="1"/>
        <v>7.4992257226116294E-3</v>
      </c>
    </row>
    <row r="101" spans="1:7" x14ac:dyDescent="0.25">
      <c r="A101" s="85" t="s">
        <v>249</v>
      </c>
      <c r="B101" s="81">
        <v>74231.42</v>
      </c>
      <c r="C101" s="84">
        <f t="shared" si="0"/>
        <v>1.3657719389611913E-2</v>
      </c>
      <c r="D101" s="77"/>
      <c r="E101" s="85" t="s">
        <v>249</v>
      </c>
      <c r="F101" s="81">
        <v>11551.75</v>
      </c>
      <c r="G101" s="84">
        <f t="shared" si="1"/>
        <v>7.0366236698632748E-3</v>
      </c>
    </row>
    <row r="102" spans="1:7" x14ac:dyDescent="0.25">
      <c r="A102" s="85" t="s">
        <v>250</v>
      </c>
      <c r="B102" s="81">
        <v>73970.34</v>
      </c>
      <c r="C102" s="84">
        <f t="shared" si="0"/>
        <v>-3.5233086311628019E-3</v>
      </c>
      <c r="D102" s="77"/>
      <c r="E102" s="85" t="s">
        <v>250</v>
      </c>
      <c r="F102" s="81">
        <v>11570.9</v>
      </c>
      <c r="G102" s="84">
        <f t="shared" si="1"/>
        <v>1.6563849194054057E-3</v>
      </c>
    </row>
    <row r="103" spans="1:7" x14ac:dyDescent="0.25">
      <c r="A103" s="85" t="s">
        <v>251</v>
      </c>
      <c r="B103" s="81">
        <v>74044.37</v>
      </c>
      <c r="C103" s="84">
        <f t="shared" si="0"/>
        <v>1.0003060665111543E-3</v>
      </c>
      <c r="D103" s="77"/>
      <c r="E103" s="85" t="s">
        <v>251</v>
      </c>
      <c r="F103" s="81">
        <v>11582.75</v>
      </c>
      <c r="G103" s="84">
        <f t="shared" si="1"/>
        <v>1.0235968009065074E-3</v>
      </c>
    </row>
    <row r="104" spans="1:7" x14ac:dyDescent="0.25">
      <c r="A104" s="85" t="s">
        <v>252</v>
      </c>
      <c r="B104" s="81">
        <v>73550.28</v>
      </c>
      <c r="C104" s="84">
        <f t="shared" si="0"/>
        <v>-6.6952541394885356E-3</v>
      </c>
      <c r="D104" s="77"/>
      <c r="E104" s="85" t="s">
        <v>252</v>
      </c>
      <c r="F104" s="81">
        <v>11557.1</v>
      </c>
      <c r="G104" s="84">
        <f t="shared" si="1"/>
        <v>-2.2169556419407827E-3</v>
      </c>
    </row>
    <row r="105" spans="1:7" x14ac:dyDescent="0.25">
      <c r="A105" s="85" t="s">
        <v>253</v>
      </c>
      <c r="B105" s="81">
        <v>73645.600000000006</v>
      </c>
      <c r="C105" s="84">
        <f t="shared" si="0"/>
        <v>1.2951451266727603E-3</v>
      </c>
      <c r="D105" s="77"/>
      <c r="E105" s="85" t="s">
        <v>253</v>
      </c>
      <c r="F105" s="81">
        <v>11691.95</v>
      </c>
      <c r="G105" s="84">
        <f t="shared" si="1"/>
        <v>1.1600604091100921E-2</v>
      </c>
    </row>
    <row r="106" spans="1:7" x14ac:dyDescent="0.25">
      <c r="A106" s="85" t="s">
        <v>254</v>
      </c>
      <c r="B106" s="81">
        <v>72796.69</v>
      </c>
      <c r="C106" s="84">
        <f t="shared" si="0"/>
        <v>-1.1593911964915092E-2</v>
      </c>
      <c r="D106" s="77"/>
      <c r="E106" s="85" t="s">
        <v>254</v>
      </c>
      <c r="F106" s="81">
        <v>11738.5</v>
      </c>
      <c r="G106" s="84">
        <f t="shared" si="1"/>
        <v>3.973467111897261E-3</v>
      </c>
    </row>
    <row r="107" spans="1:7" x14ac:dyDescent="0.25">
      <c r="A107" s="85" t="s">
        <v>255</v>
      </c>
      <c r="B107" s="81">
        <v>72766.38</v>
      </c>
      <c r="C107" s="84">
        <f t="shared" si="0"/>
        <v>-4.1645178874093793E-4</v>
      </c>
      <c r="D107" s="77"/>
      <c r="E107" s="85" t="s">
        <v>255</v>
      </c>
      <c r="F107" s="81">
        <v>11691.9</v>
      </c>
      <c r="G107" s="84">
        <f t="shared" si="1"/>
        <v>-3.9777435676563271E-3</v>
      </c>
    </row>
    <row r="108" spans="1:7" x14ac:dyDescent="0.25">
      <c r="A108" s="85" t="s">
        <v>256</v>
      </c>
      <c r="B108" s="81">
        <v>72699.240000000005</v>
      </c>
      <c r="C108" s="84">
        <f t="shared" si="0"/>
        <v>-9.2310478266449095E-4</v>
      </c>
      <c r="D108" s="77"/>
      <c r="E108" s="85" t="s">
        <v>256</v>
      </c>
      <c r="F108" s="81">
        <v>11676.8</v>
      </c>
      <c r="G108" s="84">
        <f t="shared" si="1"/>
        <v>-1.2923270957780808E-3</v>
      </c>
    </row>
    <row r="109" spans="1:7" x14ac:dyDescent="0.25">
      <c r="A109" s="85" t="s">
        <v>257</v>
      </c>
      <c r="B109" s="81">
        <v>73501.48</v>
      </c>
      <c r="C109" s="84">
        <f t="shared" si="0"/>
        <v>1.0974611505874046E-2</v>
      </c>
      <c r="D109" s="77"/>
      <c r="E109" s="85" t="s">
        <v>257</v>
      </c>
      <c r="F109" s="81">
        <v>11680.5</v>
      </c>
      <c r="G109" s="84">
        <f t="shared" si="1"/>
        <v>3.1681744302199772E-4</v>
      </c>
    </row>
    <row r="110" spans="1:7" x14ac:dyDescent="0.25">
      <c r="A110" s="80">
        <v>43168</v>
      </c>
      <c r="B110" s="81">
        <v>72520.639999999999</v>
      </c>
      <c r="C110" s="84">
        <f t="shared" si="0"/>
        <v>-1.3434331071093864E-2</v>
      </c>
      <c r="D110" s="77"/>
      <c r="E110" s="80">
        <v>43168</v>
      </c>
      <c r="F110" s="81">
        <v>11582.35</v>
      </c>
      <c r="G110" s="84">
        <f t="shared" si="1"/>
        <v>-8.4383970501899584E-3</v>
      </c>
    </row>
    <row r="111" spans="1:7" x14ac:dyDescent="0.25">
      <c r="A111" s="80">
        <v>43199</v>
      </c>
      <c r="B111" s="81">
        <v>70524.91</v>
      </c>
      <c r="C111" s="84">
        <f t="shared" si="0"/>
        <v>-2.7905230255356992E-2</v>
      </c>
      <c r="D111" s="77"/>
      <c r="E111" s="80">
        <v>43199</v>
      </c>
      <c r="F111" s="81">
        <v>11520.3</v>
      </c>
      <c r="G111" s="84">
        <f t="shared" si="1"/>
        <v>-5.371691057489936E-3</v>
      </c>
    </row>
    <row r="112" spans="1:7" x14ac:dyDescent="0.25">
      <c r="A112" s="80">
        <v>43229</v>
      </c>
      <c r="B112" s="81">
        <v>69853.11</v>
      </c>
      <c r="C112" s="84">
        <f t="shared" si="0"/>
        <v>-9.5713720522691836E-3</v>
      </c>
      <c r="D112" s="77"/>
      <c r="E112" s="80">
        <v>43229</v>
      </c>
      <c r="F112" s="81">
        <v>11476.95</v>
      </c>
      <c r="G112" s="84">
        <f t="shared" si="1"/>
        <v>-3.770020445457141E-3</v>
      </c>
    </row>
    <row r="113" spans="1:7" x14ac:dyDescent="0.25">
      <c r="A113" s="80">
        <v>43260</v>
      </c>
      <c r="B113" s="81">
        <v>70327.97</v>
      </c>
      <c r="C113" s="84">
        <f t="shared" si="0"/>
        <v>6.7749772843905022E-3</v>
      </c>
      <c r="D113" s="77"/>
      <c r="E113" s="80">
        <v>43260</v>
      </c>
      <c r="F113" s="81">
        <v>11536.9</v>
      </c>
      <c r="G113" s="84">
        <f t="shared" si="1"/>
        <v>5.2099179931275122E-3</v>
      </c>
    </row>
    <row r="114" spans="1:7" x14ac:dyDescent="0.25">
      <c r="A114" s="80">
        <v>43290</v>
      </c>
      <c r="B114" s="81">
        <v>70746.38</v>
      </c>
      <c r="C114" s="84">
        <f t="shared" si="0"/>
        <v>5.9317831604246574E-3</v>
      </c>
      <c r="D114" s="77"/>
      <c r="E114" s="80">
        <v>43290</v>
      </c>
      <c r="F114" s="81">
        <v>11589.1</v>
      </c>
      <c r="G114" s="84">
        <f t="shared" si="1"/>
        <v>4.5144070442281106E-3</v>
      </c>
    </row>
    <row r="115" spans="1:7" x14ac:dyDescent="0.25">
      <c r="A115" s="80">
        <v>43382</v>
      </c>
      <c r="B115" s="81">
        <v>70006.22</v>
      </c>
      <c r="C115" s="84">
        <f t="shared" si="0"/>
        <v>-1.0517273891926101E-2</v>
      </c>
      <c r="D115" s="77"/>
      <c r="E115" s="80">
        <v>43382</v>
      </c>
      <c r="F115" s="81">
        <v>11438.1</v>
      </c>
      <c r="G115" s="84">
        <f t="shared" si="1"/>
        <v>-1.311511294512481E-2</v>
      </c>
    </row>
    <row r="116" spans="1:7" x14ac:dyDescent="0.25">
      <c r="A116" s="80">
        <v>43413</v>
      </c>
      <c r="B116" s="81">
        <v>69274.490000000005</v>
      </c>
      <c r="C116" s="84">
        <f t="shared" si="0"/>
        <v>-1.0507366485901479E-2</v>
      </c>
      <c r="D116" s="77"/>
      <c r="E116" s="80">
        <v>43413</v>
      </c>
      <c r="F116" s="81">
        <v>11287.5</v>
      </c>
      <c r="G116" s="84">
        <f t="shared" si="1"/>
        <v>-1.3253969499003263E-2</v>
      </c>
    </row>
    <row r="117" spans="1:7" x14ac:dyDescent="0.25">
      <c r="A117" s="80">
        <v>43443</v>
      </c>
      <c r="B117" s="81">
        <v>68652.72</v>
      </c>
      <c r="C117" s="84">
        <f t="shared" si="0"/>
        <v>-9.0159760623762832E-3</v>
      </c>
      <c r="D117" s="77"/>
      <c r="E117" s="80">
        <v>43443</v>
      </c>
      <c r="F117" s="81">
        <v>11369.9</v>
      </c>
      <c r="G117" s="84">
        <f t="shared" si="1"/>
        <v>7.2735939059058573E-3</v>
      </c>
    </row>
    <row r="118" spans="1:7" x14ac:dyDescent="0.25">
      <c r="A118" s="85" t="s">
        <v>258</v>
      </c>
      <c r="B118" s="81">
        <v>69745.88</v>
      </c>
      <c r="C118" s="84">
        <f t="shared" si="0"/>
        <v>1.5797598160151371E-2</v>
      </c>
      <c r="D118" s="77"/>
      <c r="E118" s="85" t="s">
        <v>258</v>
      </c>
      <c r="F118" s="81">
        <v>11515.2</v>
      </c>
      <c r="G118" s="84">
        <f t="shared" si="1"/>
        <v>1.2698389122393185E-2</v>
      </c>
    </row>
    <row r="119" spans="1:7" x14ac:dyDescent="0.25">
      <c r="A119" s="85" t="s">
        <v>259</v>
      </c>
      <c r="B119" s="81">
        <v>69287.14</v>
      </c>
      <c r="C119" s="84">
        <f t="shared" si="0"/>
        <v>-6.5990318664803805E-3</v>
      </c>
      <c r="D119" s="77"/>
      <c r="E119" s="85" t="s">
        <v>259</v>
      </c>
      <c r="F119" s="81">
        <v>11377.75</v>
      </c>
      <c r="G119" s="84">
        <f t="shared" si="1"/>
        <v>-1.2008207911445088E-2</v>
      </c>
    </row>
    <row r="120" spans="1:7" x14ac:dyDescent="0.25">
      <c r="A120" s="85" t="s">
        <v>260</v>
      </c>
      <c r="B120" s="81">
        <v>68243.66</v>
      </c>
      <c r="C120" s="84">
        <f t="shared" si="0"/>
        <v>-1.5174783012765777E-2</v>
      </c>
      <c r="D120" s="77"/>
      <c r="E120" s="85" t="s">
        <v>260</v>
      </c>
      <c r="F120" s="81">
        <v>11278.9</v>
      </c>
      <c r="G120" s="84">
        <f t="shared" si="1"/>
        <v>-8.7259702757044692E-3</v>
      </c>
    </row>
    <row r="121" spans="1:7" x14ac:dyDescent="0.25">
      <c r="A121" s="85" t="s">
        <v>261</v>
      </c>
      <c r="B121" s="81">
        <v>67302.429999999993</v>
      </c>
      <c r="C121" s="84">
        <f t="shared" si="0"/>
        <v>-1.3888192994785791E-2</v>
      </c>
      <c r="D121" s="77"/>
      <c r="E121" s="85" t="s">
        <v>261</v>
      </c>
      <c r="F121" s="81">
        <v>11234.35</v>
      </c>
      <c r="G121" s="84">
        <f t="shared" si="1"/>
        <v>-3.9576745382891472E-3</v>
      </c>
    </row>
    <row r="122" spans="1:7" x14ac:dyDescent="0.25">
      <c r="A122" s="85" t="s">
        <v>262</v>
      </c>
      <c r="B122" s="81">
        <v>66270.8</v>
      </c>
      <c r="C122" s="84">
        <f t="shared" si="0"/>
        <v>-1.5446965127851332E-2</v>
      </c>
      <c r="D122" s="77"/>
      <c r="E122" s="85" t="s">
        <v>262</v>
      </c>
      <c r="F122" s="81">
        <v>11143.1</v>
      </c>
      <c r="G122" s="84">
        <f t="shared" si="1"/>
        <v>-8.1555767773956976E-3</v>
      </c>
    </row>
    <row r="123" spans="1:7" x14ac:dyDescent="0.25">
      <c r="A123" s="85" t="s">
        <v>263</v>
      </c>
      <c r="B123" s="81">
        <v>64109.86</v>
      </c>
      <c r="C123" s="84">
        <f t="shared" si="0"/>
        <v>-3.3151203604548249E-2</v>
      </c>
      <c r="D123" s="77"/>
      <c r="E123" s="85" t="s">
        <v>263</v>
      </c>
      <c r="F123" s="81">
        <v>10967.4</v>
      </c>
      <c r="G123" s="84">
        <f t="shared" si="1"/>
        <v>-1.5893236100092235E-2</v>
      </c>
    </row>
    <row r="124" spans="1:7" x14ac:dyDescent="0.25">
      <c r="A124" s="85" t="s">
        <v>264</v>
      </c>
      <c r="B124" s="81">
        <v>65313.91</v>
      </c>
      <c r="C124" s="84">
        <f t="shared" si="0"/>
        <v>1.8606856192751809E-2</v>
      </c>
      <c r="D124" s="77"/>
      <c r="E124" s="85" t="s">
        <v>264</v>
      </c>
      <c r="F124" s="81">
        <v>11067.45</v>
      </c>
      <c r="G124" s="84">
        <f t="shared" si="1"/>
        <v>9.081131713379249E-3</v>
      </c>
    </row>
    <row r="125" spans="1:7" x14ac:dyDescent="0.25">
      <c r="A125" s="85" t="s">
        <v>265</v>
      </c>
      <c r="B125" s="81">
        <v>65847.98</v>
      </c>
      <c r="C125" s="84">
        <f t="shared" si="0"/>
        <v>8.1437214976468088E-3</v>
      </c>
      <c r="D125" s="77"/>
      <c r="E125" s="85" t="s">
        <v>265</v>
      </c>
      <c r="F125" s="81">
        <v>11053.8</v>
      </c>
      <c r="G125" s="84">
        <f t="shared" si="1"/>
        <v>-1.2341076324745481E-3</v>
      </c>
    </row>
    <row r="126" spans="1:7" x14ac:dyDescent="0.25">
      <c r="A126" s="85" t="s">
        <v>266</v>
      </c>
      <c r="B126" s="81">
        <v>63747.3</v>
      </c>
      <c r="C126" s="84">
        <f t="shared" si="0"/>
        <v>-3.2421921740046759E-2</v>
      </c>
      <c r="D126" s="77"/>
      <c r="E126" s="85" t="s">
        <v>266</v>
      </c>
      <c r="F126" s="81">
        <v>10977.55</v>
      </c>
      <c r="G126" s="84">
        <f t="shared" si="1"/>
        <v>-6.9219820348958589E-3</v>
      </c>
    </row>
    <row r="127" spans="1:7" x14ac:dyDescent="0.25">
      <c r="A127" s="85" t="s">
        <v>267</v>
      </c>
      <c r="B127" s="81">
        <v>63147.29</v>
      </c>
      <c r="C127" s="84">
        <f t="shared" si="0"/>
        <v>-9.4568960223124256E-3</v>
      </c>
      <c r="D127" s="77"/>
      <c r="E127" s="85" t="s">
        <v>267</v>
      </c>
      <c r="F127" s="81">
        <v>10930.45</v>
      </c>
      <c r="G127" s="84">
        <f t="shared" si="1"/>
        <v>-4.2998057847973671E-3</v>
      </c>
    </row>
    <row r="128" spans="1:7" x14ac:dyDescent="0.25">
      <c r="A128" s="80">
        <v>43110</v>
      </c>
      <c r="B128" s="81">
        <v>62578.45</v>
      </c>
      <c r="C128" s="84">
        <f t="shared" si="0"/>
        <v>-9.0489645407192242E-3</v>
      </c>
      <c r="D128" s="77"/>
      <c r="E128" s="80">
        <v>43110</v>
      </c>
      <c r="F128" s="81">
        <v>11008.3</v>
      </c>
      <c r="G128" s="84">
        <f t="shared" si="1"/>
        <v>7.0970612969229975E-3</v>
      </c>
    </row>
    <row r="129" spans="1:7" x14ac:dyDescent="0.25">
      <c r="A129" s="80">
        <v>43169</v>
      </c>
      <c r="B129" s="81">
        <v>62690.8</v>
      </c>
      <c r="C129" s="84">
        <f t="shared" si="0"/>
        <v>1.7937367729712259E-3</v>
      </c>
      <c r="D129" s="77"/>
      <c r="E129" s="80">
        <v>43169</v>
      </c>
      <c r="F129" s="81">
        <v>10858.25</v>
      </c>
      <c r="G129" s="84">
        <f t="shared" si="1"/>
        <v>-1.3724374010345193E-2</v>
      </c>
    </row>
    <row r="130" spans="1:7" x14ac:dyDescent="0.25">
      <c r="A130" s="80">
        <v>43200</v>
      </c>
      <c r="B130" s="81">
        <v>61166.68</v>
      </c>
      <c r="C130" s="84">
        <f t="shared" si="0"/>
        <v>-2.461210960024492E-2</v>
      </c>
      <c r="D130" s="77"/>
      <c r="E130" s="80">
        <v>43200</v>
      </c>
      <c r="F130" s="81">
        <v>10599.25</v>
      </c>
      <c r="G130" s="84">
        <f t="shared" si="1"/>
        <v>-2.4141915818458322E-2</v>
      </c>
    </row>
    <row r="131" spans="1:7" x14ac:dyDescent="0.25">
      <c r="A131" s="80">
        <v>43230</v>
      </c>
      <c r="B131" s="81">
        <v>60589.21</v>
      </c>
      <c r="C131" s="84">
        <f t="shared" si="0"/>
        <v>-9.4857723934371491E-3</v>
      </c>
      <c r="D131" s="77"/>
      <c r="E131" s="80">
        <v>43230</v>
      </c>
      <c r="F131" s="81">
        <v>10316.450000000001</v>
      </c>
      <c r="G131" s="84">
        <f t="shared" si="1"/>
        <v>-2.7043535271357683E-2</v>
      </c>
    </row>
    <row r="132" spans="1:7" x14ac:dyDescent="0.25">
      <c r="A132" s="86">
        <v>43322</v>
      </c>
      <c r="B132" s="81">
        <v>60687.21</v>
      </c>
      <c r="C132" s="84">
        <f t="shared" si="0"/>
        <v>1.6161430446359065E-3</v>
      </c>
      <c r="D132" s="77"/>
      <c r="E132" s="86">
        <v>43322</v>
      </c>
      <c r="F132" s="81">
        <v>10348.049999999999</v>
      </c>
      <c r="G132" s="84">
        <f t="shared" si="1"/>
        <v>3.0583875372252687E-3</v>
      </c>
    </row>
    <row r="133" spans="1:7" x14ac:dyDescent="0.25">
      <c r="A133" s="86">
        <v>43353</v>
      </c>
      <c r="B133" s="81">
        <v>61557.4</v>
      </c>
      <c r="C133" s="84">
        <f t="shared" si="0"/>
        <v>1.4237105399731366E-2</v>
      </c>
      <c r="D133" s="77"/>
      <c r="E133" s="86">
        <v>43353</v>
      </c>
      <c r="F133" s="81">
        <v>10301.049999999999</v>
      </c>
      <c r="G133" s="84">
        <f t="shared" si="1"/>
        <v>-4.5522643762188489E-3</v>
      </c>
    </row>
    <row r="134" spans="1:7" x14ac:dyDescent="0.25">
      <c r="A134" s="86">
        <v>43383</v>
      </c>
      <c r="B134" s="81">
        <v>63525.63</v>
      </c>
      <c r="C134" s="84">
        <f t="shared" si="0"/>
        <v>3.1473373651350237E-2</v>
      </c>
      <c r="D134" s="77"/>
      <c r="E134" s="86">
        <v>43383</v>
      </c>
      <c r="F134" s="81">
        <v>10460.1</v>
      </c>
      <c r="G134" s="84">
        <f t="shared" si="1"/>
        <v>1.5322187033067711E-2</v>
      </c>
    </row>
    <row r="135" spans="1:7" x14ac:dyDescent="0.25">
      <c r="A135" s="86">
        <v>43414</v>
      </c>
      <c r="B135" s="81">
        <v>62977.45</v>
      </c>
      <c r="C135" s="84">
        <f t="shared" si="0"/>
        <v>-8.6667207033889245E-3</v>
      </c>
      <c r="D135" s="77"/>
      <c r="E135" s="86">
        <v>43414</v>
      </c>
      <c r="F135" s="81">
        <v>10234.65</v>
      </c>
      <c r="G135" s="84">
        <f t="shared" si="1"/>
        <v>-2.1788996676934184E-2</v>
      </c>
    </row>
    <row r="136" spans="1:7" x14ac:dyDescent="0.25">
      <c r="A136" s="86">
        <v>43444</v>
      </c>
      <c r="B136" s="81">
        <v>63524.4</v>
      </c>
      <c r="C136" s="84">
        <f t="shared" si="0"/>
        <v>8.6473582522343679E-3</v>
      </c>
      <c r="D136" s="77"/>
      <c r="E136" s="86">
        <v>43444</v>
      </c>
      <c r="F136" s="81">
        <v>10472.5</v>
      </c>
      <c r="G136" s="84">
        <f t="shared" si="1"/>
        <v>2.2973751695463417E-2</v>
      </c>
    </row>
    <row r="137" spans="1:7" x14ac:dyDescent="0.25">
      <c r="A137" s="85" t="s">
        <v>268</v>
      </c>
      <c r="B137" s="81">
        <v>62156.43</v>
      </c>
      <c r="C137" s="84">
        <f t="shared" si="0"/>
        <v>-2.1769812083614101E-2</v>
      </c>
      <c r="D137" s="77"/>
      <c r="E137" s="85" t="s">
        <v>268</v>
      </c>
      <c r="F137" s="81">
        <v>10512.5</v>
      </c>
      <c r="G137" s="84">
        <f t="shared" si="1"/>
        <v>3.8122514600135221E-3</v>
      </c>
    </row>
    <row r="138" spans="1:7" x14ac:dyDescent="0.25">
      <c r="A138" s="85" t="s">
        <v>269</v>
      </c>
      <c r="B138" s="81">
        <v>62764.41</v>
      </c>
      <c r="C138" s="84">
        <f t="shared" si="0"/>
        <v>9.7339211049439142E-3</v>
      </c>
      <c r="D138" s="77"/>
      <c r="E138" s="85" t="s">
        <v>269</v>
      </c>
      <c r="F138" s="81">
        <v>10584.75</v>
      </c>
      <c r="G138" s="84">
        <f t="shared" si="1"/>
        <v>6.8492606810225632E-3</v>
      </c>
    </row>
    <row r="139" spans="1:7" x14ac:dyDescent="0.25">
      <c r="A139" s="85" t="s">
        <v>270</v>
      </c>
      <c r="B139" s="81">
        <v>61661.2</v>
      </c>
      <c r="C139" s="84">
        <f t="shared" si="0"/>
        <v>-1.773330925055535E-2</v>
      </c>
      <c r="D139" s="77"/>
      <c r="E139" s="85" t="s">
        <v>270</v>
      </c>
      <c r="F139" s="81">
        <v>10453.049999999999</v>
      </c>
      <c r="G139" s="84">
        <f t="shared" si="1"/>
        <v>-1.2520484125164434E-2</v>
      </c>
    </row>
    <row r="140" spans="1:7" x14ac:dyDescent="0.25">
      <c r="A140" s="85" t="s">
        <v>271</v>
      </c>
      <c r="B140" s="81">
        <v>61528.160000000003</v>
      </c>
      <c r="C140" s="84">
        <f t="shared" si="0"/>
        <v>-2.1599276385960002E-3</v>
      </c>
      <c r="D140" s="77"/>
      <c r="E140" s="85" t="s">
        <v>271</v>
      </c>
      <c r="F140" s="81">
        <v>10303.549999999999</v>
      </c>
      <c r="G140" s="84">
        <f t="shared" si="1"/>
        <v>-1.4405305806840537E-2</v>
      </c>
    </row>
    <row r="141" spans="1:7" x14ac:dyDescent="0.25">
      <c r="A141" s="85" t="s">
        <v>272</v>
      </c>
      <c r="B141" s="81">
        <v>61765.55</v>
      </c>
      <c r="C141" s="84">
        <f t="shared" si="0"/>
        <v>3.8508094751848023E-3</v>
      </c>
      <c r="D141" s="77"/>
      <c r="E141" s="85" t="s">
        <v>272</v>
      </c>
      <c r="F141" s="81">
        <v>10245.25</v>
      </c>
      <c r="G141" s="84">
        <f t="shared" si="1"/>
        <v>-5.6743125075594458E-3</v>
      </c>
    </row>
    <row r="142" spans="1:7" x14ac:dyDescent="0.25">
      <c r="A142" s="85" t="s">
        <v>273</v>
      </c>
      <c r="B142" s="81">
        <v>61285.68</v>
      </c>
      <c r="C142" s="84">
        <f t="shared" si="0"/>
        <v>-7.7995552366438752E-3</v>
      </c>
      <c r="D142" s="77"/>
      <c r="E142" s="85" t="s">
        <v>273</v>
      </c>
      <c r="F142" s="81">
        <v>10146.799999999999</v>
      </c>
      <c r="G142" s="84">
        <f t="shared" si="1"/>
        <v>-9.6557986970183269E-3</v>
      </c>
    </row>
    <row r="143" spans="1:7" x14ac:dyDescent="0.25">
      <c r="A143" s="85" t="s">
        <v>274</v>
      </c>
      <c r="B143" s="81">
        <v>61907.59</v>
      </c>
      <c r="C143" s="84">
        <f t="shared" si="0"/>
        <v>1.0096578866091719E-2</v>
      </c>
      <c r="D143" s="77"/>
      <c r="E143" s="85" t="s">
        <v>274</v>
      </c>
      <c r="F143" s="81">
        <v>10224.75</v>
      </c>
      <c r="G143" s="84">
        <f t="shared" si="1"/>
        <v>7.6528669087056198E-3</v>
      </c>
    </row>
    <row r="144" spans="1:7" x14ac:dyDescent="0.25">
      <c r="A144" s="85" t="s">
        <v>275</v>
      </c>
      <c r="B144" s="81">
        <v>60927.1</v>
      </c>
      <c r="C144" s="84">
        <f t="shared" si="0"/>
        <v>-1.5964721771892905E-2</v>
      </c>
      <c r="D144" s="77"/>
      <c r="E144" s="85" t="s">
        <v>275</v>
      </c>
      <c r="F144" s="81">
        <v>10124.9</v>
      </c>
      <c r="G144" s="84">
        <f t="shared" si="1"/>
        <v>-9.813515351592101E-3</v>
      </c>
    </row>
    <row r="145" spans="1:7" x14ac:dyDescent="0.25">
      <c r="A145" s="85" t="s">
        <v>276</v>
      </c>
      <c r="B145" s="81">
        <v>62608.73</v>
      </c>
      <c r="C145" s="84">
        <f t="shared" si="0"/>
        <v>2.7226657725670775E-2</v>
      </c>
      <c r="D145" s="77"/>
      <c r="E145" s="85" t="s">
        <v>276</v>
      </c>
      <c r="F145" s="81">
        <v>10030</v>
      </c>
      <c r="G145" s="84">
        <f t="shared" si="1"/>
        <v>-9.4171344267753535E-3</v>
      </c>
    </row>
    <row r="146" spans="1:7" x14ac:dyDescent="0.25">
      <c r="A146" s="85" t="s">
        <v>277</v>
      </c>
      <c r="B146" s="81">
        <v>63478.61</v>
      </c>
      <c r="C146" s="84">
        <f t="shared" si="0"/>
        <v>1.3798273506250219E-2</v>
      </c>
      <c r="D146" s="77"/>
      <c r="E146" s="85" t="s">
        <v>277</v>
      </c>
      <c r="F146" s="81">
        <v>10250.85</v>
      </c>
      <c r="G146" s="84">
        <f t="shared" si="1"/>
        <v>2.1780027001601827E-2</v>
      </c>
    </row>
    <row r="147" spans="1:7" x14ac:dyDescent="0.25">
      <c r="A147" s="85" t="s">
        <v>278</v>
      </c>
      <c r="B147" s="81">
        <v>63852.84</v>
      </c>
      <c r="C147" s="84">
        <f t="shared" si="0"/>
        <v>5.8780619795063905E-3</v>
      </c>
      <c r="D147" s="77"/>
      <c r="E147" s="85" t="s">
        <v>278</v>
      </c>
      <c r="F147" s="81">
        <v>10198.4</v>
      </c>
      <c r="G147" s="84">
        <f t="shared" si="1"/>
        <v>-5.129783734565848E-3</v>
      </c>
    </row>
    <row r="148" spans="1:7" x14ac:dyDescent="0.25">
      <c r="A148" s="85" t="s">
        <v>279</v>
      </c>
      <c r="B148" s="81">
        <v>64040.89</v>
      </c>
      <c r="C148" s="84">
        <f t="shared" si="0"/>
        <v>2.9407248583523541E-3</v>
      </c>
      <c r="D148" s="77"/>
      <c r="E148" s="85" t="s">
        <v>279</v>
      </c>
      <c r="F148" s="81">
        <v>10386.6</v>
      </c>
      <c r="G148" s="84">
        <f t="shared" si="1"/>
        <v>1.8285668587721533E-2</v>
      </c>
    </row>
    <row r="149" spans="1:7" x14ac:dyDescent="0.25">
      <c r="A149" s="80">
        <v>43111</v>
      </c>
      <c r="B149" s="81">
        <v>64282.68</v>
      </c>
      <c r="C149" s="84">
        <f t="shared" si="0"/>
        <v>3.7684469991308396E-3</v>
      </c>
      <c r="D149" s="77"/>
      <c r="E149" s="80">
        <v>43111</v>
      </c>
      <c r="F149" s="81">
        <v>10380.450000000001</v>
      </c>
      <c r="G149" s="84">
        <f t="shared" si="1"/>
        <v>-5.9228442939998919E-4</v>
      </c>
    </row>
    <row r="150" spans="1:7" x14ac:dyDescent="0.25">
      <c r="A150" s="80">
        <v>43142</v>
      </c>
      <c r="B150" s="81">
        <v>66009.09</v>
      </c>
      <c r="C150" s="84">
        <f t="shared" si="0"/>
        <v>2.6502227220525542E-2</v>
      </c>
      <c r="D150" s="77"/>
      <c r="E150" s="80">
        <v>43142</v>
      </c>
      <c r="F150" s="81">
        <v>10553</v>
      </c>
      <c r="G150" s="84">
        <f t="shared" si="1"/>
        <v>1.648595028975125E-2</v>
      </c>
    </row>
    <row r="151" spans="1:7" x14ac:dyDescent="0.25">
      <c r="A151" s="80">
        <v>43231</v>
      </c>
      <c r="B151" s="81">
        <v>65684.399999999994</v>
      </c>
      <c r="C151" s="84">
        <f t="shared" si="0"/>
        <v>-4.9310054414661696E-3</v>
      </c>
      <c r="D151" s="77"/>
      <c r="E151" s="80">
        <v>43231</v>
      </c>
      <c r="F151" s="81">
        <v>10524</v>
      </c>
      <c r="G151" s="84">
        <f t="shared" si="1"/>
        <v>-2.7518165109068284E-3</v>
      </c>
    </row>
    <row r="152" spans="1:7" x14ac:dyDescent="0.25">
      <c r="A152" s="80">
        <v>43262</v>
      </c>
      <c r="B152" s="81">
        <v>64698.36</v>
      </c>
      <c r="C152" s="84">
        <f t="shared" si="0"/>
        <v>-1.5125600947448742E-2</v>
      </c>
      <c r="D152" s="77"/>
      <c r="E152" s="80">
        <v>43262</v>
      </c>
      <c r="F152" s="81">
        <v>10530</v>
      </c>
      <c r="G152" s="84">
        <f t="shared" si="1"/>
        <v>5.6996296783781274E-4</v>
      </c>
    </row>
    <row r="153" spans="1:7" x14ac:dyDescent="0.25">
      <c r="A153" s="80">
        <v>43292</v>
      </c>
      <c r="B153" s="81">
        <v>65099.73</v>
      </c>
      <c r="C153" s="84">
        <f t="shared" si="0"/>
        <v>6.1845483137771811E-3</v>
      </c>
      <c r="D153" s="77"/>
      <c r="E153" s="80">
        <v>43292</v>
      </c>
      <c r="F153" s="81">
        <v>10598.4</v>
      </c>
      <c r="G153" s="84">
        <f t="shared" si="1"/>
        <v>6.4747201828098773E-3</v>
      </c>
    </row>
    <row r="154" spans="1:7" x14ac:dyDescent="0.25">
      <c r="A154" s="86">
        <v>43354</v>
      </c>
      <c r="B154" s="81">
        <v>65874.34</v>
      </c>
      <c r="C154" s="84">
        <f t="shared" si="0"/>
        <v>1.182858609551905E-2</v>
      </c>
      <c r="D154" s="77"/>
      <c r="E154" s="86">
        <v>43354</v>
      </c>
      <c r="F154" s="81">
        <v>10585.2</v>
      </c>
      <c r="G154" s="84">
        <f t="shared" si="1"/>
        <v>-1.2462472581095429E-3</v>
      </c>
    </row>
    <row r="155" spans="1:7" x14ac:dyDescent="0.25">
      <c r="A155" s="86">
        <v>43445</v>
      </c>
      <c r="B155" s="81">
        <v>64740.49</v>
      </c>
      <c r="C155" s="84">
        <f t="shared" si="0"/>
        <v>-1.7362170630064063E-2</v>
      </c>
      <c r="D155" s="77"/>
      <c r="E155" s="86">
        <v>43445</v>
      </c>
      <c r="F155" s="81">
        <v>10482.200000000001</v>
      </c>
      <c r="G155" s="84">
        <f t="shared" si="1"/>
        <v>-9.7782185444554946E-3</v>
      </c>
    </row>
    <row r="156" spans="1:7" x14ac:dyDescent="0.25">
      <c r="A156" s="85" t="s">
        <v>280</v>
      </c>
      <c r="B156" s="81">
        <v>65355.11</v>
      </c>
      <c r="C156" s="84">
        <f t="shared" si="0"/>
        <v>9.4488141454522716E-3</v>
      </c>
      <c r="D156" s="77"/>
      <c r="E156" s="85" t="s">
        <v>280</v>
      </c>
      <c r="F156" s="81">
        <v>10582.5</v>
      </c>
      <c r="G156" s="84">
        <f t="shared" si="1"/>
        <v>9.5231128868126375E-3</v>
      </c>
    </row>
    <row r="157" spans="1:7" x14ac:dyDescent="0.25">
      <c r="A157" s="85" t="s">
        <v>281</v>
      </c>
      <c r="B157" s="81">
        <v>65080.86</v>
      </c>
      <c r="C157" s="84">
        <f t="shared" si="0"/>
        <v>-4.2051345826414838E-3</v>
      </c>
      <c r="D157" s="77"/>
      <c r="E157" s="85" t="s">
        <v>281</v>
      </c>
      <c r="F157" s="81">
        <v>10576.3</v>
      </c>
      <c r="G157" s="84">
        <f t="shared" si="1"/>
        <v>-5.8604459397027908E-4</v>
      </c>
    </row>
    <row r="158" spans="1:7" x14ac:dyDescent="0.25">
      <c r="A158" s="85" t="s">
        <v>282</v>
      </c>
      <c r="B158" s="81">
        <v>65318.080000000002</v>
      </c>
      <c r="C158" s="84">
        <f t="shared" si="0"/>
        <v>3.6383771476815683E-3</v>
      </c>
      <c r="D158" s="77"/>
      <c r="E158" s="85" t="s">
        <v>282</v>
      </c>
      <c r="F158" s="81">
        <v>10616.7</v>
      </c>
      <c r="G158" s="84">
        <f t="shared" si="1"/>
        <v>3.8125842435878768E-3</v>
      </c>
    </row>
    <row r="159" spans="1:7" x14ac:dyDescent="0.25">
      <c r="A159" s="85" t="s">
        <v>283</v>
      </c>
      <c r="B159" s="81">
        <v>65288.39</v>
      </c>
      <c r="C159" s="84">
        <f t="shared" si="0"/>
        <v>-4.5464823467667213E-4</v>
      </c>
      <c r="D159" s="77"/>
      <c r="E159" s="85" t="s">
        <v>283</v>
      </c>
      <c r="F159" s="81">
        <v>10682.2</v>
      </c>
      <c r="G159" s="84">
        <f t="shared" si="1"/>
        <v>6.1505717653091464E-3</v>
      </c>
    </row>
    <row r="160" spans="1:7" x14ac:dyDescent="0.25">
      <c r="A160" s="85" t="s">
        <v>284</v>
      </c>
      <c r="B160" s="81">
        <v>65723.64</v>
      </c>
      <c r="C160" s="84">
        <f t="shared" si="0"/>
        <v>6.6444524416684027E-3</v>
      </c>
      <c r="D160" s="77"/>
      <c r="E160" s="85" t="s">
        <v>284</v>
      </c>
      <c r="F160" s="81">
        <v>10763.4</v>
      </c>
      <c r="G160" s="84">
        <f t="shared" si="1"/>
        <v>7.5726851230944036E-3</v>
      </c>
    </row>
    <row r="161" spans="1:7" x14ac:dyDescent="0.25">
      <c r="A161" s="85" t="s">
        <v>285</v>
      </c>
      <c r="B161" s="81">
        <v>65558.98</v>
      </c>
      <c r="C161" s="84">
        <f t="shared" si="0"/>
        <v>-2.5084826360622626E-3</v>
      </c>
      <c r="D161" s="77"/>
      <c r="E161" s="85" t="s">
        <v>285</v>
      </c>
      <c r="F161" s="81">
        <v>10656.2</v>
      </c>
      <c r="G161" s="84">
        <f t="shared" si="1"/>
        <v>-1.0009607560291778E-2</v>
      </c>
    </row>
    <row r="162" spans="1:7" x14ac:dyDescent="0.25">
      <c r="A162" s="85" t="s">
        <v>286</v>
      </c>
      <c r="B162" s="81">
        <v>66849.55</v>
      </c>
      <c r="C162" s="84">
        <f t="shared" si="0"/>
        <v>1.9494376549527227E-2</v>
      </c>
      <c r="D162" s="77"/>
      <c r="E162" s="85" t="s">
        <v>286</v>
      </c>
      <c r="F162" s="81">
        <v>10600.05</v>
      </c>
      <c r="G162" s="84">
        <f t="shared" si="1"/>
        <v>-5.2831643026424535E-3</v>
      </c>
    </row>
    <row r="163" spans="1:7" x14ac:dyDescent="0.25">
      <c r="A163" s="85" t="s">
        <v>287</v>
      </c>
      <c r="B163" s="81">
        <v>67130.740000000005</v>
      </c>
      <c r="C163" s="84">
        <f t="shared" si="0"/>
        <v>4.1974892404714375E-3</v>
      </c>
      <c r="D163" s="77"/>
      <c r="E163" s="85" t="s">
        <v>287</v>
      </c>
      <c r="F163" s="81">
        <v>10526.75</v>
      </c>
      <c r="G163" s="84">
        <f t="shared" si="1"/>
        <v>-6.9390815571901548E-3</v>
      </c>
    </row>
    <row r="164" spans="1:7" x14ac:dyDescent="0.25">
      <c r="A164" s="85" t="s">
        <v>288</v>
      </c>
      <c r="B164" s="81">
        <v>67717.919999999998</v>
      </c>
      <c r="C164" s="84">
        <f t="shared" si="0"/>
        <v>8.7087808082483877E-3</v>
      </c>
      <c r="D164" s="77"/>
      <c r="E164" s="85" t="s">
        <v>288</v>
      </c>
      <c r="F164" s="81">
        <v>10628.6</v>
      </c>
      <c r="G164" s="84">
        <f t="shared" si="1"/>
        <v>9.6288444213244173E-3</v>
      </c>
    </row>
    <row r="165" spans="1:7" x14ac:dyDescent="0.25">
      <c r="A165" s="85" t="s">
        <v>289</v>
      </c>
      <c r="B165" s="81">
        <v>68091.77</v>
      </c>
      <c r="C165" s="84">
        <f t="shared" si="0"/>
        <v>5.5055120780112205E-3</v>
      </c>
      <c r="D165" s="77"/>
      <c r="E165" s="85" t="s">
        <v>289</v>
      </c>
      <c r="F165" s="81">
        <v>10685.6</v>
      </c>
      <c r="G165" s="84">
        <f t="shared" si="1"/>
        <v>5.3485597285956952E-3</v>
      </c>
    </row>
    <row r="166" spans="1:7" x14ac:dyDescent="0.25">
      <c r="A166" s="85" t="s">
        <v>290</v>
      </c>
      <c r="B166" s="81">
        <v>68307.23</v>
      </c>
      <c r="C166" s="84">
        <f t="shared" si="0"/>
        <v>3.1592633260922889E-3</v>
      </c>
      <c r="D166" s="77"/>
      <c r="E166" s="85" t="s">
        <v>290</v>
      </c>
      <c r="F166" s="81">
        <v>10728.85</v>
      </c>
      <c r="G166" s="84">
        <f t="shared" si="1"/>
        <v>4.0393340764166815E-3</v>
      </c>
    </row>
    <row r="167" spans="1:7" x14ac:dyDescent="0.25">
      <c r="A167" s="85" t="s">
        <v>291</v>
      </c>
      <c r="B167" s="81">
        <v>67808.429999999993</v>
      </c>
      <c r="C167" s="84">
        <f t="shared" si="0"/>
        <v>-7.3290939892915151E-3</v>
      </c>
      <c r="D167" s="77"/>
      <c r="E167" s="85" t="s">
        <v>291</v>
      </c>
      <c r="F167" s="81">
        <v>10858.7</v>
      </c>
      <c r="G167" s="84">
        <f t="shared" si="1"/>
        <v>1.203022724265825E-2</v>
      </c>
    </row>
    <row r="168" spans="1:7" x14ac:dyDescent="0.25">
      <c r="A168" s="85" t="s">
        <v>292</v>
      </c>
      <c r="B168" s="81">
        <v>66857.34</v>
      </c>
      <c r="C168" s="84">
        <f t="shared" si="0"/>
        <v>-1.4125427924486032E-2</v>
      </c>
      <c r="D168" s="77"/>
      <c r="E168" s="85" t="s">
        <v>292</v>
      </c>
      <c r="F168" s="81">
        <v>10876.75</v>
      </c>
      <c r="G168" s="84">
        <f t="shared" si="1"/>
        <v>1.660881568983717E-3</v>
      </c>
    </row>
    <row r="169" spans="1:7" x14ac:dyDescent="0.25">
      <c r="A169" s="80">
        <v>43171</v>
      </c>
      <c r="B169" s="81">
        <v>66222.64</v>
      </c>
      <c r="C169" s="84">
        <f t="shared" si="0"/>
        <v>-9.5386971418720302E-3</v>
      </c>
      <c r="D169" s="77"/>
      <c r="E169" s="80">
        <v>43171</v>
      </c>
      <c r="F169" s="81">
        <v>10883.75</v>
      </c>
      <c r="G169" s="84">
        <f t="shared" si="1"/>
        <v>6.4336759187107249E-4</v>
      </c>
    </row>
    <row r="170" spans="1:7" x14ac:dyDescent="0.25">
      <c r="A170" s="80">
        <v>43202</v>
      </c>
      <c r="B170" s="81">
        <v>65662.53</v>
      </c>
      <c r="C170" s="84">
        <f t="shared" si="0"/>
        <v>-8.4939552723052557E-3</v>
      </c>
      <c r="D170" s="77"/>
      <c r="E170" s="80">
        <v>43202</v>
      </c>
      <c r="F170" s="81">
        <v>10869.5</v>
      </c>
      <c r="G170" s="84">
        <f t="shared" si="1"/>
        <v>-1.3101492455916805E-3</v>
      </c>
    </row>
    <row r="171" spans="1:7" x14ac:dyDescent="0.25">
      <c r="A171" s="80">
        <v>43232</v>
      </c>
      <c r="B171" s="81">
        <v>64823.73</v>
      </c>
      <c r="C171" s="84">
        <f t="shared" si="0"/>
        <v>-1.2856703136035475E-2</v>
      </c>
      <c r="D171" s="77"/>
      <c r="E171" s="80">
        <v>43232</v>
      </c>
      <c r="F171" s="81">
        <v>10782.9</v>
      </c>
      <c r="G171" s="84">
        <f t="shared" si="1"/>
        <v>-7.9991559151610485E-3</v>
      </c>
    </row>
    <row r="172" spans="1:7" x14ac:dyDescent="0.25">
      <c r="A172" s="80">
        <v>43263</v>
      </c>
      <c r="B172" s="81">
        <v>64308.19</v>
      </c>
      <c r="C172" s="84">
        <f t="shared" si="0"/>
        <v>-7.9847451980549489E-3</v>
      </c>
      <c r="D172" s="77"/>
      <c r="E172" s="80">
        <v>43263</v>
      </c>
      <c r="F172" s="81">
        <v>10601.15</v>
      </c>
      <c r="G172" s="84">
        <f t="shared" si="1"/>
        <v>-1.6999060200552332E-2</v>
      </c>
    </row>
    <row r="173" spans="1:7" x14ac:dyDescent="0.25">
      <c r="A173" s="80">
        <v>43293</v>
      </c>
      <c r="B173" s="81">
        <v>65112.53</v>
      </c>
      <c r="C173" s="84">
        <f t="shared" si="0"/>
        <v>1.2430008984561949E-2</v>
      </c>
      <c r="D173" s="77"/>
      <c r="E173" s="80">
        <v>43293</v>
      </c>
      <c r="F173" s="81">
        <v>10693.7</v>
      </c>
      <c r="G173" s="84">
        <f t="shared" si="1"/>
        <v>8.6922972197649214E-3</v>
      </c>
    </row>
    <row r="174" spans="1:7" x14ac:dyDescent="0.25">
      <c r="A174" s="80">
        <v>43385</v>
      </c>
      <c r="B174" s="81">
        <v>63910.82</v>
      </c>
      <c r="C174" s="84">
        <f t="shared" si="0"/>
        <v>-1.8628329689398211E-2</v>
      </c>
      <c r="D174" s="77"/>
      <c r="E174" s="80">
        <v>43385</v>
      </c>
      <c r="F174" s="81">
        <v>10488.45</v>
      </c>
      <c r="G174" s="84">
        <f t="shared" si="1"/>
        <v>-1.9380131299703507E-2</v>
      </c>
    </row>
    <row r="175" spans="1:7" x14ac:dyDescent="0.25">
      <c r="A175" s="86">
        <v>43416</v>
      </c>
      <c r="B175" s="81">
        <v>65705.19</v>
      </c>
      <c r="C175" s="84">
        <f t="shared" si="0"/>
        <v>2.7689243681549125E-2</v>
      </c>
      <c r="D175" s="77"/>
      <c r="E175" s="86">
        <v>43416</v>
      </c>
      <c r="F175" s="81">
        <v>10549.15</v>
      </c>
      <c r="G175" s="84">
        <f t="shared" si="1"/>
        <v>5.7706362364179642E-3</v>
      </c>
    </row>
    <row r="176" spans="1:7" x14ac:dyDescent="0.25">
      <c r="A176" s="86">
        <v>43446</v>
      </c>
      <c r="B176" s="81">
        <v>67666.100000000006</v>
      </c>
      <c r="C176" s="84">
        <f t="shared" si="0"/>
        <v>2.9407398149996142E-2</v>
      </c>
      <c r="D176" s="77"/>
      <c r="E176" s="86">
        <v>43446</v>
      </c>
      <c r="F176" s="81">
        <v>10737.6</v>
      </c>
      <c r="G176" s="84">
        <f t="shared" si="1"/>
        <v>1.7706312465975173E-2</v>
      </c>
    </row>
    <row r="177" spans="1:7" x14ac:dyDescent="0.25">
      <c r="A177" s="85" t="s">
        <v>293</v>
      </c>
      <c r="B177" s="81">
        <v>66987.91</v>
      </c>
      <c r="C177" s="84">
        <f t="shared" si="0"/>
        <v>-1.0073160607259917E-2</v>
      </c>
      <c r="D177" s="77"/>
      <c r="E177" s="85" t="s">
        <v>293</v>
      </c>
      <c r="F177" s="81">
        <v>10791.55</v>
      </c>
      <c r="G177" s="84">
        <f t="shared" si="1"/>
        <v>5.0118200605062885E-3</v>
      </c>
    </row>
    <row r="178" spans="1:7" x14ac:dyDescent="0.25">
      <c r="A178" s="85" t="s">
        <v>294</v>
      </c>
      <c r="B178" s="81">
        <v>65867.37</v>
      </c>
      <c r="C178" s="84">
        <f t="shared" si="0"/>
        <v>-1.6868980620817389E-2</v>
      </c>
      <c r="D178" s="77"/>
      <c r="E178" s="85" t="s">
        <v>294</v>
      </c>
      <c r="F178" s="81">
        <v>10805.45</v>
      </c>
      <c r="G178" s="84">
        <f t="shared" si="1"/>
        <v>1.287215994746788E-3</v>
      </c>
    </row>
    <row r="179" spans="1:7" x14ac:dyDescent="0.25">
      <c r="A179" s="85" t="s">
        <v>295</v>
      </c>
      <c r="B179" s="81">
        <v>65907.19</v>
      </c>
      <c r="C179" s="84">
        <f t="shared" si="0"/>
        <v>6.0436553477465202E-4</v>
      </c>
      <c r="D179" s="77"/>
      <c r="E179" s="85" t="s">
        <v>295</v>
      </c>
      <c r="F179" s="81">
        <v>10888.35</v>
      </c>
      <c r="G179" s="84">
        <f t="shared" si="1"/>
        <v>7.6427738366829845E-3</v>
      </c>
    </row>
    <row r="180" spans="1:7" x14ac:dyDescent="0.25">
      <c r="A180" s="85" t="s">
        <v>296</v>
      </c>
      <c r="B180" s="81">
        <v>67085.17</v>
      </c>
      <c r="C180" s="84">
        <f t="shared" si="0"/>
        <v>1.7715465876682487E-2</v>
      </c>
      <c r="D180" s="77"/>
      <c r="E180" s="85" t="s">
        <v>296</v>
      </c>
      <c r="F180" s="81">
        <v>10908.7</v>
      </c>
      <c r="G180" s="84">
        <f t="shared" si="1"/>
        <v>1.8672256945391607E-3</v>
      </c>
    </row>
    <row r="181" spans="1:7" x14ac:dyDescent="0.25">
      <c r="A181" s="85" t="s">
        <v>297</v>
      </c>
      <c r="B181" s="81">
        <v>68838.16</v>
      </c>
      <c r="C181" s="84">
        <f t="shared" si="0"/>
        <v>2.5795236202230312E-2</v>
      </c>
      <c r="D181" s="77"/>
      <c r="E181" s="85" t="s">
        <v>297</v>
      </c>
      <c r="F181" s="81">
        <v>10967.3</v>
      </c>
      <c r="G181" s="84">
        <f t="shared" si="1"/>
        <v>5.3574821872709151E-3</v>
      </c>
    </row>
    <row r="182" spans="1:7" x14ac:dyDescent="0.25">
      <c r="A182" s="85" t="s">
        <v>298</v>
      </c>
      <c r="B182" s="81">
        <v>68562.880000000005</v>
      </c>
      <c r="C182" s="84">
        <f t="shared" si="0"/>
        <v>-4.0069619315642466E-3</v>
      </c>
      <c r="D182" s="77"/>
      <c r="E182" s="85" t="s">
        <v>298</v>
      </c>
      <c r="F182" s="81">
        <v>10951.7</v>
      </c>
      <c r="G182" s="84">
        <f t="shared" si="1"/>
        <v>-1.4234228417328702E-3</v>
      </c>
    </row>
    <row r="183" spans="1:7" x14ac:dyDescent="0.25">
      <c r="A183" s="85" t="s">
        <v>299</v>
      </c>
      <c r="B183" s="81">
        <v>66531.45</v>
      </c>
      <c r="C183" s="84">
        <f t="shared" si="0"/>
        <v>-3.0076512213034257E-2</v>
      </c>
      <c r="D183" s="77"/>
      <c r="E183" s="85" t="s">
        <v>299</v>
      </c>
      <c r="F183" s="81">
        <v>10754</v>
      </c>
      <c r="G183" s="84">
        <f t="shared" si="1"/>
        <v>-1.8216916966364759E-2</v>
      </c>
    </row>
    <row r="184" spans="1:7" x14ac:dyDescent="0.25">
      <c r="A184" s="85" t="s">
        <v>300</v>
      </c>
      <c r="B184" s="81">
        <v>65651.5</v>
      </c>
      <c r="C184" s="84">
        <f t="shared" si="0"/>
        <v>-1.3314319268914089E-2</v>
      </c>
      <c r="D184" s="77"/>
      <c r="E184" s="85" t="s">
        <v>300</v>
      </c>
      <c r="F184" s="81">
        <v>10663.5</v>
      </c>
      <c r="G184" s="84">
        <f t="shared" si="1"/>
        <v>-8.4510833319758998E-3</v>
      </c>
    </row>
    <row r="185" spans="1:7" x14ac:dyDescent="0.25">
      <c r="A185" s="85" t="s">
        <v>301</v>
      </c>
      <c r="B185" s="81">
        <v>66845.02</v>
      </c>
      <c r="C185" s="84">
        <f t="shared" si="0"/>
        <v>1.8016356708208545E-2</v>
      </c>
      <c r="D185" s="77"/>
      <c r="E185" s="85" t="s">
        <v>301</v>
      </c>
      <c r="F185" s="81">
        <v>10729.85</v>
      </c>
      <c r="G185" s="84">
        <f t="shared" si="1"/>
        <v>6.2028819926444774E-3</v>
      </c>
    </row>
    <row r="186" spans="1:7" x14ac:dyDescent="0.25">
      <c r="A186" s="85" t="s">
        <v>302</v>
      </c>
      <c r="B186" s="81">
        <v>66216.19</v>
      </c>
      <c r="C186" s="84">
        <f t="shared" si="0"/>
        <v>-9.451810658579635E-3</v>
      </c>
      <c r="D186" s="77"/>
      <c r="E186" s="85" t="s">
        <v>302</v>
      </c>
      <c r="F186" s="81">
        <v>10779.8</v>
      </c>
      <c r="G186" s="84">
        <f t="shared" si="1"/>
        <v>4.6444353848936974E-3</v>
      </c>
    </row>
    <row r="187" spans="1:7" x14ac:dyDescent="0.25">
      <c r="A187" s="85" t="s">
        <v>303</v>
      </c>
      <c r="B187" s="81">
        <v>66564.320000000007</v>
      </c>
      <c r="C187" s="84">
        <f t="shared" si="0"/>
        <v>5.2437032768410472E-3</v>
      </c>
      <c r="D187" s="77"/>
      <c r="E187" s="85" t="s">
        <v>303</v>
      </c>
      <c r="F187" s="81">
        <v>10859.9</v>
      </c>
      <c r="G187" s="84">
        <f t="shared" si="1"/>
        <v>7.4030939272151253E-3</v>
      </c>
    </row>
    <row r="188" spans="1:7" x14ac:dyDescent="0.25">
      <c r="A188" s="85" t="s">
        <v>304</v>
      </c>
      <c r="B188" s="81">
        <v>66512.45</v>
      </c>
      <c r="C188" s="84">
        <f t="shared" si="0"/>
        <v>-7.7955006913355278E-4</v>
      </c>
      <c r="D188" s="77"/>
      <c r="E188" s="85" t="s">
        <v>304</v>
      </c>
      <c r="F188" s="81">
        <v>10862.55</v>
      </c>
      <c r="G188" s="84">
        <f t="shared" si="1"/>
        <v>2.4398721259765596E-4</v>
      </c>
    </row>
    <row r="189" spans="1:7" x14ac:dyDescent="0.25">
      <c r="A189" s="80">
        <v>43466</v>
      </c>
      <c r="B189" s="81">
        <v>66330.23</v>
      </c>
      <c r="C189" s="84">
        <f t="shared" si="0"/>
        <v>-2.74339714142707E-3</v>
      </c>
      <c r="D189" s="77"/>
      <c r="E189" s="80">
        <v>43466</v>
      </c>
      <c r="F189" s="87">
        <v>10827.525</v>
      </c>
      <c r="G189" s="84">
        <f t="shared" si="1"/>
        <v>-3.2295905333016251E-3</v>
      </c>
    </row>
    <row r="190" spans="1:7" x14ac:dyDescent="0.25">
      <c r="A190" s="80">
        <v>43497</v>
      </c>
      <c r="B190" s="81">
        <v>66165.7</v>
      </c>
      <c r="C190" s="84">
        <f t="shared" si="0"/>
        <v>-2.483549261756801E-3</v>
      </c>
      <c r="D190" s="77"/>
      <c r="E190" s="80">
        <v>43497</v>
      </c>
      <c r="F190" s="81">
        <v>10792.5</v>
      </c>
      <c r="G190" s="84">
        <f t="shared" si="1"/>
        <v>-3.2400545920642414E-3</v>
      </c>
    </row>
    <row r="191" spans="1:7" x14ac:dyDescent="0.25">
      <c r="A191" s="80">
        <v>43525</v>
      </c>
      <c r="B191" s="81">
        <v>66347.16</v>
      </c>
      <c r="C191" s="84">
        <f t="shared" si="0"/>
        <v>2.7387547657525793E-3</v>
      </c>
      <c r="D191" s="77"/>
      <c r="E191" s="80">
        <v>43525</v>
      </c>
      <c r="F191" s="81">
        <v>10672.25</v>
      </c>
      <c r="G191" s="84">
        <f t="shared" si="1"/>
        <v>-1.1204533761500678E-2</v>
      </c>
    </row>
    <row r="192" spans="1:7" x14ac:dyDescent="0.25">
      <c r="A192" s="80">
        <v>43556</v>
      </c>
      <c r="B192" s="81">
        <v>66133.59</v>
      </c>
      <c r="C192" s="84">
        <f t="shared" si="0"/>
        <v>-3.2241693228601256E-3</v>
      </c>
      <c r="D192" s="77"/>
      <c r="E192" s="80">
        <v>43556</v>
      </c>
      <c r="F192" s="81">
        <v>10727.35</v>
      </c>
      <c r="G192" s="84">
        <f t="shared" si="1"/>
        <v>5.1496403451855395E-3</v>
      </c>
    </row>
    <row r="193" spans="1:7" x14ac:dyDescent="0.25">
      <c r="A193" s="80">
        <v>43647</v>
      </c>
      <c r="B193" s="81">
        <v>66506.34</v>
      </c>
      <c r="C193" s="84">
        <f t="shared" si="0"/>
        <v>5.6204942397432758E-3</v>
      </c>
      <c r="D193" s="77"/>
      <c r="E193" s="80">
        <v>43647</v>
      </c>
      <c r="F193" s="81">
        <v>10771.8</v>
      </c>
      <c r="G193" s="84">
        <f t="shared" si="1"/>
        <v>4.1350530915205807E-3</v>
      </c>
    </row>
    <row r="194" spans="1:7" x14ac:dyDescent="0.25">
      <c r="A194" s="80">
        <v>43678</v>
      </c>
      <c r="B194" s="81">
        <v>65971.460000000006</v>
      </c>
      <c r="C194" s="84">
        <f t="shared" si="0"/>
        <v>-8.0750572015849571E-3</v>
      </c>
      <c r="D194" s="77"/>
      <c r="E194" s="80">
        <v>43678</v>
      </c>
      <c r="F194" s="81">
        <v>10802.15</v>
      </c>
      <c r="G194" s="84">
        <f t="shared" si="1"/>
        <v>2.81358026893282E-3</v>
      </c>
    </row>
    <row r="195" spans="1:7" x14ac:dyDescent="0.25">
      <c r="A195" s="80">
        <v>43709</v>
      </c>
      <c r="B195" s="81">
        <v>65604.55</v>
      </c>
      <c r="C195" s="84">
        <f t="shared" si="0"/>
        <v>-5.5771709608125764E-3</v>
      </c>
      <c r="D195" s="77"/>
      <c r="E195" s="80">
        <v>43709</v>
      </c>
      <c r="F195" s="81">
        <v>10855.15</v>
      </c>
      <c r="G195" s="84">
        <f t="shared" si="1"/>
        <v>4.8944333599588354E-3</v>
      </c>
    </row>
    <row r="196" spans="1:7" x14ac:dyDescent="0.25">
      <c r="A196" s="80">
        <v>43739</v>
      </c>
      <c r="B196" s="81">
        <v>66230.45</v>
      </c>
      <c r="C196" s="84">
        <f t="shared" si="0"/>
        <v>9.495273676942341E-3</v>
      </c>
      <c r="D196" s="77"/>
      <c r="E196" s="80">
        <v>43739</v>
      </c>
      <c r="F196" s="81">
        <v>10821.6</v>
      </c>
      <c r="G196" s="84">
        <f t="shared" si="1"/>
        <v>-3.0954849587457233E-3</v>
      </c>
    </row>
    <row r="197" spans="1:7" x14ac:dyDescent="0.25">
      <c r="A197" s="80">
        <v>43770</v>
      </c>
      <c r="B197" s="81">
        <v>66465.33</v>
      </c>
      <c r="C197" s="84">
        <f t="shared" si="0"/>
        <v>3.5401313486131637E-3</v>
      </c>
      <c r="D197" s="77"/>
      <c r="E197" s="80">
        <v>43770</v>
      </c>
      <c r="F197" s="81">
        <v>10794.95</v>
      </c>
      <c r="G197" s="84">
        <f t="shared" si="1"/>
        <v>-2.4657046107725011E-3</v>
      </c>
    </row>
    <row r="198" spans="1:7" x14ac:dyDescent="0.25">
      <c r="A198" s="85" t="s">
        <v>305</v>
      </c>
      <c r="B198" s="81">
        <v>66183.13</v>
      </c>
      <c r="C198" s="84">
        <f t="shared" si="0"/>
        <v>-4.2548616959748858E-3</v>
      </c>
      <c r="D198" s="77"/>
      <c r="E198" s="85" t="s">
        <v>305</v>
      </c>
      <c r="F198" s="81">
        <v>10737.6</v>
      </c>
      <c r="G198" s="84">
        <f t="shared" si="1"/>
        <v>-5.32683176023677E-3</v>
      </c>
    </row>
    <row r="199" spans="1:7" x14ac:dyDescent="0.25">
      <c r="A199" s="85" t="s">
        <v>306</v>
      </c>
      <c r="B199" s="81">
        <v>65728.91</v>
      </c>
      <c r="C199" s="84">
        <f t="shared" si="0"/>
        <v>-6.886737483483318E-3</v>
      </c>
      <c r="D199" s="77"/>
      <c r="E199" s="85" t="s">
        <v>306</v>
      </c>
      <c r="F199" s="81">
        <v>10886.8</v>
      </c>
      <c r="G199" s="84">
        <f t="shared" si="1"/>
        <v>1.3799445774800724E-2</v>
      </c>
    </row>
    <row r="200" spans="1:7" x14ac:dyDescent="0.25">
      <c r="A200" s="85" t="s">
        <v>307</v>
      </c>
      <c r="B200" s="81">
        <v>65525.96</v>
      </c>
      <c r="C200" s="84">
        <f t="shared" si="0"/>
        <v>-3.092459148210676E-3</v>
      </c>
      <c r="D200" s="77"/>
      <c r="E200" s="85" t="s">
        <v>307</v>
      </c>
      <c r="F200" s="81">
        <v>10890.3</v>
      </c>
      <c r="G200" s="84">
        <f t="shared" si="1"/>
        <v>3.2143857815191898E-4</v>
      </c>
    </row>
    <row r="201" spans="1:7" x14ac:dyDescent="0.25">
      <c r="A201" s="85" t="s">
        <v>308</v>
      </c>
      <c r="B201" s="81">
        <v>65338.87</v>
      </c>
      <c r="C201" s="84">
        <f t="shared" si="0"/>
        <v>-2.8592881290302767E-3</v>
      </c>
      <c r="D201" s="77"/>
      <c r="E201" s="85" t="s">
        <v>308</v>
      </c>
      <c r="F201" s="81">
        <v>10905.2</v>
      </c>
      <c r="G201" s="84">
        <f t="shared" si="1"/>
        <v>1.3672549215348114E-3</v>
      </c>
    </row>
    <row r="202" spans="1:7" x14ac:dyDescent="0.25">
      <c r="A202" s="85" t="s">
        <v>309</v>
      </c>
      <c r="B202" s="81">
        <v>65276.31</v>
      </c>
      <c r="C202" s="84">
        <f t="shared" si="0"/>
        <v>-9.5792854680294259E-4</v>
      </c>
      <c r="D202" s="77"/>
      <c r="E202" s="85" t="s">
        <v>309</v>
      </c>
      <c r="F202" s="81">
        <v>10906.95</v>
      </c>
      <c r="G202" s="84">
        <f t="shared" si="1"/>
        <v>1.6046102779907089E-4</v>
      </c>
    </row>
    <row r="203" spans="1:7" x14ac:dyDescent="0.25">
      <c r="A203" s="85" t="s">
        <v>310</v>
      </c>
      <c r="B203" s="81">
        <v>65659.89</v>
      </c>
      <c r="C203" s="84">
        <f t="shared" si="0"/>
        <v>5.8590534521410593E-3</v>
      </c>
      <c r="D203" s="77"/>
      <c r="E203" s="85" t="s">
        <v>310</v>
      </c>
      <c r="F203" s="81">
        <v>10961.85</v>
      </c>
      <c r="G203" s="84">
        <f t="shared" si="1"/>
        <v>5.0208621718052576E-3</v>
      </c>
    </row>
    <row r="204" spans="1:7" x14ac:dyDescent="0.25">
      <c r="A204" s="85" t="s">
        <v>311</v>
      </c>
      <c r="B204" s="81">
        <v>64799.51</v>
      </c>
      <c r="C204" s="84">
        <f t="shared" si="0"/>
        <v>-1.3190195173814848E-2</v>
      </c>
      <c r="D204" s="77"/>
      <c r="E204" s="85" t="s">
        <v>311</v>
      </c>
      <c r="F204" s="81">
        <v>10922.75</v>
      </c>
      <c r="G204" s="84">
        <f t="shared" si="1"/>
        <v>-3.573292781569112E-3</v>
      </c>
    </row>
    <row r="205" spans="1:7" x14ac:dyDescent="0.25">
      <c r="A205" s="85" t="s">
        <v>312</v>
      </c>
      <c r="B205" s="81">
        <v>65606.23</v>
      </c>
      <c r="C205" s="84">
        <f t="shared" si="0"/>
        <v>1.2372619351675931E-2</v>
      </c>
      <c r="D205" s="77"/>
      <c r="E205" s="85" t="s">
        <v>312</v>
      </c>
      <c r="F205" s="81">
        <v>10831.5</v>
      </c>
      <c r="G205" s="84">
        <f t="shared" si="1"/>
        <v>-8.3892145371514976E-3</v>
      </c>
    </row>
    <row r="206" spans="1:7" x14ac:dyDescent="0.25">
      <c r="A206" s="85" t="s">
        <v>313</v>
      </c>
      <c r="B206" s="81">
        <v>64445.16</v>
      </c>
      <c r="C206" s="84">
        <f t="shared" si="0"/>
        <v>-1.7856031362041055E-2</v>
      </c>
      <c r="D206" s="77"/>
      <c r="E206" s="85" t="s">
        <v>313</v>
      </c>
      <c r="F206" s="81">
        <v>10849.8</v>
      </c>
      <c r="G206" s="84">
        <f t="shared" si="1"/>
        <v>1.6880910596428552E-3</v>
      </c>
    </row>
    <row r="207" spans="1:7" x14ac:dyDescent="0.25">
      <c r="A207" s="85" t="s">
        <v>314</v>
      </c>
      <c r="B207" s="81">
        <v>63470.29</v>
      </c>
      <c r="C207" s="84">
        <f t="shared" si="0"/>
        <v>-1.5242707195180234E-2</v>
      </c>
      <c r="D207" s="77"/>
      <c r="E207" s="85" t="s">
        <v>314</v>
      </c>
      <c r="F207" s="81">
        <v>10780.55</v>
      </c>
      <c r="G207" s="84">
        <f t="shared" si="1"/>
        <v>-6.403062049334338E-3</v>
      </c>
    </row>
    <row r="208" spans="1:7" x14ac:dyDescent="0.25">
      <c r="A208" s="85" t="s">
        <v>315</v>
      </c>
      <c r="B208" s="81">
        <v>62118.89</v>
      </c>
      <c r="C208" s="84">
        <f t="shared" si="0"/>
        <v>-2.1521792916197605E-2</v>
      </c>
      <c r="D208" s="77"/>
      <c r="E208" s="85" t="s">
        <v>315</v>
      </c>
      <c r="F208" s="81">
        <v>10661.55</v>
      </c>
      <c r="G208" s="84">
        <f t="shared" si="1"/>
        <v>-1.1099773042754829E-2</v>
      </c>
    </row>
    <row r="209" spans="1:7" x14ac:dyDescent="0.25">
      <c r="A209" s="85" t="s">
        <v>316</v>
      </c>
      <c r="B209" s="81">
        <v>61431.96</v>
      </c>
      <c r="C209" s="84">
        <f t="shared" si="0"/>
        <v>-1.1119908577919271E-2</v>
      </c>
      <c r="D209" s="77"/>
      <c r="E209" s="85" t="s">
        <v>316</v>
      </c>
      <c r="F209" s="81">
        <v>10652.2</v>
      </c>
      <c r="G209" s="84">
        <f t="shared" si="1"/>
        <v>-8.7736795259221625E-4</v>
      </c>
    </row>
    <row r="210" spans="1:7" x14ac:dyDescent="0.25">
      <c r="A210" s="85" t="s">
        <v>317</v>
      </c>
      <c r="B210" s="81">
        <v>60897.01</v>
      </c>
      <c r="C210" s="84">
        <f t="shared" si="0"/>
        <v>-8.7461442711528874E-3</v>
      </c>
      <c r="D210" s="77"/>
      <c r="E210" s="85" t="s">
        <v>317</v>
      </c>
      <c r="F210" s="81">
        <v>10651.8</v>
      </c>
      <c r="G210" s="84">
        <f t="shared" si="1"/>
        <v>-3.7551633500580681E-5</v>
      </c>
    </row>
    <row r="211" spans="1:7" x14ac:dyDescent="0.25">
      <c r="A211" s="85" t="s">
        <v>318</v>
      </c>
      <c r="B211" s="81">
        <v>60857.09</v>
      </c>
      <c r="C211" s="84">
        <f t="shared" si="0"/>
        <v>-6.5574796134983365E-4</v>
      </c>
      <c r="D211" s="77"/>
      <c r="E211" s="85" t="s">
        <v>318</v>
      </c>
      <c r="F211" s="81">
        <v>10830.95</v>
      </c>
      <c r="G211" s="84">
        <f t="shared" si="1"/>
        <v>1.6678884505362462E-2</v>
      </c>
    </row>
    <row r="212" spans="1:7" x14ac:dyDescent="0.25">
      <c r="A212" s="80">
        <v>43467</v>
      </c>
      <c r="B212" s="81">
        <v>60843.69</v>
      </c>
      <c r="C212" s="84">
        <f t="shared" si="0"/>
        <v>-2.2021222960359646E-4</v>
      </c>
      <c r="D212" s="77"/>
      <c r="E212" s="80">
        <v>43467</v>
      </c>
      <c r="F212" s="81">
        <v>10893.65</v>
      </c>
      <c r="G212" s="84">
        <f t="shared" si="1"/>
        <v>5.7722742045844006E-3</v>
      </c>
    </row>
    <row r="213" spans="1:7" x14ac:dyDescent="0.25">
      <c r="A213" s="80">
        <v>43557</v>
      </c>
      <c r="B213" s="81">
        <v>59484.2</v>
      </c>
      <c r="C213" s="84">
        <f t="shared" si="0"/>
        <v>-2.2597385370018767E-2</v>
      </c>
      <c r="D213" s="77"/>
      <c r="E213" s="80">
        <v>43557</v>
      </c>
      <c r="F213" s="81">
        <v>10912.25</v>
      </c>
      <c r="G213" s="84">
        <f t="shared" si="1"/>
        <v>1.7059607272313906E-3</v>
      </c>
    </row>
    <row r="214" spans="1:7" x14ac:dyDescent="0.25">
      <c r="A214" s="80">
        <v>43587</v>
      </c>
      <c r="B214" s="81">
        <v>59581.25</v>
      </c>
      <c r="C214" s="84">
        <f t="shared" si="0"/>
        <v>1.6301961902945544E-3</v>
      </c>
      <c r="D214" s="77"/>
      <c r="E214" s="80">
        <v>43587</v>
      </c>
      <c r="F214" s="81">
        <v>10934.35</v>
      </c>
      <c r="G214" s="84">
        <f t="shared" si="1"/>
        <v>2.0231988079203052E-3</v>
      </c>
    </row>
    <row r="215" spans="1:7" x14ac:dyDescent="0.25">
      <c r="A215" s="80">
        <v>43618</v>
      </c>
      <c r="B215" s="81">
        <v>59513.440000000002</v>
      </c>
      <c r="C215" s="84">
        <f t="shared" si="0"/>
        <v>-1.138757862803571E-3</v>
      </c>
      <c r="D215" s="77"/>
      <c r="E215" s="80">
        <v>43618</v>
      </c>
      <c r="F215" s="81">
        <v>11062.45</v>
      </c>
      <c r="G215" s="84">
        <f t="shared" si="1"/>
        <v>1.1647280346053989E-2</v>
      </c>
    </row>
    <row r="216" spans="1:7" x14ac:dyDescent="0.25">
      <c r="A216" s="80">
        <v>43648</v>
      </c>
      <c r="B216" s="81">
        <v>58991.69</v>
      </c>
      <c r="C216" s="84">
        <f t="shared" si="0"/>
        <v>-8.8055828687899178E-3</v>
      </c>
      <c r="D216" s="77"/>
      <c r="E216" s="80">
        <v>43648</v>
      </c>
      <c r="F216" s="81">
        <v>11069.4</v>
      </c>
      <c r="G216" s="84">
        <f t="shared" si="1"/>
        <v>6.2805415981511683E-4</v>
      </c>
    </row>
    <row r="217" spans="1:7" x14ac:dyDescent="0.25">
      <c r="A217" s="80">
        <v>43679</v>
      </c>
      <c r="B217" s="81">
        <v>56053.35</v>
      </c>
      <c r="C217" s="84">
        <f t="shared" si="0"/>
        <v>-5.1092670731800016E-2</v>
      </c>
      <c r="D217" s="77"/>
      <c r="E217" s="80">
        <v>43679</v>
      </c>
      <c r="F217" s="81">
        <v>10943.6</v>
      </c>
      <c r="G217" s="84">
        <f t="shared" si="1"/>
        <v>-1.1429734205002075E-2</v>
      </c>
    </row>
    <row r="218" spans="1:7" x14ac:dyDescent="0.25">
      <c r="A218" s="80">
        <v>43771</v>
      </c>
      <c r="B218" s="81">
        <v>54955.4</v>
      </c>
      <c r="C218" s="84">
        <f t="shared" si="0"/>
        <v>-1.9781968619425026E-2</v>
      </c>
      <c r="D218" s="77"/>
      <c r="E218" s="80">
        <v>43771</v>
      </c>
      <c r="F218" s="81">
        <v>10888.8</v>
      </c>
      <c r="G218" s="84">
        <f t="shared" si="1"/>
        <v>-5.0200724689087872E-3</v>
      </c>
    </row>
    <row r="219" spans="1:7" x14ac:dyDescent="0.25">
      <c r="A219" s="80">
        <v>43801</v>
      </c>
      <c r="B219" s="81">
        <v>54965.13</v>
      </c>
      <c r="C219" s="84">
        <f t="shared" si="0"/>
        <v>1.7703699255097703E-4</v>
      </c>
      <c r="D219" s="77"/>
      <c r="E219" s="80">
        <v>43801</v>
      </c>
      <c r="F219" s="81">
        <v>10831.4</v>
      </c>
      <c r="G219" s="84">
        <f t="shared" si="1"/>
        <v>-5.2854148327613464E-3</v>
      </c>
    </row>
    <row r="220" spans="1:7" x14ac:dyDescent="0.25">
      <c r="A220" s="85" t="s">
        <v>319</v>
      </c>
      <c r="B220" s="81">
        <v>55905.25</v>
      </c>
      <c r="C220" s="84">
        <f t="shared" si="0"/>
        <v>1.6959309291774423E-2</v>
      </c>
      <c r="D220" s="77"/>
      <c r="E220" s="85" t="s">
        <v>319</v>
      </c>
      <c r="F220" s="81">
        <v>10746.05</v>
      </c>
      <c r="G220" s="84">
        <f t="shared" si="1"/>
        <v>-7.9110780130602892E-3</v>
      </c>
    </row>
    <row r="221" spans="1:7" x14ac:dyDescent="0.25">
      <c r="A221" s="85" t="s">
        <v>320</v>
      </c>
      <c r="B221" s="81">
        <v>54751.040000000001</v>
      </c>
      <c r="C221" s="84">
        <f t="shared" si="0"/>
        <v>-2.0861929511269067E-2</v>
      </c>
      <c r="D221" s="77"/>
      <c r="E221" s="85" t="s">
        <v>320</v>
      </c>
      <c r="F221" s="81">
        <v>10724.4</v>
      </c>
      <c r="G221" s="84">
        <f t="shared" si="1"/>
        <v>-2.0167259966956514E-3</v>
      </c>
    </row>
    <row r="222" spans="1:7" x14ac:dyDescent="0.25">
      <c r="A222" s="85" t="s">
        <v>321</v>
      </c>
      <c r="B222" s="81">
        <v>54079.07</v>
      </c>
      <c r="C222" s="84">
        <f t="shared" si="0"/>
        <v>-1.2349129108708376E-2</v>
      </c>
      <c r="D222" s="77"/>
      <c r="E222" s="85" t="s">
        <v>321</v>
      </c>
      <c r="F222" s="81">
        <v>10640.95</v>
      </c>
      <c r="G222" s="84">
        <f t="shared" si="1"/>
        <v>-7.8117535511575027E-3</v>
      </c>
    </row>
    <row r="223" spans="1:7" x14ac:dyDescent="0.25">
      <c r="A223" s="85" t="s">
        <v>322</v>
      </c>
      <c r="B223" s="81">
        <v>53848.44</v>
      </c>
      <c r="C223" s="84">
        <f t="shared" si="0"/>
        <v>-4.2738010178346884E-3</v>
      </c>
      <c r="D223" s="77"/>
      <c r="E223" s="85" t="s">
        <v>322</v>
      </c>
      <c r="F223" s="81">
        <v>10604.35</v>
      </c>
      <c r="G223" s="84">
        <f t="shared" si="1"/>
        <v>-3.4454713472979819E-3</v>
      </c>
    </row>
    <row r="224" spans="1:7" x14ac:dyDescent="0.25">
      <c r="A224" s="85" t="s">
        <v>323</v>
      </c>
      <c r="B224" s="81">
        <v>54409.79</v>
      </c>
      <c r="C224" s="84">
        <f t="shared" si="0"/>
        <v>1.0370667082304514E-2</v>
      </c>
      <c r="D224" s="77"/>
      <c r="E224" s="85" t="s">
        <v>323</v>
      </c>
      <c r="F224" s="81">
        <v>10735.45</v>
      </c>
      <c r="G224" s="84">
        <f t="shared" si="1"/>
        <v>1.2287055114099292E-2</v>
      </c>
    </row>
    <row r="225" spans="1:7" x14ac:dyDescent="0.25">
      <c r="A225" s="85" t="s">
        <v>324</v>
      </c>
      <c r="B225" s="81">
        <v>54327.81</v>
      </c>
      <c r="C225" s="84">
        <f t="shared" si="0"/>
        <v>-1.5078503761820831E-3</v>
      </c>
      <c r="D225" s="77"/>
      <c r="E225" s="85" t="s">
        <v>324</v>
      </c>
      <c r="F225" s="81">
        <v>10789.85</v>
      </c>
      <c r="G225" s="84">
        <f t="shared" si="1"/>
        <v>5.0545280036699341E-3</v>
      </c>
    </row>
    <row r="226" spans="1:7" x14ac:dyDescent="0.25">
      <c r="A226" s="85" t="s">
        <v>325</v>
      </c>
      <c r="B226" s="81">
        <v>54576.23</v>
      </c>
      <c r="C226" s="84">
        <f t="shared" si="0"/>
        <v>4.5621894444961269E-3</v>
      </c>
      <c r="D226" s="77"/>
      <c r="E226" s="85" t="s">
        <v>325</v>
      </c>
      <c r="F226" s="81">
        <v>10791.65</v>
      </c>
      <c r="G226" s="84">
        <f t="shared" si="1"/>
        <v>1.6680953633189361E-4</v>
      </c>
    </row>
    <row r="227" spans="1:7" x14ac:dyDescent="0.25">
      <c r="A227" s="85" t="s">
        <v>326</v>
      </c>
      <c r="B227" s="81">
        <v>54952.92</v>
      </c>
      <c r="C227" s="84">
        <f t="shared" si="0"/>
        <v>6.8783786811977962E-3</v>
      </c>
      <c r="D227" s="77"/>
      <c r="E227" s="85" t="s">
        <v>326</v>
      </c>
      <c r="F227" s="81">
        <v>10880.1</v>
      </c>
      <c r="G227" s="84">
        <f t="shared" si="1"/>
        <v>8.1627456131734746E-3</v>
      </c>
    </row>
    <row r="228" spans="1:7" x14ac:dyDescent="0.25">
      <c r="A228" s="85" t="s">
        <v>327</v>
      </c>
      <c r="B228" s="81">
        <v>55561.38</v>
      </c>
      <c r="C228" s="84">
        <f t="shared" si="0"/>
        <v>1.1011536935381067E-2</v>
      </c>
      <c r="D228" s="77"/>
      <c r="E228" s="85" t="s">
        <v>327</v>
      </c>
      <c r="F228" s="81">
        <v>10835.3</v>
      </c>
      <c r="G228" s="84">
        <f t="shared" si="1"/>
        <v>-4.1261099090206159E-3</v>
      </c>
    </row>
    <row r="229" spans="1:7" x14ac:dyDescent="0.25">
      <c r="A229" s="85" t="s">
        <v>328</v>
      </c>
      <c r="B229" s="81">
        <v>56464.86</v>
      </c>
      <c r="C229" s="84">
        <f t="shared" si="0"/>
        <v>1.6130142169891219E-2</v>
      </c>
      <c r="D229" s="77"/>
      <c r="E229" s="85" t="s">
        <v>328</v>
      </c>
      <c r="F229" s="81">
        <v>10806.65</v>
      </c>
      <c r="G229" s="84">
        <f t="shared" si="1"/>
        <v>-2.6476372726424741E-3</v>
      </c>
    </row>
    <row r="230" spans="1:7" x14ac:dyDescent="0.25">
      <c r="A230" s="85" t="s">
        <v>329</v>
      </c>
      <c r="B230" s="81">
        <v>56441.82</v>
      </c>
      <c r="C230" s="84">
        <f t="shared" si="0"/>
        <v>-4.0812466223979924E-4</v>
      </c>
      <c r="D230" s="77"/>
      <c r="E230" s="85" t="s">
        <v>329</v>
      </c>
      <c r="F230" s="81">
        <v>10792.5</v>
      </c>
      <c r="G230" s="84">
        <f t="shared" si="1"/>
        <v>-1.3102369328699957E-3</v>
      </c>
    </row>
    <row r="231" spans="1:7" x14ac:dyDescent="0.25">
      <c r="A231" s="80">
        <v>43468</v>
      </c>
      <c r="B231" s="81">
        <v>56729.35</v>
      </c>
      <c r="C231" s="84">
        <f t="shared" si="0"/>
        <v>5.0813403920615821E-3</v>
      </c>
      <c r="D231" s="77"/>
      <c r="E231" s="80">
        <v>43468</v>
      </c>
      <c r="F231" s="81">
        <v>10863.5</v>
      </c>
      <c r="G231" s="84">
        <f t="shared" si="1"/>
        <v>6.5570977456633371E-3</v>
      </c>
    </row>
    <row r="232" spans="1:7" x14ac:dyDescent="0.25">
      <c r="A232" s="80">
        <v>43588</v>
      </c>
      <c r="B232" s="81">
        <v>57259.77</v>
      </c>
      <c r="C232" s="84">
        <f t="shared" si="0"/>
        <v>9.3065694059146498E-3</v>
      </c>
      <c r="D232" s="77"/>
      <c r="E232" s="80">
        <v>43588</v>
      </c>
      <c r="F232" s="81">
        <v>10987.45</v>
      </c>
      <c r="G232" s="84">
        <f t="shared" si="1"/>
        <v>1.1345166182071391E-2</v>
      </c>
    </row>
    <row r="233" spans="1:7" x14ac:dyDescent="0.25">
      <c r="A233" s="80">
        <v>43619</v>
      </c>
      <c r="B233" s="81">
        <v>58156.59</v>
      </c>
      <c r="C233" s="84">
        <f t="shared" si="0"/>
        <v>1.5540917248346536E-2</v>
      </c>
      <c r="D233" s="77"/>
      <c r="E233" s="80">
        <v>43619</v>
      </c>
      <c r="F233" s="81">
        <v>11053</v>
      </c>
      <c r="G233" s="84">
        <f t="shared" si="1"/>
        <v>5.9481719535880405E-3</v>
      </c>
    </row>
    <row r="234" spans="1:7" x14ac:dyDescent="0.25">
      <c r="A234" s="80">
        <v>43649</v>
      </c>
      <c r="B234" s="81">
        <v>57435.03</v>
      </c>
      <c r="C234" s="84">
        <f t="shared" si="0"/>
        <v>-1.248480421779666E-2</v>
      </c>
      <c r="D234" s="77"/>
      <c r="E234" s="80">
        <v>43649</v>
      </c>
      <c r="F234" s="81">
        <v>11058.2</v>
      </c>
      <c r="G234" s="84">
        <f t="shared" si="1"/>
        <v>4.7034987661157636E-4</v>
      </c>
    </row>
    <row r="235" spans="1:7" x14ac:dyDescent="0.25">
      <c r="A235" s="80">
        <v>43680</v>
      </c>
      <c r="B235" s="81">
        <v>56627.56</v>
      </c>
      <c r="C235" s="84">
        <f t="shared" si="0"/>
        <v>-1.4158603432526978E-2</v>
      </c>
      <c r="D235" s="77"/>
      <c r="E235" s="80">
        <v>43680</v>
      </c>
      <c r="F235" s="81">
        <v>11035.4</v>
      </c>
      <c r="G235" s="84">
        <f t="shared" si="1"/>
        <v>-2.0639468528230618E-3</v>
      </c>
    </row>
    <row r="236" spans="1:7" x14ac:dyDescent="0.25">
      <c r="A236" s="80">
        <v>43772</v>
      </c>
      <c r="B236" s="81">
        <v>57304.5</v>
      </c>
      <c r="C236" s="84">
        <f t="shared" si="0"/>
        <v>1.1883362174177734E-2</v>
      </c>
      <c r="D236" s="77"/>
      <c r="E236" s="80">
        <v>43772</v>
      </c>
      <c r="F236" s="81">
        <v>11168.05</v>
      </c>
      <c r="G236" s="84">
        <f t="shared" si="1"/>
        <v>1.1948735734751558E-2</v>
      </c>
    </row>
    <row r="237" spans="1:7" x14ac:dyDescent="0.25">
      <c r="A237" s="80">
        <v>43802</v>
      </c>
      <c r="B237" s="81">
        <v>56770.96</v>
      </c>
      <c r="C237" s="84">
        <f t="shared" si="0"/>
        <v>-9.3542272888469356E-3</v>
      </c>
      <c r="D237" s="77"/>
      <c r="E237" s="80">
        <v>43802</v>
      </c>
      <c r="F237" s="81">
        <v>11301.2</v>
      </c>
      <c r="G237" s="84">
        <f t="shared" si="1"/>
        <v>1.1851891682945155E-2</v>
      </c>
    </row>
    <row r="238" spans="1:7" x14ac:dyDescent="0.25">
      <c r="A238" s="85" t="s">
        <v>330</v>
      </c>
      <c r="B238" s="81">
        <v>57012.85</v>
      </c>
      <c r="C238" s="84">
        <f t="shared" si="0"/>
        <v>4.2517536439545811E-3</v>
      </c>
      <c r="D238" s="77"/>
      <c r="E238" s="85" t="s">
        <v>330</v>
      </c>
      <c r="F238" s="81">
        <v>11341.7</v>
      </c>
      <c r="G238" s="84">
        <f t="shared" si="1"/>
        <v>3.5772841102276773E-3</v>
      </c>
    </row>
    <row r="239" spans="1:7" x14ac:dyDescent="0.25">
      <c r="A239" s="85" t="s">
        <v>331</v>
      </c>
      <c r="B239" s="81">
        <v>56761.47</v>
      </c>
      <c r="C239" s="84">
        <f t="shared" si="0"/>
        <v>-4.4189305470138584E-3</v>
      </c>
      <c r="D239" s="77"/>
      <c r="E239" s="85" t="s">
        <v>331</v>
      </c>
      <c r="F239" s="81">
        <v>11343.25</v>
      </c>
      <c r="G239" s="84">
        <f t="shared" si="1"/>
        <v>1.3665447818145347E-4</v>
      </c>
    </row>
    <row r="240" spans="1:7" x14ac:dyDescent="0.25">
      <c r="A240" s="85" t="s">
        <v>332</v>
      </c>
      <c r="B240" s="81">
        <v>57206.38</v>
      </c>
      <c r="C240" s="84">
        <f t="shared" si="0"/>
        <v>7.807680150773327E-3</v>
      </c>
      <c r="D240" s="77"/>
      <c r="E240" s="85" t="s">
        <v>332</v>
      </c>
      <c r="F240" s="81">
        <v>11426.85</v>
      </c>
      <c r="G240" s="84">
        <f t="shared" si="1"/>
        <v>7.3429959147711344E-3</v>
      </c>
    </row>
    <row r="241" spans="1:7" x14ac:dyDescent="0.25">
      <c r="A241" s="85" t="s">
        <v>333</v>
      </c>
      <c r="B241" s="81">
        <v>57031.86</v>
      </c>
      <c r="C241" s="84">
        <f t="shared" si="0"/>
        <v>-3.0553715772632479E-3</v>
      </c>
      <c r="D241" s="77"/>
      <c r="E241" s="85" t="s">
        <v>333</v>
      </c>
      <c r="F241" s="81">
        <v>11462.2</v>
      </c>
      <c r="G241" s="84">
        <f t="shared" si="1"/>
        <v>3.0888156656173325E-3</v>
      </c>
    </row>
    <row r="242" spans="1:7" x14ac:dyDescent="0.25">
      <c r="A242" s="85" t="s">
        <v>334</v>
      </c>
      <c r="B242" s="81">
        <v>57042.29</v>
      </c>
      <c r="C242" s="84">
        <f t="shared" si="0"/>
        <v>1.8286351516201208E-4</v>
      </c>
      <c r="D242" s="77"/>
      <c r="E242" s="85" t="s">
        <v>334</v>
      </c>
      <c r="F242" s="81">
        <v>11532.4</v>
      </c>
      <c r="G242" s="84">
        <f t="shared" si="1"/>
        <v>6.1058003263835944E-3</v>
      </c>
    </row>
    <row r="243" spans="1:7" x14ac:dyDescent="0.25">
      <c r="A243" s="85" t="s">
        <v>335</v>
      </c>
      <c r="B243" s="81">
        <v>56577.91</v>
      </c>
      <c r="C243" s="84">
        <f t="shared" si="0"/>
        <v>-8.1742962217219925E-3</v>
      </c>
      <c r="D243" s="77"/>
      <c r="E243" s="85" t="s">
        <v>335</v>
      </c>
      <c r="F243" s="81">
        <v>11521.05</v>
      </c>
      <c r="G243" s="84">
        <f t="shared" si="1"/>
        <v>-9.8466831793539802E-4</v>
      </c>
    </row>
    <row r="244" spans="1:7" x14ac:dyDescent="0.25">
      <c r="A244" s="85" t="s">
        <v>336</v>
      </c>
      <c r="B244" s="81">
        <v>56152.07</v>
      </c>
      <c r="C244" s="84">
        <f t="shared" si="0"/>
        <v>-7.5550802998453634E-3</v>
      </c>
      <c r="D244" s="77"/>
      <c r="E244" s="85" t="s">
        <v>336</v>
      </c>
      <c r="F244" s="81">
        <v>11456.9</v>
      </c>
      <c r="G244" s="84">
        <f t="shared" si="1"/>
        <v>-5.5836283625349536E-3</v>
      </c>
    </row>
    <row r="245" spans="1:7" x14ac:dyDescent="0.25">
      <c r="A245" s="85" t="s">
        <v>337</v>
      </c>
      <c r="B245" s="81">
        <v>55614.36</v>
      </c>
      <c r="C245" s="84">
        <f t="shared" si="0"/>
        <v>-9.622104752666923E-3</v>
      </c>
      <c r="D245" s="77"/>
      <c r="E245" s="85" t="s">
        <v>337</v>
      </c>
      <c r="F245" s="81">
        <v>11354.25</v>
      </c>
      <c r="G245" s="84">
        <f t="shared" si="1"/>
        <v>-9.0000454070535869E-3</v>
      </c>
    </row>
    <row r="246" spans="1:7" x14ac:dyDescent="0.25">
      <c r="A246" s="85" t="s">
        <v>338</v>
      </c>
      <c r="B246" s="81">
        <v>55787.040000000001</v>
      </c>
      <c r="C246" s="84">
        <f t="shared" si="0"/>
        <v>3.1001430556643369E-3</v>
      </c>
      <c r="D246" s="77"/>
      <c r="E246" s="85" t="s">
        <v>338</v>
      </c>
      <c r="F246" s="81">
        <v>11483.25</v>
      </c>
      <c r="G246" s="84">
        <f t="shared" si="1"/>
        <v>1.1297328693216403E-2</v>
      </c>
    </row>
    <row r="247" spans="1:7" x14ac:dyDescent="0.25">
      <c r="A247" s="85" t="s">
        <v>339</v>
      </c>
      <c r="B247" s="81">
        <v>56189.21</v>
      </c>
      <c r="C247" s="84">
        <f t="shared" si="0"/>
        <v>7.1831612374223044E-3</v>
      </c>
      <c r="D247" s="77"/>
      <c r="E247" s="85" t="s">
        <v>339</v>
      </c>
      <c r="F247" s="81">
        <v>11445.05</v>
      </c>
      <c r="G247" s="84">
        <f t="shared" si="1"/>
        <v>-3.3321297562249825E-3</v>
      </c>
    </row>
    <row r="248" spans="1:7" x14ac:dyDescent="0.25">
      <c r="A248" s="85" t="s">
        <v>340</v>
      </c>
      <c r="B248" s="81">
        <v>55903.02</v>
      </c>
      <c r="C248" s="84">
        <f t="shared" si="0"/>
        <v>-5.1063418376142977E-3</v>
      </c>
      <c r="D248" s="77"/>
      <c r="E248" s="85" t="s">
        <v>340</v>
      </c>
      <c r="F248" s="81">
        <v>11570</v>
      </c>
      <c r="G248" s="84">
        <f t="shared" si="1"/>
        <v>1.085821909063313E-2</v>
      </c>
    </row>
    <row r="249" spans="1:7" x14ac:dyDescent="0.25">
      <c r="A249" s="80">
        <v>43469</v>
      </c>
      <c r="B249" s="81">
        <v>59742.87</v>
      </c>
      <c r="C249" s="84">
        <f t="shared" si="0"/>
        <v>6.6431449400755183E-2</v>
      </c>
      <c r="D249" s="77"/>
      <c r="E249" s="80">
        <v>43469</v>
      </c>
      <c r="F249" s="81">
        <v>11669.15</v>
      </c>
      <c r="G249" s="84">
        <f t="shared" si="1"/>
        <v>8.5330661077085198E-3</v>
      </c>
    </row>
    <row r="250" spans="1:7" x14ac:dyDescent="0.25">
      <c r="A250" s="80">
        <v>43500</v>
      </c>
      <c r="B250" s="81">
        <v>59967.53</v>
      </c>
      <c r="C250" s="84">
        <f t="shared" si="0"/>
        <v>3.7533959246718982E-3</v>
      </c>
      <c r="D250" s="77"/>
      <c r="E250" s="80">
        <v>43500</v>
      </c>
      <c r="F250" s="81">
        <v>11713.2</v>
      </c>
      <c r="G250" s="84">
        <f t="shared" si="1"/>
        <v>3.7678036734890082E-3</v>
      </c>
    </row>
    <row r="251" spans="1:7" x14ac:dyDescent="0.25">
      <c r="A251" s="80">
        <v>43528</v>
      </c>
      <c r="B251" s="81">
        <v>59620.08</v>
      </c>
      <c r="C251" s="84">
        <f t="shared" si="0"/>
        <v>-5.8108189912778E-3</v>
      </c>
      <c r="D251" s="77"/>
      <c r="E251" s="80">
        <v>43528</v>
      </c>
      <c r="F251" s="81">
        <v>11643.95</v>
      </c>
      <c r="G251" s="84">
        <f t="shared" si="1"/>
        <v>-5.9296791696504684E-3</v>
      </c>
    </row>
    <row r="252" spans="1:7" x14ac:dyDescent="0.25">
      <c r="A252" s="80">
        <v>43559</v>
      </c>
      <c r="B252" s="81">
        <v>59583.29</v>
      </c>
      <c r="C252" s="84">
        <f t="shared" si="0"/>
        <v>-6.1726444760969125E-4</v>
      </c>
      <c r="D252" s="77"/>
      <c r="E252" s="80">
        <v>43559</v>
      </c>
      <c r="F252" s="81">
        <v>11598</v>
      </c>
      <c r="G252" s="84">
        <f t="shared" si="1"/>
        <v>-3.9540623628834554E-3</v>
      </c>
    </row>
    <row r="253" spans="1:7" x14ac:dyDescent="0.25">
      <c r="A253" s="80">
        <v>43589</v>
      </c>
      <c r="B253" s="81">
        <v>59837.54</v>
      </c>
      <c r="C253" s="84">
        <f t="shared" si="0"/>
        <v>4.2580575625138749E-3</v>
      </c>
      <c r="D253" s="77"/>
      <c r="E253" s="80">
        <v>43589</v>
      </c>
      <c r="F253" s="81">
        <v>11665.95</v>
      </c>
      <c r="G253" s="84">
        <f t="shared" si="1"/>
        <v>5.8416729088147249E-3</v>
      </c>
    </row>
    <row r="254" spans="1:7" x14ac:dyDescent="0.25">
      <c r="A254" s="80">
        <v>43681</v>
      </c>
      <c r="B254" s="81">
        <v>58509</v>
      </c>
      <c r="C254" s="84">
        <f t="shared" si="0"/>
        <v>-2.2452634636978455E-2</v>
      </c>
      <c r="D254" s="77"/>
      <c r="E254" s="80">
        <v>43681</v>
      </c>
      <c r="F254" s="81">
        <v>11604.5</v>
      </c>
      <c r="G254" s="84">
        <f t="shared" si="1"/>
        <v>-5.2813884420512712E-3</v>
      </c>
    </row>
    <row r="255" spans="1:7" x14ac:dyDescent="0.25">
      <c r="A255" s="80">
        <v>43712</v>
      </c>
      <c r="B255" s="81">
        <v>57237.87</v>
      </c>
      <c r="C255" s="84">
        <f t="shared" si="0"/>
        <v>-2.1964846302716827E-2</v>
      </c>
      <c r="D255" s="77"/>
      <c r="E255" s="80">
        <v>43712</v>
      </c>
      <c r="F255" s="81">
        <v>11671.95</v>
      </c>
      <c r="G255" s="84">
        <f t="shared" si="1"/>
        <v>5.7955735342997616E-3</v>
      </c>
    </row>
    <row r="256" spans="1:7" x14ac:dyDescent="0.25">
      <c r="A256" s="80">
        <v>43742</v>
      </c>
      <c r="B256" s="81">
        <v>57089.45</v>
      </c>
      <c r="C256" s="84">
        <f t="shared" si="0"/>
        <v>-2.5964062374409297E-3</v>
      </c>
      <c r="D256" s="77"/>
      <c r="E256" s="80">
        <v>43742</v>
      </c>
      <c r="F256" s="81">
        <v>11584.3</v>
      </c>
      <c r="G256" s="84">
        <f t="shared" si="1"/>
        <v>-7.5377943572383106E-3</v>
      </c>
    </row>
    <row r="257" spans="1:7" x14ac:dyDescent="0.25">
      <c r="A257" s="80">
        <v>43773</v>
      </c>
      <c r="B257" s="81">
        <v>57066.77</v>
      </c>
      <c r="C257" s="84">
        <f t="shared" si="0"/>
        <v>-3.9735023283719314E-4</v>
      </c>
      <c r="D257" s="77"/>
      <c r="E257" s="80">
        <v>43773</v>
      </c>
      <c r="F257" s="81">
        <v>11596.7</v>
      </c>
      <c r="G257" s="84">
        <f t="shared" si="1"/>
        <v>1.0698417827284545E-3</v>
      </c>
    </row>
    <row r="258" spans="1:7" x14ac:dyDescent="0.25">
      <c r="A258" s="80">
        <v>43803</v>
      </c>
      <c r="B258" s="81">
        <v>58106.3</v>
      </c>
      <c r="C258" s="84">
        <f t="shared" si="0"/>
        <v>1.8052105928736677E-2</v>
      </c>
      <c r="D258" s="77"/>
      <c r="E258" s="80">
        <v>43803</v>
      </c>
      <c r="F258" s="81">
        <v>11643.45</v>
      </c>
      <c r="G258" s="84">
        <f t="shared" si="1"/>
        <v>4.0232152597085759E-3</v>
      </c>
    </row>
    <row r="259" spans="1:7" x14ac:dyDescent="0.25">
      <c r="A259" s="85" t="s">
        <v>341</v>
      </c>
      <c r="B259" s="81">
        <v>57741.02</v>
      </c>
      <c r="C259" s="84">
        <f t="shared" ref="C259:C513" si="2">LN(B259/B258)</f>
        <v>-6.3062522389297458E-3</v>
      </c>
      <c r="D259" s="77"/>
      <c r="E259" s="85" t="s">
        <v>341</v>
      </c>
      <c r="F259" s="81">
        <v>11690.35</v>
      </c>
      <c r="G259" s="84">
        <f t="shared" ref="G259:G513" si="3">LN(F259/F258)</f>
        <v>4.01992501503014E-3</v>
      </c>
    </row>
    <row r="260" spans="1:7" x14ac:dyDescent="0.25">
      <c r="A260" s="85" t="s">
        <v>342</v>
      </c>
      <c r="B260" s="81">
        <v>57649.87</v>
      </c>
      <c r="C260" s="84">
        <f t="shared" si="2"/>
        <v>-1.5798477498280004E-3</v>
      </c>
      <c r="D260" s="77"/>
      <c r="E260" s="85" t="s">
        <v>342</v>
      </c>
      <c r="F260" s="81">
        <v>11787.15</v>
      </c>
      <c r="G260" s="84">
        <f t="shared" si="3"/>
        <v>8.2462398923668495E-3</v>
      </c>
    </row>
    <row r="261" spans="1:7" x14ac:dyDescent="0.25">
      <c r="A261" s="85" t="s">
        <v>343</v>
      </c>
      <c r="B261" s="81">
        <v>57407.66</v>
      </c>
      <c r="C261" s="84">
        <f t="shared" si="2"/>
        <v>-4.2102478262518069E-3</v>
      </c>
      <c r="D261" s="77"/>
      <c r="E261" s="85" t="s">
        <v>343</v>
      </c>
      <c r="F261" s="81">
        <v>11752.8</v>
      </c>
      <c r="G261" s="84">
        <f t="shared" si="3"/>
        <v>-2.9184449738277464E-3</v>
      </c>
    </row>
    <row r="262" spans="1:7" x14ac:dyDescent="0.25">
      <c r="A262" s="85" t="s">
        <v>344</v>
      </c>
      <c r="B262" s="81">
        <v>56199.13</v>
      </c>
      <c r="C262" s="84">
        <f t="shared" si="2"/>
        <v>-2.1276467546507305E-2</v>
      </c>
      <c r="D262" s="77"/>
      <c r="E262" s="85" t="s">
        <v>344</v>
      </c>
      <c r="F262" s="81">
        <v>11594.45</v>
      </c>
      <c r="G262" s="84">
        <f t="shared" si="3"/>
        <v>-1.3564974730520374E-2</v>
      </c>
    </row>
    <row r="263" spans="1:7" x14ac:dyDescent="0.25">
      <c r="A263" s="85" t="s">
        <v>345</v>
      </c>
      <c r="B263" s="81">
        <v>56168.639999999999</v>
      </c>
      <c r="C263" s="84">
        <f t="shared" si="2"/>
        <v>-5.4268231448013145E-4</v>
      </c>
      <c r="D263" s="77"/>
      <c r="E263" s="85" t="s">
        <v>345</v>
      </c>
      <c r="F263" s="81">
        <v>11575.95</v>
      </c>
      <c r="G263" s="84">
        <f t="shared" si="3"/>
        <v>-1.5968653049767416E-3</v>
      </c>
    </row>
    <row r="264" spans="1:7" x14ac:dyDescent="0.25">
      <c r="A264" s="85" t="s">
        <v>346</v>
      </c>
      <c r="B264" s="81">
        <v>55253.04</v>
      </c>
      <c r="C264" s="84">
        <f t="shared" si="2"/>
        <v>-1.6435232529688457E-2</v>
      </c>
      <c r="D264" s="77"/>
      <c r="E264" s="85" t="s">
        <v>346</v>
      </c>
      <c r="F264" s="81">
        <v>11726.15</v>
      </c>
      <c r="G264" s="84">
        <f t="shared" si="3"/>
        <v>1.2891720507584971E-2</v>
      </c>
    </row>
    <row r="265" spans="1:7" x14ac:dyDescent="0.25">
      <c r="A265" s="85" t="s">
        <v>347</v>
      </c>
      <c r="B265" s="81">
        <v>55033.1</v>
      </c>
      <c r="C265" s="84">
        <f t="shared" si="2"/>
        <v>-3.9885391142566408E-3</v>
      </c>
      <c r="D265" s="77"/>
      <c r="E265" s="85" t="s">
        <v>347</v>
      </c>
      <c r="F265" s="81">
        <v>11641.8</v>
      </c>
      <c r="G265" s="84">
        <f t="shared" si="3"/>
        <v>-7.2193210230233834E-3</v>
      </c>
    </row>
    <row r="266" spans="1:7" x14ac:dyDescent="0.25">
      <c r="A266" s="85" t="s">
        <v>348</v>
      </c>
      <c r="B266" s="81">
        <v>54029.33</v>
      </c>
      <c r="C266" s="84">
        <f t="shared" si="2"/>
        <v>-1.8407775133494057E-2</v>
      </c>
      <c r="D266" s="77"/>
      <c r="E266" s="85" t="s">
        <v>348</v>
      </c>
      <c r="F266" s="81">
        <v>11754.65</v>
      </c>
      <c r="G266" s="84">
        <f t="shared" si="3"/>
        <v>9.6468374616017465E-3</v>
      </c>
    </row>
    <row r="267" spans="1:7" x14ac:dyDescent="0.25">
      <c r="A267" s="85" t="s">
        <v>349</v>
      </c>
      <c r="B267" s="81">
        <v>52534.8</v>
      </c>
      <c r="C267" s="84">
        <f t="shared" si="2"/>
        <v>-2.8051240113183704E-2</v>
      </c>
      <c r="D267" s="77"/>
      <c r="E267" s="85" t="s">
        <v>349</v>
      </c>
      <c r="F267" s="81">
        <v>11748.15</v>
      </c>
      <c r="G267" s="84">
        <f t="shared" si="3"/>
        <v>-5.531255991390112E-4</v>
      </c>
    </row>
    <row r="268" spans="1:7" x14ac:dyDescent="0.25">
      <c r="A268" s="80">
        <v>43501</v>
      </c>
      <c r="B268" s="81">
        <v>52058.02</v>
      </c>
      <c r="C268" s="84">
        <f t="shared" si="2"/>
        <v>-9.116941343329554E-3</v>
      </c>
      <c r="D268" s="77"/>
      <c r="E268" s="80">
        <v>43501</v>
      </c>
      <c r="F268" s="81">
        <v>11724.75</v>
      </c>
      <c r="G268" s="84">
        <f t="shared" si="3"/>
        <v>-1.9937892422010914E-3</v>
      </c>
    </row>
    <row r="269" spans="1:7" x14ac:dyDescent="0.25">
      <c r="A269" s="80">
        <v>43529</v>
      </c>
      <c r="B269" s="81">
        <v>52739.26</v>
      </c>
      <c r="C269" s="84">
        <f t="shared" si="2"/>
        <v>1.3001283926418026E-2</v>
      </c>
      <c r="D269" s="77"/>
      <c r="E269" s="80">
        <v>43529</v>
      </c>
      <c r="F269" s="81">
        <v>11712.25</v>
      </c>
      <c r="G269" s="84">
        <f t="shared" si="3"/>
        <v>-1.0666895238500144E-3</v>
      </c>
    </row>
    <row r="270" spans="1:7" x14ac:dyDescent="0.25">
      <c r="A270" s="80">
        <v>43621</v>
      </c>
      <c r="B270" s="81">
        <v>53441.27</v>
      </c>
      <c r="C270" s="84">
        <f t="shared" si="2"/>
        <v>1.3223144185306061E-2</v>
      </c>
      <c r="D270" s="77"/>
      <c r="E270" s="80">
        <v>43621</v>
      </c>
      <c r="F270" s="81">
        <v>11598.25</v>
      </c>
      <c r="G270" s="84">
        <f t="shared" si="3"/>
        <v>-9.7810779570294496E-3</v>
      </c>
    </row>
    <row r="271" spans="1:7" x14ac:dyDescent="0.25">
      <c r="A271" s="80">
        <v>43651</v>
      </c>
      <c r="B271" s="81">
        <v>52574.17</v>
      </c>
      <c r="C271" s="84">
        <f t="shared" si="2"/>
        <v>-1.6358359422913585E-2</v>
      </c>
      <c r="D271" s="77"/>
      <c r="E271" s="80">
        <v>43651</v>
      </c>
      <c r="F271" s="81">
        <v>11497.9</v>
      </c>
      <c r="G271" s="84">
        <f t="shared" si="3"/>
        <v>-8.6898146639726396E-3</v>
      </c>
    </row>
    <row r="272" spans="1:7" x14ac:dyDescent="0.25">
      <c r="A272" s="80">
        <v>43682</v>
      </c>
      <c r="B272" s="81">
        <v>53739.06</v>
      </c>
      <c r="C272" s="84">
        <f t="shared" si="2"/>
        <v>2.1915176914861712E-2</v>
      </c>
      <c r="D272" s="77"/>
      <c r="E272" s="80">
        <v>43682</v>
      </c>
      <c r="F272" s="81">
        <v>11359.45</v>
      </c>
      <c r="G272" s="84">
        <f t="shared" si="3"/>
        <v>-1.2114413370574466E-2</v>
      </c>
    </row>
    <row r="273" spans="1:7" x14ac:dyDescent="0.25">
      <c r="A273" s="80">
        <v>43713</v>
      </c>
      <c r="B273" s="81">
        <v>54050.33</v>
      </c>
      <c r="C273" s="84">
        <f t="shared" si="2"/>
        <v>5.775538116472744E-3</v>
      </c>
      <c r="D273" s="77"/>
      <c r="E273" s="80">
        <v>43713</v>
      </c>
      <c r="F273" s="81">
        <v>11301.8</v>
      </c>
      <c r="G273" s="84">
        <f t="shared" si="3"/>
        <v>-5.087991559915908E-3</v>
      </c>
    </row>
    <row r="274" spans="1:7" x14ac:dyDescent="0.25">
      <c r="A274" s="80">
        <v>43743</v>
      </c>
      <c r="B274" s="81">
        <v>53569.86</v>
      </c>
      <c r="C274" s="84">
        <f t="shared" si="2"/>
        <v>-8.9290530380584567E-3</v>
      </c>
      <c r="D274" s="77"/>
      <c r="E274" s="80">
        <v>43743</v>
      </c>
      <c r="F274" s="81">
        <v>11278.9</v>
      </c>
      <c r="G274" s="84">
        <f t="shared" si="3"/>
        <v>-2.0282814838106025E-3</v>
      </c>
    </row>
    <row r="275" spans="1:7" x14ac:dyDescent="0.25">
      <c r="A275" s="85" t="s">
        <v>350</v>
      </c>
      <c r="B275" s="81">
        <v>52700.39</v>
      </c>
      <c r="C275" s="84">
        <f t="shared" si="2"/>
        <v>-1.6363740586989358E-2</v>
      </c>
      <c r="D275" s="77"/>
      <c r="E275" s="85" t="s">
        <v>350</v>
      </c>
      <c r="F275" s="81">
        <v>11148.2</v>
      </c>
      <c r="G275" s="84">
        <f t="shared" si="3"/>
        <v>-1.1655673687732526E-2</v>
      </c>
    </row>
    <row r="276" spans="1:7" x14ac:dyDescent="0.25">
      <c r="A276" s="85" t="s">
        <v>351</v>
      </c>
      <c r="B276" s="81">
        <v>52916.959999999999</v>
      </c>
      <c r="C276" s="84">
        <f t="shared" si="2"/>
        <v>4.1010364969732219E-3</v>
      </c>
      <c r="D276" s="77"/>
      <c r="E276" s="85" t="s">
        <v>351</v>
      </c>
      <c r="F276" s="81">
        <v>11222.05</v>
      </c>
      <c r="G276" s="84">
        <f t="shared" si="3"/>
        <v>6.6025429561064782E-3</v>
      </c>
    </row>
    <row r="277" spans="1:7" x14ac:dyDescent="0.25">
      <c r="A277" s="85" t="s">
        <v>352</v>
      </c>
      <c r="B277" s="81">
        <v>53184.53</v>
      </c>
      <c r="C277" s="84">
        <f t="shared" si="2"/>
        <v>5.0436721900435355E-3</v>
      </c>
      <c r="D277" s="77"/>
      <c r="E277" s="85" t="s">
        <v>352</v>
      </c>
      <c r="F277" s="81">
        <v>11157</v>
      </c>
      <c r="G277" s="84">
        <f t="shared" si="3"/>
        <v>-5.8134892415845994E-3</v>
      </c>
    </row>
    <row r="278" spans="1:7" x14ac:dyDescent="0.25">
      <c r="A278" s="85" t="s">
        <v>353</v>
      </c>
      <c r="B278" s="81">
        <v>53316.7</v>
      </c>
      <c r="C278" s="84">
        <f t="shared" si="2"/>
        <v>2.4820383361379753E-3</v>
      </c>
      <c r="D278" s="77"/>
      <c r="E278" s="85" t="s">
        <v>353</v>
      </c>
      <c r="F278" s="81">
        <v>11257.1</v>
      </c>
      <c r="G278" s="84">
        <f t="shared" si="3"/>
        <v>8.9319370836315384E-3</v>
      </c>
    </row>
    <row r="279" spans="1:7" x14ac:dyDescent="0.25">
      <c r="A279" s="85" t="s">
        <v>354</v>
      </c>
      <c r="B279" s="81">
        <v>53989.26</v>
      </c>
      <c r="C279" s="84">
        <f t="shared" si="2"/>
        <v>1.2535534971772311E-2</v>
      </c>
      <c r="D279" s="77"/>
      <c r="E279" s="85" t="s">
        <v>354</v>
      </c>
      <c r="F279" s="81">
        <v>11407.15</v>
      </c>
      <c r="G279" s="84">
        <f t="shared" si="3"/>
        <v>1.324131108491434E-2</v>
      </c>
    </row>
    <row r="280" spans="1:7" x14ac:dyDescent="0.25">
      <c r="A280" s="85" t="s">
        <v>355</v>
      </c>
      <c r="B280" s="81">
        <v>54378.13</v>
      </c>
      <c r="C280" s="84">
        <f t="shared" si="2"/>
        <v>7.1769130761728051E-3</v>
      </c>
      <c r="D280" s="77"/>
      <c r="E280" s="85" t="s">
        <v>355</v>
      </c>
      <c r="F280" s="81">
        <v>11828.25</v>
      </c>
      <c r="G280" s="84">
        <f t="shared" si="3"/>
        <v>3.6250386274051208E-2</v>
      </c>
    </row>
    <row r="281" spans="1:7" x14ac:dyDescent="0.25">
      <c r="A281" s="85" t="s">
        <v>356</v>
      </c>
      <c r="B281" s="81">
        <v>54388.85</v>
      </c>
      <c r="C281" s="84">
        <f t="shared" si="2"/>
        <v>1.9711864822774894E-4</v>
      </c>
      <c r="D281" s="77"/>
      <c r="E281" s="85" t="s">
        <v>356</v>
      </c>
      <c r="F281" s="81">
        <v>11709.1</v>
      </c>
      <c r="G281" s="84">
        <f t="shared" si="3"/>
        <v>-1.012442078454291E-2</v>
      </c>
    </row>
    <row r="282" spans="1:7" x14ac:dyDescent="0.25">
      <c r="A282" s="85" t="s">
        <v>357</v>
      </c>
      <c r="B282" s="81">
        <v>54738.14</v>
      </c>
      <c r="C282" s="84">
        <f t="shared" si="2"/>
        <v>6.4015546075570197E-3</v>
      </c>
      <c r="D282" s="77"/>
      <c r="E282" s="85" t="s">
        <v>357</v>
      </c>
      <c r="F282" s="81">
        <v>11737.9</v>
      </c>
      <c r="G282" s="84">
        <f t="shared" si="3"/>
        <v>2.4566054918568484E-3</v>
      </c>
    </row>
    <row r="283" spans="1:7" x14ac:dyDescent="0.25">
      <c r="A283" s="85" t="s">
        <v>358</v>
      </c>
      <c r="B283" s="81">
        <v>54434.71</v>
      </c>
      <c r="C283" s="84">
        <f t="shared" si="2"/>
        <v>-5.5587223621355363E-3</v>
      </c>
      <c r="D283" s="77"/>
      <c r="E283" s="85" t="s">
        <v>358</v>
      </c>
      <c r="F283" s="81">
        <v>11657.05</v>
      </c>
      <c r="G283" s="84">
        <f t="shared" si="3"/>
        <v>-6.9117755642064951E-3</v>
      </c>
    </row>
    <row r="284" spans="1:7" x14ac:dyDescent="0.25">
      <c r="A284" s="85" t="s">
        <v>359</v>
      </c>
      <c r="B284" s="81">
        <v>56610.39</v>
      </c>
      <c r="C284" s="84">
        <f t="shared" si="2"/>
        <v>3.9190535402831433E-2</v>
      </c>
      <c r="D284" s="77"/>
      <c r="E284" s="85" t="s">
        <v>359</v>
      </c>
      <c r="F284" s="81">
        <v>11844.1</v>
      </c>
      <c r="G284" s="84">
        <f t="shared" si="3"/>
        <v>1.5918706100504415E-2</v>
      </c>
    </row>
    <row r="285" spans="1:7" x14ac:dyDescent="0.25">
      <c r="A285" s="85" t="s">
        <v>360</v>
      </c>
      <c r="B285" s="81">
        <v>56464.76</v>
      </c>
      <c r="C285" s="84">
        <f t="shared" si="2"/>
        <v>-2.5758105210351759E-3</v>
      </c>
      <c r="D285" s="77"/>
      <c r="E285" s="85" t="s">
        <v>360</v>
      </c>
      <c r="F285" s="81">
        <v>11924.75</v>
      </c>
      <c r="G285" s="84">
        <f t="shared" si="3"/>
        <v>6.7862188968109954E-3</v>
      </c>
    </row>
    <row r="286" spans="1:7" x14ac:dyDescent="0.25">
      <c r="A286" s="85" t="s">
        <v>361</v>
      </c>
      <c r="B286" s="81">
        <v>56021.93</v>
      </c>
      <c r="C286" s="84">
        <f t="shared" si="2"/>
        <v>-7.8735055260441989E-3</v>
      </c>
      <c r="D286" s="77"/>
      <c r="E286" s="85" t="s">
        <v>361</v>
      </c>
      <c r="F286" s="81">
        <v>11928.75</v>
      </c>
      <c r="G286" s="84">
        <f t="shared" si="3"/>
        <v>3.3538055526396364E-4</v>
      </c>
    </row>
    <row r="287" spans="1:7" x14ac:dyDescent="0.25">
      <c r="A287" s="85" t="s">
        <v>362</v>
      </c>
      <c r="B287" s="81">
        <v>55525.440000000002</v>
      </c>
      <c r="C287" s="84">
        <f t="shared" si="2"/>
        <v>-8.9019271124510333E-3</v>
      </c>
      <c r="D287" s="77"/>
      <c r="E287" s="85" t="s">
        <v>362</v>
      </c>
      <c r="F287" s="81">
        <v>11861.1</v>
      </c>
      <c r="G287" s="84">
        <f t="shared" si="3"/>
        <v>-5.6873147454005899E-3</v>
      </c>
    </row>
    <row r="288" spans="1:7" x14ac:dyDescent="0.25">
      <c r="A288" s="85" t="s">
        <v>363</v>
      </c>
      <c r="B288" s="81">
        <v>54799.1</v>
      </c>
      <c r="C288" s="84">
        <f t="shared" si="2"/>
        <v>-1.3167523646049985E-2</v>
      </c>
      <c r="D288" s="77"/>
      <c r="E288" s="85" t="s">
        <v>363</v>
      </c>
      <c r="F288" s="81">
        <v>11945.9</v>
      </c>
      <c r="G288" s="84">
        <f t="shared" si="3"/>
        <v>7.123985268305006E-3</v>
      </c>
    </row>
    <row r="289" spans="1:7" x14ac:dyDescent="0.25">
      <c r="A289" s="85" t="s">
        <v>364</v>
      </c>
      <c r="B289" s="81">
        <v>54878.39</v>
      </c>
      <c r="C289" s="84">
        <f t="shared" si="2"/>
        <v>1.445875791164743E-3</v>
      </c>
      <c r="D289" s="77"/>
      <c r="E289" s="85" t="s">
        <v>364</v>
      </c>
      <c r="F289" s="81">
        <v>11922.8</v>
      </c>
      <c r="G289" s="84">
        <f t="shared" si="3"/>
        <v>-1.9355898906960182E-3</v>
      </c>
    </row>
    <row r="290" spans="1:7" x14ac:dyDescent="0.25">
      <c r="A290" s="80">
        <v>43530</v>
      </c>
      <c r="B290" s="81">
        <v>55610.58</v>
      </c>
      <c r="C290" s="84">
        <f t="shared" si="2"/>
        <v>1.3253824671294221E-2</v>
      </c>
      <c r="D290" s="77"/>
      <c r="E290" s="80">
        <v>43530</v>
      </c>
      <c r="F290" s="81">
        <v>12088.55</v>
      </c>
      <c r="G290" s="84">
        <f t="shared" si="3"/>
        <v>1.3806190222918157E-2</v>
      </c>
    </row>
    <row r="291" spans="1:7" x14ac:dyDescent="0.25">
      <c r="A291" s="80">
        <v>43561</v>
      </c>
      <c r="B291" s="81">
        <v>56980.92</v>
      </c>
      <c r="C291" s="84">
        <f t="shared" si="2"/>
        <v>2.4343004031663156E-2</v>
      </c>
      <c r="D291" s="77"/>
      <c r="E291" s="80">
        <v>43561</v>
      </c>
      <c r="F291" s="81">
        <v>12021.65</v>
      </c>
      <c r="G291" s="84">
        <f t="shared" si="3"/>
        <v>-5.5495327035804771E-3</v>
      </c>
    </row>
    <row r="292" spans="1:7" x14ac:dyDescent="0.25">
      <c r="A292" s="80">
        <v>43622</v>
      </c>
      <c r="B292" s="81">
        <v>55415.31</v>
      </c>
      <c r="C292" s="84">
        <f t="shared" si="2"/>
        <v>-2.7860565590386029E-2</v>
      </c>
      <c r="D292" s="77"/>
      <c r="E292" s="80">
        <v>43622</v>
      </c>
      <c r="F292" s="81">
        <v>11843.75</v>
      </c>
      <c r="G292" s="84">
        <f t="shared" si="3"/>
        <v>-1.4908888618172916E-2</v>
      </c>
    </row>
    <row r="293" spans="1:7" x14ac:dyDescent="0.25">
      <c r="A293" s="80">
        <v>43652</v>
      </c>
      <c r="B293" s="81">
        <v>55208.47</v>
      </c>
      <c r="C293" s="84">
        <f t="shared" si="2"/>
        <v>-3.7395258241655739E-3</v>
      </c>
      <c r="D293" s="77"/>
      <c r="E293" s="80">
        <v>43652</v>
      </c>
      <c r="F293" s="81">
        <v>11870.65</v>
      </c>
      <c r="G293" s="84">
        <f t="shared" si="3"/>
        <v>2.2686647385131591E-3</v>
      </c>
    </row>
    <row r="294" spans="1:7" x14ac:dyDescent="0.25">
      <c r="A294" s="80">
        <v>43744</v>
      </c>
      <c r="B294" s="81">
        <v>55205.54</v>
      </c>
      <c r="C294" s="84">
        <f t="shared" si="2"/>
        <v>-5.3072975081489479E-5</v>
      </c>
      <c r="D294" s="77"/>
      <c r="E294" s="80">
        <v>43744</v>
      </c>
      <c r="F294" s="81">
        <v>11922.7</v>
      </c>
      <c r="G294" s="84">
        <f t="shared" si="3"/>
        <v>4.3751790335728605E-3</v>
      </c>
    </row>
    <row r="295" spans="1:7" x14ac:dyDescent="0.25">
      <c r="A295" s="80">
        <v>43775</v>
      </c>
      <c r="B295" s="81">
        <v>55803.82</v>
      </c>
      <c r="C295" s="84">
        <f t="shared" si="2"/>
        <v>1.0779015259502074E-2</v>
      </c>
      <c r="D295" s="77"/>
      <c r="E295" s="80">
        <v>43775</v>
      </c>
      <c r="F295" s="81">
        <v>11965.6</v>
      </c>
      <c r="G295" s="84">
        <f t="shared" si="3"/>
        <v>3.5917203081940467E-3</v>
      </c>
    </row>
    <row r="296" spans="1:7" x14ac:dyDescent="0.25">
      <c r="A296" s="80">
        <v>43805</v>
      </c>
      <c r="B296" s="81">
        <v>55319.69</v>
      </c>
      <c r="C296" s="84">
        <f t="shared" si="2"/>
        <v>-8.7134228045176367E-3</v>
      </c>
      <c r="D296" s="77"/>
      <c r="E296" s="80">
        <v>43805</v>
      </c>
      <c r="F296" s="81">
        <v>11906.2</v>
      </c>
      <c r="G296" s="84">
        <f t="shared" si="3"/>
        <v>-4.9765935198887315E-3</v>
      </c>
    </row>
    <row r="297" spans="1:7" x14ac:dyDescent="0.25">
      <c r="A297" s="85" t="s">
        <v>365</v>
      </c>
      <c r="B297" s="81">
        <v>54387.71</v>
      </c>
      <c r="C297" s="84">
        <f t="shared" si="2"/>
        <v>-1.699069380023251E-2</v>
      </c>
      <c r="D297" s="77"/>
      <c r="E297" s="85" t="s">
        <v>365</v>
      </c>
      <c r="F297" s="81">
        <v>11914.05</v>
      </c>
      <c r="G297" s="84">
        <f t="shared" si="3"/>
        <v>6.5910309792557972E-4</v>
      </c>
    </row>
    <row r="298" spans="1:7" x14ac:dyDescent="0.25">
      <c r="A298" s="85" t="s">
        <v>366</v>
      </c>
      <c r="B298" s="81">
        <v>54321.96</v>
      </c>
      <c r="C298" s="84">
        <f t="shared" si="2"/>
        <v>-1.2096441469711422E-3</v>
      </c>
      <c r="D298" s="77"/>
      <c r="E298" s="85" t="s">
        <v>366</v>
      </c>
      <c r="F298" s="81">
        <v>11823.3</v>
      </c>
      <c r="G298" s="84">
        <f t="shared" si="3"/>
        <v>-7.6462151114719259E-3</v>
      </c>
    </row>
    <row r="299" spans="1:7" x14ac:dyDescent="0.25">
      <c r="A299" s="85" t="s">
        <v>367</v>
      </c>
      <c r="B299" s="81">
        <v>54341.77</v>
      </c>
      <c r="C299" s="84">
        <f t="shared" si="2"/>
        <v>3.6461108447986319E-4</v>
      </c>
      <c r="D299" s="77"/>
      <c r="E299" s="85" t="s">
        <v>367</v>
      </c>
      <c r="F299" s="81">
        <v>11672.15</v>
      </c>
      <c r="G299" s="84">
        <f t="shared" si="3"/>
        <v>-1.2866498423645151E-2</v>
      </c>
    </row>
    <row r="300" spans="1:7" x14ac:dyDescent="0.25">
      <c r="A300" s="85" t="s">
        <v>368</v>
      </c>
      <c r="B300" s="81">
        <v>54237.61</v>
      </c>
      <c r="C300" s="84">
        <f t="shared" si="2"/>
        <v>-1.9185969187003335E-3</v>
      </c>
      <c r="D300" s="77"/>
      <c r="E300" s="85" t="s">
        <v>368</v>
      </c>
      <c r="F300" s="81">
        <v>11691.5</v>
      </c>
      <c r="G300" s="84">
        <f t="shared" si="3"/>
        <v>1.6564196454115262E-3</v>
      </c>
    </row>
    <row r="301" spans="1:7" x14ac:dyDescent="0.25">
      <c r="A301" s="85" t="s">
        <v>369</v>
      </c>
      <c r="B301" s="81">
        <v>54114.47</v>
      </c>
      <c r="C301" s="84">
        <f t="shared" si="2"/>
        <v>-2.2729614976545989E-3</v>
      </c>
      <c r="D301" s="77"/>
      <c r="E301" s="85" t="s">
        <v>369</v>
      </c>
      <c r="F301" s="81">
        <v>11691.45</v>
      </c>
      <c r="G301" s="84">
        <f t="shared" si="3"/>
        <v>-4.2766203578887255E-6</v>
      </c>
    </row>
    <row r="302" spans="1:7" x14ac:dyDescent="0.25">
      <c r="A302" s="85" t="s">
        <v>370</v>
      </c>
      <c r="B302" s="81">
        <v>54537.39</v>
      </c>
      <c r="C302" s="84">
        <f t="shared" si="2"/>
        <v>7.7849037450516889E-3</v>
      </c>
      <c r="D302" s="77"/>
      <c r="E302" s="85" t="s">
        <v>370</v>
      </c>
      <c r="F302" s="81">
        <v>11831.75</v>
      </c>
      <c r="G302" s="84">
        <f t="shared" si="3"/>
        <v>1.1928790613010498E-2</v>
      </c>
    </row>
    <row r="303" spans="1:7" x14ac:dyDescent="0.25">
      <c r="A303" s="85" t="s">
        <v>371</v>
      </c>
      <c r="B303" s="81">
        <v>54538.080000000002</v>
      </c>
      <c r="C303" s="84">
        <f t="shared" si="2"/>
        <v>1.2651790544954958E-5</v>
      </c>
      <c r="D303" s="77"/>
      <c r="E303" s="85" t="s">
        <v>371</v>
      </c>
      <c r="F303" s="81">
        <v>11724.1</v>
      </c>
      <c r="G303" s="84">
        <f t="shared" si="3"/>
        <v>-9.1400437195816482E-3</v>
      </c>
    </row>
    <row r="304" spans="1:7" x14ac:dyDescent="0.25">
      <c r="A304" s="85" t="s">
        <v>372</v>
      </c>
      <c r="B304" s="81">
        <v>54278.22</v>
      </c>
      <c r="C304" s="84">
        <f t="shared" si="2"/>
        <v>-4.7761317740344696E-3</v>
      </c>
      <c r="D304" s="77"/>
      <c r="E304" s="85" t="s">
        <v>372</v>
      </c>
      <c r="F304" s="81">
        <v>11699.65</v>
      </c>
      <c r="G304" s="84">
        <f t="shared" si="3"/>
        <v>-2.0876254980344709E-3</v>
      </c>
    </row>
    <row r="305" spans="1:7" x14ac:dyDescent="0.25">
      <c r="A305" s="85" t="s">
        <v>373</v>
      </c>
      <c r="B305" s="81">
        <v>55164.17</v>
      </c>
      <c r="C305" s="84">
        <f t="shared" si="2"/>
        <v>1.6190606823907421E-2</v>
      </c>
      <c r="D305" s="77"/>
      <c r="E305" s="85" t="s">
        <v>373</v>
      </c>
      <c r="F305" s="81">
        <v>11796.45</v>
      </c>
      <c r="G305" s="84">
        <f t="shared" si="3"/>
        <v>8.2397119239697916E-3</v>
      </c>
    </row>
    <row r="306" spans="1:7" x14ac:dyDescent="0.25">
      <c r="A306" s="85" t="s">
        <v>374</v>
      </c>
      <c r="B306" s="81">
        <v>55702.23</v>
      </c>
      <c r="C306" s="84">
        <f t="shared" si="2"/>
        <v>9.7065337111606493E-3</v>
      </c>
      <c r="D306" s="77"/>
      <c r="E306" s="85" t="s">
        <v>374</v>
      </c>
      <c r="F306" s="81">
        <v>11847.55</v>
      </c>
      <c r="G306" s="84">
        <f t="shared" si="3"/>
        <v>4.3224564000250336E-3</v>
      </c>
    </row>
    <row r="307" spans="1:7" x14ac:dyDescent="0.25">
      <c r="A307" s="85" t="s">
        <v>375</v>
      </c>
      <c r="B307" s="81">
        <v>56106.59</v>
      </c>
      <c r="C307" s="84">
        <f t="shared" si="2"/>
        <v>7.2330923969692058E-3</v>
      </c>
      <c r="D307" s="77"/>
      <c r="E307" s="85" t="s">
        <v>375</v>
      </c>
      <c r="F307" s="81">
        <v>11841.55</v>
      </c>
      <c r="G307" s="84">
        <f t="shared" si="3"/>
        <v>-5.0656210056963325E-4</v>
      </c>
    </row>
    <row r="308" spans="1:7" x14ac:dyDescent="0.25">
      <c r="A308" s="85" t="s">
        <v>376</v>
      </c>
      <c r="B308" s="81">
        <v>56213.49</v>
      </c>
      <c r="C308" s="84">
        <f t="shared" si="2"/>
        <v>1.903489247466938E-3</v>
      </c>
      <c r="D308" s="77"/>
      <c r="E308" s="85" t="s">
        <v>376</v>
      </c>
      <c r="F308" s="81">
        <v>11788.85</v>
      </c>
      <c r="G308" s="84">
        <f t="shared" si="3"/>
        <v>-4.4603635462361017E-3</v>
      </c>
    </row>
    <row r="309" spans="1:7" x14ac:dyDescent="0.25">
      <c r="A309" s="80">
        <v>43472</v>
      </c>
      <c r="B309" s="81">
        <v>56361.7</v>
      </c>
      <c r="C309" s="84">
        <f t="shared" si="2"/>
        <v>2.6330861290144014E-3</v>
      </c>
      <c r="D309" s="77"/>
      <c r="E309" s="80">
        <v>43472</v>
      </c>
      <c r="F309" s="81">
        <v>11865.6</v>
      </c>
      <c r="G309" s="84">
        <f t="shared" si="3"/>
        <v>6.4892880057533667E-3</v>
      </c>
    </row>
    <row r="310" spans="1:7" x14ac:dyDescent="0.25">
      <c r="A310" s="80">
        <v>43503</v>
      </c>
      <c r="B310" s="81">
        <v>56271.07</v>
      </c>
      <c r="C310" s="84">
        <f t="shared" si="2"/>
        <v>-1.6093010863506263E-3</v>
      </c>
      <c r="D310" s="77"/>
      <c r="E310" s="80">
        <v>43503</v>
      </c>
      <c r="F310" s="81">
        <v>11910.3</v>
      </c>
      <c r="G310" s="84">
        <f t="shared" si="3"/>
        <v>3.7601144575602529E-3</v>
      </c>
    </row>
    <row r="311" spans="1:7" x14ac:dyDescent="0.25">
      <c r="A311" s="80">
        <v>43531</v>
      </c>
      <c r="B311" s="81">
        <v>56409.15</v>
      </c>
      <c r="C311" s="84">
        <f t="shared" si="2"/>
        <v>2.4508306624818916E-3</v>
      </c>
      <c r="D311" s="77"/>
      <c r="E311" s="80">
        <v>43531</v>
      </c>
      <c r="F311" s="81">
        <v>11916.75</v>
      </c>
      <c r="G311" s="84">
        <f t="shared" si="3"/>
        <v>5.4140148759931482E-4</v>
      </c>
    </row>
    <row r="312" spans="1:7" x14ac:dyDescent="0.25">
      <c r="A312" s="80">
        <v>43562</v>
      </c>
      <c r="B312" s="81">
        <v>56143.82</v>
      </c>
      <c r="C312" s="84">
        <f t="shared" si="2"/>
        <v>-4.7147665939346259E-3</v>
      </c>
      <c r="D312" s="77"/>
      <c r="E312" s="80">
        <v>43562</v>
      </c>
      <c r="F312" s="81">
        <v>11946.75</v>
      </c>
      <c r="G312" s="84">
        <f t="shared" si="3"/>
        <v>2.5143014062712723E-3</v>
      </c>
    </row>
    <row r="313" spans="1:7" x14ac:dyDescent="0.25">
      <c r="A313" s="80">
        <v>43592</v>
      </c>
      <c r="B313" s="81">
        <v>55611.28</v>
      </c>
      <c r="C313" s="84">
        <f t="shared" si="2"/>
        <v>-9.5305544166313805E-3</v>
      </c>
      <c r="D313" s="77"/>
      <c r="E313" s="80">
        <v>43592</v>
      </c>
      <c r="F313" s="81">
        <v>11811.15</v>
      </c>
      <c r="G313" s="84">
        <f t="shared" si="3"/>
        <v>-1.1415274286254761E-2</v>
      </c>
    </row>
    <row r="314" spans="1:7" x14ac:dyDescent="0.25">
      <c r="A314" s="80">
        <v>43684</v>
      </c>
      <c r="B314" s="81">
        <v>54392.97</v>
      </c>
      <c r="C314" s="84">
        <f t="shared" si="2"/>
        <v>-2.2151140807410562E-2</v>
      </c>
      <c r="D314" s="77"/>
      <c r="E314" s="80">
        <v>43684</v>
      </c>
      <c r="F314" s="81">
        <v>11558.6</v>
      </c>
      <c r="G314" s="84">
        <f t="shared" si="3"/>
        <v>-2.1614251930747241E-2</v>
      </c>
    </row>
    <row r="315" spans="1:7" x14ac:dyDescent="0.25">
      <c r="A315" s="80">
        <v>43715</v>
      </c>
      <c r="B315" s="81">
        <v>54189.34</v>
      </c>
      <c r="C315" s="84">
        <f t="shared" si="2"/>
        <v>-3.7507074351042905E-3</v>
      </c>
      <c r="D315" s="77"/>
      <c r="E315" s="80">
        <v>43715</v>
      </c>
      <c r="F315" s="81">
        <v>11555.9</v>
      </c>
      <c r="G315" s="84">
        <f t="shared" si="3"/>
        <v>-2.3361959049780261E-4</v>
      </c>
    </row>
    <row r="316" spans="1:7" x14ac:dyDescent="0.25">
      <c r="A316" s="80">
        <v>43745</v>
      </c>
      <c r="B316" s="81">
        <v>54810.67</v>
      </c>
      <c r="C316" s="84">
        <f t="shared" si="2"/>
        <v>1.1400672895052307E-2</v>
      </c>
      <c r="D316" s="77"/>
      <c r="E316" s="80">
        <v>43745</v>
      </c>
      <c r="F316" s="81">
        <v>11498.9</v>
      </c>
      <c r="G316" s="84">
        <f t="shared" si="3"/>
        <v>-4.9447504328900991E-3</v>
      </c>
    </row>
    <row r="317" spans="1:7" x14ac:dyDescent="0.25">
      <c r="A317" s="80">
        <v>43776</v>
      </c>
      <c r="B317" s="81">
        <v>55770.9</v>
      </c>
      <c r="C317" s="84">
        <f t="shared" si="2"/>
        <v>1.7367344949677611E-2</v>
      </c>
      <c r="D317" s="77"/>
      <c r="E317" s="80">
        <v>43776</v>
      </c>
      <c r="F317" s="81">
        <v>11582.9</v>
      </c>
      <c r="G317" s="84">
        <f t="shared" si="3"/>
        <v>7.2784939506443059E-3</v>
      </c>
    </row>
    <row r="318" spans="1:7" x14ac:dyDescent="0.25">
      <c r="A318" s="80">
        <v>43806</v>
      </c>
      <c r="B318" s="81">
        <v>55682.33</v>
      </c>
      <c r="C318" s="84">
        <f t="shared" si="2"/>
        <v>-1.5893665646948315E-3</v>
      </c>
      <c r="D318" s="77"/>
      <c r="E318" s="80">
        <v>43806</v>
      </c>
      <c r="F318" s="81">
        <v>11552.5</v>
      </c>
      <c r="G318" s="84">
        <f t="shared" si="3"/>
        <v>-2.6280088086903571E-3</v>
      </c>
    </row>
    <row r="319" spans="1:7" x14ac:dyDescent="0.25">
      <c r="A319" s="85" t="s">
        <v>377</v>
      </c>
      <c r="B319" s="81">
        <v>55739.62</v>
      </c>
      <c r="C319" s="84">
        <f t="shared" si="2"/>
        <v>1.0283432492186628E-3</v>
      </c>
      <c r="D319" s="77"/>
      <c r="E319" s="85" t="s">
        <v>377</v>
      </c>
      <c r="F319" s="81">
        <v>11588.35</v>
      </c>
      <c r="G319" s="84">
        <f t="shared" si="3"/>
        <v>3.0984193476558532E-3</v>
      </c>
    </row>
    <row r="320" spans="1:7" x14ac:dyDescent="0.25">
      <c r="A320" s="85" t="s">
        <v>378</v>
      </c>
      <c r="B320" s="81">
        <v>56115.48</v>
      </c>
      <c r="C320" s="84">
        <f t="shared" si="2"/>
        <v>6.7205056300185624E-3</v>
      </c>
      <c r="D320" s="77"/>
      <c r="E320" s="85" t="s">
        <v>378</v>
      </c>
      <c r="F320" s="81">
        <v>11662.6</v>
      </c>
      <c r="G320" s="84">
        <f t="shared" si="3"/>
        <v>6.386857517651002E-3</v>
      </c>
    </row>
    <row r="321" spans="1:7" x14ac:dyDescent="0.25">
      <c r="A321" s="85" t="s">
        <v>379</v>
      </c>
      <c r="B321" s="81">
        <v>55612.82</v>
      </c>
      <c r="C321" s="84">
        <f t="shared" si="2"/>
        <v>-8.9979600765878916E-3</v>
      </c>
      <c r="D321" s="77"/>
      <c r="E321" s="85" t="s">
        <v>379</v>
      </c>
      <c r="F321" s="81">
        <v>11687.5</v>
      </c>
      <c r="G321" s="84">
        <f t="shared" si="3"/>
        <v>2.1327539872141722E-3</v>
      </c>
    </row>
    <row r="322" spans="1:7" x14ac:dyDescent="0.25">
      <c r="A322" s="85" t="s">
        <v>380</v>
      </c>
      <c r="B322" s="81">
        <v>55149.77</v>
      </c>
      <c r="C322" s="84">
        <f t="shared" si="2"/>
        <v>-8.3611749710786939E-3</v>
      </c>
      <c r="D322" s="77"/>
      <c r="E322" s="85" t="s">
        <v>380</v>
      </c>
      <c r="F322" s="81">
        <v>11596.9</v>
      </c>
      <c r="G322" s="84">
        <f t="shared" si="3"/>
        <v>-7.7820735971374259E-3</v>
      </c>
    </row>
    <row r="323" spans="1:7" x14ac:dyDescent="0.25">
      <c r="A323" s="85" t="s">
        <v>381</v>
      </c>
      <c r="B323" s="81">
        <v>53128.47</v>
      </c>
      <c r="C323" s="84">
        <f t="shared" si="2"/>
        <v>-3.7339632488036963E-2</v>
      </c>
      <c r="D323" s="77"/>
      <c r="E323" s="85" t="s">
        <v>381</v>
      </c>
      <c r="F323" s="81">
        <v>11419.25</v>
      </c>
      <c r="G323" s="84">
        <f t="shared" si="3"/>
        <v>-1.5437293202143871E-2</v>
      </c>
    </row>
    <row r="324" spans="1:7" x14ac:dyDescent="0.25">
      <c r="A324" s="85" t="s">
        <v>382</v>
      </c>
      <c r="B324" s="81">
        <v>53765.23</v>
      </c>
      <c r="C324" s="84">
        <f t="shared" si="2"/>
        <v>1.1914032950745966E-2</v>
      </c>
      <c r="D324" s="77"/>
      <c r="E324" s="85" t="s">
        <v>382</v>
      </c>
      <c r="F324" s="81">
        <v>11346.2</v>
      </c>
      <c r="G324" s="84">
        <f t="shared" si="3"/>
        <v>-6.4176417088494435E-3</v>
      </c>
    </row>
    <row r="325" spans="1:7" x14ac:dyDescent="0.25">
      <c r="A325" s="85" t="s">
        <v>383</v>
      </c>
      <c r="B325" s="81">
        <v>53564.36</v>
      </c>
      <c r="C325" s="84">
        <f t="shared" si="2"/>
        <v>-3.7430541665775968E-3</v>
      </c>
      <c r="D325" s="77"/>
      <c r="E325" s="85" t="s">
        <v>383</v>
      </c>
      <c r="F325" s="81">
        <v>11331.05</v>
      </c>
      <c r="G325" s="84">
        <f t="shared" si="3"/>
        <v>-1.3361410447835524E-3</v>
      </c>
    </row>
    <row r="326" spans="1:7" x14ac:dyDescent="0.25">
      <c r="A326" s="85" t="s">
        <v>384</v>
      </c>
      <c r="B326" s="81">
        <v>53650.55</v>
      </c>
      <c r="C326" s="84">
        <f t="shared" si="2"/>
        <v>1.6077991123975299E-3</v>
      </c>
      <c r="D326" s="77"/>
      <c r="E326" s="85" t="s">
        <v>384</v>
      </c>
      <c r="F326" s="81">
        <v>11271.3</v>
      </c>
      <c r="G326" s="84">
        <f t="shared" si="3"/>
        <v>-5.2870731745408694E-3</v>
      </c>
    </row>
    <row r="327" spans="1:7" x14ac:dyDescent="0.25">
      <c r="A327" s="85" t="s">
        <v>385</v>
      </c>
      <c r="B327" s="81">
        <v>53734.25</v>
      </c>
      <c r="C327" s="84">
        <f t="shared" si="2"/>
        <v>1.5588801571544215E-3</v>
      </c>
      <c r="D327" s="77"/>
      <c r="E327" s="85" t="s">
        <v>385</v>
      </c>
      <c r="F327" s="81">
        <v>11252.15</v>
      </c>
      <c r="G327" s="84">
        <f t="shared" si="3"/>
        <v>-1.7004503852120314E-3</v>
      </c>
    </row>
    <row r="328" spans="1:7" x14ac:dyDescent="0.25">
      <c r="A328" s="85" t="s">
        <v>386</v>
      </c>
      <c r="B328" s="81">
        <v>53958.27</v>
      </c>
      <c r="C328" s="84">
        <f t="shared" si="2"/>
        <v>4.1603692275743055E-3</v>
      </c>
      <c r="D328" s="77"/>
      <c r="E328" s="85" t="s">
        <v>386</v>
      </c>
      <c r="F328" s="81">
        <v>11284.3</v>
      </c>
      <c r="G328" s="84">
        <f t="shared" si="3"/>
        <v>2.8531576011107469E-3</v>
      </c>
    </row>
    <row r="329" spans="1:7" x14ac:dyDescent="0.25">
      <c r="A329" s="85" t="s">
        <v>387</v>
      </c>
      <c r="B329" s="81">
        <v>53408.95</v>
      </c>
      <c r="C329" s="84">
        <f t="shared" si="2"/>
        <v>-1.0232635121239101E-2</v>
      </c>
      <c r="D329" s="77"/>
      <c r="E329" s="85" t="s">
        <v>387</v>
      </c>
      <c r="F329" s="81">
        <v>11189.2</v>
      </c>
      <c r="G329" s="84">
        <f t="shared" si="3"/>
        <v>-8.4633517390506723E-3</v>
      </c>
    </row>
    <row r="330" spans="1:7" x14ac:dyDescent="0.25">
      <c r="A330" s="85" t="s">
        <v>388</v>
      </c>
      <c r="B330" s="81">
        <v>53402.19</v>
      </c>
      <c r="C330" s="84">
        <f t="shared" si="2"/>
        <v>-1.2657855742422572E-4</v>
      </c>
      <c r="D330" s="77"/>
      <c r="E330" s="85" t="s">
        <v>388</v>
      </c>
      <c r="F330" s="81">
        <v>11085.4</v>
      </c>
      <c r="G330" s="84">
        <f t="shared" si="3"/>
        <v>-9.3201001476857486E-3</v>
      </c>
    </row>
    <row r="331" spans="1:7" x14ac:dyDescent="0.25">
      <c r="A331" s="85" t="s">
        <v>389</v>
      </c>
      <c r="B331" s="81">
        <v>53174.05</v>
      </c>
      <c r="C331" s="84">
        <f t="shared" si="2"/>
        <v>-4.2812609727730499E-3</v>
      </c>
      <c r="D331" s="77"/>
      <c r="E331" s="85" t="s">
        <v>389</v>
      </c>
      <c r="F331" s="81">
        <v>11118</v>
      </c>
      <c r="G331" s="84">
        <f t="shared" si="3"/>
        <v>2.9364893147653232E-3</v>
      </c>
    </row>
    <row r="332" spans="1:7" x14ac:dyDescent="0.25">
      <c r="A332" s="80">
        <v>43473</v>
      </c>
      <c r="B332" s="81">
        <v>53035.73</v>
      </c>
      <c r="C332" s="84">
        <f t="shared" si="2"/>
        <v>-2.6046580305449357E-3</v>
      </c>
      <c r="D332" s="77"/>
      <c r="E332" s="80">
        <v>43473</v>
      </c>
      <c r="F332" s="81">
        <v>10980</v>
      </c>
      <c r="G332" s="84">
        <f t="shared" si="3"/>
        <v>-1.2489980449893174E-2</v>
      </c>
    </row>
    <row r="333" spans="1:7" x14ac:dyDescent="0.25">
      <c r="A333" s="80">
        <v>43504</v>
      </c>
      <c r="B333" s="81">
        <v>53546.61</v>
      </c>
      <c r="C333" s="84">
        <f t="shared" si="2"/>
        <v>9.586652209913827E-3</v>
      </c>
      <c r="D333" s="77"/>
      <c r="E333" s="80">
        <v>43504</v>
      </c>
      <c r="F333" s="81">
        <v>10997.35</v>
      </c>
      <c r="G333" s="84">
        <f t="shared" si="3"/>
        <v>1.5788986028203976E-3</v>
      </c>
    </row>
    <row r="334" spans="1:7" x14ac:dyDescent="0.25">
      <c r="A334" s="80">
        <v>43593</v>
      </c>
      <c r="B334" s="81">
        <v>53033.04</v>
      </c>
      <c r="C334" s="84">
        <f t="shared" si="2"/>
        <v>-9.6373740199354792E-3</v>
      </c>
      <c r="D334" s="77"/>
      <c r="E334" s="80">
        <v>43593</v>
      </c>
      <c r="F334" s="81">
        <v>10862.6</v>
      </c>
      <c r="G334" s="84">
        <f t="shared" si="3"/>
        <v>-1.2328638151179865E-2</v>
      </c>
    </row>
    <row r="335" spans="1:7" x14ac:dyDescent="0.25">
      <c r="A335" s="80">
        <v>43624</v>
      </c>
      <c r="B335" s="81">
        <v>53548.19</v>
      </c>
      <c r="C335" s="84">
        <f t="shared" si="2"/>
        <v>9.6668805879503231E-3</v>
      </c>
      <c r="D335" s="77"/>
      <c r="E335" s="80">
        <v>43624</v>
      </c>
      <c r="F335" s="81">
        <v>10948.25</v>
      </c>
      <c r="G335" s="84">
        <f t="shared" si="3"/>
        <v>7.8539296057326315E-3</v>
      </c>
    </row>
    <row r="336" spans="1:7" x14ac:dyDescent="0.25">
      <c r="A336" s="80">
        <v>43654</v>
      </c>
      <c r="B336" s="81">
        <v>53674.78</v>
      </c>
      <c r="C336" s="84">
        <f t="shared" si="2"/>
        <v>2.3612488782363593E-3</v>
      </c>
      <c r="D336" s="77"/>
      <c r="E336" s="80">
        <v>43654</v>
      </c>
      <c r="F336" s="81">
        <v>10855.5</v>
      </c>
      <c r="G336" s="84">
        <f t="shared" si="3"/>
        <v>-8.5077621466028291E-3</v>
      </c>
    </row>
    <row r="337" spans="1:7" x14ac:dyDescent="0.25">
      <c r="A337" s="80">
        <v>43685</v>
      </c>
      <c r="B337" s="81">
        <v>54371.63</v>
      </c>
      <c r="C337" s="84">
        <f t="shared" si="2"/>
        <v>1.2899265462686008E-2</v>
      </c>
      <c r="D337" s="77"/>
      <c r="E337" s="80">
        <v>43685</v>
      </c>
      <c r="F337" s="81">
        <v>11032.45</v>
      </c>
      <c r="G337" s="84">
        <f t="shared" si="3"/>
        <v>1.6169066094785186E-2</v>
      </c>
    </row>
    <row r="338" spans="1:7" x14ac:dyDescent="0.25">
      <c r="A338" s="80">
        <v>43716</v>
      </c>
      <c r="B338" s="81">
        <v>56692.53</v>
      </c>
      <c r="C338" s="84">
        <f t="shared" si="2"/>
        <v>4.1799945545990071E-2</v>
      </c>
      <c r="D338" s="77"/>
      <c r="E338" s="80">
        <v>43716</v>
      </c>
      <c r="F338" s="81">
        <v>11109.65</v>
      </c>
      <c r="G338" s="84">
        <f t="shared" si="3"/>
        <v>6.9731699180488674E-3</v>
      </c>
    </row>
    <row r="339" spans="1:7" x14ac:dyDescent="0.25">
      <c r="A339" s="85" t="s">
        <v>390</v>
      </c>
      <c r="B339" s="81">
        <v>56396.62</v>
      </c>
      <c r="C339" s="84">
        <f t="shared" si="2"/>
        <v>-5.2332283925093934E-3</v>
      </c>
      <c r="D339" s="77"/>
      <c r="E339" s="85" t="s">
        <v>390</v>
      </c>
      <c r="F339" s="81">
        <v>10925.85</v>
      </c>
      <c r="G339" s="84">
        <f t="shared" si="3"/>
        <v>-1.6682558846185944E-2</v>
      </c>
    </row>
    <row r="340" spans="1:7" x14ac:dyDescent="0.25">
      <c r="A340" s="85" t="s">
        <v>391</v>
      </c>
      <c r="B340" s="81">
        <v>56949.54</v>
      </c>
      <c r="C340" s="84">
        <f t="shared" si="2"/>
        <v>9.7563849696346815E-3</v>
      </c>
      <c r="D340" s="77"/>
      <c r="E340" s="85" t="s">
        <v>391</v>
      </c>
      <c r="F340" s="81">
        <v>11029.4</v>
      </c>
      <c r="G340" s="84">
        <f t="shared" si="3"/>
        <v>9.432893528210886E-3</v>
      </c>
    </row>
    <row r="341" spans="1:7" x14ac:dyDescent="0.25">
      <c r="A341" s="85" t="s">
        <v>392</v>
      </c>
      <c r="B341" s="81">
        <v>56482.95</v>
      </c>
      <c r="C341" s="84">
        <f t="shared" si="2"/>
        <v>-8.2267899006261327E-3</v>
      </c>
      <c r="D341" s="77"/>
      <c r="E341" s="85" t="s">
        <v>392</v>
      </c>
      <c r="F341" s="81">
        <v>11047.8</v>
      </c>
      <c r="G341" s="84">
        <f t="shared" si="3"/>
        <v>1.6668784320785558E-3</v>
      </c>
    </row>
    <row r="342" spans="1:7" x14ac:dyDescent="0.25">
      <c r="A342" s="85" t="s">
        <v>393</v>
      </c>
      <c r="B342" s="81">
        <v>57244.56</v>
      </c>
      <c r="C342" s="84">
        <f t="shared" si="2"/>
        <v>1.3393793386238601E-2</v>
      </c>
      <c r="D342" s="77"/>
      <c r="E342" s="85" t="s">
        <v>393</v>
      </c>
      <c r="F342" s="81">
        <v>11053.9</v>
      </c>
      <c r="G342" s="84">
        <f t="shared" si="3"/>
        <v>5.5199375205423505E-4</v>
      </c>
    </row>
    <row r="343" spans="1:7" x14ac:dyDescent="0.25">
      <c r="A343" s="85" t="s">
        <v>394</v>
      </c>
      <c r="B343" s="81">
        <v>57203.89</v>
      </c>
      <c r="C343" s="84">
        <f t="shared" si="2"/>
        <v>-7.1071301903884751E-4</v>
      </c>
      <c r="D343" s="77"/>
      <c r="E343" s="85" t="s">
        <v>394</v>
      </c>
      <c r="F343" s="81">
        <v>11017</v>
      </c>
      <c r="G343" s="84">
        <f t="shared" si="3"/>
        <v>-3.3437725132185541E-3</v>
      </c>
    </row>
    <row r="344" spans="1:7" x14ac:dyDescent="0.25">
      <c r="A344" s="85" t="s">
        <v>395</v>
      </c>
      <c r="B344" s="81">
        <v>57390.87</v>
      </c>
      <c r="C344" s="84">
        <f t="shared" si="2"/>
        <v>3.2633283744214919E-3</v>
      </c>
      <c r="D344" s="77"/>
      <c r="E344" s="85" t="s">
        <v>395</v>
      </c>
      <c r="F344" s="81">
        <v>10918.7</v>
      </c>
      <c r="G344" s="84">
        <f t="shared" si="3"/>
        <v>-8.9626187469466975E-3</v>
      </c>
    </row>
    <row r="345" spans="1:7" x14ac:dyDescent="0.25">
      <c r="A345" s="85" t="s">
        <v>396</v>
      </c>
      <c r="B345" s="81">
        <v>57227.3</v>
      </c>
      <c r="C345" s="84">
        <f t="shared" si="2"/>
        <v>-2.8541741861867077E-3</v>
      </c>
      <c r="D345" s="77"/>
      <c r="E345" s="85" t="s">
        <v>396</v>
      </c>
      <c r="F345" s="81">
        <v>10741.35</v>
      </c>
      <c r="G345" s="84">
        <f t="shared" si="3"/>
        <v>-1.6376136105612608E-2</v>
      </c>
    </row>
    <row r="346" spans="1:7" x14ac:dyDescent="0.25">
      <c r="A346" s="85" t="s">
        <v>397</v>
      </c>
      <c r="B346" s="81">
        <v>57512.639999999999</v>
      </c>
      <c r="C346" s="84">
        <f t="shared" si="2"/>
        <v>4.9736924774242052E-3</v>
      </c>
      <c r="D346" s="77"/>
      <c r="E346" s="85" t="s">
        <v>397</v>
      </c>
      <c r="F346" s="81">
        <v>10829.35</v>
      </c>
      <c r="G346" s="84">
        <f t="shared" si="3"/>
        <v>8.1592612391295921E-3</v>
      </c>
    </row>
    <row r="347" spans="1:7" x14ac:dyDescent="0.25">
      <c r="A347" s="85" t="s">
        <v>398</v>
      </c>
      <c r="B347" s="81">
        <v>58430</v>
      </c>
      <c r="C347" s="84">
        <f t="shared" si="2"/>
        <v>1.5824706834298239E-2</v>
      </c>
      <c r="D347" s="77"/>
      <c r="E347" s="85" t="s">
        <v>398</v>
      </c>
      <c r="F347" s="81">
        <v>11057.85</v>
      </c>
      <c r="G347" s="84">
        <f t="shared" si="3"/>
        <v>2.0880542239304772E-2</v>
      </c>
    </row>
    <row r="348" spans="1:7" x14ac:dyDescent="0.25">
      <c r="A348" s="85" t="s">
        <v>399</v>
      </c>
      <c r="B348" s="81">
        <v>58518.57</v>
      </c>
      <c r="C348" s="84">
        <f t="shared" si="2"/>
        <v>1.5146831967861943E-3</v>
      </c>
      <c r="D348" s="77"/>
      <c r="E348" s="85" t="s">
        <v>399</v>
      </c>
      <c r="F348" s="81">
        <v>11105.35</v>
      </c>
      <c r="G348" s="84">
        <f t="shared" si="3"/>
        <v>4.2863912004609123E-3</v>
      </c>
    </row>
    <row r="349" spans="1:7" x14ac:dyDescent="0.25">
      <c r="A349" s="85" t="s">
        <v>400</v>
      </c>
      <c r="B349" s="81">
        <v>57577.24</v>
      </c>
      <c r="C349" s="84">
        <f t="shared" si="2"/>
        <v>-1.6216789038117085E-2</v>
      </c>
      <c r="D349" s="77"/>
      <c r="E349" s="85" t="s">
        <v>400</v>
      </c>
      <c r="F349" s="81">
        <v>11046.1</v>
      </c>
      <c r="G349" s="84">
        <f t="shared" si="3"/>
        <v>-5.3495496953686683E-3</v>
      </c>
    </row>
    <row r="350" spans="1:7" x14ac:dyDescent="0.25">
      <c r="A350" s="85" t="s">
        <v>401</v>
      </c>
      <c r="B350" s="81">
        <v>57200.66</v>
      </c>
      <c r="C350" s="84">
        <f t="shared" si="2"/>
        <v>-6.5619139442916205E-3</v>
      </c>
      <c r="D350" s="77"/>
      <c r="E350" s="85" t="s">
        <v>401</v>
      </c>
      <c r="F350" s="81">
        <v>10948.3</v>
      </c>
      <c r="G350" s="84">
        <f t="shared" si="3"/>
        <v>-8.8932314206440471E-3</v>
      </c>
    </row>
    <row r="351" spans="1:7" x14ac:dyDescent="0.25">
      <c r="A351" s="85" t="s">
        <v>402</v>
      </c>
      <c r="B351" s="81">
        <v>58238.81</v>
      </c>
      <c r="C351" s="84">
        <f t="shared" si="2"/>
        <v>1.7986534206649387E-2</v>
      </c>
      <c r="D351" s="77"/>
      <c r="E351" s="85" t="s">
        <v>402</v>
      </c>
      <c r="F351" s="81">
        <v>11023.25</v>
      </c>
      <c r="G351" s="84">
        <f t="shared" si="3"/>
        <v>6.822485506963346E-3</v>
      </c>
    </row>
    <row r="352" spans="1:7" x14ac:dyDescent="0.25">
      <c r="A352" s="80">
        <v>43533</v>
      </c>
      <c r="B352" s="81">
        <v>57455.03</v>
      </c>
      <c r="C352" s="84">
        <f t="shared" si="2"/>
        <v>-1.3549416130143963E-2</v>
      </c>
      <c r="D352" s="77"/>
      <c r="E352" s="80">
        <v>43533</v>
      </c>
      <c r="F352" s="81">
        <v>10797.9</v>
      </c>
      <c r="G352" s="84">
        <f t="shared" si="3"/>
        <v>-2.0655007796257053E-2</v>
      </c>
    </row>
    <row r="353" spans="1:7" x14ac:dyDescent="0.25">
      <c r="A353" s="80">
        <v>43564</v>
      </c>
      <c r="B353" s="81">
        <v>57345.34</v>
      </c>
      <c r="C353" s="84">
        <f t="shared" si="2"/>
        <v>-1.9109700322491338E-3</v>
      </c>
      <c r="D353" s="77"/>
      <c r="E353" s="80">
        <v>43564</v>
      </c>
      <c r="F353" s="81">
        <v>10844.65</v>
      </c>
      <c r="G353" s="84">
        <f t="shared" si="3"/>
        <v>4.3202000422602948E-3</v>
      </c>
    </row>
    <row r="354" spans="1:7" x14ac:dyDescent="0.25">
      <c r="A354" s="80">
        <v>43594</v>
      </c>
      <c r="B354" s="81">
        <v>57376.4</v>
      </c>
      <c r="C354" s="84">
        <f t="shared" si="2"/>
        <v>5.4148412949308776E-4</v>
      </c>
      <c r="D354" s="77"/>
      <c r="E354" s="80">
        <v>43594</v>
      </c>
      <c r="F354" s="81">
        <v>10847.9</v>
      </c>
      <c r="G354" s="84">
        <f t="shared" si="3"/>
        <v>2.9964204524756224E-4</v>
      </c>
    </row>
    <row r="355" spans="1:7" x14ac:dyDescent="0.25">
      <c r="A355" s="80">
        <v>43625</v>
      </c>
      <c r="B355" s="81">
        <v>58402.07</v>
      </c>
      <c r="C355" s="84">
        <f t="shared" si="2"/>
        <v>1.7718265457021914E-2</v>
      </c>
      <c r="D355" s="77"/>
      <c r="E355" s="80">
        <v>43625</v>
      </c>
      <c r="F355" s="81">
        <v>10946.2</v>
      </c>
      <c r="G355" s="84">
        <f t="shared" si="3"/>
        <v>9.0208512030475613E-3</v>
      </c>
    </row>
    <row r="356" spans="1:7" x14ac:dyDescent="0.25">
      <c r="A356" s="80">
        <v>43717</v>
      </c>
      <c r="B356" s="81">
        <v>58516.18</v>
      </c>
      <c r="C356" s="84">
        <f t="shared" si="2"/>
        <v>1.9519627813696502E-3</v>
      </c>
      <c r="D356" s="77"/>
      <c r="E356" s="80">
        <v>43717</v>
      </c>
      <c r="F356" s="81">
        <v>11003.05</v>
      </c>
      <c r="G356" s="84">
        <f t="shared" si="3"/>
        <v>5.1801430231516307E-3</v>
      </c>
    </row>
    <row r="357" spans="1:7" x14ac:dyDescent="0.25">
      <c r="A357" s="80">
        <v>43778</v>
      </c>
      <c r="B357" s="81">
        <v>59741.64</v>
      </c>
      <c r="C357" s="84">
        <f t="shared" si="2"/>
        <v>2.0725967511563227E-2</v>
      </c>
      <c r="D357" s="77"/>
      <c r="E357" s="80">
        <v>43778</v>
      </c>
      <c r="F357" s="81">
        <v>11035.7</v>
      </c>
      <c r="G357" s="84">
        <f t="shared" si="3"/>
        <v>2.9629651306572699E-3</v>
      </c>
    </row>
    <row r="358" spans="1:7" x14ac:dyDescent="0.25">
      <c r="A358" s="80">
        <v>43808</v>
      </c>
      <c r="B358" s="81">
        <v>60295.25</v>
      </c>
      <c r="C358" s="84">
        <f t="shared" si="2"/>
        <v>9.2240631233189933E-3</v>
      </c>
      <c r="D358" s="77"/>
      <c r="E358" s="80">
        <v>43808</v>
      </c>
      <c r="F358" s="81">
        <v>10982.8</v>
      </c>
      <c r="G358" s="84">
        <f t="shared" si="3"/>
        <v>-4.8050595437650065E-3</v>
      </c>
    </row>
    <row r="359" spans="1:7" x14ac:dyDescent="0.25">
      <c r="A359" s="85" t="s">
        <v>403</v>
      </c>
      <c r="B359" s="81">
        <v>59759.53</v>
      </c>
      <c r="C359" s="84">
        <f t="shared" si="2"/>
        <v>-8.9246518266153305E-3</v>
      </c>
      <c r="D359" s="77"/>
      <c r="E359" s="85" t="s">
        <v>403</v>
      </c>
      <c r="F359" s="81">
        <v>11075.9</v>
      </c>
      <c r="G359" s="84">
        <f t="shared" si="3"/>
        <v>8.4411640582458328E-3</v>
      </c>
    </row>
    <row r="360" spans="1:7" x14ac:dyDescent="0.25">
      <c r="A360" s="85" t="s">
        <v>404</v>
      </c>
      <c r="B360" s="81">
        <v>59105.03</v>
      </c>
      <c r="C360" s="84">
        <f t="shared" si="2"/>
        <v>-1.1012645227647956E-2</v>
      </c>
      <c r="D360" s="77"/>
      <c r="E360" s="85" t="s">
        <v>404</v>
      </c>
      <c r="F360" s="81">
        <v>11003.5</v>
      </c>
      <c r="G360" s="84">
        <f t="shared" si="3"/>
        <v>-6.5581727303500393E-3</v>
      </c>
    </row>
    <row r="361" spans="1:7" x14ac:dyDescent="0.25">
      <c r="A361" s="85" t="s">
        <v>405</v>
      </c>
      <c r="B361" s="81">
        <v>57505.58</v>
      </c>
      <c r="C361" s="84">
        <f t="shared" si="2"/>
        <v>-2.7434044200330961E-2</v>
      </c>
      <c r="D361" s="77"/>
      <c r="E361" s="85" t="s">
        <v>405</v>
      </c>
      <c r="F361" s="81">
        <v>10817.6</v>
      </c>
      <c r="G361" s="84">
        <f t="shared" si="3"/>
        <v>-1.7038966653176175E-2</v>
      </c>
    </row>
    <row r="362" spans="1:7" x14ac:dyDescent="0.25">
      <c r="A362" s="85" t="s">
        <v>406</v>
      </c>
      <c r="B362" s="81">
        <v>58014.65</v>
      </c>
      <c r="C362" s="84">
        <f t="shared" si="2"/>
        <v>8.8135782856385656E-3</v>
      </c>
      <c r="D362" s="77"/>
      <c r="E362" s="85" t="s">
        <v>406</v>
      </c>
      <c r="F362" s="81">
        <v>10840.65</v>
      </c>
      <c r="G362" s="84">
        <f t="shared" si="3"/>
        <v>2.1285199591399326E-3</v>
      </c>
    </row>
    <row r="363" spans="1:7" x14ac:dyDescent="0.25">
      <c r="A363" s="85" t="s">
        <v>407</v>
      </c>
      <c r="B363" s="81">
        <v>57721.03</v>
      </c>
      <c r="C363" s="84">
        <f t="shared" si="2"/>
        <v>-5.073986344491666E-3</v>
      </c>
      <c r="D363" s="77"/>
      <c r="E363" s="85" t="s">
        <v>407</v>
      </c>
      <c r="F363" s="81">
        <v>10704.8</v>
      </c>
      <c r="G363" s="84">
        <f t="shared" si="3"/>
        <v>-1.2610718304774393E-2</v>
      </c>
    </row>
    <row r="364" spans="1:7" x14ac:dyDescent="0.25">
      <c r="A364" s="85" t="s">
        <v>408</v>
      </c>
      <c r="B364" s="81">
        <v>64255.38</v>
      </c>
      <c r="C364" s="84">
        <f t="shared" si="2"/>
        <v>0.10724387716397703</v>
      </c>
      <c r="D364" s="77"/>
      <c r="E364" s="85" t="s">
        <v>408</v>
      </c>
      <c r="F364" s="81">
        <v>11274.2</v>
      </c>
      <c r="G364" s="84">
        <f t="shared" si="3"/>
        <v>5.1824690425978821E-2</v>
      </c>
    </row>
    <row r="365" spans="1:7" x14ac:dyDescent="0.25">
      <c r="A365" s="85" t="s">
        <v>409</v>
      </c>
      <c r="B365" s="81">
        <v>65783.490000000005</v>
      </c>
      <c r="C365" s="84">
        <f t="shared" si="2"/>
        <v>2.3503439315246719E-2</v>
      </c>
      <c r="D365" s="77"/>
      <c r="E365" s="85" t="s">
        <v>409</v>
      </c>
      <c r="F365" s="81">
        <v>11600.2</v>
      </c>
      <c r="G365" s="84">
        <f t="shared" si="3"/>
        <v>2.8505409908377584E-2</v>
      </c>
    </row>
    <row r="366" spans="1:7" x14ac:dyDescent="0.25">
      <c r="A366" s="85" t="s">
        <v>410</v>
      </c>
      <c r="B366" s="81">
        <v>65484.61</v>
      </c>
      <c r="C366" s="84">
        <f t="shared" si="2"/>
        <v>-4.5537417922331871E-3</v>
      </c>
      <c r="D366" s="77"/>
      <c r="E366" s="85" t="s">
        <v>410</v>
      </c>
      <c r="F366" s="81">
        <v>11588.2</v>
      </c>
      <c r="G366" s="84">
        <f t="shared" si="3"/>
        <v>-1.0350003511433552E-3</v>
      </c>
    </row>
    <row r="367" spans="1:7" x14ac:dyDescent="0.25">
      <c r="A367" s="85" t="s">
        <v>411</v>
      </c>
      <c r="B367" s="81">
        <v>64112.83</v>
      </c>
      <c r="C367" s="84">
        <f t="shared" si="2"/>
        <v>-2.1170653296965606E-2</v>
      </c>
      <c r="D367" s="77"/>
      <c r="E367" s="85" t="s">
        <v>411</v>
      </c>
      <c r="F367" s="81">
        <v>11440.2</v>
      </c>
      <c r="G367" s="84">
        <f t="shared" si="3"/>
        <v>-1.2853870675538228E-2</v>
      </c>
    </row>
    <row r="368" spans="1:7" x14ac:dyDescent="0.25">
      <c r="A368" s="85" t="s">
        <v>412</v>
      </c>
      <c r="B368" s="81">
        <v>62482.76</v>
      </c>
      <c r="C368" s="84">
        <f t="shared" si="2"/>
        <v>-2.5753821212818176E-2</v>
      </c>
      <c r="D368" s="77"/>
      <c r="E368" s="85" t="s">
        <v>412</v>
      </c>
      <c r="F368" s="81">
        <v>11571.2</v>
      </c>
      <c r="G368" s="84">
        <f t="shared" si="3"/>
        <v>1.1385784019294062E-2</v>
      </c>
    </row>
    <row r="369" spans="1:7" x14ac:dyDescent="0.25">
      <c r="A369" s="85" t="s">
        <v>413</v>
      </c>
      <c r="B369" s="81">
        <v>62298.82</v>
      </c>
      <c r="C369" s="84">
        <f t="shared" si="2"/>
        <v>-2.948193687425547E-3</v>
      </c>
      <c r="D369" s="77"/>
      <c r="E369" s="85" t="s">
        <v>413</v>
      </c>
      <c r="F369" s="81">
        <v>11512.4</v>
      </c>
      <c r="G369" s="84">
        <f t="shared" si="3"/>
        <v>-5.0945370025516938E-3</v>
      </c>
    </row>
    <row r="370" spans="1:7" x14ac:dyDescent="0.25">
      <c r="A370" s="85" t="s">
        <v>414</v>
      </c>
      <c r="B370" s="81">
        <v>62912.12</v>
      </c>
      <c r="C370" s="84">
        <f t="shared" si="2"/>
        <v>9.7963469450484883E-3</v>
      </c>
      <c r="D370" s="77"/>
      <c r="E370" s="85" t="s">
        <v>414</v>
      </c>
      <c r="F370" s="81">
        <v>11474.45</v>
      </c>
      <c r="G370" s="84">
        <f t="shared" si="3"/>
        <v>-3.3018908183674615E-3</v>
      </c>
    </row>
    <row r="371" spans="1:7" x14ac:dyDescent="0.25">
      <c r="A371" s="80">
        <v>43475</v>
      </c>
      <c r="B371" s="81">
        <v>61492.52</v>
      </c>
      <c r="C371" s="84">
        <f t="shared" si="2"/>
        <v>-2.2823290549960198E-2</v>
      </c>
      <c r="D371" s="77"/>
      <c r="E371" s="80">
        <v>43475</v>
      </c>
      <c r="F371" s="81">
        <v>11359.9</v>
      </c>
      <c r="G371" s="84">
        <f t="shared" si="3"/>
        <v>-1.0033214077332946E-2</v>
      </c>
    </row>
    <row r="372" spans="1:7" x14ac:dyDescent="0.25">
      <c r="A372" s="80">
        <v>43534</v>
      </c>
      <c r="B372" s="81">
        <v>61102.54</v>
      </c>
      <c r="C372" s="84">
        <f t="shared" si="2"/>
        <v>-6.3621048909140989E-3</v>
      </c>
      <c r="D372" s="77"/>
      <c r="E372" s="80">
        <v>43534</v>
      </c>
      <c r="F372" s="81">
        <v>11314</v>
      </c>
      <c r="G372" s="84">
        <f t="shared" si="3"/>
        <v>-4.0487135163949257E-3</v>
      </c>
    </row>
    <row r="373" spans="1:7" x14ac:dyDescent="0.25">
      <c r="A373" s="80">
        <v>43565</v>
      </c>
      <c r="B373" s="81">
        <v>60573.02</v>
      </c>
      <c r="C373" s="84">
        <f t="shared" si="2"/>
        <v>-8.7038570918487254E-3</v>
      </c>
      <c r="D373" s="77"/>
      <c r="E373" s="80">
        <v>43565</v>
      </c>
      <c r="F373" s="81">
        <v>11174.75</v>
      </c>
      <c r="G373" s="84">
        <f t="shared" si="3"/>
        <v>-1.2384128036227408E-2</v>
      </c>
    </row>
    <row r="374" spans="1:7" x14ac:dyDescent="0.25">
      <c r="A374" s="80">
        <v>43656</v>
      </c>
      <c r="B374" s="81">
        <v>60798.41</v>
      </c>
      <c r="C374" s="84">
        <f t="shared" si="2"/>
        <v>3.7140578979748496E-3</v>
      </c>
      <c r="D374" s="77"/>
      <c r="E374" s="80">
        <v>43656</v>
      </c>
      <c r="F374" s="81">
        <v>11126.4</v>
      </c>
      <c r="G374" s="84">
        <f t="shared" si="3"/>
        <v>-4.3361060533314236E-3</v>
      </c>
    </row>
    <row r="375" spans="1:7" x14ac:dyDescent="0.25">
      <c r="A375" s="80">
        <v>43718</v>
      </c>
      <c r="B375" s="81">
        <v>60819.3</v>
      </c>
      <c r="C375" s="84">
        <f t="shared" si="2"/>
        <v>3.4353549668799337E-4</v>
      </c>
      <c r="D375" s="77"/>
      <c r="E375" s="80">
        <v>43718</v>
      </c>
      <c r="F375" s="81">
        <v>11313.3</v>
      </c>
      <c r="G375" s="84">
        <f t="shared" si="3"/>
        <v>1.6658361926267153E-2</v>
      </c>
    </row>
    <row r="376" spans="1:7" x14ac:dyDescent="0.25">
      <c r="A376" s="80">
        <v>43748</v>
      </c>
      <c r="B376" s="81">
        <v>60807.27</v>
      </c>
      <c r="C376" s="84">
        <f t="shared" si="2"/>
        <v>-1.978186187316548E-4</v>
      </c>
      <c r="D376" s="77"/>
      <c r="E376" s="80">
        <v>43748</v>
      </c>
      <c r="F376" s="81">
        <v>11234.55</v>
      </c>
      <c r="G376" s="84">
        <f t="shared" si="3"/>
        <v>-6.9851733270783253E-3</v>
      </c>
    </row>
    <row r="377" spans="1:7" x14ac:dyDescent="0.25">
      <c r="A377" s="80">
        <v>43779</v>
      </c>
      <c r="B377" s="81">
        <v>61352.68</v>
      </c>
      <c r="C377" s="84">
        <f t="shared" si="2"/>
        <v>8.9294997920564556E-3</v>
      </c>
      <c r="D377" s="77"/>
      <c r="E377" s="80">
        <v>43779</v>
      </c>
      <c r="F377" s="81">
        <v>11305.05</v>
      </c>
      <c r="G377" s="84">
        <f t="shared" si="3"/>
        <v>6.255677111318734E-3</v>
      </c>
    </row>
    <row r="378" spans="1:7" x14ac:dyDescent="0.25">
      <c r="A378" s="85" t="s">
        <v>415</v>
      </c>
      <c r="B378" s="81">
        <v>61624.98</v>
      </c>
      <c r="C378" s="84">
        <f t="shared" si="2"/>
        <v>4.4284538347979761E-3</v>
      </c>
      <c r="D378" s="77"/>
      <c r="E378" s="85" t="s">
        <v>415</v>
      </c>
      <c r="F378" s="81">
        <v>11341.15</v>
      </c>
      <c r="G378" s="84">
        <f t="shared" si="3"/>
        <v>3.1881755506963242E-3</v>
      </c>
    </row>
    <row r="379" spans="1:7" x14ac:dyDescent="0.25">
      <c r="A379" s="85" t="s">
        <v>416</v>
      </c>
      <c r="B379" s="81">
        <v>62649.65</v>
      </c>
      <c r="C379" s="84">
        <f t="shared" si="2"/>
        <v>1.6490786915102428E-2</v>
      </c>
      <c r="D379" s="77"/>
      <c r="E379" s="85" t="s">
        <v>416</v>
      </c>
      <c r="F379" s="81">
        <v>11428.3</v>
      </c>
      <c r="G379" s="84">
        <f t="shared" si="3"/>
        <v>7.655031243923585E-3</v>
      </c>
    </row>
    <row r="380" spans="1:7" x14ac:dyDescent="0.25">
      <c r="A380" s="85" t="s">
        <v>417</v>
      </c>
      <c r="B380" s="81">
        <v>62519.839999999997</v>
      </c>
      <c r="C380" s="84">
        <f t="shared" si="2"/>
        <v>-2.0741483653545149E-3</v>
      </c>
      <c r="D380" s="77"/>
      <c r="E380" s="85" t="s">
        <v>417</v>
      </c>
      <c r="F380" s="81">
        <v>11464</v>
      </c>
      <c r="G380" s="84">
        <f t="shared" si="3"/>
        <v>3.1189551893382886E-3</v>
      </c>
    </row>
    <row r="381" spans="1:7" x14ac:dyDescent="0.25">
      <c r="A381" s="85" t="s">
        <v>418</v>
      </c>
      <c r="B381" s="81">
        <v>64512.81</v>
      </c>
      <c r="C381" s="84">
        <f t="shared" si="2"/>
        <v>3.1379862364657542E-2</v>
      </c>
      <c r="D381" s="77"/>
      <c r="E381" s="85" t="s">
        <v>418</v>
      </c>
      <c r="F381" s="81">
        <v>11586.35</v>
      </c>
      <c r="G381" s="84">
        <f t="shared" si="3"/>
        <v>1.0615990565060435E-2</v>
      </c>
    </row>
    <row r="382" spans="1:7" x14ac:dyDescent="0.25">
      <c r="A382" s="85" t="s">
        <v>419</v>
      </c>
      <c r="B382" s="81">
        <v>63635.96</v>
      </c>
      <c r="C382" s="84">
        <f t="shared" si="2"/>
        <v>-1.3685089365821383E-2</v>
      </c>
      <c r="D382" s="77"/>
      <c r="E382" s="85" t="s">
        <v>419</v>
      </c>
      <c r="F382" s="81">
        <v>11661.85</v>
      </c>
      <c r="G382" s="84">
        <f t="shared" si="3"/>
        <v>6.4951493385409882E-3</v>
      </c>
    </row>
    <row r="383" spans="1:7" x14ac:dyDescent="0.25">
      <c r="A383" s="85" t="s">
        <v>420</v>
      </c>
      <c r="B383" s="81">
        <v>63826.36</v>
      </c>
      <c r="C383" s="84">
        <f t="shared" si="2"/>
        <v>2.9875517975408599E-3</v>
      </c>
      <c r="D383" s="77"/>
      <c r="E383" s="85" t="s">
        <v>420</v>
      </c>
      <c r="F383" s="81">
        <v>11588.35</v>
      </c>
      <c r="G383" s="84">
        <f t="shared" si="3"/>
        <v>-6.3225473195318302E-3</v>
      </c>
    </row>
    <row r="384" spans="1:7" x14ac:dyDescent="0.25">
      <c r="A384" s="85" t="s">
        <v>421</v>
      </c>
      <c r="B384" s="81">
        <v>63935.7</v>
      </c>
      <c r="C384" s="84">
        <f t="shared" si="2"/>
        <v>1.7116196575715358E-3</v>
      </c>
      <c r="D384" s="77"/>
      <c r="E384" s="85" t="s">
        <v>421</v>
      </c>
      <c r="F384" s="81">
        <v>11604.1</v>
      </c>
      <c r="G384" s="84">
        <f t="shared" si="3"/>
        <v>1.3582008301133287E-3</v>
      </c>
    </row>
    <row r="385" spans="1:7" x14ac:dyDescent="0.25">
      <c r="A385" s="85" t="s">
        <v>422</v>
      </c>
      <c r="B385" s="81">
        <v>63099.64</v>
      </c>
      <c r="C385" s="84">
        <f t="shared" si="2"/>
        <v>-1.3162826521789111E-2</v>
      </c>
      <c r="D385" s="77"/>
      <c r="E385" s="85" t="s">
        <v>422</v>
      </c>
      <c r="F385" s="81">
        <v>11582.6</v>
      </c>
      <c r="G385" s="84">
        <f t="shared" si="3"/>
        <v>-1.8545119540017269E-3</v>
      </c>
    </row>
    <row r="386" spans="1:7" x14ac:dyDescent="0.25">
      <c r="A386" s="85" t="s">
        <v>423</v>
      </c>
      <c r="B386" s="81">
        <v>62906.21</v>
      </c>
      <c r="C386" s="84">
        <f t="shared" si="2"/>
        <v>-3.0701773281012687E-3</v>
      </c>
      <c r="D386" s="77"/>
      <c r="E386" s="85" t="s">
        <v>423</v>
      </c>
      <c r="F386" s="81">
        <v>11583.9</v>
      </c>
      <c r="G386" s="84">
        <f t="shared" si="3"/>
        <v>1.1223102336253745E-4</v>
      </c>
    </row>
    <row r="387" spans="1:7" x14ac:dyDescent="0.25">
      <c r="A387" s="85" t="s">
        <v>424</v>
      </c>
      <c r="B387" s="81">
        <v>62944.73</v>
      </c>
      <c r="C387" s="84">
        <f t="shared" si="2"/>
        <v>6.121527769738451E-4</v>
      </c>
      <c r="D387" s="77"/>
      <c r="E387" s="85" t="s">
        <v>424</v>
      </c>
      <c r="F387" s="87">
        <v>11685.375</v>
      </c>
      <c r="G387" s="84">
        <f t="shared" si="3"/>
        <v>8.7218568926434835E-3</v>
      </c>
    </row>
    <row r="388" spans="1:7" x14ac:dyDescent="0.25">
      <c r="A388" s="85" t="s">
        <v>425</v>
      </c>
      <c r="B388" s="81">
        <v>64780.45</v>
      </c>
      <c r="C388" s="84">
        <f t="shared" si="2"/>
        <v>2.8746820557537741E-2</v>
      </c>
      <c r="D388" s="77"/>
      <c r="E388" s="85" t="s">
        <v>425</v>
      </c>
      <c r="F388" s="81">
        <v>11786.85</v>
      </c>
      <c r="G388" s="84">
        <f t="shared" si="3"/>
        <v>8.6464433769508006E-3</v>
      </c>
    </row>
    <row r="389" spans="1:7" x14ac:dyDescent="0.25">
      <c r="A389" s="85" t="s">
        <v>426</v>
      </c>
      <c r="B389" s="81">
        <v>64504.26</v>
      </c>
      <c r="C389" s="84">
        <f t="shared" si="2"/>
        <v>-4.2725921751290081E-3</v>
      </c>
      <c r="D389" s="77"/>
      <c r="E389" s="85" t="s">
        <v>426</v>
      </c>
      <c r="F389" s="81">
        <v>11844.1</v>
      </c>
      <c r="G389" s="84">
        <f t="shared" si="3"/>
        <v>4.8453500182429254E-3</v>
      </c>
    </row>
    <row r="390" spans="1:7" x14ac:dyDescent="0.25">
      <c r="A390" s="85" t="s">
        <v>427</v>
      </c>
      <c r="B390" s="81">
        <v>65280.04</v>
      </c>
      <c r="C390" s="84">
        <f t="shared" si="2"/>
        <v>1.1955055268381991E-2</v>
      </c>
      <c r="D390" s="77"/>
      <c r="E390" s="85" t="s">
        <v>427</v>
      </c>
      <c r="F390" s="81">
        <v>11877.45</v>
      </c>
      <c r="G390" s="84">
        <f t="shared" si="3"/>
        <v>2.81179113275152E-3</v>
      </c>
    </row>
    <row r="391" spans="1:7" x14ac:dyDescent="0.25">
      <c r="A391" s="80">
        <v>43476</v>
      </c>
      <c r="B391" s="81">
        <v>64576.34</v>
      </c>
      <c r="C391" s="84">
        <f t="shared" si="2"/>
        <v>-1.0838233569504654E-2</v>
      </c>
      <c r="D391" s="77"/>
      <c r="E391" s="80">
        <v>43476</v>
      </c>
      <c r="F391" s="81">
        <v>11890.6</v>
      </c>
      <c r="G391" s="84">
        <f t="shared" si="3"/>
        <v>1.1065275730858378E-3</v>
      </c>
    </row>
    <row r="392" spans="1:7" x14ac:dyDescent="0.25">
      <c r="A392" s="80">
        <v>43566</v>
      </c>
      <c r="B392" s="81">
        <v>64054.03</v>
      </c>
      <c r="C392" s="84">
        <f t="shared" si="2"/>
        <v>-8.121143873801492E-3</v>
      </c>
      <c r="D392" s="77"/>
      <c r="E392" s="80">
        <v>43566</v>
      </c>
      <c r="F392" s="81">
        <v>11941.3</v>
      </c>
      <c r="G392" s="84">
        <f t="shared" si="3"/>
        <v>4.254807756561208E-3</v>
      </c>
    </row>
    <row r="393" spans="1:7" x14ac:dyDescent="0.25">
      <c r="A393" s="80">
        <v>43596</v>
      </c>
      <c r="B393" s="81">
        <v>63472.93</v>
      </c>
      <c r="C393" s="84">
        <f t="shared" si="2"/>
        <v>-9.1134301627497465E-3</v>
      </c>
      <c r="D393" s="77"/>
      <c r="E393" s="80">
        <v>43596</v>
      </c>
      <c r="F393" s="81">
        <v>11917.2</v>
      </c>
      <c r="G393" s="84">
        <f t="shared" si="3"/>
        <v>-2.0202450444738117E-3</v>
      </c>
    </row>
    <row r="394" spans="1:7" x14ac:dyDescent="0.25">
      <c r="A394" s="80">
        <v>43627</v>
      </c>
      <c r="B394" s="81">
        <v>63256.25</v>
      </c>
      <c r="C394" s="84">
        <f t="shared" si="2"/>
        <v>-3.4195788396317031E-3</v>
      </c>
      <c r="D394" s="77"/>
      <c r="E394" s="80">
        <v>43627</v>
      </c>
      <c r="F394" s="81">
        <v>11966.05</v>
      </c>
      <c r="G394" s="84">
        <f t="shared" si="3"/>
        <v>4.0907387497001449E-3</v>
      </c>
    </row>
    <row r="395" spans="1:7" x14ac:dyDescent="0.25">
      <c r="A395" s="80">
        <v>43657</v>
      </c>
      <c r="B395" s="81">
        <v>63141.79</v>
      </c>
      <c r="C395" s="84">
        <f t="shared" si="2"/>
        <v>-1.8111045279923567E-3</v>
      </c>
      <c r="D395" s="77"/>
      <c r="E395" s="80">
        <v>43657</v>
      </c>
      <c r="F395" s="81">
        <v>12012.05</v>
      </c>
      <c r="G395" s="84">
        <f t="shared" si="3"/>
        <v>3.8368391517066202E-3</v>
      </c>
    </row>
    <row r="396" spans="1:7" x14ac:dyDescent="0.25">
      <c r="A396" s="80">
        <v>43688</v>
      </c>
      <c r="B396" s="81">
        <v>64068.04</v>
      </c>
      <c r="C396" s="84">
        <f t="shared" si="2"/>
        <v>1.4562811215415061E-2</v>
      </c>
      <c r="D396" s="77"/>
      <c r="E396" s="80">
        <v>43688</v>
      </c>
      <c r="F396" s="81">
        <v>11908.15</v>
      </c>
      <c r="G396" s="84">
        <f t="shared" si="3"/>
        <v>-8.6872729686573568E-3</v>
      </c>
    </row>
    <row r="397" spans="1:7" x14ac:dyDescent="0.25">
      <c r="A397" s="80">
        <v>43780</v>
      </c>
      <c r="B397" s="81">
        <v>62707.01</v>
      </c>
      <c r="C397" s="84">
        <f t="shared" si="2"/>
        <v>-2.1472400020170826E-2</v>
      </c>
      <c r="D397" s="77"/>
      <c r="E397" s="80">
        <v>43780</v>
      </c>
      <c r="F397" s="81">
        <v>11913.45</v>
      </c>
      <c r="G397" s="84">
        <f t="shared" si="3"/>
        <v>4.4497431637266998E-4</v>
      </c>
    </row>
    <row r="398" spans="1:7" x14ac:dyDescent="0.25">
      <c r="A398" s="85" t="s">
        <v>428</v>
      </c>
      <c r="B398" s="81">
        <v>62581.71</v>
      </c>
      <c r="C398" s="84">
        <f t="shared" si="2"/>
        <v>-2.0001807309423594E-3</v>
      </c>
      <c r="D398" s="77"/>
      <c r="E398" s="85" t="s">
        <v>428</v>
      </c>
      <c r="F398" s="81">
        <v>11840.45</v>
      </c>
      <c r="G398" s="84">
        <f t="shared" si="3"/>
        <v>-6.1463784739204446E-3</v>
      </c>
    </row>
    <row r="399" spans="1:7" x14ac:dyDescent="0.25">
      <c r="A399" s="85" t="s">
        <v>429</v>
      </c>
      <c r="B399" s="81">
        <v>63240.09</v>
      </c>
      <c r="C399" s="84">
        <f t="shared" si="2"/>
        <v>1.046537259878005E-2</v>
      </c>
      <c r="D399" s="77"/>
      <c r="E399" s="85" t="s">
        <v>429</v>
      </c>
      <c r="F399" s="81">
        <v>11872.1</v>
      </c>
      <c r="G399" s="84">
        <f t="shared" si="3"/>
        <v>2.6694740797649774E-3</v>
      </c>
    </row>
    <row r="400" spans="1:7" x14ac:dyDescent="0.25">
      <c r="A400" s="85" t="s">
        <v>430</v>
      </c>
      <c r="B400" s="81">
        <v>63567.12</v>
      </c>
      <c r="C400" s="84">
        <f t="shared" si="2"/>
        <v>5.1579200430162172E-3</v>
      </c>
      <c r="D400" s="77"/>
      <c r="E400" s="85" t="s">
        <v>430</v>
      </c>
      <c r="F400" s="81">
        <v>11895.45</v>
      </c>
      <c r="G400" s="84">
        <f t="shared" si="3"/>
        <v>1.964864490640688E-3</v>
      </c>
    </row>
    <row r="401" spans="1:7" x14ac:dyDescent="0.25">
      <c r="A401" s="85" t="s">
        <v>431</v>
      </c>
      <c r="B401" s="81">
        <v>64007.519999999997</v>
      </c>
      <c r="C401" s="84">
        <f t="shared" si="2"/>
        <v>6.9042209239075295E-3</v>
      </c>
      <c r="D401" s="77"/>
      <c r="E401" s="85" t="s">
        <v>431</v>
      </c>
      <c r="F401" s="81">
        <v>11884.5</v>
      </c>
      <c r="G401" s="84">
        <f t="shared" si="3"/>
        <v>-9.2094396951437408E-4</v>
      </c>
    </row>
    <row r="402" spans="1:7" x14ac:dyDescent="0.25">
      <c r="A402" s="85" t="s">
        <v>432</v>
      </c>
      <c r="B402" s="81">
        <v>63158.43</v>
      </c>
      <c r="C402" s="84">
        <f t="shared" si="2"/>
        <v>-1.3354244883348911E-2</v>
      </c>
      <c r="D402" s="77"/>
      <c r="E402" s="85" t="s">
        <v>432</v>
      </c>
      <c r="F402" s="81">
        <v>11940.1</v>
      </c>
      <c r="G402" s="84">
        <f t="shared" si="3"/>
        <v>4.6674530474952423E-3</v>
      </c>
    </row>
    <row r="403" spans="1:7" x14ac:dyDescent="0.25">
      <c r="A403" s="85" t="s">
        <v>433</v>
      </c>
      <c r="B403" s="81">
        <v>62680.42</v>
      </c>
      <c r="C403" s="84">
        <f t="shared" si="2"/>
        <v>-7.5972134063899029E-3</v>
      </c>
      <c r="D403" s="77"/>
      <c r="E403" s="85" t="s">
        <v>433</v>
      </c>
      <c r="F403" s="81">
        <v>11999.1</v>
      </c>
      <c r="G403" s="84">
        <f t="shared" si="3"/>
        <v>4.9291638365952786E-3</v>
      </c>
    </row>
    <row r="404" spans="1:7" x14ac:dyDescent="0.25">
      <c r="A404" s="85" t="s">
        <v>434</v>
      </c>
      <c r="B404" s="81">
        <v>62174.5</v>
      </c>
      <c r="C404" s="84">
        <f t="shared" si="2"/>
        <v>-8.1041703276666932E-3</v>
      </c>
      <c r="D404" s="77"/>
      <c r="E404" s="85" t="s">
        <v>434</v>
      </c>
      <c r="F404" s="81">
        <v>11968.4</v>
      </c>
      <c r="G404" s="84">
        <f t="shared" si="3"/>
        <v>-2.561803841863281E-3</v>
      </c>
    </row>
    <row r="405" spans="1:7" x14ac:dyDescent="0.25">
      <c r="A405" s="85" t="s">
        <v>435</v>
      </c>
      <c r="B405" s="81">
        <v>62278.73</v>
      </c>
      <c r="C405" s="84">
        <f t="shared" si="2"/>
        <v>1.6750071391382253E-3</v>
      </c>
      <c r="D405" s="77"/>
      <c r="E405" s="85" t="s">
        <v>435</v>
      </c>
      <c r="F405" s="81">
        <v>11914.4</v>
      </c>
      <c r="G405" s="84">
        <f t="shared" si="3"/>
        <v>-4.5220905439756973E-3</v>
      </c>
    </row>
    <row r="406" spans="1:7" x14ac:dyDescent="0.25">
      <c r="A406" s="85" t="s">
        <v>436</v>
      </c>
      <c r="B406" s="81">
        <v>63480.32</v>
      </c>
      <c r="C406" s="84">
        <f t="shared" si="2"/>
        <v>1.9109981624464568E-2</v>
      </c>
      <c r="D406" s="77"/>
      <c r="E406" s="85" t="s">
        <v>436</v>
      </c>
      <c r="F406" s="81">
        <v>12073.75</v>
      </c>
      <c r="G406" s="84">
        <f t="shared" si="3"/>
        <v>1.3285921921847858E-2</v>
      </c>
    </row>
    <row r="407" spans="1:7" x14ac:dyDescent="0.25">
      <c r="A407" s="85" t="s">
        <v>437</v>
      </c>
      <c r="B407" s="81">
        <v>62717.11</v>
      </c>
      <c r="C407" s="84">
        <f t="shared" si="2"/>
        <v>-1.2095639428869506E-2</v>
      </c>
      <c r="D407" s="77"/>
      <c r="E407" s="85" t="s">
        <v>437</v>
      </c>
      <c r="F407" s="81">
        <v>12037.7</v>
      </c>
      <c r="G407" s="84">
        <f t="shared" si="3"/>
        <v>-2.9902827795611981E-3</v>
      </c>
    </row>
    <row r="408" spans="1:7" x14ac:dyDescent="0.25">
      <c r="A408" s="85" t="s">
        <v>438</v>
      </c>
      <c r="B408" s="81">
        <v>62629.279999999999</v>
      </c>
      <c r="C408" s="84">
        <f t="shared" si="2"/>
        <v>-1.4013967913109931E-3</v>
      </c>
      <c r="D408" s="77"/>
      <c r="E408" s="85" t="s">
        <v>438</v>
      </c>
      <c r="F408" s="81">
        <v>12100.7</v>
      </c>
      <c r="G408" s="84">
        <f t="shared" si="3"/>
        <v>5.2199104372391298E-3</v>
      </c>
    </row>
    <row r="409" spans="1:7" x14ac:dyDescent="0.25">
      <c r="A409" s="85" t="s">
        <v>439</v>
      </c>
      <c r="B409" s="81">
        <v>63602.05</v>
      </c>
      <c r="C409" s="84">
        <f t="shared" si="2"/>
        <v>1.5412802147912309E-2</v>
      </c>
      <c r="D409" s="77"/>
      <c r="E409" s="85" t="s">
        <v>439</v>
      </c>
      <c r="F409" s="81">
        <v>12151.15</v>
      </c>
      <c r="G409" s="84">
        <f t="shared" si="3"/>
        <v>4.1605133442242075E-3</v>
      </c>
    </row>
    <row r="410" spans="1:7" x14ac:dyDescent="0.25">
      <c r="A410" s="85" t="s">
        <v>440</v>
      </c>
      <c r="B410" s="81">
        <v>63019.98</v>
      </c>
      <c r="C410" s="84">
        <f t="shared" si="2"/>
        <v>-9.1938835615066883E-3</v>
      </c>
      <c r="D410" s="77"/>
      <c r="E410" s="85" t="s">
        <v>440</v>
      </c>
      <c r="F410" s="81">
        <v>12056.05</v>
      </c>
      <c r="G410" s="84">
        <f t="shared" si="3"/>
        <v>-7.8572068851349621E-3</v>
      </c>
    </row>
    <row r="411" spans="1:7" x14ac:dyDescent="0.25">
      <c r="A411" s="80">
        <v>43508</v>
      </c>
      <c r="B411" s="81">
        <v>62350</v>
      </c>
      <c r="C411" s="84">
        <f t="shared" si="2"/>
        <v>-1.0688146843464369E-2</v>
      </c>
      <c r="D411" s="77"/>
      <c r="E411" s="80">
        <v>43508</v>
      </c>
      <c r="F411" s="81">
        <v>12048.2</v>
      </c>
      <c r="G411" s="84">
        <f t="shared" si="3"/>
        <v>-6.5133744277652886E-4</v>
      </c>
    </row>
    <row r="412" spans="1:7" x14ac:dyDescent="0.25">
      <c r="A412" s="80">
        <v>43536</v>
      </c>
      <c r="B412" s="81">
        <v>61692.58</v>
      </c>
      <c r="C412" s="84">
        <f t="shared" si="2"/>
        <v>-1.0600007765721861E-2</v>
      </c>
      <c r="D412" s="77"/>
      <c r="E412" s="80">
        <v>43536</v>
      </c>
      <c r="F412" s="81">
        <v>11994.2</v>
      </c>
      <c r="G412" s="84">
        <f t="shared" si="3"/>
        <v>-4.4920715738986546E-3</v>
      </c>
    </row>
    <row r="413" spans="1:7" x14ac:dyDescent="0.25">
      <c r="A413" s="80">
        <v>43567</v>
      </c>
      <c r="B413" s="81">
        <v>61722.79</v>
      </c>
      <c r="C413" s="84">
        <f t="shared" si="2"/>
        <v>4.8956626072392333E-4</v>
      </c>
      <c r="D413" s="77"/>
      <c r="E413" s="80">
        <v>43567</v>
      </c>
      <c r="F413" s="81">
        <v>12043.2</v>
      </c>
      <c r="G413" s="84">
        <f t="shared" si="3"/>
        <v>4.0769856866699622E-3</v>
      </c>
    </row>
    <row r="414" spans="1:7" x14ac:dyDescent="0.25">
      <c r="A414" s="80">
        <v>43597</v>
      </c>
      <c r="B414" s="81">
        <v>61392.92</v>
      </c>
      <c r="C414" s="84">
        <f t="shared" si="2"/>
        <v>-5.3587115628501662E-3</v>
      </c>
      <c r="D414" s="77"/>
      <c r="E414" s="80">
        <v>43597</v>
      </c>
      <c r="F414" s="81">
        <v>12018.4</v>
      </c>
      <c r="G414" s="84">
        <f t="shared" si="3"/>
        <v>-2.0613765320537055E-3</v>
      </c>
    </row>
    <row r="415" spans="1:7" x14ac:dyDescent="0.25">
      <c r="A415" s="80">
        <v>43628</v>
      </c>
      <c r="B415" s="81">
        <v>61167.21</v>
      </c>
      <c r="C415" s="84">
        <f t="shared" si="2"/>
        <v>-3.6832574373468004E-3</v>
      </c>
      <c r="D415" s="77"/>
      <c r="E415" s="80">
        <v>43628</v>
      </c>
      <c r="F415" s="81">
        <v>11921.5</v>
      </c>
      <c r="G415" s="84">
        <f t="shared" si="3"/>
        <v>-8.0953161197521266E-3</v>
      </c>
    </row>
    <row r="416" spans="1:7" x14ac:dyDescent="0.25">
      <c r="A416" s="80">
        <v>43720</v>
      </c>
      <c r="B416" s="81">
        <v>62118.73</v>
      </c>
      <c r="C416" s="84">
        <f t="shared" si="2"/>
        <v>1.5436292149295984E-2</v>
      </c>
      <c r="D416" s="77"/>
      <c r="E416" s="80">
        <v>43720</v>
      </c>
      <c r="F416" s="81">
        <v>11937.5</v>
      </c>
      <c r="G416" s="84">
        <f t="shared" si="3"/>
        <v>1.3412131605239934E-3</v>
      </c>
    </row>
    <row r="417" spans="1:7" x14ac:dyDescent="0.25">
      <c r="A417" s="80">
        <v>43750</v>
      </c>
      <c r="B417" s="81">
        <v>61700.94</v>
      </c>
      <c r="C417" s="84">
        <f t="shared" si="2"/>
        <v>-6.7483879667522883E-3</v>
      </c>
      <c r="D417" s="77"/>
      <c r="E417" s="80">
        <v>43750</v>
      </c>
      <c r="F417" s="81">
        <v>11856.8</v>
      </c>
      <c r="G417" s="84">
        <f t="shared" si="3"/>
        <v>-6.7831631462805233E-3</v>
      </c>
    </row>
    <row r="418" spans="1:7" x14ac:dyDescent="0.25">
      <c r="A418" s="80">
        <v>43781</v>
      </c>
      <c r="B418" s="81">
        <v>61681.14</v>
      </c>
      <c r="C418" s="84">
        <f t="shared" si="2"/>
        <v>-3.2095422884706942E-4</v>
      </c>
      <c r="D418" s="77"/>
      <c r="E418" s="80">
        <v>43781</v>
      </c>
      <c r="F418" s="81">
        <v>11910.15</v>
      </c>
      <c r="G418" s="84">
        <f t="shared" si="3"/>
        <v>4.4894350857693126E-3</v>
      </c>
    </row>
    <row r="419" spans="1:7" x14ac:dyDescent="0.25">
      <c r="A419" s="86">
        <v>43811</v>
      </c>
      <c r="B419" s="81">
        <v>62319.23</v>
      </c>
      <c r="C419" s="84">
        <f t="shared" si="2"/>
        <v>1.0291834327532542E-2</v>
      </c>
      <c r="D419" s="77"/>
      <c r="E419" s="86">
        <v>43811</v>
      </c>
      <c r="F419" s="81">
        <v>11971.8</v>
      </c>
      <c r="G419" s="84">
        <f t="shared" si="3"/>
        <v>5.1629064580655691E-3</v>
      </c>
    </row>
    <row r="420" spans="1:7" x14ac:dyDescent="0.25">
      <c r="A420" s="85" t="s">
        <v>441</v>
      </c>
      <c r="B420" s="81">
        <v>63546.14</v>
      </c>
      <c r="C420" s="84">
        <f t="shared" si="2"/>
        <v>1.9496210313522874E-2</v>
      </c>
      <c r="D420" s="77"/>
      <c r="E420" s="85" t="s">
        <v>441</v>
      </c>
      <c r="F420" s="81">
        <v>12086.7</v>
      </c>
      <c r="G420" s="84">
        <f t="shared" si="3"/>
        <v>9.5517903102901938E-3</v>
      </c>
    </row>
    <row r="421" spans="1:7" x14ac:dyDescent="0.25">
      <c r="A421" s="85" t="s">
        <v>442</v>
      </c>
      <c r="B421" s="81">
        <v>63872.1</v>
      </c>
      <c r="C421" s="84">
        <f t="shared" si="2"/>
        <v>5.1163901034331086E-3</v>
      </c>
      <c r="D421" s="77"/>
      <c r="E421" s="85" t="s">
        <v>442</v>
      </c>
      <c r="F421" s="81">
        <v>12053.95</v>
      </c>
      <c r="G421" s="84">
        <f t="shared" si="3"/>
        <v>-2.7132674631074115E-3</v>
      </c>
    </row>
    <row r="422" spans="1:7" x14ac:dyDescent="0.25">
      <c r="A422" s="85" t="s">
        <v>443</v>
      </c>
      <c r="B422" s="81">
        <v>64318.91</v>
      </c>
      <c r="C422" s="84">
        <f t="shared" si="2"/>
        <v>6.9710318906684096E-3</v>
      </c>
      <c r="D422" s="77"/>
      <c r="E422" s="85" t="s">
        <v>443</v>
      </c>
      <c r="F422" s="81">
        <v>12165</v>
      </c>
      <c r="G422" s="84">
        <f t="shared" si="3"/>
        <v>9.1705691839000653E-3</v>
      </c>
    </row>
    <row r="423" spans="1:7" x14ac:dyDescent="0.25">
      <c r="A423" s="85" t="s">
        <v>444</v>
      </c>
      <c r="B423" s="81">
        <v>63745.5</v>
      </c>
      <c r="C423" s="84">
        <f t="shared" si="2"/>
        <v>-8.955084897929573E-3</v>
      </c>
      <c r="D423" s="77"/>
      <c r="E423" s="85" t="s">
        <v>444</v>
      </c>
      <c r="F423" s="81">
        <v>12221.65</v>
      </c>
      <c r="G423" s="84">
        <f t="shared" si="3"/>
        <v>4.6459929428873644E-3</v>
      </c>
    </row>
    <row r="424" spans="1:7" x14ac:dyDescent="0.25">
      <c r="A424" s="85" t="s">
        <v>445</v>
      </c>
      <c r="B424" s="81">
        <v>63698.92</v>
      </c>
      <c r="C424" s="84">
        <f t="shared" si="2"/>
        <v>-7.309853514831518E-4</v>
      </c>
      <c r="D424" s="77"/>
      <c r="E424" s="85" t="s">
        <v>445</v>
      </c>
      <c r="F424" s="81">
        <v>12259.7</v>
      </c>
      <c r="G424" s="84">
        <f t="shared" si="3"/>
        <v>3.1084912097463736E-3</v>
      </c>
    </row>
    <row r="425" spans="1:7" x14ac:dyDescent="0.25">
      <c r="A425" s="85" t="s">
        <v>446</v>
      </c>
      <c r="B425" s="81">
        <v>63385.93</v>
      </c>
      <c r="C425" s="84">
        <f t="shared" si="2"/>
        <v>-4.925695436171388E-3</v>
      </c>
      <c r="D425" s="77"/>
      <c r="E425" s="85" t="s">
        <v>446</v>
      </c>
      <c r="F425" s="81">
        <v>12271.8</v>
      </c>
      <c r="G425" s="84">
        <f t="shared" si="3"/>
        <v>9.8648684191871439E-4</v>
      </c>
    </row>
    <row r="426" spans="1:7" x14ac:dyDescent="0.25">
      <c r="A426" s="85" t="s">
        <v>447</v>
      </c>
      <c r="B426" s="81">
        <v>63302.14</v>
      </c>
      <c r="C426" s="84">
        <f t="shared" si="2"/>
        <v>-1.322776678459872E-3</v>
      </c>
      <c r="D426" s="77"/>
      <c r="E426" s="85" t="s">
        <v>447</v>
      </c>
      <c r="F426" s="81">
        <v>12262.75</v>
      </c>
      <c r="G426" s="84">
        <f t="shared" si="3"/>
        <v>-7.3773518653958673E-4</v>
      </c>
    </row>
    <row r="427" spans="1:7" x14ac:dyDescent="0.25">
      <c r="A427" s="85" t="s">
        <v>448</v>
      </c>
      <c r="B427" s="81">
        <v>63233.41</v>
      </c>
      <c r="C427" s="84">
        <f t="shared" si="2"/>
        <v>-1.086335132840683E-3</v>
      </c>
      <c r="D427" s="77"/>
      <c r="E427" s="85" t="s">
        <v>448</v>
      </c>
      <c r="F427" s="81">
        <v>12214.55</v>
      </c>
      <c r="G427" s="84">
        <f t="shared" si="3"/>
        <v>-3.9383479632830202E-3</v>
      </c>
    </row>
    <row r="428" spans="1:7" x14ac:dyDescent="0.25">
      <c r="A428" s="85" t="s">
        <v>449</v>
      </c>
      <c r="B428" s="81">
        <v>62766.2</v>
      </c>
      <c r="C428" s="84">
        <f t="shared" si="2"/>
        <v>-7.4160886897000067E-3</v>
      </c>
      <c r="D428" s="77"/>
      <c r="E428" s="85" t="s">
        <v>449</v>
      </c>
      <c r="F428" s="81">
        <v>12126.55</v>
      </c>
      <c r="G428" s="84">
        <f t="shared" si="3"/>
        <v>-7.2306003753267361E-3</v>
      </c>
    </row>
    <row r="429" spans="1:7" x14ac:dyDescent="0.25">
      <c r="A429" s="85" t="s">
        <v>450</v>
      </c>
      <c r="B429" s="81">
        <v>65249.05</v>
      </c>
      <c r="C429" s="84">
        <f t="shared" si="2"/>
        <v>3.8794774686721017E-2</v>
      </c>
      <c r="D429" s="77"/>
      <c r="E429" s="85" t="s">
        <v>450</v>
      </c>
      <c r="F429" s="81">
        <v>12245.8</v>
      </c>
      <c r="G429" s="84">
        <f t="shared" si="3"/>
        <v>9.7857573540413682E-3</v>
      </c>
    </row>
    <row r="430" spans="1:7" x14ac:dyDescent="0.25">
      <c r="A430" s="85" t="s">
        <v>451</v>
      </c>
      <c r="B430" s="81">
        <v>65858.350000000006</v>
      </c>
      <c r="C430" s="84">
        <f t="shared" si="2"/>
        <v>9.2947367815116467E-3</v>
      </c>
      <c r="D430" s="77"/>
      <c r="E430" s="85" t="s">
        <v>451</v>
      </c>
      <c r="F430" s="81">
        <v>12255.85</v>
      </c>
      <c r="G430" s="84">
        <f t="shared" si="3"/>
        <v>8.2035296101453205E-4</v>
      </c>
    </row>
    <row r="431" spans="1:7" x14ac:dyDescent="0.25">
      <c r="A431" s="85" t="s">
        <v>452</v>
      </c>
      <c r="B431" s="81">
        <v>65935.78</v>
      </c>
      <c r="C431" s="84">
        <f t="shared" si="2"/>
        <v>1.1750145307487482E-3</v>
      </c>
      <c r="D431" s="77"/>
      <c r="E431" s="85" t="s">
        <v>452</v>
      </c>
      <c r="F431" s="81">
        <v>12168.45</v>
      </c>
      <c r="G431" s="84">
        <f t="shared" si="3"/>
        <v>-7.1568374982592681E-3</v>
      </c>
    </row>
    <row r="432" spans="1:7" x14ac:dyDescent="0.25">
      <c r="A432" s="80">
        <v>43831</v>
      </c>
      <c r="B432" s="81">
        <v>66312.28</v>
      </c>
      <c r="C432" s="84">
        <f t="shared" si="2"/>
        <v>5.6938607217151566E-3</v>
      </c>
      <c r="D432" s="77"/>
      <c r="E432" s="80">
        <v>43831</v>
      </c>
      <c r="F432" s="81">
        <v>12182.5</v>
      </c>
      <c r="G432" s="84">
        <f t="shared" si="3"/>
        <v>1.1539592138382815E-3</v>
      </c>
    </row>
    <row r="433" spans="1:7" x14ac:dyDescent="0.25">
      <c r="A433" s="80">
        <v>43862</v>
      </c>
      <c r="B433" s="81">
        <v>66902.25</v>
      </c>
      <c r="C433" s="84">
        <f t="shared" si="2"/>
        <v>8.8575001118091599E-3</v>
      </c>
      <c r="D433" s="77"/>
      <c r="E433" s="80">
        <v>43862</v>
      </c>
      <c r="F433" s="81">
        <v>12282.2</v>
      </c>
      <c r="G433" s="84">
        <f t="shared" si="3"/>
        <v>8.1505640319356996E-3</v>
      </c>
    </row>
    <row r="434" spans="1:7" x14ac:dyDescent="0.25">
      <c r="A434" s="80">
        <v>43891</v>
      </c>
      <c r="B434" s="81">
        <v>66187.429999999993</v>
      </c>
      <c r="C434" s="84">
        <f t="shared" si="2"/>
        <v>-1.0742033096070641E-2</v>
      </c>
      <c r="D434" s="77"/>
      <c r="E434" s="80">
        <v>43891</v>
      </c>
      <c r="F434" s="81">
        <v>12226.65</v>
      </c>
      <c r="G434" s="84">
        <f t="shared" si="3"/>
        <v>-4.5330641889106188E-3</v>
      </c>
    </row>
    <row r="435" spans="1:7" x14ac:dyDescent="0.25">
      <c r="A435" s="80">
        <v>43983</v>
      </c>
      <c r="B435" s="81">
        <v>65119.32</v>
      </c>
      <c r="C435" s="84">
        <f t="shared" si="2"/>
        <v>-1.6269286380233158E-2</v>
      </c>
      <c r="D435" s="77"/>
      <c r="E435" s="80">
        <v>43983</v>
      </c>
      <c r="F435" s="81">
        <v>11993.05</v>
      </c>
      <c r="G435" s="84">
        <f t="shared" si="3"/>
        <v>-1.9290680239015083E-2</v>
      </c>
    </row>
    <row r="436" spans="1:7" x14ac:dyDescent="0.25">
      <c r="A436" s="80">
        <v>44013</v>
      </c>
      <c r="B436" s="81">
        <v>64945.52</v>
      </c>
      <c r="C436" s="84">
        <f t="shared" si="2"/>
        <v>-2.6725147771651434E-3</v>
      </c>
      <c r="D436" s="77"/>
      <c r="E436" s="80">
        <v>44013</v>
      </c>
      <c r="F436" s="81">
        <v>12052.95</v>
      </c>
      <c r="G436" s="84">
        <f t="shared" si="3"/>
        <v>4.9821279132576477E-3</v>
      </c>
    </row>
    <row r="437" spans="1:7" x14ac:dyDescent="0.25">
      <c r="A437" s="80">
        <v>44044</v>
      </c>
      <c r="B437" s="81">
        <v>64485.72</v>
      </c>
      <c r="C437" s="84">
        <f t="shared" si="2"/>
        <v>-7.1049606608351188E-3</v>
      </c>
      <c r="D437" s="77"/>
      <c r="E437" s="80">
        <v>44044</v>
      </c>
      <c r="F437" s="81">
        <v>12025.35</v>
      </c>
      <c r="G437" s="84">
        <f t="shared" si="3"/>
        <v>-2.2925216554330287E-3</v>
      </c>
    </row>
    <row r="438" spans="1:7" x14ac:dyDescent="0.25">
      <c r="A438" s="80">
        <v>44075</v>
      </c>
      <c r="B438" s="81">
        <v>66519.710000000006</v>
      </c>
      <c r="C438" s="84">
        <f t="shared" si="2"/>
        <v>3.1054490782802032E-2</v>
      </c>
      <c r="D438" s="77"/>
      <c r="E438" s="80">
        <v>44075</v>
      </c>
      <c r="F438" s="81">
        <v>12215.9</v>
      </c>
      <c r="G438" s="84">
        <f t="shared" si="3"/>
        <v>1.5721460299874462E-2</v>
      </c>
    </row>
    <row r="439" spans="1:7" x14ac:dyDescent="0.25">
      <c r="A439" s="80">
        <v>44105</v>
      </c>
      <c r="B439" s="81">
        <v>67092.22</v>
      </c>
      <c r="C439" s="84">
        <f t="shared" si="2"/>
        <v>8.5697961824819004E-3</v>
      </c>
      <c r="D439" s="77"/>
      <c r="E439" s="80">
        <v>44105</v>
      </c>
      <c r="F439" s="81">
        <v>12256.8</v>
      </c>
      <c r="G439" s="84">
        <f t="shared" si="3"/>
        <v>3.3425031221734377E-3</v>
      </c>
    </row>
    <row r="440" spans="1:7" x14ac:dyDescent="0.25">
      <c r="A440" s="85" t="s">
        <v>453</v>
      </c>
      <c r="B440" s="81">
        <v>66618.09</v>
      </c>
      <c r="C440" s="84">
        <f t="shared" si="2"/>
        <v>-7.0919286211144038E-3</v>
      </c>
      <c r="D440" s="77"/>
      <c r="E440" s="85" t="s">
        <v>453</v>
      </c>
      <c r="F440" s="81">
        <v>12329.55</v>
      </c>
      <c r="G440" s="84">
        <f t="shared" si="3"/>
        <v>5.9179351404731514E-3</v>
      </c>
    </row>
    <row r="441" spans="1:7" x14ac:dyDescent="0.25">
      <c r="A441" s="85" t="s">
        <v>454</v>
      </c>
      <c r="B441" s="81">
        <v>66299.42</v>
      </c>
      <c r="C441" s="84">
        <f t="shared" si="2"/>
        <v>-4.7950132465695572E-3</v>
      </c>
      <c r="D441" s="77"/>
      <c r="E441" s="85" t="s">
        <v>454</v>
      </c>
      <c r="F441" s="81">
        <v>12362.3</v>
      </c>
      <c r="G441" s="84">
        <f t="shared" si="3"/>
        <v>2.6526987005530004E-3</v>
      </c>
    </row>
    <row r="442" spans="1:7" x14ac:dyDescent="0.25">
      <c r="A442" s="85" t="s">
        <v>455</v>
      </c>
      <c r="B442" s="81">
        <v>65877.539999999994</v>
      </c>
      <c r="C442" s="84">
        <f t="shared" si="2"/>
        <v>-6.3835850459680156E-3</v>
      </c>
      <c r="D442" s="77"/>
      <c r="E442" s="85" t="s">
        <v>455</v>
      </c>
      <c r="F442" s="81">
        <v>12343.3</v>
      </c>
      <c r="G442" s="84">
        <f t="shared" si="3"/>
        <v>-1.5381131197652743E-3</v>
      </c>
    </row>
    <row r="443" spans="1:7" x14ac:dyDescent="0.25">
      <c r="A443" s="85" t="s">
        <v>456</v>
      </c>
      <c r="B443" s="81">
        <v>66660.539999999994</v>
      </c>
      <c r="C443" s="84">
        <f t="shared" si="2"/>
        <v>1.1815609663909888E-2</v>
      </c>
      <c r="D443" s="77"/>
      <c r="E443" s="85" t="s">
        <v>456</v>
      </c>
      <c r="F443" s="81">
        <v>12355.5</v>
      </c>
      <c r="G443" s="84">
        <f t="shared" si="3"/>
        <v>9.8790232660840474E-4</v>
      </c>
    </row>
    <row r="444" spans="1:7" x14ac:dyDescent="0.25">
      <c r="A444" s="85" t="s">
        <v>457</v>
      </c>
      <c r="B444" s="81">
        <v>68900.639999999999</v>
      </c>
      <c r="C444" s="84">
        <f t="shared" si="2"/>
        <v>3.3052293143992037E-2</v>
      </c>
      <c r="D444" s="77"/>
      <c r="E444" s="85" t="s">
        <v>457</v>
      </c>
      <c r="F444" s="81">
        <v>12352.35</v>
      </c>
      <c r="G444" s="84">
        <f t="shared" si="3"/>
        <v>-2.5497969407015808E-4</v>
      </c>
    </row>
    <row r="445" spans="1:7" x14ac:dyDescent="0.25">
      <c r="A445" s="85" t="s">
        <v>458</v>
      </c>
      <c r="B445" s="81">
        <v>68103.27</v>
      </c>
      <c r="C445" s="84">
        <f t="shared" si="2"/>
        <v>-1.164023717705218E-2</v>
      </c>
      <c r="D445" s="77"/>
      <c r="E445" s="85" t="s">
        <v>458</v>
      </c>
      <c r="F445" s="81">
        <v>12224.55</v>
      </c>
      <c r="G445" s="84">
        <f t="shared" si="3"/>
        <v>-1.0400103505719096E-2</v>
      </c>
    </row>
    <row r="446" spans="1:7" x14ac:dyDescent="0.25">
      <c r="A446" s="85" t="s">
        <v>459</v>
      </c>
      <c r="B446" s="81">
        <v>67526.12</v>
      </c>
      <c r="C446" s="84">
        <f t="shared" si="2"/>
        <v>-8.5107436332143259E-3</v>
      </c>
      <c r="D446" s="77"/>
      <c r="E446" s="85" t="s">
        <v>459</v>
      </c>
      <c r="F446" s="81">
        <v>12169.85</v>
      </c>
      <c r="G446" s="84">
        <f t="shared" si="3"/>
        <v>-4.4846433343133131E-3</v>
      </c>
    </row>
    <row r="447" spans="1:7" x14ac:dyDescent="0.25">
      <c r="A447" s="85" t="s">
        <v>460</v>
      </c>
      <c r="B447" s="81">
        <v>67447.59</v>
      </c>
      <c r="C447" s="84">
        <f t="shared" si="2"/>
        <v>-1.1636341456582888E-3</v>
      </c>
      <c r="D447" s="77"/>
      <c r="E447" s="85" t="s">
        <v>460</v>
      </c>
      <c r="F447" s="81">
        <v>12106.9</v>
      </c>
      <c r="G447" s="84">
        <f t="shared" si="3"/>
        <v>-5.1860435261617648E-3</v>
      </c>
    </row>
    <row r="448" spans="1:7" x14ac:dyDescent="0.25">
      <c r="A448" s="85" t="s">
        <v>461</v>
      </c>
      <c r="B448" s="81">
        <v>69463.03</v>
      </c>
      <c r="C448" s="84">
        <f t="shared" si="2"/>
        <v>2.9443816748196482E-2</v>
      </c>
      <c r="D448" s="77"/>
      <c r="E448" s="85" t="s">
        <v>461</v>
      </c>
      <c r="F448" s="81">
        <v>12180.35</v>
      </c>
      <c r="G448" s="84">
        <f t="shared" si="3"/>
        <v>6.0484594940626527E-3</v>
      </c>
    </row>
    <row r="449" spans="1:7" x14ac:dyDescent="0.25">
      <c r="A449" s="85" t="s">
        <v>462</v>
      </c>
      <c r="B449" s="81">
        <v>69988.59</v>
      </c>
      <c r="C449" s="84">
        <f t="shared" si="2"/>
        <v>7.5375601702882692E-3</v>
      </c>
      <c r="D449" s="77"/>
      <c r="E449" s="85" t="s">
        <v>462</v>
      </c>
      <c r="F449" s="81">
        <v>12248.25</v>
      </c>
      <c r="G449" s="84">
        <f t="shared" si="3"/>
        <v>5.5590721417507587E-3</v>
      </c>
    </row>
    <row r="450" spans="1:7" x14ac:dyDescent="0.25">
      <c r="A450" s="85" t="s">
        <v>463</v>
      </c>
      <c r="B450" s="81">
        <v>69891.17</v>
      </c>
      <c r="C450" s="84">
        <f t="shared" si="2"/>
        <v>-1.3929108221402301E-3</v>
      </c>
      <c r="D450" s="77"/>
      <c r="E450" s="85" t="s">
        <v>463</v>
      </c>
      <c r="F450" s="81">
        <v>12119</v>
      </c>
      <c r="G450" s="84">
        <f t="shared" si="3"/>
        <v>-1.0608600656474901E-2</v>
      </c>
    </row>
    <row r="451" spans="1:7" x14ac:dyDescent="0.25">
      <c r="A451" s="85" t="s">
        <v>464</v>
      </c>
      <c r="B451" s="81">
        <v>69449.17</v>
      </c>
      <c r="C451" s="84">
        <f t="shared" si="2"/>
        <v>-6.3441998562528924E-3</v>
      </c>
      <c r="D451" s="77"/>
      <c r="E451" s="85" t="s">
        <v>464</v>
      </c>
      <c r="F451" s="81">
        <v>12055.8</v>
      </c>
      <c r="G451" s="84">
        <f t="shared" si="3"/>
        <v>-5.2285970499251228E-3</v>
      </c>
    </row>
    <row r="452" spans="1:7" x14ac:dyDescent="0.25">
      <c r="A452" s="85" t="s">
        <v>465</v>
      </c>
      <c r="B452" s="81">
        <v>69954.009999999995</v>
      </c>
      <c r="C452" s="84">
        <f t="shared" si="2"/>
        <v>7.2429080452591915E-3</v>
      </c>
      <c r="D452" s="77"/>
      <c r="E452" s="85" t="s">
        <v>465</v>
      </c>
      <c r="F452" s="81">
        <v>12129.5</v>
      </c>
      <c r="G452" s="84">
        <f t="shared" si="3"/>
        <v>6.0946300545449581E-3</v>
      </c>
    </row>
    <row r="453" spans="1:7" x14ac:dyDescent="0.25">
      <c r="A453" s="85" t="s">
        <v>466</v>
      </c>
      <c r="B453" s="81">
        <v>69403.34</v>
      </c>
      <c r="C453" s="84">
        <f t="shared" si="2"/>
        <v>-7.9030329744270243E-3</v>
      </c>
      <c r="D453" s="77"/>
      <c r="E453" s="85" t="s">
        <v>466</v>
      </c>
      <c r="F453" s="81">
        <v>12035.8</v>
      </c>
      <c r="G453" s="84">
        <f t="shared" si="3"/>
        <v>-7.7549601774502333E-3</v>
      </c>
    </row>
    <row r="454" spans="1:7" x14ac:dyDescent="0.25">
      <c r="A454" s="85" t="s">
        <v>467</v>
      </c>
      <c r="B454" s="81">
        <v>69260.34</v>
      </c>
      <c r="C454" s="84">
        <f t="shared" si="2"/>
        <v>-2.0625451552216479E-3</v>
      </c>
      <c r="D454" s="77"/>
      <c r="E454" s="85" t="s">
        <v>467</v>
      </c>
      <c r="F454" s="81">
        <v>11962.1</v>
      </c>
      <c r="G454" s="84">
        <f t="shared" si="3"/>
        <v>-6.1422234200450227E-3</v>
      </c>
    </row>
    <row r="455" spans="1:7" x14ac:dyDescent="0.25">
      <c r="A455" s="80">
        <v>43892</v>
      </c>
      <c r="B455" s="81">
        <v>69049.509999999995</v>
      </c>
      <c r="C455" s="84">
        <f t="shared" si="2"/>
        <v>-3.0486644775343671E-3</v>
      </c>
      <c r="D455" s="77"/>
      <c r="E455" s="80">
        <v>43892</v>
      </c>
      <c r="F455" s="81">
        <v>11707.9</v>
      </c>
      <c r="G455" s="84">
        <f t="shared" si="3"/>
        <v>-2.1479490768743229E-2</v>
      </c>
    </row>
    <row r="456" spans="1:7" x14ac:dyDescent="0.25">
      <c r="A456" s="80">
        <v>43923</v>
      </c>
      <c r="B456" s="81">
        <v>71253.820000000007</v>
      </c>
      <c r="C456" s="84">
        <f t="shared" si="2"/>
        <v>3.1424648223568365E-2</v>
      </c>
      <c r="D456" s="77"/>
      <c r="E456" s="80">
        <v>43923</v>
      </c>
      <c r="F456" s="81">
        <v>11979.65</v>
      </c>
      <c r="G456" s="84">
        <f t="shared" si="3"/>
        <v>2.2945549276863344E-2</v>
      </c>
    </row>
    <row r="457" spans="1:7" x14ac:dyDescent="0.25">
      <c r="A457" s="80">
        <v>43953</v>
      </c>
      <c r="B457" s="81">
        <v>71960.23</v>
      </c>
      <c r="C457" s="84">
        <f t="shared" si="2"/>
        <v>9.8651735506799926E-3</v>
      </c>
      <c r="D457" s="77"/>
      <c r="E457" s="80">
        <v>43953</v>
      </c>
      <c r="F457" s="81">
        <v>12089.15</v>
      </c>
      <c r="G457" s="84">
        <f t="shared" si="3"/>
        <v>9.0989792154732661E-3</v>
      </c>
    </row>
    <row r="458" spans="1:7" x14ac:dyDescent="0.25">
      <c r="A458" s="80">
        <v>43984</v>
      </c>
      <c r="B458" s="81">
        <v>71210.27</v>
      </c>
      <c r="C458" s="84">
        <f t="shared" si="2"/>
        <v>-1.0476555708198264E-2</v>
      </c>
      <c r="D458" s="77"/>
      <c r="E458" s="80">
        <v>43984</v>
      </c>
      <c r="F458" s="81">
        <v>12137.95</v>
      </c>
      <c r="G458" s="84">
        <f t="shared" si="3"/>
        <v>4.0285519933345231E-3</v>
      </c>
    </row>
    <row r="459" spans="1:7" x14ac:dyDescent="0.25">
      <c r="A459" s="80">
        <v>44014</v>
      </c>
      <c r="B459" s="81">
        <v>70538.41</v>
      </c>
      <c r="C459" s="84">
        <f t="shared" si="2"/>
        <v>-9.4796654378894989E-3</v>
      </c>
      <c r="D459" s="77"/>
      <c r="E459" s="80">
        <v>44014</v>
      </c>
      <c r="F459" s="81">
        <v>12098.35</v>
      </c>
      <c r="G459" s="84">
        <f t="shared" si="3"/>
        <v>-3.2678284424366099E-3</v>
      </c>
    </row>
    <row r="460" spans="1:7" x14ac:dyDescent="0.25">
      <c r="A460" s="80">
        <v>44106</v>
      </c>
      <c r="B460" s="81">
        <v>72812.25</v>
      </c>
      <c r="C460" s="84">
        <f t="shared" si="2"/>
        <v>3.1726826126471611E-2</v>
      </c>
      <c r="D460" s="77"/>
      <c r="E460" s="80">
        <v>44106</v>
      </c>
      <c r="F460" s="81">
        <v>12031.5</v>
      </c>
      <c r="G460" s="84">
        <f t="shared" si="3"/>
        <v>-5.5408691750139499E-3</v>
      </c>
    </row>
    <row r="461" spans="1:7" x14ac:dyDescent="0.25">
      <c r="A461" s="80">
        <v>44137</v>
      </c>
      <c r="B461" s="81">
        <v>70957.14</v>
      </c>
      <c r="C461" s="84">
        <f t="shared" si="2"/>
        <v>-2.5808177485493716E-2</v>
      </c>
      <c r="D461" s="77"/>
      <c r="E461" s="80">
        <v>44137</v>
      </c>
      <c r="F461" s="81">
        <v>12107.9</v>
      </c>
      <c r="G461" s="84">
        <f t="shared" si="3"/>
        <v>6.3299216301020656E-3</v>
      </c>
    </row>
    <row r="462" spans="1:7" x14ac:dyDescent="0.25">
      <c r="A462" s="80">
        <v>44167</v>
      </c>
      <c r="B462" s="81">
        <v>71249.649999999994</v>
      </c>
      <c r="C462" s="84">
        <f t="shared" si="2"/>
        <v>4.1138740637559597E-3</v>
      </c>
      <c r="D462" s="77"/>
      <c r="E462" s="80">
        <v>44167</v>
      </c>
      <c r="F462" s="81">
        <v>12201.2</v>
      </c>
      <c r="G462" s="84">
        <f t="shared" si="3"/>
        <v>7.6761754348025363E-3</v>
      </c>
    </row>
    <row r="463" spans="1:7" x14ac:dyDescent="0.25">
      <c r="A463" s="85" t="s">
        <v>468</v>
      </c>
      <c r="B463" s="81">
        <v>71099.740000000005</v>
      </c>
      <c r="C463" s="84">
        <f t="shared" si="2"/>
        <v>-2.106226874862067E-3</v>
      </c>
      <c r="D463" s="77"/>
      <c r="E463" s="85" t="s">
        <v>468</v>
      </c>
      <c r="F463" s="81">
        <v>12174.65</v>
      </c>
      <c r="G463" s="84">
        <f t="shared" si="3"/>
        <v>-2.1783864356833328E-3</v>
      </c>
    </row>
    <row r="464" spans="1:7" x14ac:dyDescent="0.25">
      <c r="A464" s="85" t="s">
        <v>469</v>
      </c>
      <c r="B464" s="81">
        <v>71372.17</v>
      </c>
      <c r="C464" s="84">
        <f t="shared" si="2"/>
        <v>3.8243374716689263E-3</v>
      </c>
      <c r="D464" s="77"/>
      <c r="E464" s="85" t="s">
        <v>469</v>
      </c>
      <c r="F464" s="81">
        <v>12113.45</v>
      </c>
      <c r="G464" s="84">
        <f t="shared" si="3"/>
        <v>-5.0395156083187786E-3</v>
      </c>
    </row>
    <row r="465" spans="1:7" x14ac:dyDescent="0.25">
      <c r="A465" s="85" t="s">
        <v>470</v>
      </c>
      <c r="B465" s="81">
        <v>70875.73</v>
      </c>
      <c r="C465" s="84">
        <f t="shared" si="2"/>
        <v>-6.979955634293219E-3</v>
      </c>
      <c r="D465" s="77"/>
      <c r="E465" s="85" t="s">
        <v>470</v>
      </c>
      <c r="F465" s="81">
        <v>12045.8</v>
      </c>
      <c r="G465" s="84">
        <f t="shared" si="3"/>
        <v>-5.6003540519067732E-3</v>
      </c>
    </row>
    <row r="466" spans="1:7" x14ac:dyDescent="0.25">
      <c r="A466" s="85" t="s">
        <v>471</v>
      </c>
      <c r="B466" s="81">
        <v>69282</v>
      </c>
      <c r="C466" s="84">
        <f t="shared" si="2"/>
        <v>-2.2742929620732651E-2</v>
      </c>
      <c r="D466" s="77"/>
      <c r="E466" s="85" t="s">
        <v>471</v>
      </c>
      <c r="F466" s="81">
        <v>11992.5</v>
      </c>
      <c r="G466" s="84">
        <f t="shared" si="3"/>
        <v>-4.4345970678656412E-3</v>
      </c>
    </row>
    <row r="467" spans="1:7" x14ac:dyDescent="0.25">
      <c r="A467" s="85" t="s">
        <v>472</v>
      </c>
      <c r="B467" s="81">
        <v>69546.13</v>
      </c>
      <c r="C467" s="84">
        <f t="shared" si="2"/>
        <v>3.8051412015270656E-3</v>
      </c>
      <c r="D467" s="77"/>
      <c r="E467" s="85" t="s">
        <v>472</v>
      </c>
      <c r="F467" s="81">
        <v>12125.9</v>
      </c>
      <c r="G467" s="84">
        <f t="shared" si="3"/>
        <v>1.1062206478915673E-2</v>
      </c>
    </row>
    <row r="468" spans="1:7" x14ac:dyDescent="0.25">
      <c r="A468" s="85" t="s">
        <v>473</v>
      </c>
      <c r="B468" s="81">
        <v>70371.42</v>
      </c>
      <c r="C468" s="84">
        <f t="shared" si="2"/>
        <v>1.1796941429136303E-2</v>
      </c>
      <c r="D468" s="77"/>
      <c r="E468" s="85" t="s">
        <v>473</v>
      </c>
      <c r="F468" s="81">
        <v>12080.85</v>
      </c>
      <c r="G468" s="84">
        <f t="shared" si="3"/>
        <v>-3.7221066033650981E-3</v>
      </c>
    </row>
    <row r="469" spans="1:7" x14ac:dyDescent="0.25">
      <c r="A469" s="85" t="s">
        <v>474</v>
      </c>
      <c r="B469" s="81">
        <v>68467.94</v>
      </c>
      <c r="C469" s="84">
        <f t="shared" si="2"/>
        <v>-2.7421608317188543E-2</v>
      </c>
      <c r="D469" s="77"/>
      <c r="E469" s="85" t="s">
        <v>474</v>
      </c>
      <c r="F469" s="81">
        <v>11829.4</v>
      </c>
      <c r="G469" s="84">
        <f t="shared" si="3"/>
        <v>-2.103359607782139E-2</v>
      </c>
    </row>
    <row r="470" spans="1:7" x14ac:dyDescent="0.25">
      <c r="A470" s="85" t="s">
        <v>475</v>
      </c>
      <c r="B470" s="81">
        <v>68725.17</v>
      </c>
      <c r="C470" s="84">
        <f t="shared" si="2"/>
        <v>3.7499011637747415E-3</v>
      </c>
      <c r="D470" s="77"/>
      <c r="E470" s="85" t="s">
        <v>475</v>
      </c>
      <c r="F470" s="81">
        <v>11797.9</v>
      </c>
      <c r="G470" s="84">
        <f t="shared" si="3"/>
        <v>-2.6664086597328229E-3</v>
      </c>
    </row>
    <row r="471" spans="1:7" x14ac:dyDescent="0.25">
      <c r="A471" s="85" t="s">
        <v>476</v>
      </c>
      <c r="B471" s="81">
        <v>67737.56</v>
      </c>
      <c r="C471" s="84">
        <f t="shared" si="2"/>
        <v>-1.4474681010900402E-2</v>
      </c>
      <c r="D471" s="77"/>
      <c r="E471" s="85" t="s">
        <v>476</v>
      </c>
      <c r="F471" s="81">
        <v>11678.5</v>
      </c>
      <c r="G471" s="84">
        <f t="shared" si="3"/>
        <v>-1.0172005036684025E-2</v>
      </c>
    </row>
    <row r="472" spans="1:7" x14ac:dyDescent="0.25">
      <c r="A472" s="85" t="s">
        <v>477</v>
      </c>
      <c r="B472" s="81">
        <v>67160.460000000006</v>
      </c>
      <c r="C472" s="84">
        <f t="shared" si="2"/>
        <v>-8.5561451631708182E-3</v>
      </c>
      <c r="D472" s="77"/>
      <c r="E472" s="85" t="s">
        <v>477</v>
      </c>
      <c r="F472" s="81">
        <v>11633.3</v>
      </c>
      <c r="G472" s="84">
        <f t="shared" si="3"/>
        <v>-3.877869288740577E-3</v>
      </c>
    </row>
    <row r="473" spans="1:7" x14ac:dyDescent="0.25">
      <c r="A473" s="85" t="s">
        <v>478</v>
      </c>
      <c r="B473" s="81">
        <v>66001.100000000006</v>
      </c>
      <c r="C473" s="84">
        <f t="shared" si="2"/>
        <v>-1.7413272946747299E-2</v>
      </c>
      <c r="D473" s="77"/>
      <c r="E473" s="85" t="s">
        <v>478</v>
      </c>
      <c r="F473" s="81">
        <v>11201.75</v>
      </c>
      <c r="G473" s="84">
        <f t="shared" si="3"/>
        <v>-3.7801659111364752E-2</v>
      </c>
    </row>
    <row r="474" spans="1:7" x14ac:dyDescent="0.25">
      <c r="A474" s="80">
        <v>43864</v>
      </c>
      <c r="B474" s="81">
        <v>65586.649999999994</v>
      </c>
      <c r="C474" s="84">
        <f t="shared" si="2"/>
        <v>-6.2992394118983339E-3</v>
      </c>
      <c r="D474" s="77"/>
      <c r="E474" s="80">
        <v>43864</v>
      </c>
      <c r="F474" s="81">
        <v>11132.75</v>
      </c>
      <c r="G474" s="84">
        <f t="shared" si="3"/>
        <v>-6.1788013630017435E-3</v>
      </c>
    </row>
    <row r="475" spans="1:7" x14ac:dyDescent="0.25">
      <c r="A475" s="80">
        <v>43893</v>
      </c>
      <c r="B475" s="81">
        <v>67340.639999999999</v>
      </c>
      <c r="C475" s="84">
        <f t="shared" si="2"/>
        <v>2.6391748554962933E-2</v>
      </c>
      <c r="D475" s="77"/>
      <c r="E475" s="80">
        <v>43893</v>
      </c>
      <c r="F475" s="81">
        <v>11303.3</v>
      </c>
      <c r="G475" s="84">
        <f t="shared" si="3"/>
        <v>1.5203503750200955E-2</v>
      </c>
    </row>
    <row r="476" spans="1:7" x14ac:dyDescent="0.25">
      <c r="A476" s="80">
        <v>43924</v>
      </c>
      <c r="B476" s="81">
        <v>66657.34</v>
      </c>
      <c r="C476" s="84">
        <f t="shared" si="2"/>
        <v>-1.0198749604260517E-2</v>
      </c>
      <c r="D476" s="77"/>
      <c r="E476" s="80">
        <v>43924</v>
      </c>
      <c r="F476" s="81">
        <v>11251</v>
      </c>
      <c r="G476" s="84">
        <f t="shared" si="3"/>
        <v>-4.6377048935533358E-3</v>
      </c>
    </row>
    <row r="477" spans="1:7" x14ac:dyDescent="0.25">
      <c r="A477" s="80">
        <v>43954</v>
      </c>
      <c r="B477" s="81">
        <v>66927.53</v>
      </c>
      <c r="C477" s="84">
        <f t="shared" si="2"/>
        <v>4.0452241102657514E-3</v>
      </c>
      <c r="D477" s="77"/>
      <c r="E477" s="80">
        <v>43954</v>
      </c>
      <c r="F477" s="81">
        <v>11269</v>
      </c>
      <c r="G477" s="84">
        <f t="shared" si="3"/>
        <v>1.5985793812774052E-3</v>
      </c>
    </row>
    <row r="478" spans="1:7" x14ac:dyDescent="0.25">
      <c r="A478" s="80">
        <v>43985</v>
      </c>
      <c r="B478" s="81">
        <v>65956.3</v>
      </c>
      <c r="C478" s="84">
        <f t="shared" si="2"/>
        <v>-1.4617990688027294E-2</v>
      </c>
      <c r="D478" s="77"/>
      <c r="E478" s="80">
        <v>43985</v>
      </c>
      <c r="F478" s="81">
        <v>10989.45</v>
      </c>
      <c r="G478" s="84">
        <f t="shared" si="3"/>
        <v>-2.5119871302905144E-2</v>
      </c>
    </row>
    <row r="479" spans="1:7" x14ac:dyDescent="0.25">
      <c r="A479" s="80">
        <v>44077</v>
      </c>
      <c r="B479" s="81">
        <v>63882.33</v>
      </c>
      <c r="C479" s="84">
        <f t="shared" si="2"/>
        <v>-3.1949604193669483E-2</v>
      </c>
      <c r="D479" s="77"/>
      <c r="E479" s="80">
        <v>44077</v>
      </c>
      <c r="F479" s="81">
        <v>10451.450000000001</v>
      </c>
      <c r="G479" s="84">
        <f t="shared" si="3"/>
        <v>-5.0194996901346441E-2</v>
      </c>
    </row>
    <row r="480" spans="1:7" x14ac:dyDescent="0.25">
      <c r="A480" s="80">
        <v>44138</v>
      </c>
      <c r="B480" s="81">
        <v>63214.3</v>
      </c>
      <c r="C480" s="84">
        <f t="shared" si="2"/>
        <v>-1.0512255940232102E-2</v>
      </c>
      <c r="D480" s="77"/>
      <c r="E480" s="80">
        <v>44138</v>
      </c>
      <c r="F480" s="81">
        <v>10458.4</v>
      </c>
      <c r="G480" s="84">
        <f t="shared" si="3"/>
        <v>6.6475849955268567E-4</v>
      </c>
    </row>
    <row r="481" spans="1:7" x14ac:dyDescent="0.25">
      <c r="A481" s="80">
        <v>44168</v>
      </c>
      <c r="B481" s="81">
        <v>60197.63</v>
      </c>
      <c r="C481" s="84">
        <f t="shared" si="2"/>
        <v>-4.8897558612305186E-2</v>
      </c>
      <c r="D481" s="77"/>
      <c r="E481" s="80">
        <v>44168</v>
      </c>
      <c r="F481" s="81">
        <v>9590.15</v>
      </c>
      <c r="G481" s="84">
        <f t="shared" si="3"/>
        <v>-8.6668953199476567E-2</v>
      </c>
    </row>
    <row r="482" spans="1:7" x14ac:dyDescent="0.25">
      <c r="A482" s="85" t="s">
        <v>479</v>
      </c>
      <c r="B482" s="81">
        <v>65539.990000000005</v>
      </c>
      <c r="C482" s="84">
        <f t="shared" si="2"/>
        <v>8.5027507923038273E-2</v>
      </c>
      <c r="D482" s="77"/>
      <c r="E482" s="85" t="s">
        <v>479</v>
      </c>
      <c r="F482" s="81">
        <v>9955.2000000000007</v>
      </c>
      <c r="G482" s="84">
        <f t="shared" si="3"/>
        <v>3.735849765514436E-2</v>
      </c>
    </row>
    <row r="483" spans="1:7" x14ac:dyDescent="0.25">
      <c r="A483" s="85" t="s">
        <v>480</v>
      </c>
      <c r="B483" s="81">
        <v>60933.05</v>
      </c>
      <c r="C483" s="84">
        <f t="shared" si="2"/>
        <v>-7.2884770241540581E-2</v>
      </c>
      <c r="D483" s="77"/>
      <c r="E483" s="85" t="s">
        <v>480</v>
      </c>
      <c r="F483" s="81">
        <v>9197.4</v>
      </c>
      <c r="G483" s="84">
        <f t="shared" si="3"/>
        <v>-7.9174192303201302E-2</v>
      </c>
    </row>
    <row r="484" spans="1:7" x14ac:dyDescent="0.25">
      <c r="A484" s="85" t="s">
        <v>481</v>
      </c>
      <c r="B484" s="81">
        <v>61773.71</v>
      </c>
      <c r="C484" s="84">
        <f t="shared" si="2"/>
        <v>1.3702148972185024E-2</v>
      </c>
      <c r="D484" s="77"/>
      <c r="E484" s="85" t="s">
        <v>481</v>
      </c>
      <c r="F484" s="81">
        <v>8967.0499999999993</v>
      </c>
      <c r="G484" s="84">
        <f t="shared" si="3"/>
        <v>-2.5364087462722871E-2</v>
      </c>
    </row>
    <row r="485" spans="1:7" x14ac:dyDescent="0.25">
      <c r="A485" s="85" t="s">
        <v>482</v>
      </c>
      <c r="B485" s="81">
        <v>59567.26</v>
      </c>
      <c r="C485" s="84">
        <f t="shared" si="2"/>
        <v>-3.6371775146855793E-2</v>
      </c>
      <c r="D485" s="77"/>
      <c r="E485" s="85" t="s">
        <v>482</v>
      </c>
      <c r="F485" s="81">
        <v>8468.7999999999993</v>
      </c>
      <c r="G485" s="84">
        <f t="shared" si="3"/>
        <v>-5.7167925833670724E-2</v>
      </c>
    </row>
    <row r="486" spans="1:7" x14ac:dyDescent="0.25">
      <c r="A486" s="85" t="s">
        <v>483</v>
      </c>
      <c r="B486" s="81">
        <v>57462.37</v>
      </c>
      <c r="C486" s="84">
        <f t="shared" si="2"/>
        <v>-3.5975795491088015E-2</v>
      </c>
      <c r="D486" s="77"/>
      <c r="E486" s="85" t="s">
        <v>483</v>
      </c>
      <c r="F486" s="81">
        <v>8263.4500000000007</v>
      </c>
      <c r="G486" s="84">
        <f t="shared" si="3"/>
        <v>-2.4546646246054779E-2</v>
      </c>
    </row>
    <row r="487" spans="1:7" x14ac:dyDescent="0.25">
      <c r="A487" s="85" t="s">
        <v>484</v>
      </c>
      <c r="B487" s="81">
        <v>58640.57</v>
      </c>
      <c r="C487" s="84">
        <f t="shared" si="2"/>
        <v>2.0296479073795864E-2</v>
      </c>
      <c r="D487" s="77"/>
      <c r="E487" s="85" t="s">
        <v>484</v>
      </c>
      <c r="F487" s="81">
        <v>8745.4500000000007</v>
      </c>
      <c r="G487" s="84">
        <f t="shared" si="3"/>
        <v>5.6691389247104269E-2</v>
      </c>
    </row>
    <row r="488" spans="1:7" x14ac:dyDescent="0.25">
      <c r="A488" s="85" t="s">
        <v>485</v>
      </c>
      <c r="B488" s="81">
        <v>51663.32</v>
      </c>
      <c r="C488" s="84">
        <f t="shared" si="2"/>
        <v>-0.12667872589892565</v>
      </c>
      <c r="D488" s="77"/>
      <c r="E488" s="85" t="s">
        <v>485</v>
      </c>
      <c r="F488" s="81">
        <v>7610.25</v>
      </c>
      <c r="G488" s="84">
        <f t="shared" si="3"/>
        <v>-0.13903754227747062</v>
      </c>
    </row>
    <row r="489" spans="1:7" x14ac:dyDescent="0.25">
      <c r="A489" s="85" t="s">
        <v>486</v>
      </c>
      <c r="B489" s="81">
        <v>52287.07</v>
      </c>
      <c r="C489" s="84">
        <f t="shared" si="2"/>
        <v>1.2001061012001905E-2</v>
      </c>
      <c r="D489" s="77"/>
      <c r="E489" s="85" t="s">
        <v>486</v>
      </c>
      <c r="F489" s="81">
        <v>7801.05</v>
      </c>
      <c r="G489" s="84">
        <f t="shared" si="3"/>
        <v>2.4762317175158709E-2</v>
      </c>
    </row>
    <row r="490" spans="1:7" x14ac:dyDescent="0.25">
      <c r="A490" s="85" t="s">
        <v>487</v>
      </c>
      <c r="B490" s="81">
        <v>56245.1</v>
      </c>
      <c r="C490" s="84">
        <f t="shared" si="2"/>
        <v>7.296981320737328E-2</v>
      </c>
      <c r="D490" s="77"/>
      <c r="E490" s="85" t="s">
        <v>487</v>
      </c>
      <c r="F490" s="81">
        <v>8317.85</v>
      </c>
      <c r="G490" s="84">
        <f t="shared" si="3"/>
        <v>6.4145467956743404E-2</v>
      </c>
    </row>
    <row r="491" spans="1:7" x14ac:dyDescent="0.25">
      <c r="A491" s="85" t="s">
        <v>488</v>
      </c>
      <c r="B491" s="81">
        <v>55016.9</v>
      </c>
      <c r="C491" s="84">
        <f t="shared" si="2"/>
        <v>-2.2078515417877607E-2</v>
      </c>
      <c r="D491" s="77"/>
      <c r="E491" s="85" t="s">
        <v>488</v>
      </c>
      <c r="F491" s="81">
        <v>8641.4500000000007</v>
      </c>
      <c r="G491" s="84">
        <f t="shared" si="3"/>
        <v>3.8166584832086708E-2</v>
      </c>
    </row>
    <row r="492" spans="1:7" x14ac:dyDescent="0.25">
      <c r="A492" s="85" t="s">
        <v>489</v>
      </c>
      <c r="B492" s="81">
        <v>56038.32</v>
      </c>
      <c r="C492" s="84">
        <f t="shared" si="2"/>
        <v>1.8395331671568132E-2</v>
      </c>
      <c r="D492" s="77"/>
      <c r="E492" s="85" t="s">
        <v>489</v>
      </c>
      <c r="F492" s="81">
        <v>8660.25</v>
      </c>
      <c r="G492" s="84">
        <f t="shared" si="3"/>
        <v>2.173197708783864E-3</v>
      </c>
    </row>
    <row r="493" spans="1:7" x14ac:dyDescent="0.25">
      <c r="A493" s="85" t="s">
        <v>490</v>
      </c>
      <c r="B493" s="81">
        <v>54054.57</v>
      </c>
      <c r="C493" s="84">
        <f t="shared" si="2"/>
        <v>-3.6041650580410978E-2</v>
      </c>
      <c r="D493" s="77"/>
      <c r="E493" s="85" t="s">
        <v>490</v>
      </c>
      <c r="F493" s="81">
        <v>8281.1</v>
      </c>
      <c r="G493" s="84">
        <f t="shared" si="3"/>
        <v>-4.4767780703035449E-2</v>
      </c>
    </row>
    <row r="494" spans="1:7" x14ac:dyDescent="0.25">
      <c r="A494" s="85" t="s">
        <v>491</v>
      </c>
      <c r="B494" s="81">
        <v>57820.94</v>
      </c>
      <c r="C494" s="84">
        <f t="shared" si="2"/>
        <v>6.7356901954143858E-2</v>
      </c>
      <c r="D494" s="77"/>
      <c r="E494" s="85" t="s">
        <v>491</v>
      </c>
      <c r="F494" s="81">
        <v>8597.75</v>
      </c>
      <c r="G494" s="84">
        <f t="shared" si="3"/>
        <v>3.7524731307031482E-2</v>
      </c>
    </row>
    <row r="495" spans="1:7" x14ac:dyDescent="0.25">
      <c r="A495" s="80">
        <v>43834</v>
      </c>
      <c r="B495" s="81">
        <v>54783.38</v>
      </c>
      <c r="C495" s="84">
        <f t="shared" si="2"/>
        <v>-5.3964130524108596E-2</v>
      </c>
      <c r="D495" s="77"/>
      <c r="E495" s="80">
        <v>43834</v>
      </c>
      <c r="F495" s="81">
        <v>8253.7999999999993</v>
      </c>
      <c r="G495" s="84">
        <f t="shared" si="3"/>
        <v>-4.0826840761147287E-2</v>
      </c>
    </row>
    <row r="496" spans="1:7" x14ac:dyDescent="0.25">
      <c r="A496" s="80">
        <v>43894</v>
      </c>
      <c r="B496" s="81">
        <v>54737.07</v>
      </c>
      <c r="C496" s="84">
        <f t="shared" si="2"/>
        <v>-8.456868604907867E-4</v>
      </c>
      <c r="D496" s="77"/>
      <c r="E496" s="80">
        <v>43894</v>
      </c>
      <c r="F496" s="81">
        <v>8083.8</v>
      </c>
      <c r="G496" s="84">
        <f t="shared" si="3"/>
        <v>-2.0811641353066516E-2</v>
      </c>
    </row>
    <row r="497" spans="1:7" x14ac:dyDescent="0.25">
      <c r="A497" s="80">
        <v>44016</v>
      </c>
      <c r="B497" s="81">
        <v>57360.28</v>
      </c>
      <c r="C497" s="84">
        <f t="shared" si="2"/>
        <v>4.6810901308089736E-2</v>
      </c>
      <c r="D497" s="77"/>
      <c r="E497" s="80">
        <v>44016</v>
      </c>
      <c r="F497" s="81">
        <v>8792.2000000000007</v>
      </c>
      <c r="G497" s="84">
        <f t="shared" si="3"/>
        <v>8.4002905787553775E-2</v>
      </c>
    </row>
    <row r="498" spans="1:7" x14ac:dyDescent="0.25">
      <c r="A498" s="80">
        <v>44047</v>
      </c>
      <c r="B498" s="81">
        <v>56835.1</v>
      </c>
      <c r="C498" s="84">
        <f t="shared" si="2"/>
        <v>-9.1979851136187139E-3</v>
      </c>
      <c r="D498" s="77"/>
      <c r="E498" s="80">
        <v>44047</v>
      </c>
      <c r="F498" s="81">
        <v>8748.75</v>
      </c>
      <c r="G498" s="84">
        <f t="shared" si="3"/>
        <v>-4.9541317736614601E-3</v>
      </c>
    </row>
    <row r="499" spans="1:7" x14ac:dyDescent="0.25">
      <c r="A499" s="80">
        <v>44078</v>
      </c>
      <c r="B499" s="81">
        <v>59663.45</v>
      </c>
      <c r="C499" s="84">
        <f t="shared" si="2"/>
        <v>4.8565512488570599E-2</v>
      </c>
      <c r="D499" s="77"/>
      <c r="E499" s="80">
        <v>44078</v>
      </c>
      <c r="F499" s="81">
        <v>9111.9</v>
      </c>
      <c r="G499" s="84">
        <f t="shared" si="3"/>
        <v>4.0670418523978472E-2</v>
      </c>
    </row>
    <row r="500" spans="1:7" x14ac:dyDescent="0.25">
      <c r="A500" s="85" t="s">
        <v>492</v>
      </c>
      <c r="B500" s="81">
        <v>57060.21</v>
      </c>
      <c r="C500" s="84">
        <f t="shared" si="2"/>
        <v>-4.4612578989821343E-2</v>
      </c>
      <c r="D500" s="77"/>
      <c r="E500" s="85" t="s">
        <v>492</v>
      </c>
      <c r="F500" s="81">
        <v>8993.85</v>
      </c>
      <c r="G500" s="84">
        <f t="shared" si="3"/>
        <v>-1.3040241121341193E-2</v>
      </c>
    </row>
    <row r="501" spans="1:7" x14ac:dyDescent="0.25">
      <c r="A501" s="85" t="s">
        <v>493</v>
      </c>
      <c r="B501" s="81">
        <v>57078.66</v>
      </c>
      <c r="C501" s="84">
        <f t="shared" si="2"/>
        <v>3.2329039459908724E-4</v>
      </c>
      <c r="D501" s="77"/>
      <c r="E501" s="85" t="s">
        <v>493</v>
      </c>
      <c r="F501" s="81">
        <v>8925.2999999999993</v>
      </c>
      <c r="G501" s="84">
        <f t="shared" si="3"/>
        <v>-7.6510698780880753E-3</v>
      </c>
    </row>
    <row r="502" spans="1:7" x14ac:dyDescent="0.25">
      <c r="A502" s="85" t="s">
        <v>494</v>
      </c>
      <c r="B502" s="81">
        <v>60084.94</v>
      </c>
      <c r="C502" s="84">
        <f t="shared" si="2"/>
        <v>5.132891126775857E-2</v>
      </c>
      <c r="D502" s="77"/>
      <c r="E502" s="85" t="s">
        <v>494</v>
      </c>
      <c r="F502" s="81">
        <v>8992.7999999999993</v>
      </c>
      <c r="G502" s="84">
        <f t="shared" si="3"/>
        <v>7.5343166192884132E-3</v>
      </c>
    </row>
    <row r="503" spans="1:7" x14ac:dyDescent="0.25">
      <c r="A503" s="85" t="s">
        <v>495</v>
      </c>
      <c r="B503" s="81">
        <v>61274.27</v>
      </c>
      <c r="C503" s="84">
        <f t="shared" si="2"/>
        <v>1.9600788061090706E-2</v>
      </c>
      <c r="D503" s="77"/>
      <c r="E503" s="85" t="s">
        <v>495</v>
      </c>
      <c r="F503" s="81">
        <v>9266.75</v>
      </c>
      <c r="G503" s="84">
        <f t="shared" si="3"/>
        <v>3.0008467628351927E-2</v>
      </c>
    </row>
    <row r="504" spans="1:7" x14ac:dyDescent="0.25">
      <c r="A504" s="85" t="s">
        <v>496</v>
      </c>
      <c r="B504" s="81">
        <v>61021.49</v>
      </c>
      <c r="C504" s="84">
        <f t="shared" si="2"/>
        <v>-4.1339186245810894E-3</v>
      </c>
      <c r="D504" s="77"/>
      <c r="E504" s="85" t="s">
        <v>496</v>
      </c>
      <c r="F504" s="81">
        <v>9261.85</v>
      </c>
      <c r="G504" s="84">
        <f t="shared" si="3"/>
        <v>-5.2891207260448751E-4</v>
      </c>
    </row>
    <row r="505" spans="1:7" x14ac:dyDescent="0.25">
      <c r="A505" s="85" t="s">
        <v>497</v>
      </c>
      <c r="B505" s="81">
        <v>58517.1</v>
      </c>
      <c r="C505" s="84">
        <f t="shared" si="2"/>
        <v>-4.1907077997388381E-2</v>
      </c>
      <c r="D505" s="77"/>
      <c r="E505" s="85" t="s">
        <v>497</v>
      </c>
      <c r="F505" s="81">
        <v>8981.4500000000007</v>
      </c>
      <c r="G505" s="84">
        <f t="shared" si="3"/>
        <v>-3.0742473508770931E-2</v>
      </c>
    </row>
    <row r="506" spans="1:7" x14ac:dyDescent="0.25">
      <c r="A506" s="85" t="s">
        <v>498</v>
      </c>
      <c r="B506" s="81">
        <v>57878.1</v>
      </c>
      <c r="C506" s="84">
        <f t="shared" si="2"/>
        <v>-1.0979944529732041E-2</v>
      </c>
      <c r="D506" s="77"/>
      <c r="E506" s="85" t="s">
        <v>498</v>
      </c>
      <c r="F506" s="81">
        <v>9187.2999999999993</v>
      </c>
      <c r="G506" s="84">
        <f t="shared" si="3"/>
        <v>2.2660756382103509E-2</v>
      </c>
    </row>
    <row r="507" spans="1:7" x14ac:dyDescent="0.25">
      <c r="A507" s="85" t="s">
        <v>499</v>
      </c>
      <c r="B507" s="81">
        <v>58365.599999999999</v>
      </c>
      <c r="C507" s="84">
        <f t="shared" si="2"/>
        <v>8.3876004986117979E-3</v>
      </c>
      <c r="D507" s="77"/>
      <c r="E507" s="85" t="s">
        <v>499</v>
      </c>
      <c r="F507" s="81">
        <v>9313.9</v>
      </c>
      <c r="G507" s="84">
        <f t="shared" si="3"/>
        <v>1.3685812382357899E-2</v>
      </c>
    </row>
    <row r="508" spans="1:7" x14ac:dyDescent="0.25">
      <c r="A508" s="85" t="s">
        <v>500</v>
      </c>
      <c r="B508" s="81">
        <v>58458.11</v>
      </c>
      <c r="C508" s="84">
        <f t="shared" si="2"/>
        <v>1.5837541768999538E-3</v>
      </c>
      <c r="D508" s="77"/>
      <c r="E508" s="85" t="s">
        <v>500</v>
      </c>
      <c r="F508" s="81">
        <v>9154.4</v>
      </c>
      <c r="G508" s="84">
        <f t="shared" si="3"/>
        <v>-1.7273269955520296E-2</v>
      </c>
    </row>
    <row r="509" spans="1:7" x14ac:dyDescent="0.25">
      <c r="A509" s="85" t="s">
        <v>501</v>
      </c>
      <c r="B509" s="81">
        <v>58856.88</v>
      </c>
      <c r="C509" s="84">
        <f t="shared" si="2"/>
        <v>6.7983049024947792E-3</v>
      </c>
      <c r="D509" s="77"/>
      <c r="E509" s="85" t="s">
        <v>501</v>
      </c>
      <c r="F509" s="81">
        <v>9282.2999999999993</v>
      </c>
      <c r="G509" s="84">
        <f t="shared" si="3"/>
        <v>1.3874722895871999E-2</v>
      </c>
    </row>
    <row r="510" spans="1:7" x14ac:dyDescent="0.25">
      <c r="A510" s="85" t="s">
        <v>502</v>
      </c>
      <c r="B510" s="81">
        <v>58726.8</v>
      </c>
      <c r="C510" s="84">
        <f t="shared" si="2"/>
        <v>-2.2125528485929199E-3</v>
      </c>
      <c r="D510" s="77"/>
      <c r="E510" s="85" t="s">
        <v>502</v>
      </c>
      <c r="F510" s="81">
        <v>9380.9</v>
      </c>
      <c r="G510" s="84">
        <f t="shared" si="3"/>
        <v>1.0566346325391251E-2</v>
      </c>
    </row>
    <row r="511" spans="1:7" x14ac:dyDescent="0.25">
      <c r="A511" s="85" t="s">
        <v>503</v>
      </c>
      <c r="B511" s="81">
        <v>58854.05</v>
      </c>
      <c r="C511" s="84">
        <f t="shared" si="2"/>
        <v>2.1644689535707455E-3</v>
      </c>
      <c r="D511" s="77"/>
      <c r="E511" s="85" t="s">
        <v>503</v>
      </c>
      <c r="F511" s="81">
        <v>9553.35</v>
      </c>
      <c r="G511" s="84">
        <f t="shared" si="3"/>
        <v>1.821617107952879E-2</v>
      </c>
    </row>
    <row r="512" spans="1:7" x14ac:dyDescent="0.25">
      <c r="A512" s="85" t="s">
        <v>504</v>
      </c>
      <c r="B512" s="81">
        <v>60153.279999999999</v>
      </c>
      <c r="C512" s="84">
        <f t="shared" si="2"/>
        <v>2.1835320904976689E-2</v>
      </c>
      <c r="D512" s="77"/>
      <c r="E512" s="85" t="s">
        <v>504</v>
      </c>
      <c r="F512" s="81">
        <v>9859.9</v>
      </c>
      <c r="G512" s="84">
        <f t="shared" si="3"/>
        <v>3.158414825312425E-2</v>
      </c>
    </row>
    <row r="513" spans="1:7" x14ac:dyDescent="0.25">
      <c r="A513" s="80">
        <v>43926</v>
      </c>
      <c r="B513" s="81">
        <v>57644.84</v>
      </c>
      <c r="C513" s="84">
        <f t="shared" si="2"/>
        <v>-4.2595234203045604E-2</v>
      </c>
      <c r="D513" s="77"/>
      <c r="E513" s="80">
        <v>43926</v>
      </c>
      <c r="F513" s="81">
        <v>9293.5</v>
      </c>
      <c r="G513" s="84">
        <f t="shared" si="3"/>
        <v>-5.9160795509013528E-2</v>
      </c>
    </row>
    <row r="514" spans="1:7" x14ac:dyDescent="0.25">
      <c r="A514" s="80">
        <v>43956</v>
      </c>
      <c r="B514" s="81">
        <v>57408.94</v>
      </c>
      <c r="C514" s="84">
        <f t="shared" ref="C514:C768" si="4">LN(B514/B513)</f>
        <v>-4.1006967449276231E-3</v>
      </c>
      <c r="D514" s="77"/>
      <c r="E514" s="80">
        <v>43956</v>
      </c>
      <c r="F514" s="81">
        <v>9205.6</v>
      </c>
      <c r="G514" s="84">
        <f t="shared" ref="G514:G768" si="5">LN(F514/F513)</f>
        <v>-9.5032365391587315E-3</v>
      </c>
    </row>
    <row r="515" spans="1:7" x14ac:dyDescent="0.25">
      <c r="A515" s="80">
        <v>43987</v>
      </c>
      <c r="B515" s="81">
        <v>58018.02</v>
      </c>
      <c r="C515" s="84">
        <f t="shared" si="4"/>
        <v>1.0553611620750913E-2</v>
      </c>
      <c r="D515" s="77"/>
      <c r="E515" s="80">
        <v>43987</v>
      </c>
      <c r="F515" s="81">
        <v>9270.9</v>
      </c>
      <c r="G515" s="84">
        <f t="shared" si="5"/>
        <v>7.0684677166181938E-3</v>
      </c>
    </row>
    <row r="516" spans="1:7" x14ac:dyDescent="0.25">
      <c r="A516" s="80">
        <v>44017</v>
      </c>
      <c r="B516" s="81">
        <v>58483.61</v>
      </c>
      <c r="C516" s="84">
        <f t="shared" si="4"/>
        <v>7.9928920948745714E-3</v>
      </c>
      <c r="D516" s="77"/>
      <c r="E516" s="80">
        <v>44017</v>
      </c>
      <c r="F516" s="81">
        <v>9199.0499999999993</v>
      </c>
      <c r="G516" s="84">
        <f t="shared" si="5"/>
        <v>-7.7802443900713515E-3</v>
      </c>
    </row>
    <row r="517" spans="1:7" x14ac:dyDescent="0.25">
      <c r="A517" s="80">
        <v>44048</v>
      </c>
      <c r="B517" s="81">
        <v>58527.199999999997</v>
      </c>
      <c r="C517" s="84">
        <f t="shared" si="4"/>
        <v>7.450594012031219E-4</v>
      </c>
      <c r="D517" s="77"/>
      <c r="E517" s="80">
        <v>44048</v>
      </c>
      <c r="F517" s="81">
        <v>9251.5</v>
      </c>
      <c r="G517" s="84">
        <f t="shared" si="5"/>
        <v>5.6854826859751096E-3</v>
      </c>
    </row>
    <row r="518" spans="1:7" x14ac:dyDescent="0.25">
      <c r="A518" s="80">
        <v>44140</v>
      </c>
      <c r="B518" s="81">
        <v>58443.99</v>
      </c>
      <c r="C518" s="84">
        <f t="shared" si="4"/>
        <v>-1.4227437377723441E-3</v>
      </c>
      <c r="D518" s="77"/>
      <c r="E518" s="80">
        <v>44140</v>
      </c>
      <c r="F518" s="81">
        <v>9239.2000000000007</v>
      </c>
      <c r="G518" s="84">
        <f t="shared" si="5"/>
        <v>-1.3303987208930653E-3</v>
      </c>
    </row>
    <row r="519" spans="1:7" x14ac:dyDescent="0.25">
      <c r="A519" s="80">
        <v>44170</v>
      </c>
      <c r="B519" s="81">
        <v>57291.73</v>
      </c>
      <c r="C519" s="84">
        <f t="shared" si="4"/>
        <v>-1.9912574499199996E-2</v>
      </c>
      <c r="D519" s="77"/>
      <c r="E519" s="80">
        <v>44170</v>
      </c>
      <c r="F519" s="81">
        <v>9196.5499999999993</v>
      </c>
      <c r="G519" s="84">
        <f t="shared" si="5"/>
        <v>-4.6268880938292812E-3</v>
      </c>
    </row>
    <row r="520" spans="1:7" x14ac:dyDescent="0.25">
      <c r="A520" s="85" t="s">
        <v>505</v>
      </c>
      <c r="B520" s="81">
        <v>59292.89</v>
      </c>
      <c r="C520" s="84">
        <f t="shared" si="4"/>
        <v>3.4333114789019563E-2</v>
      </c>
      <c r="D520" s="77"/>
      <c r="E520" s="85" t="s">
        <v>505</v>
      </c>
      <c r="F520" s="81">
        <v>9383.5499999999993</v>
      </c>
      <c r="G520" s="84">
        <f t="shared" si="5"/>
        <v>2.0129742512240333E-2</v>
      </c>
    </row>
    <row r="521" spans="1:7" x14ac:dyDescent="0.25">
      <c r="A521" s="85" t="s">
        <v>506</v>
      </c>
      <c r="B521" s="81">
        <v>57789.27</v>
      </c>
      <c r="C521" s="84">
        <f t="shared" si="4"/>
        <v>-2.5686281689020089E-2</v>
      </c>
      <c r="D521" s="77"/>
      <c r="E521" s="85" t="s">
        <v>506</v>
      </c>
      <c r="F521" s="81">
        <v>9142.75</v>
      </c>
      <c r="G521" s="84">
        <f t="shared" si="5"/>
        <v>-2.5996940751458281E-2</v>
      </c>
    </row>
    <row r="522" spans="1:7" x14ac:dyDescent="0.25">
      <c r="A522" s="85" t="s">
        <v>507</v>
      </c>
      <c r="B522" s="81">
        <v>57792.21</v>
      </c>
      <c r="C522" s="84">
        <f t="shared" si="4"/>
        <v>5.0873202188445713E-5</v>
      </c>
      <c r="D522" s="77"/>
      <c r="E522" s="85" t="s">
        <v>507</v>
      </c>
      <c r="F522" s="81">
        <v>9136.85</v>
      </c>
      <c r="G522" s="84">
        <f t="shared" si="5"/>
        <v>-6.455283709578169E-4</v>
      </c>
    </row>
    <row r="523" spans="1:7" x14ac:dyDescent="0.25">
      <c r="A523" s="85" t="s">
        <v>508</v>
      </c>
      <c r="B523" s="81">
        <v>56023.23</v>
      </c>
      <c r="C523" s="84">
        <f t="shared" si="4"/>
        <v>-3.1087565359750303E-2</v>
      </c>
      <c r="D523" s="77"/>
      <c r="E523" s="85" t="s">
        <v>508</v>
      </c>
      <c r="F523" s="81">
        <v>8823.25</v>
      </c>
      <c r="G523" s="84">
        <f t="shared" si="5"/>
        <v>-3.4925404242762116E-2</v>
      </c>
    </row>
    <row r="524" spans="1:7" x14ac:dyDescent="0.25">
      <c r="A524" s="85" t="s">
        <v>509</v>
      </c>
      <c r="B524" s="81">
        <v>56492.58</v>
      </c>
      <c r="C524" s="84">
        <f t="shared" si="4"/>
        <v>8.3428759454662951E-3</v>
      </c>
      <c r="D524" s="77"/>
      <c r="E524" s="85" t="s">
        <v>509</v>
      </c>
      <c r="F524" s="81">
        <v>8879.1</v>
      </c>
      <c r="G524" s="84">
        <f t="shared" si="5"/>
        <v>6.3099176443585188E-3</v>
      </c>
    </row>
    <row r="525" spans="1:7" x14ac:dyDescent="0.25">
      <c r="A525" s="85" t="s">
        <v>510</v>
      </c>
      <c r="B525" s="81">
        <v>56960.5</v>
      </c>
      <c r="C525" s="84">
        <f t="shared" si="4"/>
        <v>8.2487430605162684E-3</v>
      </c>
      <c r="D525" s="77"/>
      <c r="E525" s="85" t="s">
        <v>510</v>
      </c>
      <c r="F525" s="81">
        <v>9066.5499999999993</v>
      </c>
      <c r="G525" s="84">
        <f t="shared" si="5"/>
        <v>2.0891616387661998E-2</v>
      </c>
    </row>
    <row r="526" spans="1:7" x14ac:dyDescent="0.25">
      <c r="A526" s="85" t="s">
        <v>511</v>
      </c>
      <c r="B526" s="81">
        <v>57112.2</v>
      </c>
      <c r="C526" s="84">
        <f t="shared" si="4"/>
        <v>2.6597089299682406E-3</v>
      </c>
      <c r="D526" s="77"/>
      <c r="E526" s="85" t="s">
        <v>511</v>
      </c>
      <c r="F526" s="81">
        <v>9106.25</v>
      </c>
      <c r="G526" s="84">
        <f t="shared" si="5"/>
        <v>4.3691740573838051E-3</v>
      </c>
    </row>
    <row r="527" spans="1:7" x14ac:dyDescent="0.25">
      <c r="A527" s="85" t="s">
        <v>512</v>
      </c>
      <c r="B527" s="81">
        <v>57094.89</v>
      </c>
      <c r="C527" s="84">
        <f t="shared" si="4"/>
        <v>-3.031335468323565E-4</v>
      </c>
      <c r="D527" s="77"/>
      <c r="E527" s="85" t="s">
        <v>512</v>
      </c>
      <c r="F527" s="81">
        <v>9039.25</v>
      </c>
      <c r="G527" s="84">
        <f t="shared" si="5"/>
        <v>-7.3847846008156101E-3</v>
      </c>
    </row>
    <row r="528" spans="1:7" x14ac:dyDescent="0.25">
      <c r="A528" s="85" t="s">
        <v>513</v>
      </c>
      <c r="B528" s="81">
        <v>57385.18</v>
      </c>
      <c r="C528" s="84">
        <f t="shared" si="4"/>
        <v>5.0714612976946807E-3</v>
      </c>
      <c r="D528" s="77"/>
      <c r="E528" s="85" t="s">
        <v>513</v>
      </c>
      <c r="F528" s="81">
        <v>9029.0499999999993</v>
      </c>
      <c r="G528" s="84">
        <f t="shared" si="5"/>
        <v>-1.1290493387357832E-3</v>
      </c>
    </row>
    <row r="529" spans="1:7" x14ac:dyDescent="0.25">
      <c r="A529" s="85" t="s">
        <v>514</v>
      </c>
      <c r="B529" s="81">
        <v>57735.8</v>
      </c>
      <c r="C529" s="84">
        <f t="shared" si="4"/>
        <v>6.0913498848299361E-3</v>
      </c>
      <c r="D529" s="77"/>
      <c r="E529" s="85" t="s">
        <v>514</v>
      </c>
      <c r="F529" s="81">
        <v>9314.9500000000007</v>
      </c>
      <c r="G529" s="84">
        <f t="shared" si="5"/>
        <v>3.1173479330792266E-2</v>
      </c>
    </row>
    <row r="530" spans="1:7" x14ac:dyDescent="0.25">
      <c r="A530" s="85" t="s">
        <v>515</v>
      </c>
      <c r="B530" s="81">
        <v>58120.91</v>
      </c>
      <c r="C530" s="84">
        <f t="shared" si="4"/>
        <v>6.6480641196071041E-3</v>
      </c>
      <c r="D530" s="77"/>
      <c r="E530" s="85" t="s">
        <v>515</v>
      </c>
      <c r="F530" s="81">
        <v>9490.1</v>
      </c>
      <c r="G530" s="84">
        <f t="shared" si="5"/>
        <v>1.8628513621497384E-2</v>
      </c>
    </row>
    <row r="531" spans="1:7" x14ac:dyDescent="0.25">
      <c r="A531" s="85" t="s">
        <v>516</v>
      </c>
      <c r="B531" s="81">
        <v>58763.98</v>
      </c>
      <c r="C531" s="84">
        <f t="shared" si="4"/>
        <v>1.1003586323345955E-2</v>
      </c>
      <c r="D531" s="77"/>
      <c r="E531" s="85" t="s">
        <v>516</v>
      </c>
      <c r="F531" s="81">
        <v>9580.2999999999993</v>
      </c>
      <c r="G531" s="84">
        <f t="shared" si="5"/>
        <v>9.4597567584245815E-3</v>
      </c>
    </row>
    <row r="532" spans="1:7" x14ac:dyDescent="0.25">
      <c r="A532" s="80">
        <v>43836</v>
      </c>
      <c r="B532" s="81">
        <v>61083.16</v>
      </c>
      <c r="C532" s="84">
        <f t="shared" si="4"/>
        <v>3.8707132277452094E-2</v>
      </c>
      <c r="D532" s="77"/>
      <c r="E532" s="80">
        <v>43836</v>
      </c>
      <c r="F532" s="81">
        <v>9826.15</v>
      </c>
      <c r="G532" s="84">
        <f t="shared" si="5"/>
        <v>2.5338292519217084E-2</v>
      </c>
    </row>
    <row r="533" spans="1:7" x14ac:dyDescent="0.25">
      <c r="A533" s="80">
        <v>43867</v>
      </c>
      <c r="B533" s="81">
        <v>62322.14</v>
      </c>
      <c r="C533" s="84">
        <f t="shared" si="4"/>
        <v>2.0080525427800665E-2</v>
      </c>
      <c r="D533" s="77"/>
      <c r="E533" s="80">
        <v>43867</v>
      </c>
      <c r="F533" s="81">
        <v>9979.1</v>
      </c>
      <c r="G533" s="84">
        <f t="shared" si="5"/>
        <v>1.5445706644400328E-2</v>
      </c>
    </row>
    <row r="534" spans="1:7" x14ac:dyDescent="0.25">
      <c r="A534" s="80">
        <v>43896</v>
      </c>
      <c r="B534" s="81">
        <v>61379.59</v>
      </c>
      <c r="C534" s="84">
        <f t="shared" si="4"/>
        <v>-1.5239370399894304E-2</v>
      </c>
      <c r="D534" s="77"/>
      <c r="E534" s="80">
        <v>43896</v>
      </c>
      <c r="F534" s="81">
        <v>10061.549999999999</v>
      </c>
      <c r="G534" s="84">
        <f t="shared" si="5"/>
        <v>8.2283224537368568E-3</v>
      </c>
    </row>
    <row r="535" spans="1:7" x14ac:dyDescent="0.25">
      <c r="A535" s="80">
        <v>43927</v>
      </c>
      <c r="B535" s="81">
        <v>61284.66</v>
      </c>
      <c r="C535" s="84">
        <f t="shared" si="4"/>
        <v>-1.5478025415215568E-3</v>
      </c>
      <c r="D535" s="77"/>
      <c r="E535" s="80">
        <v>43927</v>
      </c>
      <c r="F535" s="81">
        <v>10029.1</v>
      </c>
      <c r="G535" s="84">
        <f t="shared" si="5"/>
        <v>-3.2303612096776253E-3</v>
      </c>
    </row>
    <row r="536" spans="1:7" x14ac:dyDescent="0.25">
      <c r="A536" s="80">
        <v>43957</v>
      </c>
      <c r="B536" s="81">
        <v>63151.03</v>
      </c>
      <c r="C536" s="84">
        <f t="shared" si="4"/>
        <v>2.9999592108086216E-2</v>
      </c>
      <c r="D536" s="77"/>
      <c r="E536" s="80">
        <v>43957</v>
      </c>
      <c r="F536" s="81">
        <v>10142.15</v>
      </c>
      <c r="G536" s="84">
        <f t="shared" si="5"/>
        <v>1.120914010549148E-2</v>
      </c>
    </row>
    <row r="537" spans="1:7" x14ac:dyDescent="0.25">
      <c r="A537" s="80">
        <v>44049</v>
      </c>
      <c r="B537" s="81">
        <v>63864.99</v>
      </c>
      <c r="C537" s="84">
        <f t="shared" si="4"/>
        <v>1.1242164878823959E-2</v>
      </c>
      <c r="D537" s="77"/>
      <c r="E537" s="80">
        <v>44049</v>
      </c>
      <c r="F537" s="81">
        <v>10167.450000000001</v>
      </c>
      <c r="G537" s="84">
        <f t="shared" si="5"/>
        <v>2.4914339117400133E-3</v>
      </c>
    </row>
    <row r="538" spans="1:7" x14ac:dyDescent="0.25">
      <c r="A538" s="80">
        <v>44080</v>
      </c>
      <c r="B538" s="81">
        <v>63616.21</v>
      </c>
      <c r="C538" s="84">
        <f t="shared" si="4"/>
        <v>-3.9030118294429137E-3</v>
      </c>
      <c r="D538" s="77"/>
      <c r="E538" s="80">
        <v>44080</v>
      </c>
      <c r="F538" s="81">
        <v>10046.65</v>
      </c>
      <c r="G538" s="84">
        <f t="shared" si="5"/>
        <v>-1.1952195553601492E-2</v>
      </c>
    </row>
    <row r="539" spans="1:7" x14ac:dyDescent="0.25">
      <c r="A539" s="80">
        <v>44110</v>
      </c>
      <c r="B539" s="81">
        <v>63419.58</v>
      </c>
      <c r="C539" s="84">
        <f t="shared" si="4"/>
        <v>-3.0956655132822869E-3</v>
      </c>
      <c r="D539" s="77"/>
      <c r="E539" s="80">
        <v>44110</v>
      </c>
      <c r="F539" s="81">
        <v>10116.15</v>
      </c>
      <c r="G539" s="84">
        <f t="shared" si="5"/>
        <v>6.8939110891929863E-3</v>
      </c>
    </row>
    <row r="540" spans="1:7" x14ac:dyDescent="0.25">
      <c r="A540" s="80">
        <v>44141</v>
      </c>
      <c r="B540" s="81">
        <v>62513.56</v>
      </c>
      <c r="C540" s="84">
        <f t="shared" si="4"/>
        <v>-1.4389153361777386E-2</v>
      </c>
      <c r="D540" s="77"/>
      <c r="E540" s="80">
        <v>44141</v>
      </c>
      <c r="F540" s="81">
        <v>9902</v>
      </c>
      <c r="G540" s="84">
        <f t="shared" si="5"/>
        <v>-2.139639975380881E-2</v>
      </c>
    </row>
    <row r="541" spans="1:7" x14ac:dyDescent="0.25">
      <c r="A541" s="80">
        <v>44171</v>
      </c>
      <c r="B541" s="81">
        <v>63352.68</v>
      </c>
      <c r="C541" s="84">
        <f t="shared" si="4"/>
        <v>1.3333717319061991E-2</v>
      </c>
      <c r="D541" s="77"/>
      <c r="E541" s="80">
        <v>44171</v>
      </c>
      <c r="F541" s="81">
        <v>9972.9</v>
      </c>
      <c r="G541" s="84">
        <f t="shared" si="5"/>
        <v>7.1346573571307781E-3</v>
      </c>
    </row>
    <row r="542" spans="1:7" x14ac:dyDescent="0.25">
      <c r="A542" s="85" t="s">
        <v>517</v>
      </c>
      <c r="B542" s="81">
        <v>62621.57</v>
      </c>
      <c r="C542" s="84">
        <f t="shared" si="4"/>
        <v>-1.1607423083009898E-2</v>
      </c>
      <c r="D542" s="77"/>
      <c r="E542" s="85" t="s">
        <v>517</v>
      </c>
      <c r="F542" s="81">
        <v>9813.7000000000007</v>
      </c>
      <c r="G542" s="84">
        <f t="shared" si="5"/>
        <v>-1.6092045671383177E-2</v>
      </c>
    </row>
    <row r="543" spans="1:7" x14ac:dyDescent="0.25">
      <c r="A543" s="85" t="s">
        <v>518</v>
      </c>
      <c r="B543" s="81">
        <v>62290.25</v>
      </c>
      <c r="C543" s="84">
        <f t="shared" si="4"/>
        <v>-5.304874702679878E-3</v>
      </c>
      <c r="D543" s="77"/>
      <c r="E543" s="85" t="s">
        <v>518</v>
      </c>
      <c r="F543" s="81">
        <v>9914</v>
      </c>
      <c r="G543" s="84">
        <f t="shared" si="5"/>
        <v>1.0168530973403287E-2</v>
      </c>
    </row>
    <row r="544" spans="1:7" x14ac:dyDescent="0.25">
      <c r="A544" s="85" t="s">
        <v>519</v>
      </c>
      <c r="B544" s="81">
        <v>62596.36</v>
      </c>
      <c r="C544" s="84">
        <f t="shared" si="4"/>
        <v>4.902216707285488E-3</v>
      </c>
      <c r="D544" s="77"/>
      <c r="E544" s="85" t="s">
        <v>519</v>
      </c>
      <c r="F544" s="81">
        <v>9881.15</v>
      </c>
      <c r="G544" s="84">
        <f t="shared" si="5"/>
        <v>-3.3189978510494772E-3</v>
      </c>
    </row>
    <row r="545" spans="1:7" x14ac:dyDescent="0.25">
      <c r="A545" s="85" t="s">
        <v>520</v>
      </c>
      <c r="B545" s="81">
        <v>62627.63</v>
      </c>
      <c r="C545" s="84">
        <f t="shared" si="4"/>
        <v>4.9942508060880084E-4</v>
      </c>
      <c r="D545" s="77"/>
      <c r="E545" s="85" t="s">
        <v>520</v>
      </c>
      <c r="F545" s="81">
        <v>10091.65</v>
      </c>
      <c r="G545" s="84">
        <f t="shared" si="5"/>
        <v>2.1079447494686824E-2</v>
      </c>
    </row>
    <row r="546" spans="1:7" x14ac:dyDescent="0.25">
      <c r="A546" s="85" t="s">
        <v>521</v>
      </c>
      <c r="B546" s="81">
        <v>62577.54</v>
      </c>
      <c r="C546" s="84">
        <f t="shared" si="4"/>
        <v>-8.0012674671995515E-4</v>
      </c>
      <c r="D546" s="77"/>
      <c r="E546" s="85" t="s">
        <v>521</v>
      </c>
      <c r="F546" s="81">
        <v>10244.4</v>
      </c>
      <c r="G546" s="84">
        <f t="shared" si="5"/>
        <v>1.5022865580104622E-2</v>
      </c>
    </row>
    <row r="547" spans="1:7" x14ac:dyDescent="0.25">
      <c r="A547" s="85" t="s">
        <v>522</v>
      </c>
      <c r="B547" s="81">
        <v>64380.28</v>
      </c>
      <c r="C547" s="84">
        <f t="shared" si="4"/>
        <v>2.8400947253482176E-2</v>
      </c>
      <c r="D547" s="77"/>
      <c r="E547" s="85" t="s">
        <v>522</v>
      </c>
      <c r="F547" s="81">
        <v>10311.200000000001</v>
      </c>
      <c r="G547" s="84">
        <f t="shared" si="5"/>
        <v>6.4994682863088122E-3</v>
      </c>
    </row>
    <row r="548" spans="1:7" x14ac:dyDescent="0.25">
      <c r="A548" s="85" t="s">
        <v>523</v>
      </c>
      <c r="B548" s="81">
        <v>64151.53</v>
      </c>
      <c r="C548" s="84">
        <f t="shared" si="4"/>
        <v>-3.5594339099966274E-3</v>
      </c>
      <c r="D548" s="77"/>
      <c r="E548" s="85" t="s">
        <v>523</v>
      </c>
      <c r="F548" s="81">
        <v>10471</v>
      </c>
      <c r="G548" s="84">
        <f t="shared" si="5"/>
        <v>1.5378848196892156E-2</v>
      </c>
    </row>
    <row r="549" spans="1:7" x14ac:dyDescent="0.25">
      <c r="A549" s="85" t="s">
        <v>524</v>
      </c>
      <c r="B549" s="81">
        <v>63749.37</v>
      </c>
      <c r="C549" s="84">
        <f t="shared" si="4"/>
        <v>-6.2886394912072003E-3</v>
      </c>
      <c r="D549" s="77"/>
      <c r="E549" s="85" t="s">
        <v>524</v>
      </c>
      <c r="F549" s="81">
        <v>10305.299999999999</v>
      </c>
      <c r="G549" s="84">
        <f t="shared" si="5"/>
        <v>-1.5951205305137297E-2</v>
      </c>
    </row>
    <row r="550" spans="1:7" x14ac:dyDescent="0.25">
      <c r="A550" s="85" t="s">
        <v>525</v>
      </c>
      <c r="B550" s="81">
        <v>64426.89</v>
      </c>
      <c r="C550" s="84">
        <f t="shared" si="4"/>
        <v>1.0571790909078628E-2</v>
      </c>
      <c r="D550" s="77"/>
      <c r="E550" s="85" t="s">
        <v>525</v>
      </c>
      <c r="F550" s="81">
        <v>10288.9</v>
      </c>
      <c r="G550" s="84">
        <f t="shared" si="5"/>
        <v>-1.5926817712496291E-3</v>
      </c>
    </row>
    <row r="551" spans="1:7" x14ac:dyDescent="0.25">
      <c r="A551" s="85" t="s">
        <v>526</v>
      </c>
      <c r="B551" s="81">
        <v>66065.22</v>
      </c>
      <c r="C551" s="84">
        <f t="shared" si="4"/>
        <v>2.5111343368528331E-2</v>
      </c>
      <c r="D551" s="77"/>
      <c r="E551" s="85" t="s">
        <v>526</v>
      </c>
      <c r="F551" s="81">
        <v>10383</v>
      </c>
      <c r="G551" s="84">
        <f t="shared" si="5"/>
        <v>9.1042090923787473E-3</v>
      </c>
    </row>
    <row r="552" spans="1:7" x14ac:dyDescent="0.25">
      <c r="A552" s="85" t="s">
        <v>527</v>
      </c>
      <c r="B552" s="81">
        <v>64811.85</v>
      </c>
      <c r="C552" s="84">
        <f t="shared" si="4"/>
        <v>-1.9153978904519121E-2</v>
      </c>
      <c r="D552" s="77"/>
      <c r="E552" s="85" t="s">
        <v>527</v>
      </c>
      <c r="F552" s="81">
        <v>10312.4</v>
      </c>
      <c r="G552" s="84">
        <f t="shared" si="5"/>
        <v>-6.8227986772304633E-3</v>
      </c>
    </row>
    <row r="553" spans="1:7" x14ac:dyDescent="0.25">
      <c r="A553" s="85" t="s">
        <v>528</v>
      </c>
      <c r="B553" s="81">
        <v>66877.2</v>
      </c>
      <c r="C553" s="84">
        <f t="shared" si="4"/>
        <v>3.1369644861480014E-2</v>
      </c>
      <c r="D553" s="77"/>
      <c r="E553" s="85" t="s">
        <v>528</v>
      </c>
      <c r="F553" s="81">
        <v>10302.1</v>
      </c>
      <c r="G553" s="84">
        <f t="shared" si="5"/>
        <v>-9.9929669476585162E-4</v>
      </c>
    </row>
    <row r="554" spans="1:7" x14ac:dyDescent="0.25">
      <c r="A554" s="80">
        <v>43837</v>
      </c>
      <c r="B554" s="81">
        <v>65447.97</v>
      </c>
      <c r="C554" s="84">
        <f t="shared" si="4"/>
        <v>-2.1602626039210558E-2</v>
      </c>
      <c r="D554" s="77"/>
      <c r="E554" s="80">
        <v>43837</v>
      </c>
      <c r="F554" s="81">
        <v>10430.049999999999</v>
      </c>
      <c r="G554" s="84">
        <f t="shared" si="5"/>
        <v>1.2343304915724197E-2</v>
      </c>
    </row>
    <row r="555" spans="1:7" x14ac:dyDescent="0.25">
      <c r="A555" s="80">
        <v>43868</v>
      </c>
      <c r="B555" s="81">
        <v>65702.52</v>
      </c>
      <c r="C555" s="84">
        <f t="shared" si="4"/>
        <v>3.8818050872486995E-3</v>
      </c>
      <c r="D555" s="77"/>
      <c r="E555" s="80">
        <v>43868</v>
      </c>
      <c r="F555" s="81">
        <v>10551.7</v>
      </c>
      <c r="G555" s="84">
        <f t="shared" si="5"/>
        <v>1.1595921516546171E-2</v>
      </c>
    </row>
    <row r="556" spans="1:7" x14ac:dyDescent="0.25">
      <c r="A556" s="80">
        <v>43897</v>
      </c>
      <c r="B556" s="81">
        <v>65749.63</v>
      </c>
      <c r="C556" s="84">
        <f t="shared" si="4"/>
        <v>7.1676274624475557E-4</v>
      </c>
      <c r="D556" s="77"/>
      <c r="E556" s="80">
        <v>43897</v>
      </c>
      <c r="F556" s="81">
        <v>10607.35</v>
      </c>
      <c r="G556" s="84">
        <f t="shared" si="5"/>
        <v>5.2601726747523682E-3</v>
      </c>
    </row>
    <row r="557" spans="1:7" x14ac:dyDescent="0.25">
      <c r="A557" s="80">
        <v>43989</v>
      </c>
      <c r="B557" s="81">
        <v>66935.88</v>
      </c>
      <c r="C557" s="84">
        <f t="shared" si="4"/>
        <v>1.7881102568815622E-2</v>
      </c>
      <c r="D557" s="77"/>
      <c r="E557" s="80">
        <v>43989</v>
      </c>
      <c r="F557" s="81">
        <v>10763.65</v>
      </c>
      <c r="G557" s="84">
        <f t="shared" si="5"/>
        <v>1.4627559486280819E-2</v>
      </c>
    </row>
    <row r="558" spans="1:7" x14ac:dyDescent="0.25">
      <c r="A558" s="80">
        <v>44019</v>
      </c>
      <c r="B558" s="81">
        <v>66463.95</v>
      </c>
      <c r="C558" s="84">
        <f t="shared" si="4"/>
        <v>-7.075450827963463E-3</v>
      </c>
      <c r="D558" s="77"/>
      <c r="E558" s="80">
        <v>44019</v>
      </c>
      <c r="F558" s="81">
        <v>10799.65</v>
      </c>
      <c r="G558" s="84">
        <f t="shared" si="5"/>
        <v>3.3390096550110133E-3</v>
      </c>
    </row>
    <row r="559" spans="1:7" x14ac:dyDescent="0.25">
      <c r="A559" s="80">
        <v>44050</v>
      </c>
      <c r="B559" s="81">
        <v>64901.63</v>
      </c>
      <c r="C559" s="84">
        <f t="shared" si="4"/>
        <v>-2.3786956449408907E-2</v>
      </c>
      <c r="D559" s="77"/>
      <c r="E559" s="80">
        <v>44050</v>
      </c>
      <c r="F559" s="81">
        <v>10705.75</v>
      </c>
      <c r="G559" s="84">
        <f t="shared" si="5"/>
        <v>-8.7327458908366285E-3</v>
      </c>
    </row>
    <row r="560" spans="1:7" x14ac:dyDescent="0.25">
      <c r="A560" s="80">
        <v>44081</v>
      </c>
      <c r="B560" s="81">
        <v>64949.99</v>
      </c>
      <c r="C560" s="84">
        <f t="shared" si="4"/>
        <v>7.4485019495100111E-4</v>
      </c>
      <c r="D560" s="77"/>
      <c r="E560" s="80">
        <v>44081</v>
      </c>
      <c r="F560" s="81">
        <v>10813.45</v>
      </c>
      <c r="G560" s="84">
        <f t="shared" si="5"/>
        <v>1.000974936330002E-2</v>
      </c>
    </row>
    <row r="561" spans="1:7" x14ac:dyDescent="0.25">
      <c r="A561" s="80">
        <v>44111</v>
      </c>
      <c r="B561" s="81">
        <v>64484.160000000003</v>
      </c>
      <c r="C561" s="84">
        <f t="shared" si="4"/>
        <v>-7.1979769056792998E-3</v>
      </c>
      <c r="D561" s="77"/>
      <c r="E561" s="80">
        <v>44111</v>
      </c>
      <c r="F561" s="81">
        <v>10768.05</v>
      </c>
      <c r="G561" s="84">
        <f t="shared" si="5"/>
        <v>-4.2073133906914339E-3</v>
      </c>
    </row>
    <row r="562" spans="1:7" x14ac:dyDescent="0.25">
      <c r="A562" s="85" t="s">
        <v>529</v>
      </c>
      <c r="B562" s="81">
        <v>64291.5</v>
      </c>
      <c r="C562" s="84">
        <f t="shared" si="4"/>
        <v>-2.9921825870341439E-3</v>
      </c>
      <c r="D562" s="77"/>
      <c r="E562" s="85" t="s">
        <v>529</v>
      </c>
      <c r="F562" s="81">
        <v>10802.7</v>
      </c>
      <c r="G562" s="84">
        <f t="shared" si="5"/>
        <v>3.2126866059741998E-3</v>
      </c>
    </row>
    <row r="563" spans="1:7" x14ac:dyDescent="0.25">
      <c r="A563" s="85" t="s">
        <v>530</v>
      </c>
      <c r="B563" s="81">
        <v>64015.69</v>
      </c>
      <c r="C563" s="84">
        <f t="shared" si="4"/>
        <v>-4.2992200955062143E-3</v>
      </c>
      <c r="D563" s="77"/>
      <c r="E563" s="85" t="s">
        <v>530</v>
      </c>
      <c r="F563" s="81">
        <v>10607.35</v>
      </c>
      <c r="G563" s="84">
        <f t="shared" si="5"/>
        <v>-1.8248945829038105E-2</v>
      </c>
    </row>
    <row r="564" spans="1:7" x14ac:dyDescent="0.25">
      <c r="A564" s="85" t="s">
        <v>531</v>
      </c>
      <c r="B564" s="81">
        <v>63299.3</v>
      </c>
      <c r="C564" s="84">
        <f t="shared" si="4"/>
        <v>-1.1253938926620263E-2</v>
      </c>
      <c r="D564" s="77"/>
      <c r="E564" s="85" t="s">
        <v>531</v>
      </c>
      <c r="F564" s="81">
        <v>10618.2</v>
      </c>
      <c r="G564" s="84">
        <f t="shared" si="5"/>
        <v>1.0223528667139743E-3</v>
      </c>
    </row>
    <row r="565" spans="1:7" x14ac:dyDescent="0.25">
      <c r="A565" s="85" t="s">
        <v>532</v>
      </c>
      <c r="B565" s="81">
        <v>63162.71</v>
      </c>
      <c r="C565" s="84">
        <f t="shared" si="4"/>
        <v>-2.1601752670989149E-3</v>
      </c>
      <c r="D565" s="77"/>
      <c r="E565" s="85" t="s">
        <v>532</v>
      </c>
      <c r="F565" s="81">
        <v>10739.95</v>
      </c>
      <c r="G565" s="84">
        <f t="shared" si="5"/>
        <v>1.1400923653342283E-2</v>
      </c>
    </row>
    <row r="566" spans="1:7" x14ac:dyDescent="0.25">
      <c r="A566" s="85" t="s">
        <v>533</v>
      </c>
      <c r="B566" s="81">
        <v>64974.55</v>
      </c>
      <c r="C566" s="84">
        <f t="shared" si="4"/>
        <v>2.828155939283173E-2</v>
      </c>
      <c r="D566" s="77"/>
      <c r="E566" s="85" t="s">
        <v>533</v>
      </c>
      <c r="F566" s="81">
        <v>10901.7</v>
      </c>
      <c r="G566" s="84">
        <f t="shared" si="5"/>
        <v>1.4948306800439333E-2</v>
      </c>
    </row>
    <row r="567" spans="1:7" x14ac:dyDescent="0.25">
      <c r="A567" s="85" t="s">
        <v>534</v>
      </c>
      <c r="B567" s="81">
        <v>64658.67</v>
      </c>
      <c r="C567" s="84">
        <f t="shared" si="4"/>
        <v>-4.8734518080001754E-3</v>
      </c>
      <c r="D567" s="77"/>
      <c r="E567" s="85" t="s">
        <v>534</v>
      </c>
      <c r="F567" s="81">
        <v>11022.2</v>
      </c>
      <c r="G567" s="84">
        <f t="shared" si="5"/>
        <v>1.0992680446704291E-2</v>
      </c>
    </row>
    <row r="568" spans="1:7" x14ac:dyDescent="0.25">
      <c r="A568" s="85" t="s">
        <v>535</v>
      </c>
      <c r="B568" s="81">
        <v>65233.55</v>
      </c>
      <c r="C568" s="84">
        <f t="shared" si="4"/>
        <v>8.8517041838256632E-3</v>
      </c>
      <c r="D568" s="77"/>
      <c r="E568" s="85" t="s">
        <v>535</v>
      </c>
      <c r="F568" s="81">
        <v>11162.25</v>
      </c>
      <c r="G568" s="84">
        <f t="shared" si="5"/>
        <v>1.2626128711697352E-2</v>
      </c>
    </row>
    <row r="569" spans="1:7" x14ac:dyDescent="0.25">
      <c r="A569" s="85" t="s">
        <v>536</v>
      </c>
      <c r="B569" s="81">
        <v>64027.37</v>
      </c>
      <c r="C569" s="84">
        <f t="shared" si="4"/>
        <v>-1.8663258947926122E-2</v>
      </c>
      <c r="D569" s="77"/>
      <c r="E569" s="85" t="s">
        <v>536</v>
      </c>
      <c r="F569" s="81">
        <v>11132.6</v>
      </c>
      <c r="G569" s="84">
        <f t="shared" si="5"/>
        <v>-2.6598086535778794E-3</v>
      </c>
    </row>
    <row r="570" spans="1:7" x14ac:dyDescent="0.25">
      <c r="A570" s="85" t="s">
        <v>537</v>
      </c>
      <c r="B570" s="81">
        <v>62983.17</v>
      </c>
      <c r="C570" s="84">
        <f t="shared" si="4"/>
        <v>-1.6443100345420261E-2</v>
      </c>
      <c r="D570" s="77"/>
      <c r="E570" s="85" t="s">
        <v>537</v>
      </c>
      <c r="F570" s="81">
        <v>11215.45</v>
      </c>
      <c r="G570" s="84">
        <f t="shared" si="5"/>
        <v>7.414551118342539E-3</v>
      </c>
    </row>
    <row r="571" spans="1:7" x14ac:dyDescent="0.25">
      <c r="A571" s="85" t="s">
        <v>538</v>
      </c>
      <c r="B571" s="81">
        <v>62604.57</v>
      </c>
      <c r="C571" s="84">
        <f t="shared" si="4"/>
        <v>-6.0292692090430358E-3</v>
      </c>
      <c r="D571" s="77"/>
      <c r="E571" s="85" t="s">
        <v>538</v>
      </c>
      <c r="F571" s="81">
        <v>11194.15</v>
      </c>
      <c r="G571" s="84">
        <f t="shared" si="5"/>
        <v>-1.9009715848837335E-3</v>
      </c>
    </row>
    <row r="572" spans="1:7" x14ac:dyDescent="0.25">
      <c r="A572" s="85" t="s">
        <v>539</v>
      </c>
      <c r="B572" s="81">
        <v>61565.84</v>
      </c>
      <c r="C572" s="84">
        <f t="shared" si="4"/>
        <v>-1.6731107368607799E-2</v>
      </c>
      <c r="D572" s="77"/>
      <c r="E572" s="85" t="s">
        <v>539</v>
      </c>
      <c r="F572" s="81">
        <v>11131.8</v>
      </c>
      <c r="G572" s="84">
        <f t="shared" si="5"/>
        <v>-5.5854431363716118E-3</v>
      </c>
    </row>
    <row r="573" spans="1:7" x14ac:dyDescent="0.25">
      <c r="A573" s="85" t="s">
        <v>540</v>
      </c>
      <c r="B573" s="81">
        <v>61837.53</v>
      </c>
      <c r="C573" s="84">
        <f t="shared" si="4"/>
        <v>4.4032904284902943E-3</v>
      </c>
      <c r="D573" s="77"/>
      <c r="E573" s="85" t="s">
        <v>540</v>
      </c>
      <c r="F573" s="81">
        <v>11300.55</v>
      </c>
      <c r="G573" s="84">
        <f t="shared" si="5"/>
        <v>1.504551982144569E-2</v>
      </c>
    </row>
    <row r="574" spans="1:7" x14ac:dyDescent="0.25">
      <c r="A574" s="85" t="s">
        <v>541</v>
      </c>
      <c r="B574" s="81">
        <v>61450.04</v>
      </c>
      <c r="C574" s="84">
        <f t="shared" si="4"/>
        <v>-6.2859747486678661E-3</v>
      </c>
      <c r="D574" s="77"/>
      <c r="E574" s="85" t="s">
        <v>541</v>
      </c>
      <c r="F574" s="81">
        <v>11202.85</v>
      </c>
      <c r="G574" s="84">
        <f t="shared" si="5"/>
        <v>-8.6831868839774111E-3</v>
      </c>
    </row>
    <row r="575" spans="1:7" x14ac:dyDescent="0.25">
      <c r="A575" s="85" t="s">
        <v>542</v>
      </c>
      <c r="B575" s="81">
        <v>60682.63</v>
      </c>
      <c r="C575" s="84">
        <f t="shared" si="4"/>
        <v>-1.2566991283852922E-2</v>
      </c>
      <c r="D575" s="77"/>
      <c r="E575" s="85" t="s">
        <v>542</v>
      </c>
      <c r="F575" s="81">
        <v>11102.15</v>
      </c>
      <c r="G575" s="84">
        <f t="shared" si="5"/>
        <v>-9.0294269604375872E-3</v>
      </c>
    </row>
    <row r="576" spans="1:7" x14ac:dyDescent="0.25">
      <c r="A576" s="85" t="s">
        <v>543</v>
      </c>
      <c r="B576" s="81">
        <v>60688</v>
      </c>
      <c r="C576" s="84">
        <f t="shared" si="4"/>
        <v>8.8489282843899505E-5</v>
      </c>
      <c r="D576" s="77"/>
      <c r="E576" s="85" t="s">
        <v>543</v>
      </c>
      <c r="F576" s="81">
        <v>11073.45</v>
      </c>
      <c r="G576" s="84">
        <f t="shared" si="5"/>
        <v>-2.5884319724486563E-3</v>
      </c>
    </row>
    <row r="577" spans="1:7" x14ac:dyDescent="0.25">
      <c r="A577" s="80">
        <v>43898</v>
      </c>
      <c r="B577" s="81">
        <v>60614.54</v>
      </c>
      <c r="C577" s="84">
        <f t="shared" si="4"/>
        <v>-1.2111866574322358E-3</v>
      </c>
      <c r="D577" s="77"/>
      <c r="E577" s="80">
        <v>43898</v>
      </c>
      <c r="F577" s="81">
        <v>10891.6</v>
      </c>
      <c r="G577" s="84">
        <f t="shared" si="5"/>
        <v>-1.6558501347417372E-2</v>
      </c>
    </row>
    <row r="578" spans="1:7" x14ac:dyDescent="0.25">
      <c r="A578" s="80">
        <v>43929</v>
      </c>
      <c r="B578" s="81">
        <v>60908.25</v>
      </c>
      <c r="C578" s="84">
        <f t="shared" si="4"/>
        <v>4.8338352320777033E-3</v>
      </c>
      <c r="D578" s="77"/>
      <c r="E578" s="80">
        <v>43929</v>
      </c>
      <c r="F578" s="81">
        <v>11095.25</v>
      </c>
      <c r="G578" s="84">
        <f t="shared" si="5"/>
        <v>1.8525238867160679E-2</v>
      </c>
    </row>
    <row r="579" spans="1:7" x14ac:dyDescent="0.25">
      <c r="A579" s="80">
        <v>43959</v>
      </c>
      <c r="B579" s="81">
        <v>61155.72</v>
      </c>
      <c r="C579" s="84">
        <f t="shared" si="4"/>
        <v>4.0547647115990156E-3</v>
      </c>
      <c r="D579" s="77"/>
      <c r="E579" s="80">
        <v>43959</v>
      </c>
      <c r="F579" s="81">
        <v>11101.65</v>
      </c>
      <c r="G579" s="84">
        <f t="shared" si="5"/>
        <v>5.7665711674614829E-4</v>
      </c>
    </row>
    <row r="580" spans="1:7" x14ac:dyDescent="0.25">
      <c r="A580" s="80">
        <v>43990</v>
      </c>
      <c r="B580" s="81">
        <v>60983.5</v>
      </c>
      <c r="C580" s="84">
        <f t="shared" si="4"/>
        <v>-2.820062452261254E-3</v>
      </c>
      <c r="D580" s="77"/>
      <c r="E580" s="80">
        <v>43990</v>
      </c>
      <c r="F580" s="81">
        <v>11200.15</v>
      </c>
      <c r="G580" s="84">
        <f t="shared" si="5"/>
        <v>8.8334251486867181E-3</v>
      </c>
    </row>
    <row r="581" spans="1:7" x14ac:dyDescent="0.25">
      <c r="A581" s="80">
        <v>44020</v>
      </c>
      <c r="B581" s="81">
        <v>62332.480000000003</v>
      </c>
      <c r="C581" s="84">
        <f t="shared" si="4"/>
        <v>2.1879302472671554E-2</v>
      </c>
      <c r="D581" s="77"/>
      <c r="E581" s="80">
        <v>44020</v>
      </c>
      <c r="F581" s="81">
        <v>11214.05</v>
      </c>
      <c r="G581" s="84">
        <f t="shared" si="5"/>
        <v>1.2402853353563766E-3</v>
      </c>
    </row>
    <row r="582" spans="1:7" x14ac:dyDescent="0.25">
      <c r="A582" s="80">
        <v>44112</v>
      </c>
      <c r="B582" s="81">
        <v>61497.64</v>
      </c>
      <c r="C582" s="84">
        <f t="shared" si="4"/>
        <v>-1.3483838160765945E-2</v>
      </c>
      <c r="D582" s="77"/>
      <c r="E582" s="80">
        <v>44112</v>
      </c>
      <c r="F582" s="81">
        <v>11270.15</v>
      </c>
      <c r="G582" s="84">
        <f t="shared" si="5"/>
        <v>4.9901812309422651E-3</v>
      </c>
    </row>
    <row r="583" spans="1:7" x14ac:dyDescent="0.25">
      <c r="A583" s="80">
        <v>44143</v>
      </c>
      <c r="B583" s="81">
        <v>61097.48</v>
      </c>
      <c r="C583" s="84">
        <f t="shared" si="4"/>
        <v>-6.5281786279544202E-3</v>
      </c>
      <c r="D583" s="77"/>
      <c r="E583" s="80">
        <v>44143</v>
      </c>
      <c r="F583" s="81">
        <v>11322.5</v>
      </c>
      <c r="G583" s="84">
        <f t="shared" si="5"/>
        <v>4.6342588134252122E-3</v>
      </c>
    </row>
    <row r="584" spans="1:7" x14ac:dyDescent="0.25">
      <c r="A584" s="80">
        <v>44173</v>
      </c>
      <c r="B584" s="81">
        <v>61270.74</v>
      </c>
      <c r="C584" s="84">
        <f t="shared" si="4"/>
        <v>2.8317828890686591E-3</v>
      </c>
      <c r="D584" s="77"/>
      <c r="E584" s="80">
        <v>44173</v>
      </c>
      <c r="F584" s="81">
        <v>11308.4</v>
      </c>
      <c r="G584" s="84">
        <f t="shared" si="5"/>
        <v>-1.246084055380327E-3</v>
      </c>
    </row>
    <row r="585" spans="1:7" x14ac:dyDescent="0.25">
      <c r="A585" s="85" t="s">
        <v>544</v>
      </c>
      <c r="B585" s="81">
        <v>63598.66</v>
      </c>
      <c r="C585" s="84">
        <f t="shared" si="4"/>
        <v>3.7289996588181967E-2</v>
      </c>
      <c r="D585" s="77"/>
      <c r="E585" s="85" t="s">
        <v>544</v>
      </c>
      <c r="F585" s="81">
        <v>11300.45</v>
      </c>
      <c r="G585" s="84">
        <f t="shared" si="5"/>
        <v>-7.0326445862201709E-4</v>
      </c>
    </row>
    <row r="586" spans="1:7" x14ac:dyDescent="0.25">
      <c r="A586" s="85" t="s">
        <v>545</v>
      </c>
      <c r="B586" s="81">
        <v>61070.93</v>
      </c>
      <c r="C586" s="84">
        <f t="shared" si="4"/>
        <v>-4.0556425396240228E-2</v>
      </c>
      <c r="D586" s="77"/>
      <c r="E586" s="85" t="s">
        <v>545</v>
      </c>
      <c r="F586" s="81">
        <v>11178.4</v>
      </c>
      <c r="G586" s="84">
        <f t="shared" si="5"/>
        <v>-1.0859203150128484E-2</v>
      </c>
    </row>
    <row r="587" spans="1:7" x14ac:dyDescent="0.25">
      <c r="A587" s="85" t="s">
        <v>546</v>
      </c>
      <c r="B587" s="81">
        <v>59792.82</v>
      </c>
      <c r="C587" s="84">
        <f t="shared" si="4"/>
        <v>-2.1150388687140111E-2</v>
      </c>
      <c r="D587" s="77"/>
      <c r="E587" s="85" t="s">
        <v>546</v>
      </c>
      <c r="F587" s="81">
        <v>11247.1</v>
      </c>
      <c r="G587" s="84">
        <f t="shared" si="5"/>
        <v>6.126972858148093E-3</v>
      </c>
    </row>
    <row r="588" spans="1:7" x14ac:dyDescent="0.25">
      <c r="A588" s="85" t="s">
        <v>547</v>
      </c>
      <c r="B588" s="81">
        <v>59849.94</v>
      </c>
      <c r="C588" s="84">
        <f t="shared" si="4"/>
        <v>9.5484263886619391E-4</v>
      </c>
      <c r="D588" s="77"/>
      <c r="E588" s="85" t="s">
        <v>547</v>
      </c>
      <c r="F588" s="81">
        <v>11385.35</v>
      </c>
      <c r="G588" s="84">
        <f t="shared" si="5"/>
        <v>1.2217123605577227E-2</v>
      </c>
    </row>
    <row r="589" spans="1:7" x14ac:dyDescent="0.25">
      <c r="A589" s="85" t="s">
        <v>548</v>
      </c>
      <c r="B589" s="81">
        <v>59484.42</v>
      </c>
      <c r="C589" s="84">
        <f t="shared" si="4"/>
        <v>-6.1259999734926251E-3</v>
      </c>
      <c r="D589" s="77"/>
      <c r="E589" s="85" t="s">
        <v>548</v>
      </c>
      <c r="F589" s="81">
        <v>11408.4</v>
      </c>
      <c r="G589" s="84">
        <f t="shared" si="5"/>
        <v>2.0224849230216792E-3</v>
      </c>
    </row>
    <row r="590" spans="1:7" x14ac:dyDescent="0.25">
      <c r="A590" s="85" t="s">
        <v>549</v>
      </c>
      <c r="B590" s="81">
        <v>59155.86</v>
      </c>
      <c r="C590" s="84">
        <f t="shared" si="4"/>
        <v>-5.5387738458411761E-3</v>
      </c>
      <c r="D590" s="77"/>
      <c r="E590" s="85" t="s">
        <v>549</v>
      </c>
      <c r="F590" s="81">
        <v>11312.2</v>
      </c>
      <c r="G590" s="84">
        <f t="shared" si="5"/>
        <v>-8.4681368334637991E-3</v>
      </c>
    </row>
    <row r="591" spans="1:7" x14ac:dyDescent="0.25">
      <c r="A591" s="85" t="s">
        <v>550</v>
      </c>
      <c r="B591" s="81">
        <v>59275.01</v>
      </c>
      <c r="C591" s="84">
        <f t="shared" si="4"/>
        <v>2.0121449787625363E-3</v>
      </c>
      <c r="D591" s="77"/>
      <c r="E591" s="85" t="s">
        <v>550</v>
      </c>
      <c r="F591" s="81">
        <v>11371.6</v>
      </c>
      <c r="G591" s="84">
        <f t="shared" si="5"/>
        <v>5.2372297208920626E-3</v>
      </c>
    </row>
    <row r="592" spans="1:7" x14ac:dyDescent="0.25">
      <c r="A592" s="85" t="s">
        <v>551</v>
      </c>
      <c r="B592" s="81">
        <v>59246.57</v>
      </c>
      <c r="C592" s="84">
        <f t="shared" si="4"/>
        <v>-4.799126124685239E-4</v>
      </c>
      <c r="D592" s="77"/>
      <c r="E592" s="85" t="s">
        <v>551</v>
      </c>
      <c r="F592" s="81">
        <v>11466.45</v>
      </c>
      <c r="G592" s="84">
        <f t="shared" si="5"/>
        <v>8.3063611256103259E-3</v>
      </c>
    </row>
    <row r="593" spans="1:7" x14ac:dyDescent="0.25">
      <c r="A593" s="85" t="s">
        <v>552</v>
      </c>
      <c r="B593" s="81">
        <v>58936.26</v>
      </c>
      <c r="C593" s="84">
        <f t="shared" si="4"/>
        <v>-5.2513671083049621E-3</v>
      </c>
      <c r="D593" s="77"/>
      <c r="E593" s="85" t="s">
        <v>552</v>
      </c>
      <c r="F593" s="81">
        <v>11472.25</v>
      </c>
      <c r="G593" s="84">
        <f t="shared" si="5"/>
        <v>5.0569562561106503E-4</v>
      </c>
    </row>
    <row r="594" spans="1:7" x14ac:dyDescent="0.25">
      <c r="A594" s="85" t="s">
        <v>553</v>
      </c>
      <c r="B594" s="81">
        <v>58986.32</v>
      </c>
      <c r="C594" s="84">
        <f t="shared" si="4"/>
        <v>8.4903167836316987E-4</v>
      </c>
      <c r="D594" s="77"/>
      <c r="E594" s="85" t="s">
        <v>553</v>
      </c>
      <c r="F594" s="81">
        <v>11549.6</v>
      </c>
      <c r="G594" s="84">
        <f t="shared" si="5"/>
        <v>6.7197285239703015E-3</v>
      </c>
    </row>
    <row r="595" spans="1:7" x14ac:dyDescent="0.25">
      <c r="A595" s="85" t="s">
        <v>554</v>
      </c>
      <c r="B595" s="81">
        <v>58966.239999999998</v>
      </c>
      <c r="C595" s="84">
        <f t="shared" si="4"/>
        <v>-3.4047586917963042E-4</v>
      </c>
      <c r="D595" s="77"/>
      <c r="E595" s="85" t="s">
        <v>554</v>
      </c>
      <c r="F595" s="81">
        <v>11559.25</v>
      </c>
      <c r="G595" s="84">
        <f t="shared" si="5"/>
        <v>8.3517791330367671E-4</v>
      </c>
    </row>
    <row r="596" spans="1:7" x14ac:dyDescent="0.25">
      <c r="A596" s="85" t="s">
        <v>555</v>
      </c>
      <c r="B596" s="81">
        <v>59227.98</v>
      </c>
      <c r="C596" s="84">
        <f t="shared" si="4"/>
        <v>4.428988623237538E-3</v>
      </c>
      <c r="D596" s="77"/>
      <c r="E596" s="85" t="s">
        <v>555</v>
      </c>
      <c r="F596" s="81">
        <v>11647.6</v>
      </c>
      <c r="G596" s="84">
        <f t="shared" si="5"/>
        <v>7.614167958564083E-3</v>
      </c>
    </row>
    <row r="597" spans="1:7" x14ac:dyDescent="0.25">
      <c r="A597" s="85" t="s">
        <v>556</v>
      </c>
      <c r="B597" s="81">
        <v>57644.99</v>
      </c>
      <c r="C597" s="84">
        <f t="shared" si="4"/>
        <v>-2.7090726158971699E-2</v>
      </c>
      <c r="D597" s="77"/>
      <c r="E597" s="85" t="s">
        <v>556</v>
      </c>
      <c r="F597" s="81">
        <v>11387.5</v>
      </c>
      <c r="G597" s="84">
        <f t="shared" si="5"/>
        <v>-2.2583887619258884E-2</v>
      </c>
    </row>
    <row r="598" spans="1:7" x14ac:dyDescent="0.25">
      <c r="A598" s="80">
        <v>43839</v>
      </c>
      <c r="B598" s="81">
        <v>58000.72</v>
      </c>
      <c r="C598" s="84">
        <f t="shared" si="4"/>
        <v>6.1520850531538492E-3</v>
      </c>
      <c r="D598" s="77"/>
      <c r="E598" s="80">
        <v>43839</v>
      </c>
      <c r="F598" s="81">
        <v>11470.25</v>
      </c>
      <c r="G598" s="84">
        <f t="shared" si="5"/>
        <v>7.2404643072113339E-3</v>
      </c>
    </row>
    <row r="599" spans="1:7" x14ac:dyDescent="0.25">
      <c r="A599" s="80">
        <v>43870</v>
      </c>
      <c r="B599" s="81">
        <v>58240.75</v>
      </c>
      <c r="C599" s="84">
        <f t="shared" si="4"/>
        <v>4.1298572902935277E-3</v>
      </c>
      <c r="D599" s="77"/>
      <c r="E599" s="80">
        <v>43870</v>
      </c>
      <c r="F599" s="81">
        <v>11535</v>
      </c>
      <c r="G599" s="84">
        <f t="shared" si="5"/>
        <v>5.6291647324288943E-3</v>
      </c>
    </row>
    <row r="600" spans="1:7" x14ac:dyDescent="0.25">
      <c r="A600" s="80">
        <v>43899</v>
      </c>
      <c r="B600" s="81">
        <v>58146.65</v>
      </c>
      <c r="C600" s="84">
        <f t="shared" si="4"/>
        <v>-1.6170138778573314E-3</v>
      </c>
      <c r="D600" s="77"/>
      <c r="E600" s="80">
        <v>43899</v>
      </c>
      <c r="F600" s="81">
        <v>11527.45</v>
      </c>
      <c r="G600" s="84">
        <f t="shared" si="5"/>
        <v>-6.5474399031464003E-4</v>
      </c>
    </row>
    <row r="601" spans="1:7" x14ac:dyDescent="0.25">
      <c r="A601" s="80">
        <v>43930</v>
      </c>
      <c r="B601" s="81">
        <v>58080.34</v>
      </c>
      <c r="C601" s="84">
        <f t="shared" si="4"/>
        <v>-1.1410431810119992E-3</v>
      </c>
      <c r="D601" s="77"/>
      <c r="E601" s="80">
        <v>43930</v>
      </c>
      <c r="F601" s="81">
        <v>11333.85</v>
      </c>
      <c r="G601" s="84">
        <f t="shared" si="5"/>
        <v>-1.6937324491168509E-2</v>
      </c>
    </row>
    <row r="602" spans="1:7" x14ac:dyDescent="0.25">
      <c r="A602" s="80">
        <v>44021</v>
      </c>
      <c r="B602" s="81">
        <v>58029.45</v>
      </c>
      <c r="C602" s="84">
        <f t="shared" si="4"/>
        <v>-8.7658419257594317E-4</v>
      </c>
      <c r="D602" s="77"/>
      <c r="E602" s="80">
        <v>44021</v>
      </c>
      <c r="F602" s="81">
        <v>11355.05</v>
      </c>
      <c r="G602" s="84">
        <f t="shared" si="5"/>
        <v>1.8687557501366183E-3</v>
      </c>
    </row>
    <row r="603" spans="1:7" x14ac:dyDescent="0.25">
      <c r="A603" s="80">
        <v>44052</v>
      </c>
      <c r="B603" s="81">
        <v>57868.86</v>
      </c>
      <c r="C603" s="84">
        <f t="shared" si="4"/>
        <v>-2.7712242356830214E-3</v>
      </c>
      <c r="D603" s="77"/>
      <c r="E603" s="80">
        <v>44052</v>
      </c>
      <c r="F603" s="81">
        <v>11317.35</v>
      </c>
      <c r="G603" s="84">
        <f t="shared" si="5"/>
        <v>-3.3256324646967609E-3</v>
      </c>
    </row>
    <row r="604" spans="1:7" x14ac:dyDescent="0.25">
      <c r="A604" s="80">
        <v>44083</v>
      </c>
      <c r="B604" s="81">
        <v>58416.5</v>
      </c>
      <c r="C604" s="84">
        <f t="shared" si="4"/>
        <v>9.4189681098353194E-3</v>
      </c>
      <c r="D604" s="77"/>
      <c r="E604" s="80">
        <v>44083</v>
      </c>
      <c r="F604" s="81">
        <v>11278</v>
      </c>
      <c r="G604" s="84">
        <f t="shared" si="5"/>
        <v>-3.4830210446831823E-3</v>
      </c>
    </row>
    <row r="605" spans="1:7" x14ac:dyDescent="0.25">
      <c r="A605" s="80">
        <v>44113</v>
      </c>
      <c r="B605" s="81">
        <v>58784.82</v>
      </c>
      <c r="C605" s="84">
        <f t="shared" si="4"/>
        <v>6.2852741339300949E-3</v>
      </c>
      <c r="D605" s="77"/>
      <c r="E605" s="80">
        <v>44113</v>
      </c>
      <c r="F605" s="81">
        <v>11449.25</v>
      </c>
      <c r="G605" s="84">
        <f t="shared" si="5"/>
        <v>1.507030028649042E-2</v>
      </c>
    </row>
    <row r="606" spans="1:7" x14ac:dyDescent="0.25">
      <c r="A606" s="80">
        <v>44144</v>
      </c>
      <c r="B606" s="81">
        <v>58876.91</v>
      </c>
      <c r="C606" s="84">
        <f t="shared" si="4"/>
        <v>1.565335114549345E-3</v>
      </c>
      <c r="D606" s="77"/>
      <c r="E606" s="80">
        <v>44144</v>
      </c>
      <c r="F606" s="81">
        <v>11464.45</v>
      </c>
      <c r="G606" s="84">
        <f t="shared" si="5"/>
        <v>1.3267173987232086E-3</v>
      </c>
    </row>
    <row r="607" spans="1:7" x14ac:dyDescent="0.25">
      <c r="A607" s="85" t="s">
        <v>557</v>
      </c>
      <c r="B607" s="81">
        <v>58266.720000000001</v>
      </c>
      <c r="C607" s="84">
        <f t="shared" si="4"/>
        <v>-1.0417903539237999E-2</v>
      </c>
      <c r="D607" s="77"/>
      <c r="E607" s="85" t="s">
        <v>557</v>
      </c>
      <c r="F607" s="81">
        <v>11440.05</v>
      </c>
      <c r="G607" s="84">
        <f t="shared" si="5"/>
        <v>-2.1305864987327225E-3</v>
      </c>
    </row>
    <row r="608" spans="1:7" x14ac:dyDescent="0.25">
      <c r="A608" s="85" t="s">
        <v>558</v>
      </c>
      <c r="B608" s="81">
        <v>58155.79</v>
      </c>
      <c r="C608" s="84">
        <f t="shared" si="4"/>
        <v>-1.9056457994258823E-3</v>
      </c>
      <c r="D608" s="77"/>
      <c r="E608" s="85" t="s">
        <v>558</v>
      </c>
      <c r="F608" s="81">
        <v>11521.8</v>
      </c>
      <c r="G608" s="84">
        <f t="shared" si="5"/>
        <v>7.1205364905140263E-3</v>
      </c>
    </row>
    <row r="609" spans="1:7" x14ac:dyDescent="0.25">
      <c r="A609" s="85" t="s">
        <v>559</v>
      </c>
      <c r="B609" s="81">
        <v>59316.25</v>
      </c>
      <c r="C609" s="84">
        <f t="shared" si="4"/>
        <v>1.9757854733063296E-2</v>
      </c>
      <c r="D609" s="77"/>
      <c r="E609" s="85" t="s">
        <v>559</v>
      </c>
      <c r="F609" s="81">
        <v>11604.55</v>
      </c>
      <c r="G609" s="84">
        <f t="shared" si="5"/>
        <v>7.1563695231040263E-3</v>
      </c>
    </row>
    <row r="610" spans="1:7" x14ac:dyDescent="0.25">
      <c r="A610" s="85" t="s">
        <v>560</v>
      </c>
      <c r="B610" s="81">
        <v>59273.35</v>
      </c>
      <c r="C610" s="84">
        <f t="shared" si="4"/>
        <v>-7.235036102890166E-4</v>
      </c>
      <c r="D610" s="77"/>
      <c r="E610" s="85" t="s">
        <v>560</v>
      </c>
      <c r="F610" s="81">
        <v>11516.1</v>
      </c>
      <c r="G610" s="84">
        <f t="shared" si="5"/>
        <v>-7.651206302177675E-3</v>
      </c>
    </row>
    <row r="611" spans="1:7" x14ac:dyDescent="0.25">
      <c r="A611" s="85" t="s">
        <v>561</v>
      </c>
      <c r="B611" s="81">
        <v>58695.61</v>
      </c>
      <c r="C611" s="84">
        <f t="shared" si="4"/>
        <v>-9.7948582235138412E-3</v>
      </c>
      <c r="D611" s="77"/>
      <c r="E611" s="85" t="s">
        <v>561</v>
      </c>
      <c r="F611" s="81">
        <v>11504.95</v>
      </c>
      <c r="G611" s="84">
        <f t="shared" si="5"/>
        <v>-9.6867874157542232E-4</v>
      </c>
    </row>
    <row r="612" spans="1:7" x14ac:dyDescent="0.25">
      <c r="A612" s="85" t="s">
        <v>562</v>
      </c>
      <c r="B612" s="81">
        <v>57907.68</v>
      </c>
      <c r="C612" s="84">
        <f t="shared" si="4"/>
        <v>-1.3514918714789449E-2</v>
      </c>
      <c r="D612" s="77"/>
      <c r="E612" s="85" t="s">
        <v>562</v>
      </c>
      <c r="F612" s="81">
        <v>11250.55</v>
      </c>
      <c r="G612" s="84">
        <f t="shared" si="5"/>
        <v>-2.2360361197041149E-2</v>
      </c>
    </row>
    <row r="613" spans="1:7" x14ac:dyDescent="0.25">
      <c r="A613" s="85" t="s">
        <v>563</v>
      </c>
      <c r="B613" s="81">
        <v>57459.92</v>
      </c>
      <c r="C613" s="84">
        <f t="shared" si="4"/>
        <v>-7.7623569924706003E-3</v>
      </c>
      <c r="D613" s="77"/>
      <c r="E613" s="85" t="s">
        <v>563</v>
      </c>
      <c r="F613" s="81">
        <v>11153.65</v>
      </c>
      <c r="G613" s="84">
        <f t="shared" si="5"/>
        <v>-8.650217746793273E-3</v>
      </c>
    </row>
    <row r="614" spans="1:7" x14ac:dyDescent="0.25">
      <c r="A614" s="85" t="s">
        <v>564</v>
      </c>
      <c r="B614" s="81">
        <v>56964.04</v>
      </c>
      <c r="C614" s="84">
        <f t="shared" si="4"/>
        <v>-8.6674697224746033E-3</v>
      </c>
      <c r="D614" s="77"/>
      <c r="E614" s="85" t="s">
        <v>564</v>
      </c>
      <c r="F614" s="81">
        <v>11131.85</v>
      </c>
      <c r="G614" s="84">
        <f t="shared" si="5"/>
        <v>-1.9564296922665279E-3</v>
      </c>
    </row>
    <row r="615" spans="1:7" x14ac:dyDescent="0.25">
      <c r="A615" s="85" t="s">
        <v>565</v>
      </c>
      <c r="B615" s="81">
        <v>55378.27</v>
      </c>
      <c r="C615" s="84">
        <f t="shared" si="4"/>
        <v>-2.82329130142745E-2</v>
      </c>
      <c r="D615" s="77"/>
      <c r="E615" s="85" t="s">
        <v>565</v>
      </c>
      <c r="F615" s="81">
        <v>10805.55</v>
      </c>
      <c r="G615" s="84">
        <f t="shared" si="5"/>
        <v>-2.9750477881848796E-2</v>
      </c>
    </row>
    <row r="616" spans="1:7" x14ac:dyDescent="0.25">
      <c r="A616" s="85" t="s">
        <v>566</v>
      </c>
      <c r="B616" s="81">
        <v>57212.89</v>
      </c>
      <c r="C616" s="84">
        <f t="shared" si="4"/>
        <v>3.2591944108143811E-2</v>
      </c>
      <c r="D616" s="77"/>
      <c r="E616" s="85" t="s">
        <v>566</v>
      </c>
      <c r="F616" s="81">
        <v>11050.25</v>
      </c>
      <c r="G616" s="84">
        <f t="shared" si="5"/>
        <v>2.2393161118835776E-2</v>
      </c>
    </row>
    <row r="617" spans="1:7" x14ac:dyDescent="0.25">
      <c r="A617" s="85" t="s">
        <v>567</v>
      </c>
      <c r="B617" s="81">
        <v>59050.02</v>
      </c>
      <c r="C617" s="84">
        <f t="shared" si="4"/>
        <v>3.1605658690650934E-2</v>
      </c>
      <c r="D617" s="77"/>
      <c r="E617" s="85" t="s">
        <v>567</v>
      </c>
      <c r="F617" s="81">
        <v>11227.55</v>
      </c>
      <c r="G617" s="84">
        <f t="shared" si="5"/>
        <v>1.5917527178764334E-2</v>
      </c>
    </row>
    <row r="618" spans="1:7" x14ac:dyDescent="0.25">
      <c r="A618" s="85" t="s">
        <v>568</v>
      </c>
      <c r="B618" s="81">
        <v>59205.14</v>
      </c>
      <c r="C618" s="84">
        <f t="shared" si="4"/>
        <v>2.6234811059366024E-3</v>
      </c>
      <c r="D618" s="77"/>
      <c r="E618" s="85" t="s">
        <v>568</v>
      </c>
      <c r="F618" s="81">
        <v>11222.4</v>
      </c>
      <c r="G618" s="84">
        <f t="shared" si="5"/>
        <v>-4.5879835726466887E-4</v>
      </c>
    </row>
    <row r="619" spans="1:7" x14ac:dyDescent="0.25">
      <c r="A619" s="85" t="s">
        <v>569</v>
      </c>
      <c r="B619" s="81">
        <v>59314.5</v>
      </c>
      <c r="C619" s="84">
        <f t="shared" si="4"/>
        <v>1.8454330613318156E-3</v>
      </c>
      <c r="D619" s="77"/>
      <c r="E619" s="85" t="s">
        <v>569</v>
      </c>
      <c r="F619" s="81">
        <v>11247.55</v>
      </c>
      <c r="G619" s="84">
        <f t="shared" si="5"/>
        <v>2.238546191905813E-3</v>
      </c>
    </row>
    <row r="620" spans="1:7" x14ac:dyDescent="0.25">
      <c r="A620" s="86">
        <v>43840</v>
      </c>
      <c r="B620" s="81">
        <v>60316.26</v>
      </c>
      <c r="C620" s="84">
        <f t="shared" si="4"/>
        <v>1.674792361833408E-2</v>
      </c>
      <c r="D620" s="77"/>
      <c r="E620" s="86">
        <v>43840</v>
      </c>
      <c r="F620" s="81">
        <v>11416.95</v>
      </c>
      <c r="G620" s="84">
        <f t="shared" si="5"/>
        <v>1.4948766094795703E-2</v>
      </c>
    </row>
    <row r="621" spans="1:7" x14ac:dyDescent="0.25">
      <c r="A621" s="86">
        <v>43961</v>
      </c>
      <c r="B621" s="81">
        <v>60263.79</v>
      </c>
      <c r="C621" s="84">
        <f t="shared" si="4"/>
        <v>-8.7029327507788816E-4</v>
      </c>
      <c r="D621" s="77"/>
      <c r="E621" s="86">
        <v>43961</v>
      </c>
      <c r="F621" s="81">
        <v>11503.35</v>
      </c>
      <c r="G621" s="84">
        <f t="shared" si="5"/>
        <v>7.5392040457337283E-3</v>
      </c>
    </row>
    <row r="622" spans="1:7" x14ac:dyDescent="0.25">
      <c r="A622" s="80">
        <v>43992</v>
      </c>
      <c r="B622" s="81">
        <v>60009.24</v>
      </c>
      <c r="C622" s="84">
        <f t="shared" si="4"/>
        <v>-4.2328754845410268E-3</v>
      </c>
      <c r="D622" s="77"/>
      <c r="E622" s="80">
        <v>43992</v>
      </c>
      <c r="F622" s="81">
        <v>11662.4</v>
      </c>
      <c r="G622" s="84">
        <f t="shared" si="5"/>
        <v>1.3731694349654332E-2</v>
      </c>
    </row>
    <row r="623" spans="1:7" x14ac:dyDescent="0.25">
      <c r="A623" s="80">
        <v>44022</v>
      </c>
      <c r="B623" s="81">
        <v>60339.41</v>
      </c>
      <c r="C623" s="84">
        <f t="shared" si="4"/>
        <v>5.4869053927017915E-3</v>
      </c>
      <c r="D623" s="77"/>
      <c r="E623" s="80">
        <v>44022</v>
      </c>
      <c r="F623" s="81">
        <v>11738.85</v>
      </c>
      <c r="G623" s="84">
        <f t="shared" si="5"/>
        <v>6.5338622491807391E-3</v>
      </c>
    </row>
    <row r="624" spans="1:7" x14ac:dyDescent="0.25">
      <c r="A624" s="80">
        <v>44053</v>
      </c>
      <c r="B624" s="81">
        <v>59915.06</v>
      </c>
      <c r="C624" s="84">
        <f t="shared" si="4"/>
        <v>-7.0575632053648373E-3</v>
      </c>
      <c r="D624" s="77"/>
      <c r="E624" s="80">
        <v>44053</v>
      </c>
      <c r="F624" s="81">
        <v>11834.6</v>
      </c>
      <c r="G624" s="84">
        <f t="shared" si="5"/>
        <v>8.1235904431762058E-3</v>
      </c>
    </row>
    <row r="625" spans="1:7" x14ac:dyDescent="0.25">
      <c r="A625" s="80">
        <v>44084</v>
      </c>
      <c r="B625" s="81">
        <v>58530.62</v>
      </c>
      <c r="C625" s="84">
        <f t="shared" si="4"/>
        <v>-2.3377856447266056E-2</v>
      </c>
      <c r="D625" s="77"/>
      <c r="E625" s="80">
        <v>44084</v>
      </c>
      <c r="F625" s="81">
        <v>11914.2</v>
      </c>
      <c r="G625" s="84">
        <f t="shared" si="5"/>
        <v>6.7035217007364633E-3</v>
      </c>
    </row>
    <row r="626" spans="1:7" x14ac:dyDescent="0.25">
      <c r="A626" s="86">
        <v>44175</v>
      </c>
      <c r="B626" s="81">
        <v>58333.68</v>
      </c>
      <c r="C626" s="84">
        <f t="shared" si="4"/>
        <v>-3.370408010500355E-3</v>
      </c>
      <c r="D626" s="77"/>
      <c r="E626" s="86">
        <v>44175</v>
      </c>
      <c r="F626" s="81">
        <v>11930.95</v>
      </c>
      <c r="G626" s="84">
        <f t="shared" si="5"/>
        <v>1.4048980824201138E-3</v>
      </c>
    </row>
    <row r="627" spans="1:7" x14ac:dyDescent="0.25">
      <c r="A627" s="85" t="s">
        <v>570</v>
      </c>
      <c r="B627" s="81">
        <v>58336.51</v>
      </c>
      <c r="C627" s="84">
        <f t="shared" si="4"/>
        <v>4.8512820636553814E-5</v>
      </c>
      <c r="D627" s="77"/>
      <c r="E627" s="85" t="s">
        <v>570</v>
      </c>
      <c r="F627" s="81">
        <v>11934.5</v>
      </c>
      <c r="G627" s="84">
        <f t="shared" si="5"/>
        <v>2.9750120162692819E-4</v>
      </c>
    </row>
    <row r="628" spans="1:7" x14ac:dyDescent="0.25">
      <c r="A628" s="85" t="s">
        <v>571</v>
      </c>
      <c r="B628" s="81">
        <v>58648.75</v>
      </c>
      <c r="C628" s="84">
        <f t="shared" si="4"/>
        <v>5.3381210838616168E-3</v>
      </c>
      <c r="D628" s="77"/>
      <c r="E628" s="85" t="s">
        <v>571</v>
      </c>
      <c r="F628" s="81">
        <v>11971.05</v>
      </c>
      <c r="G628" s="84">
        <f t="shared" si="5"/>
        <v>3.0578696980628857E-3</v>
      </c>
    </row>
    <row r="629" spans="1:7" x14ac:dyDescent="0.25">
      <c r="A629" s="85" t="s">
        <v>572</v>
      </c>
      <c r="B629" s="81">
        <v>58201.8</v>
      </c>
      <c r="C629" s="84">
        <f t="shared" si="4"/>
        <v>-7.6499799051986126E-3</v>
      </c>
      <c r="D629" s="77"/>
      <c r="E629" s="85" t="s">
        <v>572</v>
      </c>
      <c r="F629" s="81">
        <v>11680.35</v>
      </c>
      <c r="G629" s="84">
        <f t="shared" si="5"/>
        <v>-2.4583292316473156E-2</v>
      </c>
    </row>
    <row r="630" spans="1:7" x14ac:dyDescent="0.25">
      <c r="A630" s="85" t="s">
        <v>573</v>
      </c>
      <c r="B630" s="81">
        <v>57762.16</v>
      </c>
      <c r="C630" s="84">
        <f t="shared" si="4"/>
        <v>-7.5823920869511714E-3</v>
      </c>
      <c r="D630" s="77"/>
      <c r="E630" s="85" t="s">
        <v>573</v>
      </c>
      <c r="F630" s="81">
        <v>11762.45</v>
      </c>
      <c r="G630" s="84">
        <f t="shared" si="5"/>
        <v>7.0043114008975721E-3</v>
      </c>
    </row>
    <row r="631" spans="1:7" x14ac:dyDescent="0.25">
      <c r="A631" s="85" t="s">
        <v>574</v>
      </c>
      <c r="B631" s="81">
        <v>59750.27</v>
      </c>
      <c r="C631" s="84">
        <f t="shared" si="4"/>
        <v>3.3839819622624973E-2</v>
      </c>
      <c r="D631" s="77"/>
      <c r="E631" s="85" t="s">
        <v>574</v>
      </c>
      <c r="F631" s="81">
        <v>11873.05</v>
      </c>
      <c r="G631" s="84">
        <f t="shared" si="5"/>
        <v>9.3588718049253585E-3</v>
      </c>
    </row>
    <row r="632" spans="1:7" x14ac:dyDescent="0.25">
      <c r="A632" s="85" t="s">
        <v>575</v>
      </c>
      <c r="B632" s="81">
        <v>59668.13</v>
      </c>
      <c r="C632" s="84">
        <f t="shared" si="4"/>
        <v>-1.3756676182882295E-3</v>
      </c>
      <c r="D632" s="77"/>
      <c r="E632" s="85" t="s">
        <v>575</v>
      </c>
      <c r="F632" s="81">
        <v>11896.8</v>
      </c>
      <c r="G632" s="84">
        <f t="shared" si="5"/>
        <v>1.9983304819722702E-3</v>
      </c>
    </row>
    <row r="633" spans="1:7" x14ac:dyDescent="0.25">
      <c r="A633" s="85" t="s">
        <v>576</v>
      </c>
      <c r="B633" s="81">
        <v>60778.41</v>
      </c>
      <c r="C633" s="84">
        <f t="shared" si="4"/>
        <v>1.843658521386992E-2</v>
      </c>
      <c r="D633" s="77"/>
      <c r="E633" s="85" t="s">
        <v>576</v>
      </c>
      <c r="F633" s="81">
        <v>11937.65</v>
      </c>
      <c r="G633" s="84">
        <f t="shared" si="5"/>
        <v>3.4278147805934457E-3</v>
      </c>
    </row>
    <row r="634" spans="1:7" x14ac:dyDescent="0.25">
      <c r="A634" s="85" t="s">
        <v>577</v>
      </c>
      <c r="B634" s="81">
        <v>61981.08</v>
      </c>
      <c r="C634" s="84">
        <f t="shared" si="4"/>
        <v>1.9594549958144077E-2</v>
      </c>
      <c r="D634" s="77"/>
      <c r="E634" s="85" t="s">
        <v>577</v>
      </c>
      <c r="F634" s="81">
        <v>11896.45</v>
      </c>
      <c r="G634" s="84">
        <f t="shared" si="5"/>
        <v>-3.4572348892397747E-3</v>
      </c>
    </row>
    <row r="635" spans="1:7" x14ac:dyDescent="0.25">
      <c r="A635" s="85" t="s">
        <v>578</v>
      </c>
      <c r="B635" s="81">
        <v>63343.91</v>
      </c>
      <c r="C635" s="84">
        <f t="shared" si="4"/>
        <v>2.1749592365841074E-2</v>
      </c>
      <c r="D635" s="77"/>
      <c r="E635" s="85" t="s">
        <v>578</v>
      </c>
      <c r="F635" s="81">
        <v>11930.35</v>
      </c>
      <c r="G635" s="84">
        <f t="shared" si="5"/>
        <v>2.8455371996451177E-3</v>
      </c>
    </row>
    <row r="636" spans="1:7" x14ac:dyDescent="0.25">
      <c r="A636" s="85" t="s">
        <v>579</v>
      </c>
      <c r="B636" s="81">
        <v>63006.71</v>
      </c>
      <c r="C636" s="84">
        <f t="shared" si="4"/>
        <v>-5.3375408929557484E-3</v>
      </c>
      <c r="D636" s="77"/>
      <c r="E636" s="85" t="s">
        <v>579</v>
      </c>
      <c r="F636" s="81">
        <v>11767.75</v>
      </c>
      <c r="G636" s="84">
        <f t="shared" si="5"/>
        <v>-1.3722834461522889E-2</v>
      </c>
    </row>
    <row r="637" spans="1:7" x14ac:dyDescent="0.25">
      <c r="A637" s="85" t="s">
        <v>580</v>
      </c>
      <c r="B637" s="81">
        <v>67907.59</v>
      </c>
      <c r="C637" s="84">
        <f t="shared" si="4"/>
        <v>7.4906581693432089E-2</v>
      </c>
      <c r="D637" s="77"/>
      <c r="E637" s="85" t="s">
        <v>580</v>
      </c>
      <c r="F637" s="81">
        <v>11889.4</v>
      </c>
      <c r="G637" s="84">
        <f t="shared" si="5"/>
        <v>1.0284507834007878E-2</v>
      </c>
    </row>
    <row r="638" spans="1:7" x14ac:dyDescent="0.25">
      <c r="A638" s="85" t="s">
        <v>581</v>
      </c>
      <c r="B638" s="81">
        <v>66555.41</v>
      </c>
      <c r="C638" s="84">
        <f t="shared" si="4"/>
        <v>-2.0112976551363761E-2</v>
      </c>
      <c r="D638" s="77"/>
      <c r="E638" s="85" t="s">
        <v>581</v>
      </c>
      <c r="F638" s="81">
        <v>11729.6</v>
      </c>
      <c r="G638" s="84">
        <f t="shared" si="5"/>
        <v>-1.3531685368635521E-2</v>
      </c>
    </row>
    <row r="639" spans="1:7" x14ac:dyDescent="0.25">
      <c r="A639" s="85" t="s">
        <v>582</v>
      </c>
      <c r="B639" s="81">
        <v>67007.25</v>
      </c>
      <c r="C639" s="84">
        <f t="shared" si="4"/>
        <v>6.7659886934818697E-3</v>
      </c>
      <c r="D639" s="77"/>
      <c r="E639" s="85" t="s">
        <v>582</v>
      </c>
      <c r="F639" s="81">
        <v>11670.8</v>
      </c>
      <c r="G639" s="84">
        <f t="shared" si="5"/>
        <v>-5.0255656959599226E-3</v>
      </c>
    </row>
    <row r="640" spans="1:7" x14ac:dyDescent="0.25">
      <c r="A640" s="85" t="s">
        <v>583</v>
      </c>
      <c r="B640" s="81">
        <v>65020.77</v>
      </c>
      <c r="C640" s="84">
        <f t="shared" si="4"/>
        <v>-3.0094065176389094E-2</v>
      </c>
      <c r="D640" s="77"/>
      <c r="E640" s="85" t="s">
        <v>583</v>
      </c>
      <c r="F640" s="81">
        <v>11642.4</v>
      </c>
      <c r="G640" s="84">
        <f t="shared" si="5"/>
        <v>-2.436389174245776E-3</v>
      </c>
    </row>
    <row r="641" spans="1:7" x14ac:dyDescent="0.25">
      <c r="A641" s="80">
        <v>43872</v>
      </c>
      <c r="B641" s="81">
        <v>65939.58</v>
      </c>
      <c r="C641" s="84">
        <f t="shared" si="4"/>
        <v>1.403211088091446E-2</v>
      </c>
      <c r="D641" s="77"/>
      <c r="E641" s="80">
        <v>43872</v>
      </c>
      <c r="F641" s="81">
        <v>11669.15</v>
      </c>
      <c r="G641" s="84">
        <f t="shared" si="5"/>
        <v>2.2950006963143427E-3</v>
      </c>
    </row>
    <row r="642" spans="1:7" x14ac:dyDescent="0.25">
      <c r="A642" s="80">
        <v>43901</v>
      </c>
      <c r="B642" s="81">
        <v>67383.509999999995</v>
      </c>
      <c r="C642" s="84">
        <f t="shared" si="4"/>
        <v>2.1661461034168224E-2</v>
      </c>
      <c r="D642" s="77"/>
      <c r="E642" s="80">
        <v>43901</v>
      </c>
      <c r="F642" s="81">
        <v>11813.5</v>
      </c>
      <c r="G642" s="84">
        <f t="shared" si="5"/>
        <v>1.2294338008099459E-2</v>
      </c>
    </row>
    <row r="643" spans="1:7" x14ac:dyDescent="0.25">
      <c r="A643" s="80">
        <v>43932</v>
      </c>
      <c r="B643" s="81">
        <v>68153.759999999995</v>
      </c>
      <c r="C643" s="84">
        <f t="shared" si="4"/>
        <v>1.1365999803676304E-2</v>
      </c>
      <c r="D643" s="77"/>
      <c r="E643" s="80">
        <v>43932</v>
      </c>
      <c r="F643" s="81">
        <v>11908.5</v>
      </c>
      <c r="G643" s="84">
        <f t="shared" si="5"/>
        <v>8.0094855297475447E-3</v>
      </c>
    </row>
    <row r="644" spans="1:7" x14ac:dyDescent="0.25">
      <c r="A644" s="80">
        <v>43962</v>
      </c>
      <c r="B644" s="81">
        <v>68271.91</v>
      </c>
      <c r="C644" s="84">
        <f t="shared" si="4"/>
        <v>1.7320791539961226E-3</v>
      </c>
      <c r="D644" s="77"/>
      <c r="E644" s="80">
        <v>43962</v>
      </c>
      <c r="F644" s="81">
        <v>12120.3</v>
      </c>
      <c r="G644" s="84">
        <f t="shared" si="5"/>
        <v>1.7629301958937776E-2</v>
      </c>
    </row>
    <row r="645" spans="1:7" x14ac:dyDescent="0.25">
      <c r="A645" s="80">
        <v>43993</v>
      </c>
      <c r="B645" s="81">
        <v>68220.479999999996</v>
      </c>
      <c r="C645" s="84">
        <f t="shared" si="4"/>
        <v>-7.5359516283594918E-4</v>
      </c>
      <c r="D645" s="77"/>
      <c r="E645" s="80">
        <v>43993</v>
      </c>
      <c r="F645" s="81">
        <v>12263.55</v>
      </c>
      <c r="G645" s="84">
        <f t="shared" si="5"/>
        <v>1.1749715326943234E-2</v>
      </c>
    </row>
    <row r="646" spans="1:7" x14ac:dyDescent="0.25">
      <c r="A646" s="80">
        <v>44085</v>
      </c>
      <c r="B646" s="81">
        <v>69538.95</v>
      </c>
      <c r="C646" s="84">
        <f t="shared" si="4"/>
        <v>1.9142214216699219E-2</v>
      </c>
      <c r="D646" s="77"/>
      <c r="E646" s="80">
        <v>44085</v>
      </c>
      <c r="F646" s="81">
        <v>12461.05</v>
      </c>
      <c r="G646" s="84">
        <f t="shared" si="5"/>
        <v>1.5976331334718024E-2</v>
      </c>
    </row>
    <row r="647" spans="1:7" x14ac:dyDescent="0.25">
      <c r="A647" s="86">
        <v>44115</v>
      </c>
      <c r="B647" s="81">
        <v>69066.95</v>
      </c>
      <c r="C647" s="84">
        <f t="shared" si="4"/>
        <v>-6.8107032168463035E-3</v>
      </c>
      <c r="D647" s="77"/>
      <c r="E647" s="86">
        <v>44115</v>
      </c>
      <c r="F647" s="81">
        <v>12631.1</v>
      </c>
      <c r="G647" s="84">
        <f t="shared" si="5"/>
        <v>1.355424731828949E-2</v>
      </c>
    </row>
    <row r="648" spans="1:7" x14ac:dyDescent="0.25">
      <c r="A648" s="86">
        <v>44146</v>
      </c>
      <c r="B648" s="81">
        <v>68292.45</v>
      </c>
      <c r="C648" s="84">
        <f t="shared" si="4"/>
        <v>-1.1277105286520898E-2</v>
      </c>
      <c r="D648" s="77"/>
      <c r="E648" s="86">
        <v>44146</v>
      </c>
      <c r="F648" s="81">
        <v>12749.15</v>
      </c>
      <c r="G648" s="84">
        <f t="shared" si="5"/>
        <v>9.3025759254182373E-3</v>
      </c>
    </row>
    <row r="649" spans="1:7" x14ac:dyDescent="0.25">
      <c r="A649" s="86">
        <v>44176</v>
      </c>
      <c r="B649" s="81">
        <v>69086.759999999995</v>
      </c>
      <c r="C649" s="84">
        <f t="shared" si="4"/>
        <v>1.1563887308310514E-2</v>
      </c>
      <c r="D649" s="77"/>
      <c r="E649" s="86">
        <v>44176</v>
      </c>
      <c r="F649" s="81">
        <v>12690.8</v>
      </c>
      <c r="G649" s="84">
        <f t="shared" si="5"/>
        <v>-4.5872812110303507E-3</v>
      </c>
    </row>
    <row r="650" spans="1:7" x14ac:dyDescent="0.25">
      <c r="A650" s="85" t="s">
        <v>584</v>
      </c>
      <c r="B650" s="81">
        <v>71515.53</v>
      </c>
      <c r="C650" s="84">
        <f t="shared" si="4"/>
        <v>3.4551522864856646E-2</v>
      </c>
      <c r="D650" s="77"/>
      <c r="E650" s="85" t="s">
        <v>584</v>
      </c>
      <c r="F650" s="81">
        <v>12719.95</v>
      </c>
      <c r="G650" s="84">
        <f t="shared" si="5"/>
        <v>2.2943055822232622E-3</v>
      </c>
    </row>
    <row r="651" spans="1:7" x14ac:dyDescent="0.25">
      <c r="A651" s="85" t="s">
        <v>585</v>
      </c>
      <c r="B651" s="81">
        <v>71614.880000000005</v>
      </c>
      <c r="C651" s="84">
        <f t="shared" si="4"/>
        <v>1.3882446917577384E-3</v>
      </c>
      <c r="D651" s="77"/>
      <c r="E651" s="85" t="s">
        <v>585</v>
      </c>
      <c r="F651" s="87">
        <v>12797.075000000001</v>
      </c>
      <c r="G651" s="84">
        <f t="shared" si="5"/>
        <v>6.0450021002574211E-3</v>
      </c>
    </row>
    <row r="652" spans="1:7" x14ac:dyDescent="0.25">
      <c r="A652" s="85" t="s">
        <v>586</v>
      </c>
      <c r="B652" s="81">
        <v>73774.960000000006</v>
      </c>
      <c r="C652" s="84">
        <f t="shared" si="4"/>
        <v>2.9716505035957578E-2</v>
      </c>
      <c r="D652" s="77"/>
      <c r="E652" s="85" t="s">
        <v>586</v>
      </c>
      <c r="F652" s="81">
        <v>12874.2</v>
      </c>
      <c r="G652" s="84">
        <f t="shared" si="5"/>
        <v>6.0086795100556794E-3</v>
      </c>
    </row>
    <row r="653" spans="1:7" x14ac:dyDescent="0.25">
      <c r="A653" s="85" t="s">
        <v>587</v>
      </c>
      <c r="B653" s="81">
        <v>74719.429999999993</v>
      </c>
      <c r="C653" s="84">
        <f t="shared" si="4"/>
        <v>1.2720786772064998E-2</v>
      </c>
      <c r="D653" s="77"/>
      <c r="E653" s="85" t="s">
        <v>587</v>
      </c>
      <c r="F653" s="81">
        <v>12938.25</v>
      </c>
      <c r="G653" s="84">
        <f t="shared" si="5"/>
        <v>4.9627316628728501E-3</v>
      </c>
    </row>
    <row r="654" spans="1:7" x14ac:dyDescent="0.25">
      <c r="A654" s="85" t="s">
        <v>588</v>
      </c>
      <c r="B654" s="81">
        <v>76502.11</v>
      </c>
      <c r="C654" s="84">
        <f t="shared" si="4"/>
        <v>2.3578156739635842E-2</v>
      </c>
      <c r="D654" s="77"/>
      <c r="E654" s="85" t="s">
        <v>588</v>
      </c>
      <c r="F654" s="81">
        <v>12771.7</v>
      </c>
      <c r="G654" s="84">
        <f t="shared" si="5"/>
        <v>-1.2956254665088004E-2</v>
      </c>
    </row>
    <row r="655" spans="1:7" x14ac:dyDescent="0.25">
      <c r="A655" s="85" t="s">
        <v>589</v>
      </c>
      <c r="B655" s="81">
        <v>78730.55</v>
      </c>
      <c r="C655" s="84">
        <f t="shared" si="4"/>
        <v>2.8712940921687278E-2</v>
      </c>
      <c r="D655" s="77"/>
      <c r="E655" s="85" t="s">
        <v>589</v>
      </c>
      <c r="F655" s="81">
        <v>12859.05</v>
      </c>
      <c r="G655" s="84">
        <f t="shared" si="5"/>
        <v>6.8160579132457008E-3</v>
      </c>
    </row>
    <row r="656" spans="1:7" x14ac:dyDescent="0.25">
      <c r="A656" s="85" t="s">
        <v>590</v>
      </c>
      <c r="B656" s="81">
        <v>79771.179999999993</v>
      </c>
      <c r="C656" s="84">
        <f t="shared" si="4"/>
        <v>1.3131023268993259E-2</v>
      </c>
      <c r="D656" s="77"/>
      <c r="E656" s="85" t="s">
        <v>590</v>
      </c>
      <c r="F656" s="81">
        <v>12926.45</v>
      </c>
      <c r="G656" s="84">
        <f t="shared" si="5"/>
        <v>5.2277561808191089E-3</v>
      </c>
    </row>
    <row r="657" spans="1:7" x14ac:dyDescent="0.25">
      <c r="A657" s="85" t="s">
        <v>591</v>
      </c>
      <c r="B657" s="81">
        <v>79498.009999999995</v>
      </c>
      <c r="C657" s="84">
        <f t="shared" si="4"/>
        <v>-3.4302964416957739E-3</v>
      </c>
      <c r="D657" s="77"/>
      <c r="E657" s="85" t="s">
        <v>591</v>
      </c>
      <c r="F657" s="81">
        <v>13055.15</v>
      </c>
      <c r="G657" s="84">
        <f t="shared" si="5"/>
        <v>9.9070921469130834E-3</v>
      </c>
    </row>
    <row r="658" spans="1:7" x14ac:dyDescent="0.25">
      <c r="A658" s="85" t="s">
        <v>592</v>
      </c>
      <c r="B658" s="81">
        <v>75984.73</v>
      </c>
      <c r="C658" s="84">
        <f t="shared" si="4"/>
        <v>-4.5199590854092718E-2</v>
      </c>
      <c r="D658" s="77"/>
      <c r="E658" s="85" t="s">
        <v>592</v>
      </c>
      <c r="F658" s="81">
        <v>12858.4</v>
      </c>
      <c r="G658" s="84">
        <f t="shared" si="5"/>
        <v>-1.518539766292209E-2</v>
      </c>
    </row>
    <row r="659" spans="1:7" x14ac:dyDescent="0.25">
      <c r="A659" s="85" t="s">
        <v>593</v>
      </c>
      <c r="B659" s="81">
        <v>75495.12</v>
      </c>
      <c r="C659" s="84">
        <f t="shared" si="4"/>
        <v>-6.4643806419519287E-3</v>
      </c>
      <c r="D659" s="77"/>
      <c r="E659" s="85" t="s">
        <v>593</v>
      </c>
      <c r="F659" s="81">
        <v>12987</v>
      </c>
      <c r="G659" s="84">
        <f t="shared" si="5"/>
        <v>9.9515628551589408E-3</v>
      </c>
    </row>
    <row r="660" spans="1:7" x14ac:dyDescent="0.25">
      <c r="A660" s="85" t="s">
        <v>594</v>
      </c>
      <c r="B660" s="81">
        <v>77405.52</v>
      </c>
      <c r="C660" s="84">
        <f t="shared" si="4"/>
        <v>2.4990077477734553E-2</v>
      </c>
      <c r="D660" s="77"/>
      <c r="E660" s="85" t="s">
        <v>594</v>
      </c>
      <c r="F660" s="81">
        <v>12968.95</v>
      </c>
      <c r="G660" s="84">
        <f t="shared" si="5"/>
        <v>-1.3908181291474332E-3</v>
      </c>
    </row>
    <row r="661" spans="1:7" x14ac:dyDescent="0.25">
      <c r="A661" s="86">
        <v>43842</v>
      </c>
      <c r="B661" s="81">
        <v>79223.34</v>
      </c>
      <c r="C661" s="84">
        <f t="shared" si="4"/>
        <v>2.3212856493311014E-2</v>
      </c>
      <c r="D661" s="77"/>
      <c r="E661" s="86">
        <v>43842</v>
      </c>
      <c r="F661" s="81">
        <v>13109.05</v>
      </c>
      <c r="G661" s="84">
        <f t="shared" si="5"/>
        <v>1.0744792383060973E-2</v>
      </c>
    </row>
    <row r="662" spans="1:7" x14ac:dyDescent="0.25">
      <c r="A662" s="86">
        <v>43873</v>
      </c>
      <c r="B662" s="81">
        <v>79439.37</v>
      </c>
      <c r="C662" s="84">
        <f t="shared" si="4"/>
        <v>2.7231368164208924E-3</v>
      </c>
      <c r="D662" s="77"/>
      <c r="E662" s="86">
        <v>43873</v>
      </c>
      <c r="F662" s="81">
        <v>13113.75</v>
      </c>
      <c r="G662" s="84">
        <f t="shared" si="5"/>
        <v>3.5846668169140151E-4</v>
      </c>
    </row>
    <row r="663" spans="1:7" x14ac:dyDescent="0.25">
      <c r="A663" s="80">
        <v>43902</v>
      </c>
      <c r="B663" s="81">
        <v>78556.55</v>
      </c>
      <c r="C663" s="84">
        <f t="shared" si="4"/>
        <v>-1.1175341588592713E-2</v>
      </c>
      <c r="D663" s="77"/>
      <c r="E663" s="80">
        <v>43902</v>
      </c>
      <c r="F663" s="81">
        <v>13133.9</v>
      </c>
      <c r="G663" s="84">
        <f t="shared" si="5"/>
        <v>1.5353758495279832E-3</v>
      </c>
    </row>
    <row r="664" spans="1:7" x14ac:dyDescent="0.25">
      <c r="A664" s="80">
        <v>43933</v>
      </c>
      <c r="B664" s="81">
        <v>78360.899999999994</v>
      </c>
      <c r="C664" s="84">
        <f t="shared" si="4"/>
        <v>-2.4936691411388172E-3</v>
      </c>
      <c r="D664" s="77"/>
      <c r="E664" s="80">
        <v>43933</v>
      </c>
      <c r="F664" s="81">
        <v>13258.55</v>
      </c>
      <c r="G664" s="84">
        <f t="shared" si="5"/>
        <v>9.4459534324455828E-3</v>
      </c>
    </row>
    <row r="665" spans="1:7" x14ac:dyDescent="0.25">
      <c r="A665" s="80">
        <v>44024</v>
      </c>
      <c r="B665" s="81">
        <v>79186.84</v>
      </c>
      <c r="C665" s="84">
        <f t="shared" si="4"/>
        <v>1.0485044935703933E-2</v>
      </c>
      <c r="D665" s="77"/>
      <c r="E665" s="80">
        <v>44024</v>
      </c>
      <c r="F665" s="81">
        <v>13355.75</v>
      </c>
      <c r="G665" s="84">
        <f t="shared" si="5"/>
        <v>7.3043763815936035E-3</v>
      </c>
    </row>
    <row r="666" spans="1:7" x14ac:dyDescent="0.25">
      <c r="A666" s="80">
        <v>44055</v>
      </c>
      <c r="B666" s="81">
        <v>78822.570000000007</v>
      </c>
      <c r="C666" s="84">
        <f t="shared" si="4"/>
        <v>-4.6107462249728058E-3</v>
      </c>
      <c r="D666" s="77"/>
      <c r="E666" s="80">
        <v>44055</v>
      </c>
      <c r="F666" s="81">
        <v>13392.95</v>
      </c>
      <c r="G666" s="84">
        <f t="shared" si="5"/>
        <v>2.7814453773795378E-3</v>
      </c>
    </row>
    <row r="667" spans="1:7" x14ac:dyDescent="0.25">
      <c r="A667" s="80">
        <v>44086</v>
      </c>
      <c r="B667" s="81">
        <v>78035.45</v>
      </c>
      <c r="C667" s="84">
        <f t="shared" si="4"/>
        <v>-1.0036166551812149E-2</v>
      </c>
      <c r="D667" s="77"/>
      <c r="E667" s="80">
        <v>44086</v>
      </c>
      <c r="F667" s="81">
        <v>13529.1</v>
      </c>
      <c r="G667" s="84">
        <f t="shared" si="5"/>
        <v>1.0114472018708576E-2</v>
      </c>
    </row>
    <row r="668" spans="1:7" x14ac:dyDescent="0.25">
      <c r="A668" s="86">
        <v>44116</v>
      </c>
      <c r="B668" s="81">
        <v>77282.61</v>
      </c>
      <c r="C668" s="84">
        <f t="shared" si="4"/>
        <v>-9.6942479951795044E-3</v>
      </c>
      <c r="D668" s="77"/>
      <c r="E668" s="86">
        <v>44116</v>
      </c>
      <c r="F668" s="81">
        <v>13478.3</v>
      </c>
      <c r="G668" s="84">
        <f t="shared" si="5"/>
        <v>-3.7619363515791131E-3</v>
      </c>
    </row>
    <row r="669" spans="1:7" x14ac:dyDescent="0.25">
      <c r="A669" s="86">
        <v>44147</v>
      </c>
      <c r="B669" s="81">
        <v>77544.63</v>
      </c>
      <c r="C669" s="84">
        <f t="shared" si="4"/>
        <v>3.3846789511050991E-3</v>
      </c>
      <c r="D669" s="77"/>
      <c r="E669" s="86">
        <v>44147</v>
      </c>
      <c r="F669" s="81">
        <v>13513.85</v>
      </c>
      <c r="G669" s="84">
        <f t="shared" si="5"/>
        <v>2.6341006963332956E-3</v>
      </c>
    </row>
    <row r="670" spans="1:7" x14ac:dyDescent="0.25">
      <c r="A670" s="85" t="s">
        <v>595</v>
      </c>
      <c r="B670" s="81">
        <v>77215.34</v>
      </c>
      <c r="C670" s="84">
        <f t="shared" si="4"/>
        <v>-4.2554996222022414E-3</v>
      </c>
      <c r="D670" s="77"/>
      <c r="E670" s="85" t="s">
        <v>595</v>
      </c>
      <c r="F670" s="81">
        <v>13558.15</v>
      </c>
      <c r="G670" s="84">
        <f t="shared" si="5"/>
        <v>3.2727570583044262E-3</v>
      </c>
    </row>
    <row r="671" spans="1:7" x14ac:dyDescent="0.25">
      <c r="A671" s="85" t="s">
        <v>596</v>
      </c>
      <c r="B671" s="81">
        <v>76955.149999999994</v>
      </c>
      <c r="C671" s="84">
        <f t="shared" si="4"/>
        <v>-3.3753573336827709E-3</v>
      </c>
      <c r="D671" s="77"/>
      <c r="E671" s="85" t="s">
        <v>596</v>
      </c>
      <c r="F671" s="81">
        <v>13567.85</v>
      </c>
      <c r="G671" s="84">
        <f t="shared" si="5"/>
        <v>7.1518103763549385E-4</v>
      </c>
    </row>
    <row r="672" spans="1:7" x14ac:dyDescent="0.25">
      <c r="A672" s="85" t="s">
        <v>597</v>
      </c>
      <c r="B672" s="81">
        <v>78281.95</v>
      </c>
      <c r="C672" s="84">
        <f t="shared" si="4"/>
        <v>1.7094268173923358E-2</v>
      </c>
      <c r="D672" s="77"/>
      <c r="E672" s="85" t="s">
        <v>597</v>
      </c>
      <c r="F672" s="81">
        <v>13682.7</v>
      </c>
      <c r="G672" s="84">
        <f t="shared" si="5"/>
        <v>8.4292375769652993E-3</v>
      </c>
    </row>
    <row r="673" spans="1:7" x14ac:dyDescent="0.25">
      <c r="A673" s="85" t="s">
        <v>598</v>
      </c>
      <c r="B673" s="81">
        <v>76959.92</v>
      </c>
      <c r="C673" s="84">
        <f t="shared" si="4"/>
        <v>-1.703228593915531E-2</v>
      </c>
      <c r="D673" s="77"/>
      <c r="E673" s="85" t="s">
        <v>598</v>
      </c>
      <c r="F673" s="81">
        <v>13740.7</v>
      </c>
      <c r="G673" s="84">
        <f t="shared" si="5"/>
        <v>4.2299704982690983E-3</v>
      </c>
    </row>
    <row r="674" spans="1:7" x14ac:dyDescent="0.25">
      <c r="A674" s="85" t="s">
        <v>599</v>
      </c>
      <c r="B674" s="81">
        <v>77239.13</v>
      </c>
      <c r="C674" s="84">
        <f t="shared" si="4"/>
        <v>3.6214270470151166E-3</v>
      </c>
      <c r="D674" s="77"/>
      <c r="E674" s="85" t="s">
        <v>599</v>
      </c>
      <c r="F674" s="81">
        <v>13760.55</v>
      </c>
      <c r="G674" s="84">
        <f t="shared" si="5"/>
        <v>1.4435709974719424E-3</v>
      </c>
    </row>
    <row r="675" spans="1:7" x14ac:dyDescent="0.25">
      <c r="A675" s="85" t="s">
        <v>600</v>
      </c>
      <c r="B675" s="81">
        <v>74955.13</v>
      </c>
      <c r="C675" s="84">
        <f t="shared" si="4"/>
        <v>-3.0016526066154438E-2</v>
      </c>
      <c r="D675" s="77"/>
      <c r="E675" s="85" t="s">
        <v>600</v>
      </c>
      <c r="F675" s="81">
        <v>13328.4</v>
      </c>
      <c r="G675" s="84">
        <f t="shared" si="5"/>
        <v>-3.1908705657676249E-2</v>
      </c>
    </row>
    <row r="676" spans="1:7" x14ac:dyDescent="0.25">
      <c r="A676" s="85" t="s">
        <v>601</v>
      </c>
      <c r="B676" s="81">
        <v>75770.240000000005</v>
      </c>
      <c r="C676" s="84">
        <f t="shared" si="4"/>
        <v>1.0815935582067122E-2</v>
      </c>
      <c r="D676" s="77"/>
      <c r="E676" s="85" t="s">
        <v>601</v>
      </c>
      <c r="F676" s="81">
        <v>13466.3</v>
      </c>
      <c r="G676" s="84">
        <f t="shared" si="5"/>
        <v>1.0293171226603563E-2</v>
      </c>
    </row>
    <row r="677" spans="1:7" x14ac:dyDescent="0.25">
      <c r="A677" s="85" t="s">
        <v>602</v>
      </c>
      <c r="B677" s="81">
        <v>75529.77</v>
      </c>
      <c r="C677" s="84">
        <f t="shared" si="4"/>
        <v>-3.1787202457021196E-3</v>
      </c>
      <c r="D677" s="77"/>
      <c r="E677" s="85" t="s">
        <v>602</v>
      </c>
      <c r="F677" s="81">
        <v>13601.1</v>
      </c>
      <c r="G677" s="84">
        <f t="shared" si="5"/>
        <v>9.960403618605139E-3</v>
      </c>
    </row>
    <row r="678" spans="1:7" x14ac:dyDescent="0.25">
      <c r="A678" s="85" t="s">
        <v>603</v>
      </c>
      <c r="B678" s="81">
        <v>75567.13</v>
      </c>
      <c r="C678" s="84">
        <f t="shared" si="4"/>
        <v>4.9451710473676818E-4</v>
      </c>
      <c r="D678" s="77"/>
      <c r="E678" s="85" t="s">
        <v>603</v>
      </c>
      <c r="F678" s="81">
        <v>13749.25</v>
      </c>
      <c r="G678" s="84">
        <f t="shared" si="5"/>
        <v>1.0833605346231154E-2</v>
      </c>
    </row>
    <row r="679" spans="1:7" x14ac:dyDescent="0.25">
      <c r="A679" s="85" t="s">
        <v>604</v>
      </c>
      <c r="B679" s="81">
        <v>75043.72</v>
      </c>
      <c r="C679" s="84">
        <f t="shared" si="4"/>
        <v>-6.9505232478250696E-3</v>
      </c>
      <c r="D679" s="77"/>
      <c r="E679" s="85" t="s">
        <v>604</v>
      </c>
      <c r="F679" s="81">
        <v>13873.2</v>
      </c>
      <c r="G679" s="84">
        <f t="shared" si="5"/>
        <v>8.9746443167618515E-3</v>
      </c>
    </row>
    <row r="680" spans="1:7" x14ac:dyDescent="0.25">
      <c r="A680" s="85" t="s">
        <v>605</v>
      </c>
      <c r="B680" s="81">
        <v>75353.240000000005</v>
      </c>
      <c r="C680" s="84">
        <f t="shared" si="4"/>
        <v>4.1160464544810873E-3</v>
      </c>
      <c r="D680" s="77"/>
      <c r="E680" s="85" t="s">
        <v>605</v>
      </c>
      <c r="F680" s="81">
        <v>13932.6</v>
      </c>
      <c r="G680" s="84">
        <f t="shared" si="5"/>
        <v>4.2724964114242226E-3</v>
      </c>
    </row>
    <row r="681" spans="1:7" x14ac:dyDescent="0.25">
      <c r="A681" s="85" t="s">
        <v>606</v>
      </c>
      <c r="B681" s="81">
        <v>76595.460000000006</v>
      </c>
      <c r="C681" s="84">
        <f t="shared" si="4"/>
        <v>1.6350882576079785E-2</v>
      </c>
      <c r="D681" s="77"/>
      <c r="E681" s="85" t="s">
        <v>606</v>
      </c>
      <c r="F681" s="81">
        <v>13981.95</v>
      </c>
      <c r="G681" s="84">
        <f t="shared" si="5"/>
        <v>3.5357941585163945E-3</v>
      </c>
    </row>
    <row r="682" spans="1:7" x14ac:dyDescent="0.25">
      <c r="A682" s="85" t="s">
        <v>607</v>
      </c>
      <c r="B682" s="81">
        <v>75425.850000000006</v>
      </c>
      <c r="C682" s="84">
        <f t="shared" si="4"/>
        <v>-1.5387751605958084E-2</v>
      </c>
      <c r="D682" s="77"/>
      <c r="E682" s="85" t="s">
        <v>607</v>
      </c>
      <c r="F682" s="81">
        <v>13981.75</v>
      </c>
      <c r="G682" s="84">
        <f t="shared" si="5"/>
        <v>-1.4304258735754857E-5</v>
      </c>
    </row>
    <row r="683" spans="1:7" x14ac:dyDescent="0.25">
      <c r="A683" s="80">
        <v>44197</v>
      </c>
      <c r="B683" s="81">
        <v>75695.87</v>
      </c>
      <c r="C683" s="84">
        <f t="shared" si="4"/>
        <v>3.5735470368067684E-3</v>
      </c>
      <c r="D683" s="77"/>
      <c r="E683" s="80">
        <v>44197</v>
      </c>
      <c r="F683" s="81">
        <v>14018.5</v>
      </c>
      <c r="G683" s="84">
        <f t="shared" si="5"/>
        <v>2.6249780699946659E-3</v>
      </c>
    </row>
    <row r="684" spans="1:7" x14ac:dyDescent="0.25">
      <c r="A684" s="80">
        <v>44287</v>
      </c>
      <c r="B684" s="81">
        <v>78066.22</v>
      </c>
      <c r="C684" s="84">
        <f t="shared" si="4"/>
        <v>3.083383938225525E-2</v>
      </c>
      <c r="D684" s="77"/>
      <c r="E684" s="80">
        <v>44287</v>
      </c>
      <c r="F684" s="81">
        <v>14132.9</v>
      </c>
      <c r="G684" s="84">
        <f t="shared" si="5"/>
        <v>8.1275268540661298E-3</v>
      </c>
    </row>
    <row r="685" spans="1:7" x14ac:dyDescent="0.25">
      <c r="A685" s="80">
        <v>44317</v>
      </c>
      <c r="B685" s="81">
        <v>78714.240000000005</v>
      </c>
      <c r="C685" s="84">
        <f t="shared" si="4"/>
        <v>8.2666384615087529E-3</v>
      </c>
      <c r="D685" s="77"/>
      <c r="E685" s="80">
        <v>44317</v>
      </c>
      <c r="F685" s="81">
        <v>14199.5</v>
      </c>
      <c r="G685" s="84">
        <f t="shared" si="5"/>
        <v>4.7013399972732585E-3</v>
      </c>
    </row>
    <row r="686" spans="1:7" x14ac:dyDescent="0.25">
      <c r="A686" s="80">
        <v>44348</v>
      </c>
      <c r="B686" s="81">
        <v>78414.78</v>
      </c>
      <c r="C686" s="84">
        <f t="shared" si="4"/>
        <v>-3.8116493383958997E-3</v>
      </c>
      <c r="D686" s="77"/>
      <c r="E686" s="80">
        <v>44348</v>
      </c>
      <c r="F686" s="81">
        <v>14146.25</v>
      </c>
      <c r="G686" s="84">
        <f t="shared" si="5"/>
        <v>-3.7571814216639365E-3</v>
      </c>
    </row>
    <row r="687" spans="1:7" x14ac:dyDescent="0.25">
      <c r="A687" s="80">
        <v>44378</v>
      </c>
      <c r="B687" s="81">
        <v>77001.2</v>
      </c>
      <c r="C687" s="84">
        <f t="shared" si="4"/>
        <v>-1.819142384895376E-2</v>
      </c>
      <c r="D687" s="77"/>
      <c r="E687" s="80">
        <v>44378</v>
      </c>
      <c r="F687" s="81">
        <v>14137.35</v>
      </c>
      <c r="G687" s="84">
        <f t="shared" si="5"/>
        <v>-6.2933999163826448E-4</v>
      </c>
    </row>
    <row r="688" spans="1:7" x14ac:dyDescent="0.25">
      <c r="A688" s="80">
        <v>44409</v>
      </c>
      <c r="B688" s="81">
        <v>80256.7</v>
      </c>
      <c r="C688" s="84">
        <f t="shared" si="4"/>
        <v>4.1409241473845219E-2</v>
      </c>
      <c r="D688" s="77"/>
      <c r="E688" s="80">
        <v>44409</v>
      </c>
      <c r="F688" s="81">
        <v>14347.25</v>
      </c>
      <c r="G688" s="84">
        <f t="shared" si="5"/>
        <v>1.4738054903755111E-2</v>
      </c>
    </row>
    <row r="689" spans="1:7" x14ac:dyDescent="0.25">
      <c r="A689" s="80">
        <v>44501</v>
      </c>
      <c r="B689" s="81">
        <v>82154.33</v>
      </c>
      <c r="C689" s="84">
        <f t="shared" si="4"/>
        <v>2.3369303932691227E-2</v>
      </c>
      <c r="D689" s="77"/>
      <c r="E689" s="80">
        <v>44501</v>
      </c>
      <c r="F689" s="81">
        <v>14484.75</v>
      </c>
      <c r="G689" s="84">
        <f t="shared" si="5"/>
        <v>9.5380856285503194E-3</v>
      </c>
    </row>
    <row r="690" spans="1:7" x14ac:dyDescent="0.25">
      <c r="A690" s="80">
        <v>44531</v>
      </c>
      <c r="B690" s="81">
        <v>85379.45</v>
      </c>
      <c r="C690" s="84">
        <f t="shared" si="4"/>
        <v>3.8505887965052395E-2</v>
      </c>
      <c r="D690" s="77"/>
      <c r="E690" s="80">
        <v>44531</v>
      </c>
      <c r="F690" s="81">
        <v>14563.45</v>
      </c>
      <c r="G690" s="84">
        <f t="shared" si="5"/>
        <v>5.4185934109614508E-3</v>
      </c>
    </row>
    <row r="691" spans="1:7" x14ac:dyDescent="0.25">
      <c r="A691" s="85" t="s">
        <v>608</v>
      </c>
      <c r="B691" s="81">
        <v>85275.29</v>
      </c>
      <c r="C691" s="84">
        <f t="shared" si="4"/>
        <v>-1.2207104582547257E-3</v>
      </c>
      <c r="D691" s="77"/>
      <c r="E691" s="85" t="s">
        <v>608</v>
      </c>
      <c r="F691" s="81">
        <v>14564.85</v>
      </c>
      <c r="G691" s="84">
        <f t="shared" si="5"/>
        <v>9.6126447549449345E-5</v>
      </c>
    </row>
    <row r="692" spans="1:7" x14ac:dyDescent="0.25">
      <c r="A692" s="85" t="s">
        <v>609</v>
      </c>
      <c r="B692" s="81">
        <v>88369.34</v>
      </c>
      <c r="C692" s="84">
        <f t="shared" si="4"/>
        <v>3.5640347842915907E-2</v>
      </c>
      <c r="D692" s="77"/>
      <c r="E692" s="85" t="s">
        <v>609</v>
      </c>
      <c r="F692" s="81">
        <v>14595.6</v>
      </c>
      <c r="G692" s="84">
        <f t="shared" si="5"/>
        <v>2.1090217330616886E-3</v>
      </c>
    </row>
    <row r="693" spans="1:7" x14ac:dyDescent="0.25">
      <c r="A693" s="85" t="s">
        <v>610</v>
      </c>
      <c r="B693" s="81">
        <v>87176.56</v>
      </c>
      <c r="C693" s="84">
        <f t="shared" si="4"/>
        <v>-1.3589589463766634E-2</v>
      </c>
      <c r="D693" s="77"/>
      <c r="E693" s="85" t="s">
        <v>610</v>
      </c>
      <c r="F693" s="81">
        <v>14433.7</v>
      </c>
      <c r="G693" s="84">
        <f t="shared" si="5"/>
        <v>-1.1154363255555686E-2</v>
      </c>
    </row>
    <row r="694" spans="1:7" x14ac:dyDescent="0.25">
      <c r="A694" s="85" t="s">
        <v>611</v>
      </c>
      <c r="B694" s="81">
        <v>85294.77</v>
      </c>
      <c r="C694" s="84">
        <f t="shared" si="4"/>
        <v>-2.1822347835297524E-2</v>
      </c>
      <c r="D694" s="77"/>
      <c r="E694" s="85" t="s">
        <v>611</v>
      </c>
      <c r="F694" s="81">
        <v>14281.3</v>
      </c>
      <c r="G694" s="84">
        <f t="shared" si="5"/>
        <v>-1.061476099225705E-2</v>
      </c>
    </row>
    <row r="695" spans="1:7" x14ac:dyDescent="0.25">
      <c r="A695" s="85" t="s">
        <v>612</v>
      </c>
      <c r="B695" s="81">
        <v>86823.89</v>
      </c>
      <c r="C695" s="84">
        <f t="shared" si="4"/>
        <v>1.7768674607090491E-2</v>
      </c>
      <c r="D695" s="77"/>
      <c r="E695" s="85" t="s">
        <v>612</v>
      </c>
      <c r="F695" s="81">
        <v>14521.15</v>
      </c>
      <c r="G695" s="84">
        <f t="shared" si="5"/>
        <v>1.6655218179895549E-2</v>
      </c>
    </row>
    <row r="696" spans="1:7" x14ac:dyDescent="0.25">
      <c r="A696" s="85" t="s">
        <v>613</v>
      </c>
      <c r="B696" s="81">
        <v>92682.63</v>
      </c>
      <c r="C696" s="84">
        <f t="shared" si="4"/>
        <v>6.529926216135333E-2</v>
      </c>
      <c r="D696" s="77"/>
      <c r="E696" s="85" t="s">
        <v>613</v>
      </c>
      <c r="F696" s="81">
        <v>14644.7</v>
      </c>
      <c r="G696" s="84">
        <f t="shared" si="5"/>
        <v>8.4722879004422193E-3</v>
      </c>
    </row>
    <row r="697" spans="1:7" x14ac:dyDescent="0.25">
      <c r="A697" s="85" t="s">
        <v>614</v>
      </c>
      <c r="B697" s="81">
        <v>91319.88</v>
      </c>
      <c r="C697" s="84">
        <f t="shared" si="4"/>
        <v>-1.4812568773177336E-2</v>
      </c>
      <c r="D697" s="77"/>
      <c r="E697" s="85" t="s">
        <v>614</v>
      </c>
      <c r="F697" s="81">
        <v>14590.35</v>
      </c>
      <c r="G697" s="84">
        <f t="shared" si="5"/>
        <v>-3.7181439822322328E-3</v>
      </c>
    </row>
    <row r="698" spans="1:7" x14ac:dyDescent="0.25">
      <c r="A698" s="85" t="s">
        <v>615</v>
      </c>
      <c r="B698" s="81">
        <v>91910.399999999994</v>
      </c>
      <c r="C698" s="84">
        <f t="shared" si="4"/>
        <v>6.4456818438230045E-3</v>
      </c>
      <c r="D698" s="77"/>
      <c r="E698" s="85" t="s">
        <v>615</v>
      </c>
      <c r="F698" s="81">
        <v>14371.9</v>
      </c>
      <c r="G698" s="84">
        <f t="shared" si="5"/>
        <v>-1.5085440027319255E-2</v>
      </c>
    </row>
    <row r="699" spans="1:7" x14ac:dyDescent="0.25">
      <c r="A699" s="85" t="s">
        <v>616</v>
      </c>
      <c r="B699" s="81">
        <v>89254.23</v>
      </c>
      <c r="C699" s="84">
        <f t="shared" si="4"/>
        <v>-2.9325374949481668E-2</v>
      </c>
      <c r="D699" s="77"/>
      <c r="E699" s="85" t="s">
        <v>616</v>
      </c>
      <c r="F699" s="81">
        <v>14238.9</v>
      </c>
      <c r="G699" s="84">
        <f t="shared" si="5"/>
        <v>-9.2972554441269287E-3</v>
      </c>
    </row>
    <row r="700" spans="1:7" x14ac:dyDescent="0.25">
      <c r="A700" s="85" t="s">
        <v>617</v>
      </c>
      <c r="B700" s="81">
        <v>88198.17</v>
      </c>
      <c r="C700" s="84">
        <f t="shared" si="4"/>
        <v>-1.1902599996449112E-2</v>
      </c>
      <c r="D700" s="77"/>
      <c r="E700" s="85" t="s">
        <v>617</v>
      </c>
      <c r="F700" s="81">
        <v>13967.5</v>
      </c>
      <c r="G700" s="84">
        <f t="shared" si="5"/>
        <v>-1.9244453457933762E-2</v>
      </c>
    </row>
    <row r="701" spans="1:7" x14ac:dyDescent="0.25">
      <c r="A701" s="85" t="s">
        <v>618</v>
      </c>
      <c r="B701" s="81">
        <v>87112.79</v>
      </c>
      <c r="C701" s="84">
        <f t="shared" si="4"/>
        <v>-1.2382498710525915E-2</v>
      </c>
      <c r="D701" s="77"/>
      <c r="E701" s="85" t="s">
        <v>618</v>
      </c>
      <c r="F701" s="81">
        <v>13817.55</v>
      </c>
      <c r="G701" s="84">
        <f t="shared" si="5"/>
        <v>-1.0793679032831009E-2</v>
      </c>
    </row>
    <row r="702" spans="1:7" x14ac:dyDescent="0.25">
      <c r="A702" s="85" t="s">
        <v>619</v>
      </c>
      <c r="B702" s="81">
        <v>83708.88</v>
      </c>
      <c r="C702" s="84">
        <f t="shared" si="4"/>
        <v>-3.9858650729741603E-2</v>
      </c>
      <c r="D702" s="77"/>
      <c r="E702" s="85" t="s">
        <v>619</v>
      </c>
      <c r="F702" s="81">
        <v>13634.6</v>
      </c>
      <c r="G702" s="84">
        <f t="shared" si="5"/>
        <v>-1.3328843718060656E-2</v>
      </c>
    </row>
    <row r="703" spans="1:7" x14ac:dyDescent="0.25">
      <c r="A703" s="80">
        <v>44198</v>
      </c>
      <c r="B703" s="81">
        <v>87755.96</v>
      </c>
      <c r="C703" s="84">
        <f t="shared" si="4"/>
        <v>4.7214715209511919E-2</v>
      </c>
      <c r="D703" s="77"/>
      <c r="E703" s="80">
        <v>44198</v>
      </c>
      <c r="F703" s="81">
        <v>14281.2</v>
      </c>
      <c r="G703" s="84">
        <f t="shared" si="5"/>
        <v>4.6333307393982406E-2</v>
      </c>
    </row>
    <row r="704" spans="1:7" x14ac:dyDescent="0.25">
      <c r="A704" s="80">
        <v>44229</v>
      </c>
      <c r="B704" s="81">
        <v>90357.08</v>
      </c>
      <c r="C704" s="84">
        <f t="shared" si="4"/>
        <v>2.9209595626524927E-2</v>
      </c>
      <c r="D704" s="77"/>
      <c r="E704" s="80">
        <v>44229</v>
      </c>
      <c r="F704" s="81">
        <v>14647.85</v>
      </c>
      <c r="G704" s="84">
        <f t="shared" si="5"/>
        <v>2.5349580019676167E-2</v>
      </c>
    </row>
    <row r="705" spans="1:7" x14ac:dyDescent="0.25">
      <c r="A705" s="80">
        <v>44257</v>
      </c>
      <c r="B705" s="81">
        <v>89577.98</v>
      </c>
      <c r="C705" s="84">
        <f t="shared" si="4"/>
        <v>-8.659845045307004E-3</v>
      </c>
      <c r="D705" s="77"/>
      <c r="E705" s="80">
        <v>44257</v>
      </c>
      <c r="F705" s="81">
        <v>14789.95</v>
      </c>
      <c r="G705" s="84">
        <f t="shared" si="5"/>
        <v>9.6543290404505731E-3</v>
      </c>
    </row>
    <row r="706" spans="1:7" x14ac:dyDescent="0.25">
      <c r="A706" s="80">
        <v>44288</v>
      </c>
      <c r="B706" s="81">
        <v>91786.91</v>
      </c>
      <c r="C706" s="84">
        <f t="shared" si="4"/>
        <v>2.4360164017922844E-2</v>
      </c>
      <c r="D706" s="77"/>
      <c r="E706" s="80">
        <v>44288</v>
      </c>
      <c r="F706" s="81">
        <v>14895.65</v>
      </c>
      <c r="G706" s="84">
        <f t="shared" si="5"/>
        <v>7.1213279636845117E-3</v>
      </c>
    </row>
    <row r="707" spans="1:7" x14ac:dyDescent="0.25">
      <c r="A707" s="80">
        <v>44318</v>
      </c>
      <c r="B707" s="81">
        <v>90304.41</v>
      </c>
      <c r="C707" s="84">
        <f t="shared" si="4"/>
        <v>-1.6283398426817541E-2</v>
      </c>
      <c r="D707" s="77"/>
      <c r="E707" s="80">
        <v>44318</v>
      </c>
      <c r="F707" s="81">
        <v>14924.25</v>
      </c>
      <c r="G707" s="84">
        <f t="shared" si="5"/>
        <v>1.9181827416789982E-3</v>
      </c>
    </row>
    <row r="708" spans="1:7" x14ac:dyDescent="0.25">
      <c r="A708" s="80">
        <v>44410</v>
      </c>
      <c r="B708" s="81">
        <v>90481.34</v>
      </c>
      <c r="C708" s="84">
        <f t="shared" si="4"/>
        <v>1.9573451611959417E-3</v>
      </c>
      <c r="D708" s="77"/>
      <c r="E708" s="80">
        <v>44410</v>
      </c>
      <c r="F708" s="81">
        <v>15115.8</v>
      </c>
      <c r="G708" s="84">
        <f t="shared" si="5"/>
        <v>1.2753147626468448E-2</v>
      </c>
    </row>
    <row r="709" spans="1:7" x14ac:dyDescent="0.25">
      <c r="A709" s="80">
        <v>44441</v>
      </c>
      <c r="B709" s="81">
        <v>93196.800000000003</v>
      </c>
      <c r="C709" s="84">
        <f t="shared" si="4"/>
        <v>2.9569744737205188E-2</v>
      </c>
      <c r="D709" s="77"/>
      <c r="E709" s="80">
        <v>44441</v>
      </c>
      <c r="F709" s="81">
        <v>15109.3</v>
      </c>
      <c r="G709" s="84">
        <f t="shared" si="5"/>
        <v>-4.3010611049781671E-4</v>
      </c>
    </row>
    <row r="710" spans="1:7" x14ac:dyDescent="0.25">
      <c r="A710" s="80">
        <v>44471</v>
      </c>
      <c r="B710" s="81">
        <v>96558.29</v>
      </c>
      <c r="C710" s="84">
        <f t="shared" si="4"/>
        <v>3.5433481097966096E-2</v>
      </c>
      <c r="D710" s="77"/>
      <c r="E710" s="80">
        <v>44471</v>
      </c>
      <c r="F710" s="81">
        <v>15106.5</v>
      </c>
      <c r="G710" s="84">
        <f t="shared" si="5"/>
        <v>-1.8533350154651584E-4</v>
      </c>
    </row>
    <row r="711" spans="1:7" x14ac:dyDescent="0.25">
      <c r="A711" s="80">
        <v>44502</v>
      </c>
      <c r="B711" s="81">
        <v>89698.66</v>
      </c>
      <c r="C711" s="84">
        <f t="shared" si="4"/>
        <v>-7.3691037167448389E-2</v>
      </c>
      <c r="D711" s="77"/>
      <c r="E711" s="80">
        <v>44502</v>
      </c>
      <c r="F711" s="81">
        <v>15173.3</v>
      </c>
      <c r="G711" s="84">
        <f t="shared" si="5"/>
        <v>4.4121895368252834E-3</v>
      </c>
    </row>
    <row r="712" spans="1:7" x14ac:dyDescent="0.25">
      <c r="A712" s="80">
        <v>44532</v>
      </c>
      <c r="B712" s="81">
        <v>90886.89</v>
      </c>
      <c r="C712" s="84">
        <f t="shared" si="4"/>
        <v>1.3159936090985444E-2</v>
      </c>
      <c r="D712" s="77"/>
      <c r="E712" s="80">
        <v>44532</v>
      </c>
      <c r="F712" s="81">
        <v>15163.3</v>
      </c>
      <c r="G712" s="84">
        <f t="shared" si="5"/>
        <v>-6.592696849480349E-4</v>
      </c>
    </row>
    <row r="713" spans="1:7" x14ac:dyDescent="0.25">
      <c r="A713" s="85" t="s">
        <v>620</v>
      </c>
      <c r="B713" s="81">
        <v>90255.46</v>
      </c>
      <c r="C713" s="84">
        <f t="shared" si="4"/>
        <v>-6.9716723616673904E-3</v>
      </c>
      <c r="D713" s="77"/>
      <c r="E713" s="85" t="s">
        <v>620</v>
      </c>
      <c r="F713" s="81">
        <v>15314.7</v>
      </c>
      <c r="G713" s="84">
        <f t="shared" si="5"/>
        <v>9.9351168282398004E-3</v>
      </c>
    </row>
    <row r="714" spans="1:7" x14ac:dyDescent="0.25">
      <c r="A714" s="85" t="s">
        <v>621</v>
      </c>
      <c r="B714" s="81">
        <v>89191.5</v>
      </c>
      <c r="C714" s="84">
        <f t="shared" si="4"/>
        <v>-1.1858350432359822E-2</v>
      </c>
      <c r="D714" s="77"/>
      <c r="E714" s="85" t="s">
        <v>621</v>
      </c>
      <c r="F714" s="81">
        <v>15313.45</v>
      </c>
      <c r="G714" s="84">
        <f t="shared" si="5"/>
        <v>-8.1624257468665355E-5</v>
      </c>
    </row>
    <row r="715" spans="1:7" x14ac:dyDescent="0.25">
      <c r="A715" s="85" t="s">
        <v>622</v>
      </c>
      <c r="B715" s="81">
        <v>88805.3</v>
      </c>
      <c r="C715" s="84">
        <f t="shared" si="4"/>
        <v>-4.3394106638723973E-3</v>
      </c>
      <c r="D715" s="77"/>
      <c r="E715" s="85" t="s">
        <v>622</v>
      </c>
      <c r="F715" s="81">
        <v>15208.9</v>
      </c>
      <c r="G715" s="84">
        <f t="shared" si="5"/>
        <v>-6.8507443824488076E-3</v>
      </c>
    </row>
    <row r="716" spans="1:7" x14ac:dyDescent="0.25">
      <c r="A716" s="85" t="s">
        <v>623</v>
      </c>
      <c r="B716" s="81">
        <v>88503.42</v>
      </c>
      <c r="C716" s="84">
        <f t="shared" si="4"/>
        <v>-3.4051375667315037E-3</v>
      </c>
      <c r="D716" s="77"/>
      <c r="E716" s="85" t="s">
        <v>623</v>
      </c>
      <c r="F716" s="81">
        <v>15118.95</v>
      </c>
      <c r="G716" s="84">
        <f t="shared" si="5"/>
        <v>-5.9318589188062558E-3</v>
      </c>
    </row>
    <row r="717" spans="1:7" x14ac:dyDescent="0.25">
      <c r="A717" s="85" t="s">
        <v>624</v>
      </c>
      <c r="B717" s="81">
        <v>87745.42</v>
      </c>
      <c r="C717" s="84">
        <f t="shared" si="4"/>
        <v>-8.6015280833765008E-3</v>
      </c>
      <c r="D717" s="77"/>
      <c r="E717" s="85" t="s">
        <v>624</v>
      </c>
      <c r="F717" s="81">
        <v>14981.75</v>
      </c>
      <c r="G717" s="84">
        <f t="shared" si="5"/>
        <v>-9.1161301997941639E-3</v>
      </c>
    </row>
    <row r="718" spans="1:7" x14ac:dyDescent="0.25">
      <c r="A718" s="85" t="s">
        <v>625</v>
      </c>
      <c r="B718" s="81">
        <v>86551.71</v>
      </c>
      <c r="C718" s="84">
        <f t="shared" si="4"/>
        <v>-1.3697628458912524E-2</v>
      </c>
      <c r="D718" s="77"/>
      <c r="E718" s="85" t="s">
        <v>625</v>
      </c>
      <c r="F718" s="81">
        <v>14675.7</v>
      </c>
      <c r="G718" s="84">
        <f t="shared" si="5"/>
        <v>-2.0639728948870298E-2</v>
      </c>
    </row>
    <row r="719" spans="1:7" x14ac:dyDescent="0.25">
      <c r="A719" s="85" t="s">
        <v>626</v>
      </c>
      <c r="B719" s="81">
        <v>87186.21</v>
      </c>
      <c r="C719" s="84">
        <f t="shared" si="4"/>
        <v>7.3041374145739789E-3</v>
      </c>
      <c r="D719" s="77"/>
      <c r="E719" s="85" t="s">
        <v>626</v>
      </c>
      <c r="F719" s="81">
        <v>14707.8</v>
      </c>
      <c r="G719" s="84">
        <f t="shared" si="5"/>
        <v>2.1849005577883308E-3</v>
      </c>
    </row>
    <row r="720" spans="1:7" x14ac:dyDescent="0.25">
      <c r="A720" s="85" t="s">
        <v>627</v>
      </c>
      <c r="B720" s="81">
        <v>87605.56</v>
      </c>
      <c r="C720" s="84">
        <f t="shared" si="4"/>
        <v>4.7982900405222281E-3</v>
      </c>
      <c r="D720" s="77"/>
      <c r="E720" s="85" t="s">
        <v>627</v>
      </c>
      <c r="F720" s="81">
        <v>14982</v>
      </c>
      <c r="G720" s="84">
        <f t="shared" si="5"/>
        <v>1.8471515221001902E-2</v>
      </c>
    </row>
    <row r="721" spans="1:7" x14ac:dyDescent="0.25">
      <c r="A721" s="85" t="s">
        <v>628</v>
      </c>
      <c r="B721" s="81">
        <v>87250.23</v>
      </c>
      <c r="C721" s="84">
        <f t="shared" si="4"/>
        <v>-4.0642690656110363E-3</v>
      </c>
      <c r="D721" s="77"/>
      <c r="E721" s="85" t="s">
        <v>628</v>
      </c>
      <c r="F721" s="81">
        <v>15097.35</v>
      </c>
      <c r="G721" s="84">
        <f t="shared" si="5"/>
        <v>7.6697512051000366E-3</v>
      </c>
    </row>
    <row r="722" spans="1:7" x14ac:dyDescent="0.25">
      <c r="A722" s="85" t="s">
        <v>629</v>
      </c>
      <c r="B722" s="81">
        <v>84138.87</v>
      </c>
      <c r="C722" s="84">
        <f t="shared" si="4"/>
        <v>-3.6311549107645363E-2</v>
      </c>
      <c r="D722" s="77"/>
      <c r="E722" s="85" t="s">
        <v>629</v>
      </c>
      <c r="F722" s="81">
        <v>14529.15</v>
      </c>
      <c r="G722" s="84">
        <f t="shared" si="5"/>
        <v>-3.8362255515655551E-2</v>
      </c>
    </row>
    <row r="723" spans="1:7" x14ac:dyDescent="0.25">
      <c r="A723" s="80">
        <v>44199</v>
      </c>
      <c r="B723" s="81">
        <v>88646.93</v>
      </c>
      <c r="C723" s="84">
        <f t="shared" si="4"/>
        <v>5.2192753276340237E-2</v>
      </c>
      <c r="D723" s="77"/>
      <c r="E723" s="80">
        <v>44199</v>
      </c>
      <c r="F723" s="81">
        <v>14761.55</v>
      </c>
      <c r="G723" s="84">
        <f t="shared" si="5"/>
        <v>1.5868850993789412E-2</v>
      </c>
    </row>
    <row r="724" spans="1:7" x14ac:dyDescent="0.25">
      <c r="A724" s="80">
        <v>44230</v>
      </c>
      <c r="B724" s="81">
        <v>89299.08</v>
      </c>
      <c r="C724" s="84">
        <f t="shared" si="4"/>
        <v>7.3297841268511674E-3</v>
      </c>
      <c r="D724" s="77"/>
      <c r="E724" s="80">
        <v>44230</v>
      </c>
      <c r="F724" s="81">
        <v>14919.1</v>
      </c>
      <c r="G724" s="84">
        <f t="shared" si="5"/>
        <v>1.0616444031444284E-2</v>
      </c>
    </row>
    <row r="725" spans="1:7" x14ac:dyDescent="0.25">
      <c r="A725" s="80">
        <v>44258</v>
      </c>
      <c r="B725" s="81">
        <v>88718.26</v>
      </c>
      <c r="C725" s="84">
        <f t="shared" si="4"/>
        <v>-6.525454891271697E-3</v>
      </c>
      <c r="D725" s="77"/>
      <c r="E725" s="80">
        <v>44258</v>
      </c>
      <c r="F725" s="81">
        <v>15245.6</v>
      </c>
      <c r="G725" s="84">
        <f t="shared" si="5"/>
        <v>2.1648665591659878E-2</v>
      </c>
    </row>
    <row r="726" spans="1:7" x14ac:dyDescent="0.25">
      <c r="A726" s="80">
        <v>44289</v>
      </c>
      <c r="B726" s="81">
        <v>89391.84</v>
      </c>
      <c r="C726" s="84">
        <f t="shared" si="4"/>
        <v>7.563672259363218E-3</v>
      </c>
      <c r="D726" s="77"/>
      <c r="E726" s="80">
        <v>44289</v>
      </c>
      <c r="F726" s="81">
        <v>15080.75</v>
      </c>
      <c r="G726" s="84">
        <f t="shared" si="5"/>
        <v>-1.0871840740940207E-2</v>
      </c>
    </row>
    <row r="727" spans="1:7" x14ac:dyDescent="0.25">
      <c r="A727" s="80">
        <v>44319</v>
      </c>
      <c r="B727" s="81">
        <v>88284.76</v>
      </c>
      <c r="C727" s="84">
        <f t="shared" si="4"/>
        <v>-1.2461903563381104E-2</v>
      </c>
      <c r="D727" s="77"/>
      <c r="E727" s="80">
        <v>44319</v>
      </c>
      <c r="F727" s="81">
        <v>14938.1</v>
      </c>
      <c r="G727" s="84">
        <f t="shared" si="5"/>
        <v>-9.5040998420298489E-3</v>
      </c>
    </row>
    <row r="728" spans="1:7" x14ac:dyDescent="0.25">
      <c r="A728" s="80">
        <v>44411</v>
      </c>
      <c r="B728" s="81">
        <v>87192.23</v>
      </c>
      <c r="C728" s="84">
        <f t="shared" si="4"/>
        <v>-1.2452277842254968E-2</v>
      </c>
      <c r="D728" s="77"/>
      <c r="E728" s="80">
        <v>44411</v>
      </c>
      <c r="F728" s="81">
        <v>14956.2</v>
      </c>
      <c r="G728" s="84">
        <f t="shared" si="5"/>
        <v>1.2109333359041415E-3</v>
      </c>
    </row>
    <row r="729" spans="1:7" x14ac:dyDescent="0.25">
      <c r="A729" s="80">
        <v>44442</v>
      </c>
      <c r="B729" s="81">
        <v>88688.99</v>
      </c>
      <c r="C729" s="84">
        <f t="shared" si="4"/>
        <v>1.7020533902695388E-2</v>
      </c>
      <c r="D729" s="77"/>
      <c r="E729" s="80">
        <v>44442</v>
      </c>
      <c r="F729" s="81">
        <v>15098.4</v>
      </c>
      <c r="G729" s="84">
        <f t="shared" si="5"/>
        <v>9.4628483568291177E-3</v>
      </c>
    </row>
    <row r="730" spans="1:7" x14ac:dyDescent="0.25">
      <c r="A730" s="80">
        <v>44472</v>
      </c>
      <c r="B730" s="81">
        <v>88307.02</v>
      </c>
      <c r="C730" s="84">
        <f t="shared" si="4"/>
        <v>-4.3161491943348547E-3</v>
      </c>
      <c r="D730" s="77"/>
      <c r="E730" s="80">
        <v>44472</v>
      </c>
      <c r="F730" s="81">
        <v>15174.8</v>
      </c>
      <c r="G730" s="84">
        <f t="shared" si="5"/>
        <v>5.0473793452542595E-3</v>
      </c>
    </row>
    <row r="731" spans="1:7" x14ac:dyDescent="0.25">
      <c r="A731" s="80">
        <v>44533</v>
      </c>
      <c r="B731" s="81">
        <v>88397.89</v>
      </c>
      <c r="C731" s="84">
        <f t="shared" si="4"/>
        <v>1.0284944318773275E-3</v>
      </c>
      <c r="D731" s="77"/>
      <c r="E731" s="80">
        <v>44533</v>
      </c>
      <c r="F731" s="81">
        <v>15030.95</v>
      </c>
      <c r="G731" s="84">
        <f t="shared" si="5"/>
        <v>-9.5247486001423468E-3</v>
      </c>
    </row>
    <row r="732" spans="1:7" x14ac:dyDescent="0.25">
      <c r="A732" s="85" t="s">
        <v>630</v>
      </c>
      <c r="B732" s="81">
        <v>87300.76</v>
      </c>
      <c r="C732" s="84">
        <f t="shared" si="4"/>
        <v>-1.2488932159961179E-2</v>
      </c>
      <c r="D732" s="77"/>
      <c r="E732" s="85" t="s">
        <v>630</v>
      </c>
      <c r="F732" s="81">
        <v>14929.5</v>
      </c>
      <c r="G732" s="84">
        <f t="shared" si="5"/>
        <v>-6.7722873148135217E-3</v>
      </c>
    </row>
    <row r="733" spans="1:7" x14ac:dyDescent="0.25">
      <c r="A733" s="85" t="s">
        <v>631</v>
      </c>
      <c r="B733" s="81">
        <v>86449.85</v>
      </c>
      <c r="C733" s="84">
        <f t="shared" si="4"/>
        <v>-9.7946913996961663E-3</v>
      </c>
      <c r="D733" s="77"/>
      <c r="E733" s="85" t="s">
        <v>631</v>
      </c>
      <c r="F733" s="81">
        <v>14910.45</v>
      </c>
      <c r="G733" s="84">
        <f t="shared" si="5"/>
        <v>-1.2768119643645321E-3</v>
      </c>
    </row>
    <row r="734" spans="1:7" x14ac:dyDescent="0.25">
      <c r="A734" s="85" t="s">
        <v>632</v>
      </c>
      <c r="B734" s="81">
        <v>85244.99</v>
      </c>
      <c r="C734" s="84">
        <f t="shared" si="4"/>
        <v>-1.4035130912541377E-2</v>
      </c>
      <c r="D734" s="77"/>
      <c r="E734" s="85" t="s">
        <v>632</v>
      </c>
      <c r="F734" s="81">
        <v>14721.3</v>
      </c>
      <c r="G734" s="84">
        <f t="shared" si="5"/>
        <v>-1.2766884789164224E-2</v>
      </c>
    </row>
    <row r="735" spans="1:7" x14ac:dyDescent="0.25">
      <c r="A735" s="85" t="s">
        <v>633</v>
      </c>
      <c r="B735" s="81">
        <v>82852.460000000006</v>
      </c>
      <c r="C735" s="84">
        <f t="shared" si="4"/>
        <v>-2.8467910461641602E-2</v>
      </c>
      <c r="D735" s="77"/>
      <c r="E735" s="85" t="s">
        <v>633</v>
      </c>
      <c r="F735" s="81">
        <v>14557.85</v>
      </c>
      <c r="G735" s="84">
        <f t="shared" si="5"/>
        <v>-1.1165057588712252E-2</v>
      </c>
    </row>
    <row r="736" spans="1:7" x14ac:dyDescent="0.25">
      <c r="A736" s="85" t="s">
        <v>634</v>
      </c>
      <c r="B736" s="81">
        <v>84180.34</v>
      </c>
      <c r="C736" s="84">
        <f t="shared" si="4"/>
        <v>1.5899966651779479E-2</v>
      </c>
      <c r="D736" s="77"/>
      <c r="E736" s="85" t="s">
        <v>634</v>
      </c>
      <c r="F736" s="81">
        <v>14744</v>
      </c>
      <c r="G736" s="84">
        <f t="shared" si="5"/>
        <v>1.270585333767231E-2</v>
      </c>
    </row>
    <row r="737" spans="1:7" x14ac:dyDescent="0.25">
      <c r="A737" s="85" t="s">
        <v>635</v>
      </c>
      <c r="B737" s="81">
        <v>83366.820000000007</v>
      </c>
      <c r="C737" s="84">
        <f t="shared" si="4"/>
        <v>-9.7110138203258395E-3</v>
      </c>
      <c r="D737" s="77"/>
      <c r="E737" s="85" t="s">
        <v>635</v>
      </c>
      <c r="F737" s="81">
        <v>14736.4</v>
      </c>
      <c r="G737" s="84">
        <f t="shared" si="5"/>
        <v>-5.1559681472200872E-4</v>
      </c>
    </row>
    <row r="738" spans="1:7" x14ac:dyDescent="0.25">
      <c r="A738" s="85" t="s">
        <v>636</v>
      </c>
      <c r="B738" s="81">
        <v>84255.33</v>
      </c>
      <c r="C738" s="84">
        <f t="shared" si="4"/>
        <v>1.0601442848271548E-2</v>
      </c>
      <c r="D738" s="77"/>
      <c r="E738" s="85" t="s">
        <v>636</v>
      </c>
      <c r="F738" s="81">
        <v>14814.75</v>
      </c>
      <c r="G738" s="84">
        <f t="shared" si="5"/>
        <v>5.3026825412823587E-3</v>
      </c>
    </row>
    <row r="739" spans="1:7" x14ac:dyDescent="0.25">
      <c r="A739" s="85" t="s">
        <v>637</v>
      </c>
      <c r="B739" s="81">
        <v>81991.59</v>
      </c>
      <c r="C739" s="84">
        <f t="shared" si="4"/>
        <v>-2.7235150297431281E-2</v>
      </c>
      <c r="D739" s="77"/>
      <c r="E739" s="85" t="s">
        <v>637</v>
      </c>
      <c r="F739" s="81">
        <v>14549.4</v>
      </c>
      <c r="G739" s="84">
        <f t="shared" si="5"/>
        <v>-1.8073550440256294E-2</v>
      </c>
    </row>
    <row r="740" spans="1:7" x14ac:dyDescent="0.25">
      <c r="A740" s="85" t="s">
        <v>638</v>
      </c>
      <c r="B740" s="81">
        <v>81403.59</v>
      </c>
      <c r="C740" s="84">
        <f t="shared" si="4"/>
        <v>-7.1973057988263542E-3</v>
      </c>
      <c r="D740" s="77"/>
      <c r="E740" s="85" t="s">
        <v>638</v>
      </c>
      <c r="F740" s="81">
        <v>14324.9</v>
      </c>
      <c r="G740" s="84">
        <f t="shared" si="5"/>
        <v>-1.5550473880181296E-2</v>
      </c>
    </row>
    <row r="741" spans="1:7" x14ac:dyDescent="0.25">
      <c r="A741" s="85" t="s">
        <v>639</v>
      </c>
      <c r="B741" s="81">
        <v>81660.759999999995</v>
      </c>
      <c r="C741" s="84">
        <f t="shared" si="4"/>
        <v>3.1542175002348301E-3</v>
      </c>
      <c r="D741" s="77"/>
      <c r="E741" s="85" t="s">
        <v>639</v>
      </c>
      <c r="F741" s="81">
        <v>14507.3</v>
      </c>
      <c r="G741" s="84">
        <f t="shared" si="5"/>
        <v>1.2652689241181039E-2</v>
      </c>
    </row>
    <row r="742" spans="1:7" x14ac:dyDescent="0.25">
      <c r="A742" s="85" t="s">
        <v>640</v>
      </c>
      <c r="B742" s="81">
        <v>82831.59</v>
      </c>
      <c r="C742" s="84">
        <f t="shared" si="4"/>
        <v>1.4235917639116268E-2</v>
      </c>
      <c r="D742" s="77"/>
      <c r="E742" s="85" t="s">
        <v>640</v>
      </c>
      <c r="F742" s="81">
        <v>14845.1</v>
      </c>
      <c r="G742" s="84">
        <f t="shared" si="5"/>
        <v>2.3017873453048527E-2</v>
      </c>
    </row>
    <row r="743" spans="1:7" x14ac:dyDescent="0.25">
      <c r="A743" s="85" t="s">
        <v>641</v>
      </c>
      <c r="B743" s="81">
        <v>81909.69</v>
      </c>
      <c r="C743" s="84">
        <f t="shared" si="4"/>
        <v>-1.1192211490762669E-2</v>
      </c>
      <c r="D743" s="77"/>
      <c r="E743" s="85" t="s">
        <v>641</v>
      </c>
      <c r="F743" s="81">
        <v>14690.7</v>
      </c>
      <c r="G743" s="84">
        <f t="shared" si="5"/>
        <v>-1.0455203953802781E-2</v>
      </c>
    </row>
    <row r="744" spans="1:7" x14ac:dyDescent="0.25">
      <c r="A744" s="80">
        <v>44200</v>
      </c>
      <c r="B744" s="81">
        <v>82779.62</v>
      </c>
      <c r="C744" s="84">
        <f t="shared" si="4"/>
        <v>1.0564596950588531E-2</v>
      </c>
      <c r="D744" s="77"/>
      <c r="E744" s="80">
        <v>44200</v>
      </c>
      <c r="F744" s="81">
        <v>14867.35</v>
      </c>
      <c r="G744" s="84">
        <f t="shared" si="5"/>
        <v>1.1952892913079521E-2</v>
      </c>
    </row>
    <row r="745" spans="1:7" x14ac:dyDescent="0.25">
      <c r="A745" s="80">
        <v>44320</v>
      </c>
      <c r="B745" s="81">
        <v>81174.28</v>
      </c>
      <c r="C745" s="84">
        <f t="shared" si="4"/>
        <v>-1.9583447605584982E-2</v>
      </c>
      <c r="D745" s="77"/>
      <c r="E745" s="80">
        <v>44320</v>
      </c>
      <c r="F745" s="81">
        <v>14637.8</v>
      </c>
      <c r="G745" s="84">
        <f t="shared" si="5"/>
        <v>-1.5560309410181656E-2</v>
      </c>
    </row>
    <row r="746" spans="1:7" x14ac:dyDescent="0.25">
      <c r="A746" s="80">
        <v>44351</v>
      </c>
      <c r="B746" s="81">
        <v>81895.839999999997</v>
      </c>
      <c r="C746" s="84">
        <f t="shared" si="4"/>
        <v>8.8497476945164025E-3</v>
      </c>
      <c r="D746" s="77"/>
      <c r="E746" s="80">
        <v>44351</v>
      </c>
      <c r="F746" s="81">
        <v>14683.5</v>
      </c>
      <c r="G746" s="84">
        <f t="shared" si="5"/>
        <v>3.1171903704882375E-3</v>
      </c>
    </row>
    <row r="747" spans="1:7" x14ac:dyDescent="0.25">
      <c r="A747" s="80">
        <v>44381</v>
      </c>
      <c r="B747" s="81">
        <v>83316.83</v>
      </c>
      <c r="C747" s="84">
        <f t="shared" si="4"/>
        <v>1.7202373663437562E-2</v>
      </c>
      <c r="D747" s="77"/>
      <c r="E747" s="80">
        <v>44381</v>
      </c>
      <c r="F747" s="81">
        <v>14819.05</v>
      </c>
      <c r="G747" s="84">
        <f t="shared" si="5"/>
        <v>9.1891008617233753E-3</v>
      </c>
    </row>
    <row r="748" spans="1:7" x14ac:dyDescent="0.25">
      <c r="A748" s="80">
        <v>44412</v>
      </c>
      <c r="B748" s="81">
        <v>82630.27</v>
      </c>
      <c r="C748" s="84">
        <f t="shared" si="4"/>
        <v>-8.2744912955106525E-3</v>
      </c>
      <c r="D748" s="77"/>
      <c r="E748" s="80">
        <v>44412</v>
      </c>
      <c r="F748" s="81">
        <v>14873.8</v>
      </c>
      <c r="G748" s="84">
        <f t="shared" si="5"/>
        <v>3.6877606594222893E-3</v>
      </c>
    </row>
    <row r="749" spans="1:7" x14ac:dyDescent="0.25">
      <c r="A749" s="80">
        <v>44443</v>
      </c>
      <c r="B749" s="81">
        <v>81539.960000000006</v>
      </c>
      <c r="C749" s="84">
        <f t="shared" si="4"/>
        <v>-1.3282871451910762E-2</v>
      </c>
      <c r="D749" s="77"/>
      <c r="E749" s="80">
        <v>44443</v>
      </c>
      <c r="F749" s="81">
        <v>14834.85</v>
      </c>
      <c r="G749" s="84">
        <f t="shared" si="5"/>
        <v>-2.6221334403949922E-3</v>
      </c>
    </row>
    <row r="750" spans="1:7" x14ac:dyDescent="0.25">
      <c r="A750" s="80">
        <v>44534</v>
      </c>
      <c r="B750" s="81">
        <v>78890.98</v>
      </c>
      <c r="C750" s="84">
        <f t="shared" si="4"/>
        <v>-3.3026307444115444E-2</v>
      </c>
      <c r="D750" s="77"/>
      <c r="E750" s="80">
        <v>44534</v>
      </c>
      <c r="F750" s="81">
        <v>14310.8</v>
      </c>
      <c r="G750" s="84">
        <f t="shared" si="5"/>
        <v>-3.5964645500907659E-2</v>
      </c>
    </row>
    <row r="751" spans="1:7" x14ac:dyDescent="0.25">
      <c r="A751" s="85" t="s">
        <v>642</v>
      </c>
      <c r="B751" s="81">
        <v>82320.09</v>
      </c>
      <c r="C751" s="84">
        <f t="shared" si="4"/>
        <v>4.254828542956747E-2</v>
      </c>
      <c r="D751" s="77"/>
      <c r="E751" s="85" t="s">
        <v>642</v>
      </c>
      <c r="F751" s="81">
        <v>14504.8</v>
      </c>
      <c r="G751" s="84">
        <f t="shared" si="5"/>
        <v>1.346513216216128E-2</v>
      </c>
    </row>
    <row r="752" spans="1:7" x14ac:dyDescent="0.25">
      <c r="A752" s="85" t="s">
        <v>643</v>
      </c>
      <c r="B752" s="81">
        <v>80636.17</v>
      </c>
      <c r="C752" s="84">
        <f t="shared" si="4"/>
        <v>-2.0667876664206344E-2</v>
      </c>
      <c r="D752" s="77"/>
      <c r="E752" s="85" t="s">
        <v>643</v>
      </c>
      <c r="F752" s="81">
        <v>14581.45</v>
      </c>
      <c r="G752" s="84">
        <f t="shared" si="5"/>
        <v>5.2705438092521557E-3</v>
      </c>
    </row>
    <row r="753" spans="1:7" x14ac:dyDescent="0.25">
      <c r="A753" s="85" t="s">
        <v>644</v>
      </c>
      <c r="B753" s="81">
        <v>81020.03</v>
      </c>
      <c r="C753" s="84">
        <f t="shared" si="4"/>
        <v>4.7490998979684979E-3</v>
      </c>
      <c r="D753" s="77"/>
      <c r="E753" s="85" t="s">
        <v>644</v>
      </c>
      <c r="F753" s="81">
        <v>14617.85</v>
      </c>
      <c r="G753" s="84">
        <f t="shared" si="5"/>
        <v>2.4932117451798913E-3</v>
      </c>
    </row>
    <row r="754" spans="1:7" x14ac:dyDescent="0.25">
      <c r="A754" s="85" t="s">
        <v>645</v>
      </c>
      <c r="B754" s="81">
        <v>78894.52</v>
      </c>
      <c r="C754" s="84">
        <f t="shared" si="4"/>
        <v>-2.658463762003855E-2</v>
      </c>
      <c r="D754" s="77"/>
      <c r="E754" s="85" t="s">
        <v>645</v>
      </c>
      <c r="F754" s="81">
        <v>14359.45</v>
      </c>
      <c r="G754" s="84">
        <f t="shared" si="5"/>
        <v>-1.7835122632966233E-2</v>
      </c>
    </row>
    <row r="755" spans="1:7" x14ac:dyDescent="0.25">
      <c r="A755" s="85" t="s">
        <v>646</v>
      </c>
      <c r="B755" s="81">
        <v>79002.45</v>
      </c>
      <c r="C755" s="84">
        <f t="shared" si="4"/>
        <v>1.3670942109859053E-3</v>
      </c>
      <c r="D755" s="77"/>
      <c r="E755" s="85" t="s">
        <v>646</v>
      </c>
      <c r="F755" s="81">
        <v>14296.4</v>
      </c>
      <c r="G755" s="84">
        <f t="shared" si="5"/>
        <v>-4.4005047307249922E-3</v>
      </c>
    </row>
    <row r="756" spans="1:7" x14ac:dyDescent="0.25">
      <c r="A756" s="85" t="s">
        <v>647</v>
      </c>
      <c r="B756" s="81">
        <v>77975.05</v>
      </c>
      <c r="C756" s="84">
        <f t="shared" si="4"/>
        <v>-1.3089960919541541E-2</v>
      </c>
      <c r="D756" s="77"/>
      <c r="E756" s="85" t="s">
        <v>647</v>
      </c>
      <c r="F756" s="81">
        <v>14406.15</v>
      </c>
      <c r="G756" s="84">
        <f t="shared" si="5"/>
        <v>7.6474414209569321E-3</v>
      </c>
    </row>
    <row r="757" spans="1:7" x14ac:dyDescent="0.25">
      <c r="A757" s="85" t="s">
        <v>648</v>
      </c>
      <c r="B757" s="81">
        <v>77881.59</v>
      </c>
      <c r="C757" s="84">
        <f t="shared" si="4"/>
        <v>-1.1993074045772588E-3</v>
      </c>
      <c r="D757" s="77"/>
      <c r="E757" s="85" t="s">
        <v>648</v>
      </c>
      <c r="F757" s="81">
        <v>14341.35</v>
      </c>
      <c r="G757" s="84">
        <f t="shared" si="5"/>
        <v>-4.5082257413756278E-3</v>
      </c>
    </row>
    <row r="758" spans="1:7" x14ac:dyDescent="0.25">
      <c r="A758" s="85" t="s">
        <v>649</v>
      </c>
      <c r="B758" s="81">
        <v>77357.22</v>
      </c>
      <c r="C758" s="84">
        <f t="shared" si="4"/>
        <v>-6.7556817050963541E-3</v>
      </c>
      <c r="D758" s="77"/>
      <c r="E758" s="85" t="s">
        <v>649</v>
      </c>
      <c r="F758" s="81">
        <v>14485</v>
      </c>
      <c r="G758" s="84">
        <f t="shared" si="5"/>
        <v>9.9666582215295584E-3</v>
      </c>
    </row>
    <row r="759" spans="1:7" x14ac:dyDescent="0.25">
      <c r="A759" s="85" t="s">
        <v>650</v>
      </c>
      <c r="B759" s="81">
        <v>77678.710000000006</v>
      </c>
      <c r="C759" s="84">
        <f t="shared" si="4"/>
        <v>4.1473026388837465E-3</v>
      </c>
      <c r="D759" s="77"/>
      <c r="E759" s="85" t="s">
        <v>650</v>
      </c>
      <c r="F759" s="81">
        <v>14653.05</v>
      </c>
      <c r="G759" s="84">
        <f t="shared" si="5"/>
        <v>1.1534873699277236E-2</v>
      </c>
    </row>
    <row r="760" spans="1:7" x14ac:dyDescent="0.25">
      <c r="A760" s="85" t="s">
        <v>651</v>
      </c>
      <c r="B760" s="81">
        <v>77728.899999999994</v>
      </c>
      <c r="C760" s="84">
        <f t="shared" si="4"/>
        <v>6.4591433772073293E-4</v>
      </c>
      <c r="D760" s="77"/>
      <c r="E760" s="85" t="s">
        <v>651</v>
      </c>
      <c r="F760" s="81">
        <v>14864.55</v>
      </c>
      <c r="G760" s="84">
        <f t="shared" si="5"/>
        <v>1.4330678619181423E-2</v>
      </c>
    </row>
    <row r="761" spans="1:7" x14ac:dyDescent="0.25">
      <c r="A761" s="85" t="s">
        <v>652</v>
      </c>
      <c r="B761" s="81">
        <v>77326.7</v>
      </c>
      <c r="C761" s="84">
        <f t="shared" si="4"/>
        <v>-5.1878281345844098E-3</v>
      </c>
      <c r="D761" s="77"/>
      <c r="E761" s="85" t="s">
        <v>652</v>
      </c>
      <c r="F761" s="81">
        <v>14894.9</v>
      </c>
      <c r="G761" s="84">
        <f t="shared" si="5"/>
        <v>2.0396889406337029E-3</v>
      </c>
    </row>
    <row r="762" spans="1:7" x14ac:dyDescent="0.25">
      <c r="A762" s="85" t="s">
        <v>653</v>
      </c>
      <c r="B762" s="81">
        <v>80377.320000000007</v>
      </c>
      <c r="C762" s="84">
        <f t="shared" si="4"/>
        <v>3.8692743380768585E-2</v>
      </c>
      <c r="D762" s="77"/>
      <c r="E762" s="85" t="s">
        <v>653</v>
      </c>
      <c r="F762" s="81">
        <v>14631.1</v>
      </c>
      <c r="G762" s="84">
        <f t="shared" si="5"/>
        <v>-1.7869472304921995E-2</v>
      </c>
    </row>
    <row r="763" spans="1:7" x14ac:dyDescent="0.25">
      <c r="A763" s="80">
        <v>44260</v>
      </c>
      <c r="B763" s="81">
        <v>79567.78</v>
      </c>
      <c r="C763" s="84">
        <f t="shared" si="4"/>
        <v>-1.0122809800005387E-2</v>
      </c>
      <c r="D763" s="77"/>
      <c r="E763" s="80">
        <v>44260</v>
      </c>
      <c r="F763" s="81">
        <v>14634.15</v>
      </c>
      <c r="G763" s="84">
        <f t="shared" si="5"/>
        <v>2.0843833632333135E-4</v>
      </c>
    </row>
    <row r="764" spans="1:7" x14ac:dyDescent="0.25">
      <c r="A764" s="80">
        <v>44291</v>
      </c>
      <c r="B764" s="81">
        <v>78280.23</v>
      </c>
      <c r="C764" s="84">
        <f t="shared" si="4"/>
        <v>-1.6314156343706556E-2</v>
      </c>
      <c r="D764" s="77"/>
      <c r="E764" s="80">
        <v>44291</v>
      </c>
      <c r="F764" s="81">
        <v>14496.5</v>
      </c>
      <c r="G764" s="84">
        <f t="shared" si="5"/>
        <v>-9.4505975322978809E-3</v>
      </c>
    </row>
    <row r="765" spans="1:7" x14ac:dyDescent="0.25">
      <c r="A765" s="80">
        <v>44321</v>
      </c>
      <c r="B765" s="81">
        <v>77944.88</v>
      </c>
      <c r="C765" s="84">
        <f t="shared" si="4"/>
        <v>-4.2931704778857264E-3</v>
      </c>
      <c r="D765" s="77"/>
      <c r="E765" s="80">
        <v>44321</v>
      </c>
      <c r="F765" s="81">
        <v>14617.85</v>
      </c>
      <c r="G765" s="84">
        <f t="shared" si="5"/>
        <v>8.3361437043846104E-3</v>
      </c>
    </row>
    <row r="766" spans="1:7" x14ac:dyDescent="0.25">
      <c r="A766" s="80">
        <v>44352</v>
      </c>
      <c r="B766" s="81">
        <v>77556.12</v>
      </c>
      <c r="C766" s="84">
        <f t="shared" si="4"/>
        <v>-5.0001068797109532E-3</v>
      </c>
      <c r="D766" s="77"/>
      <c r="E766" s="80">
        <v>44352</v>
      </c>
      <c r="F766" s="81">
        <v>14724.8</v>
      </c>
      <c r="G766" s="84">
        <f t="shared" si="5"/>
        <v>7.2897624185612698E-3</v>
      </c>
    </row>
    <row r="767" spans="1:7" x14ac:dyDescent="0.25">
      <c r="A767" s="80">
        <v>44382</v>
      </c>
      <c r="B767" s="81">
        <v>77116.899999999994</v>
      </c>
      <c r="C767" s="84">
        <f t="shared" si="4"/>
        <v>-5.6793509377021829E-3</v>
      </c>
      <c r="D767" s="77"/>
      <c r="E767" s="80">
        <v>44382</v>
      </c>
      <c r="F767" s="81">
        <v>14823.15</v>
      </c>
      <c r="G767" s="84">
        <f t="shared" si="5"/>
        <v>6.6570007870929496E-3</v>
      </c>
    </row>
    <row r="768" spans="1:7" x14ac:dyDescent="0.25">
      <c r="A768" s="80">
        <v>44474</v>
      </c>
      <c r="B768" s="81">
        <v>78036.820000000007</v>
      </c>
      <c r="C768" s="84">
        <f t="shared" si="4"/>
        <v>1.1858314191557582E-2</v>
      </c>
      <c r="D768" s="77"/>
      <c r="E768" s="80">
        <v>44474</v>
      </c>
      <c r="F768" s="81">
        <v>14942.35</v>
      </c>
      <c r="G768" s="84">
        <f t="shared" si="5"/>
        <v>8.0093152954948815E-3</v>
      </c>
    </row>
    <row r="769" spans="1:7" x14ac:dyDescent="0.25">
      <c r="A769" s="80">
        <v>44505</v>
      </c>
      <c r="B769" s="81">
        <v>78286.86</v>
      </c>
      <c r="C769" s="84">
        <f t="shared" ref="C769:C1023" si="6">LN(B769/B768)</f>
        <v>3.1990062316204857E-3</v>
      </c>
      <c r="D769" s="77"/>
      <c r="E769" s="80">
        <v>44505</v>
      </c>
      <c r="F769" s="81">
        <v>14850.75</v>
      </c>
      <c r="G769" s="84">
        <f t="shared" ref="G769:G1023" si="7">LN(F769/F768)</f>
        <v>-6.1490941611665332E-3</v>
      </c>
    </row>
    <row r="770" spans="1:7" x14ac:dyDescent="0.25">
      <c r="A770" s="80">
        <v>44535</v>
      </c>
      <c r="B770" s="81">
        <v>76938.75</v>
      </c>
      <c r="C770" s="84">
        <f t="shared" si="6"/>
        <v>-1.7370122055719348E-2</v>
      </c>
      <c r="D770" s="77"/>
      <c r="E770" s="80">
        <v>44535</v>
      </c>
      <c r="F770" s="81">
        <v>14696.5</v>
      </c>
      <c r="G770" s="84">
        <f t="shared" si="7"/>
        <v>-1.0440998826452301E-2</v>
      </c>
    </row>
    <row r="771" spans="1:7" x14ac:dyDescent="0.25">
      <c r="A771" s="85" t="s">
        <v>654</v>
      </c>
      <c r="B771" s="81">
        <v>75812.02</v>
      </c>
      <c r="C771" s="84">
        <f t="shared" si="6"/>
        <v>-1.4752795491890612E-2</v>
      </c>
      <c r="D771" s="77"/>
      <c r="E771" s="85" t="s">
        <v>654</v>
      </c>
      <c r="F771" s="81">
        <v>14677.8</v>
      </c>
      <c r="G771" s="84">
        <f t="shared" si="7"/>
        <v>-1.2732220019680827E-3</v>
      </c>
    </row>
    <row r="772" spans="1:7" x14ac:dyDescent="0.25">
      <c r="A772" s="85" t="s">
        <v>655</v>
      </c>
      <c r="B772" s="81">
        <v>77879.25</v>
      </c>
      <c r="C772" s="84">
        <f t="shared" si="6"/>
        <v>2.6902694982822658E-2</v>
      </c>
      <c r="D772" s="77"/>
      <c r="E772" s="85" t="s">
        <v>655</v>
      </c>
      <c r="F772" s="81">
        <v>14923.15</v>
      </c>
      <c r="G772" s="84">
        <f t="shared" si="7"/>
        <v>1.6577550301561973E-2</v>
      </c>
    </row>
    <row r="773" spans="1:7" x14ac:dyDescent="0.25">
      <c r="A773" s="85" t="s">
        <v>656</v>
      </c>
      <c r="B773" s="81">
        <v>78932.94</v>
      </c>
      <c r="C773" s="84">
        <f t="shared" si="6"/>
        <v>1.3439080963897131E-2</v>
      </c>
      <c r="D773" s="77"/>
      <c r="E773" s="85" t="s">
        <v>656</v>
      </c>
      <c r="F773" s="81">
        <v>15108.1</v>
      </c>
      <c r="G773" s="84">
        <f t="shared" si="7"/>
        <v>1.2317325341082912E-2</v>
      </c>
    </row>
    <row r="774" spans="1:7" x14ac:dyDescent="0.25">
      <c r="A774" s="85" t="s">
        <v>657</v>
      </c>
      <c r="B774" s="81">
        <v>79344.399999999994</v>
      </c>
      <c r="C774" s="84">
        <f t="shared" si="6"/>
        <v>5.1992398518330204E-3</v>
      </c>
      <c r="D774" s="77"/>
      <c r="E774" s="85" t="s">
        <v>657</v>
      </c>
      <c r="F774" s="81">
        <v>15030.15</v>
      </c>
      <c r="G774" s="84">
        <f t="shared" si="7"/>
        <v>-5.1728400830980811E-3</v>
      </c>
    </row>
    <row r="775" spans="1:7" x14ac:dyDescent="0.25">
      <c r="A775" s="85" t="s">
        <v>658</v>
      </c>
      <c r="B775" s="81">
        <v>80885.710000000006</v>
      </c>
      <c r="C775" s="84">
        <f t="shared" si="6"/>
        <v>1.9239299564623533E-2</v>
      </c>
      <c r="D775" s="77"/>
      <c r="E775" s="85" t="s">
        <v>658</v>
      </c>
      <c r="F775" s="81">
        <v>14906.05</v>
      </c>
      <c r="G775" s="84">
        <f t="shared" si="7"/>
        <v>-8.2910129471753299E-3</v>
      </c>
    </row>
    <row r="776" spans="1:7" x14ac:dyDescent="0.25">
      <c r="A776" s="85" t="s">
        <v>659</v>
      </c>
      <c r="B776" s="81">
        <v>81828.789999999994</v>
      </c>
      <c r="C776" s="84">
        <f t="shared" si="6"/>
        <v>1.1591967039266984E-2</v>
      </c>
      <c r="D776" s="77"/>
      <c r="E776" s="85" t="s">
        <v>659</v>
      </c>
      <c r="F776" s="81">
        <v>15175.3</v>
      </c>
      <c r="G776" s="84">
        <f t="shared" si="7"/>
        <v>1.7901935299818986E-2</v>
      </c>
    </row>
    <row r="777" spans="1:7" x14ac:dyDescent="0.25">
      <c r="A777" s="85" t="s">
        <v>660</v>
      </c>
      <c r="B777" s="81">
        <v>82108.23</v>
      </c>
      <c r="C777" s="84">
        <f t="shared" si="6"/>
        <v>3.4091173627466419E-3</v>
      </c>
      <c r="D777" s="77"/>
      <c r="E777" s="85" t="s">
        <v>660</v>
      </c>
      <c r="F777" s="81">
        <v>15197.7</v>
      </c>
      <c r="G777" s="84">
        <f t="shared" si="7"/>
        <v>1.4749945057214828E-3</v>
      </c>
    </row>
    <row r="778" spans="1:7" x14ac:dyDescent="0.25">
      <c r="A778" s="85" t="s">
        <v>661</v>
      </c>
      <c r="B778" s="81">
        <v>81832.210000000006</v>
      </c>
      <c r="C778" s="84">
        <f t="shared" si="6"/>
        <v>-3.3673236550153516E-3</v>
      </c>
      <c r="D778" s="77"/>
      <c r="E778" s="85" t="s">
        <v>661</v>
      </c>
      <c r="F778" s="81">
        <v>15208.45</v>
      </c>
      <c r="G778" s="84">
        <f t="shared" si="7"/>
        <v>7.0709382463091867E-4</v>
      </c>
    </row>
    <row r="779" spans="1:7" x14ac:dyDescent="0.25">
      <c r="A779" s="85" t="s">
        <v>662</v>
      </c>
      <c r="B779" s="81">
        <v>81222.66</v>
      </c>
      <c r="C779" s="84">
        <f t="shared" si="6"/>
        <v>-7.4766591087570824E-3</v>
      </c>
      <c r="D779" s="77"/>
      <c r="E779" s="85" t="s">
        <v>662</v>
      </c>
      <c r="F779" s="81">
        <v>15301.45</v>
      </c>
      <c r="G779" s="84">
        <f t="shared" si="7"/>
        <v>6.0964007117105569E-3</v>
      </c>
    </row>
    <row r="780" spans="1:7" x14ac:dyDescent="0.25">
      <c r="A780" s="85" t="s">
        <v>663</v>
      </c>
      <c r="B780" s="81">
        <v>82442.100000000006</v>
      </c>
      <c r="C780" s="84">
        <f t="shared" si="6"/>
        <v>1.490195649323494E-2</v>
      </c>
      <c r="D780" s="77"/>
      <c r="E780" s="85" t="s">
        <v>663</v>
      </c>
      <c r="F780" s="81">
        <v>15337.85</v>
      </c>
      <c r="G780" s="84">
        <f t="shared" si="7"/>
        <v>2.3760345128514245E-3</v>
      </c>
    </row>
    <row r="781" spans="1:7" x14ac:dyDescent="0.25">
      <c r="A781" s="85" t="s">
        <v>664</v>
      </c>
      <c r="B781" s="81">
        <v>83027.56</v>
      </c>
      <c r="C781" s="84">
        <f t="shared" si="6"/>
        <v>7.0763721044184973E-3</v>
      </c>
      <c r="D781" s="77"/>
      <c r="E781" s="85" t="s">
        <v>664</v>
      </c>
      <c r="F781" s="81">
        <v>15435.65</v>
      </c>
      <c r="G781" s="84">
        <f t="shared" si="7"/>
        <v>6.3561394878013074E-3</v>
      </c>
    </row>
    <row r="782" spans="1:7" x14ac:dyDescent="0.25">
      <c r="A782" s="85" t="s">
        <v>665</v>
      </c>
      <c r="B782" s="81">
        <v>83285.75</v>
      </c>
      <c r="C782" s="84">
        <f t="shared" si="6"/>
        <v>3.1048652379855324E-3</v>
      </c>
      <c r="D782" s="77"/>
      <c r="E782" s="85" t="s">
        <v>665</v>
      </c>
      <c r="F782" s="81">
        <v>15582.8</v>
      </c>
      <c r="G782" s="84">
        <f t="shared" si="7"/>
        <v>9.4879727316188097E-3</v>
      </c>
    </row>
    <row r="783" spans="1:7" x14ac:dyDescent="0.25">
      <c r="A783" s="80">
        <v>44202</v>
      </c>
      <c r="B783" s="81">
        <v>82730.2</v>
      </c>
      <c r="C783" s="84">
        <f t="shared" si="6"/>
        <v>-6.6927554096647083E-3</v>
      </c>
      <c r="D783" s="77"/>
      <c r="E783" s="80">
        <v>44202</v>
      </c>
      <c r="F783" s="81">
        <v>15574.85</v>
      </c>
      <c r="G783" s="84">
        <f t="shared" si="7"/>
        <v>-5.1030807346014347E-4</v>
      </c>
    </row>
    <row r="784" spans="1:7" x14ac:dyDescent="0.25">
      <c r="A784" s="80">
        <v>44233</v>
      </c>
      <c r="B784" s="81">
        <v>84073.63</v>
      </c>
      <c r="C784" s="84">
        <f t="shared" si="6"/>
        <v>1.6108251816954744E-2</v>
      </c>
      <c r="D784" s="77"/>
      <c r="E784" s="80">
        <v>44233</v>
      </c>
      <c r="F784" s="81">
        <v>15576.2</v>
      </c>
      <c r="G784" s="84">
        <f t="shared" si="7"/>
        <v>8.6674446019981654E-5</v>
      </c>
    </row>
    <row r="785" spans="1:7" x14ac:dyDescent="0.25">
      <c r="A785" s="80">
        <v>44261</v>
      </c>
      <c r="B785" s="81">
        <v>84111.83</v>
      </c>
      <c r="C785" s="84">
        <f t="shared" si="6"/>
        <v>4.5426044150180273E-4</v>
      </c>
      <c r="D785" s="77"/>
      <c r="E785" s="80">
        <v>44261</v>
      </c>
      <c r="F785" s="81">
        <v>15690.35</v>
      </c>
      <c r="G785" s="84">
        <f t="shared" si="7"/>
        <v>7.3017654436381392E-3</v>
      </c>
    </row>
    <row r="786" spans="1:7" x14ac:dyDescent="0.25">
      <c r="A786" s="80">
        <v>44292</v>
      </c>
      <c r="B786" s="81">
        <v>84557.64</v>
      </c>
      <c r="C786" s="84">
        <f t="shared" si="6"/>
        <v>5.2862090352525223E-3</v>
      </c>
      <c r="D786" s="77"/>
      <c r="E786" s="80">
        <v>44292</v>
      </c>
      <c r="F786" s="81">
        <v>15670.25</v>
      </c>
      <c r="G786" s="84">
        <f t="shared" si="7"/>
        <v>-1.2818634051846062E-3</v>
      </c>
    </row>
    <row r="787" spans="1:7" x14ac:dyDescent="0.25">
      <c r="A787" s="80">
        <v>44383</v>
      </c>
      <c r="B787" s="81">
        <v>82050.13</v>
      </c>
      <c r="C787" s="84">
        <f t="shared" si="6"/>
        <v>-3.0103030060997002E-2</v>
      </c>
      <c r="D787" s="77"/>
      <c r="E787" s="80">
        <v>44383</v>
      </c>
      <c r="F787" s="81">
        <v>15751.65</v>
      </c>
      <c r="G787" s="84">
        <f t="shared" si="7"/>
        <v>5.1811113962645268E-3</v>
      </c>
    </row>
    <row r="788" spans="1:7" x14ac:dyDescent="0.25">
      <c r="A788" s="80">
        <v>44414</v>
      </c>
      <c r="B788" s="81">
        <v>81003.31</v>
      </c>
      <c r="C788" s="84">
        <f t="shared" si="6"/>
        <v>-1.2840383899550056E-2</v>
      </c>
      <c r="D788" s="77"/>
      <c r="E788" s="80">
        <v>44414</v>
      </c>
      <c r="F788" s="81">
        <v>15740.1</v>
      </c>
      <c r="G788" s="84">
        <f t="shared" si="7"/>
        <v>-7.3352548003090691E-4</v>
      </c>
    </row>
    <row r="789" spans="1:7" x14ac:dyDescent="0.25">
      <c r="A789" s="80">
        <v>44445</v>
      </c>
      <c r="B789" s="81">
        <v>79887.02</v>
      </c>
      <c r="C789" s="84">
        <f t="shared" si="6"/>
        <v>-1.3876631526083519E-2</v>
      </c>
      <c r="D789" s="77"/>
      <c r="E789" s="80">
        <v>44445</v>
      </c>
      <c r="F789" s="81">
        <v>15635.35</v>
      </c>
      <c r="G789" s="84">
        <f t="shared" si="7"/>
        <v>-6.6772198768095935E-3</v>
      </c>
    </row>
    <row r="790" spans="1:7" x14ac:dyDescent="0.25">
      <c r="A790" s="80">
        <v>44475</v>
      </c>
      <c r="B790" s="81">
        <v>81822.75</v>
      </c>
      <c r="C790" s="84">
        <f t="shared" si="6"/>
        <v>2.3941935791683577E-2</v>
      </c>
      <c r="D790" s="77"/>
      <c r="E790" s="80">
        <v>44475</v>
      </c>
      <c r="F790" s="81">
        <v>15737.75</v>
      </c>
      <c r="G790" s="84">
        <f t="shared" si="7"/>
        <v>6.5279085353827145E-3</v>
      </c>
    </row>
    <row r="791" spans="1:7" x14ac:dyDescent="0.25">
      <c r="A791" s="80">
        <v>44506</v>
      </c>
      <c r="B791" s="81">
        <v>81822.11</v>
      </c>
      <c r="C791" s="84">
        <f t="shared" si="6"/>
        <v>-7.8218160961697651E-6</v>
      </c>
      <c r="D791" s="77"/>
      <c r="E791" s="80">
        <v>44506</v>
      </c>
      <c r="F791" s="81">
        <v>15799.35</v>
      </c>
      <c r="G791" s="84">
        <f t="shared" si="7"/>
        <v>3.9065150783718612E-3</v>
      </c>
    </row>
    <row r="792" spans="1:7" x14ac:dyDescent="0.25">
      <c r="A792" s="85" t="s">
        <v>666</v>
      </c>
      <c r="B792" s="81">
        <v>82126.16</v>
      </c>
      <c r="C792" s="84">
        <f t="shared" si="6"/>
        <v>3.7091010302069236E-3</v>
      </c>
      <c r="D792" s="77"/>
      <c r="E792" s="85" t="s">
        <v>666</v>
      </c>
      <c r="F792" s="81">
        <v>15811.85</v>
      </c>
      <c r="G792" s="84">
        <f t="shared" si="7"/>
        <v>7.9085897729400882E-4</v>
      </c>
    </row>
    <row r="793" spans="1:7" x14ac:dyDescent="0.25">
      <c r="A793" s="85" t="s">
        <v>667</v>
      </c>
      <c r="B793" s="81">
        <v>82510.38</v>
      </c>
      <c r="C793" s="84">
        <f t="shared" si="6"/>
        <v>4.6675020932483539E-3</v>
      </c>
      <c r="D793" s="77"/>
      <c r="E793" s="85" t="s">
        <v>667</v>
      </c>
      <c r="F793" s="81">
        <v>15869.25</v>
      </c>
      <c r="G793" s="84">
        <f t="shared" si="7"/>
        <v>3.6236155189037843E-3</v>
      </c>
    </row>
    <row r="794" spans="1:7" x14ac:dyDescent="0.25">
      <c r="A794" s="85" t="s">
        <v>668</v>
      </c>
      <c r="B794" s="81">
        <v>82203.27</v>
      </c>
      <c r="C794" s="84">
        <f t="shared" si="6"/>
        <v>-3.7290213152217687E-3</v>
      </c>
      <c r="D794" s="77"/>
      <c r="E794" s="85" t="s">
        <v>668</v>
      </c>
      <c r="F794" s="81">
        <v>15767.55</v>
      </c>
      <c r="G794" s="84">
        <f t="shared" si="7"/>
        <v>-6.4292438119768949E-3</v>
      </c>
    </row>
    <row r="795" spans="1:7" x14ac:dyDescent="0.25">
      <c r="A795" s="85" t="s">
        <v>669</v>
      </c>
      <c r="B795" s="81">
        <v>82324.87</v>
      </c>
      <c r="C795" s="84">
        <f t="shared" si="6"/>
        <v>1.478166861195844E-3</v>
      </c>
      <c r="D795" s="77"/>
      <c r="E795" s="85" t="s">
        <v>669</v>
      </c>
      <c r="F795" s="81">
        <v>15691.4</v>
      </c>
      <c r="G795" s="84">
        <f t="shared" si="7"/>
        <v>-4.8412390579480827E-3</v>
      </c>
    </row>
    <row r="796" spans="1:7" x14ac:dyDescent="0.25">
      <c r="A796" s="85" t="s">
        <v>670</v>
      </c>
      <c r="B796" s="81">
        <v>82292.710000000006</v>
      </c>
      <c r="C796" s="84">
        <f t="shared" si="6"/>
        <v>-3.9072376606595518E-4</v>
      </c>
      <c r="D796" s="77"/>
      <c r="E796" s="85" t="s">
        <v>670</v>
      </c>
      <c r="F796" s="81">
        <v>15683.35</v>
      </c>
      <c r="G796" s="84">
        <f t="shared" si="7"/>
        <v>-5.1315151047548523E-4</v>
      </c>
    </row>
    <row r="797" spans="1:7" x14ac:dyDescent="0.25">
      <c r="A797" s="85" t="s">
        <v>671</v>
      </c>
      <c r="B797" s="81">
        <v>81429.34</v>
      </c>
      <c r="C797" s="84">
        <f t="shared" si="6"/>
        <v>-1.0546875062687644E-2</v>
      </c>
      <c r="D797" s="77"/>
      <c r="E797" s="85" t="s">
        <v>671</v>
      </c>
      <c r="F797" s="81">
        <v>15746.5</v>
      </c>
      <c r="G797" s="84">
        <f t="shared" si="7"/>
        <v>4.0184782924328364E-3</v>
      </c>
    </row>
    <row r="798" spans="1:7" x14ac:dyDescent="0.25">
      <c r="A798" s="85" t="s">
        <v>672</v>
      </c>
      <c r="B798" s="81">
        <v>81399.66</v>
      </c>
      <c r="C798" s="84">
        <f t="shared" si="6"/>
        <v>-3.6455422963599268E-4</v>
      </c>
      <c r="D798" s="77"/>
      <c r="E798" s="85" t="s">
        <v>672</v>
      </c>
      <c r="F798" s="81">
        <v>15772.75</v>
      </c>
      <c r="G798" s="84">
        <f t="shared" si="7"/>
        <v>1.6656491552922152E-3</v>
      </c>
    </row>
    <row r="799" spans="1:7" x14ac:dyDescent="0.25">
      <c r="A799" s="85" t="s">
        <v>673</v>
      </c>
      <c r="B799" s="81">
        <v>81622.02</v>
      </c>
      <c r="C799" s="84">
        <f t="shared" si="6"/>
        <v>2.7279824118874715E-3</v>
      </c>
      <c r="D799" s="77"/>
      <c r="E799" s="85" t="s">
        <v>673</v>
      </c>
      <c r="F799" s="81">
        <v>15686.95</v>
      </c>
      <c r="G799" s="84">
        <f t="shared" si="7"/>
        <v>-5.4546109932566283E-3</v>
      </c>
    </row>
    <row r="800" spans="1:7" x14ac:dyDescent="0.25">
      <c r="A800" s="85" t="s">
        <v>674</v>
      </c>
      <c r="B800" s="81">
        <v>80630.7</v>
      </c>
      <c r="C800" s="84">
        <f t="shared" si="6"/>
        <v>-1.2219608216089604E-2</v>
      </c>
      <c r="D800" s="77"/>
      <c r="E800" s="85" t="s">
        <v>674</v>
      </c>
      <c r="F800" s="81">
        <v>15790.45</v>
      </c>
      <c r="G800" s="84">
        <f t="shared" si="7"/>
        <v>6.5761703950533955E-3</v>
      </c>
    </row>
    <row r="801" spans="1:7" x14ac:dyDescent="0.25">
      <c r="A801" s="85" t="s">
        <v>675</v>
      </c>
      <c r="B801" s="81">
        <v>80171.86</v>
      </c>
      <c r="C801" s="84">
        <f t="shared" si="6"/>
        <v>-5.7068898071484806E-3</v>
      </c>
      <c r="D801" s="77"/>
      <c r="E801" s="85" t="s">
        <v>675</v>
      </c>
      <c r="F801" s="81">
        <v>15860.35</v>
      </c>
      <c r="G801" s="84">
        <f t="shared" si="7"/>
        <v>4.4169571475514277E-3</v>
      </c>
    </row>
    <row r="802" spans="1:7" x14ac:dyDescent="0.25">
      <c r="A802" s="85" t="s">
        <v>676</v>
      </c>
      <c r="B802" s="81">
        <v>80212.13</v>
      </c>
      <c r="C802" s="84">
        <f t="shared" si="6"/>
        <v>5.0216983436131974E-4</v>
      </c>
      <c r="D802" s="77"/>
      <c r="E802" s="85" t="s">
        <v>676</v>
      </c>
      <c r="F802" s="81">
        <v>15814.7</v>
      </c>
      <c r="G802" s="84">
        <f t="shared" si="7"/>
        <v>-2.8823968142633397E-3</v>
      </c>
    </row>
    <row r="803" spans="1:7" x14ac:dyDescent="0.25">
      <c r="A803" s="85" t="s">
        <v>677</v>
      </c>
      <c r="B803" s="81">
        <v>79881.149999999994</v>
      </c>
      <c r="C803" s="84">
        <f t="shared" si="6"/>
        <v>-4.1348452797284876E-3</v>
      </c>
      <c r="D803" s="77"/>
      <c r="E803" s="85" t="s">
        <v>677</v>
      </c>
      <c r="F803" s="81">
        <v>15748.45</v>
      </c>
      <c r="G803" s="84">
        <f t="shared" si="7"/>
        <v>-4.197939514398237E-3</v>
      </c>
    </row>
    <row r="804" spans="1:7" x14ac:dyDescent="0.25">
      <c r="A804" s="85" t="s">
        <v>678</v>
      </c>
      <c r="B804" s="81">
        <v>79739.009999999995</v>
      </c>
      <c r="C804" s="84">
        <f t="shared" si="6"/>
        <v>-1.7809785126260752E-3</v>
      </c>
      <c r="D804" s="77"/>
      <c r="E804" s="85" t="s">
        <v>678</v>
      </c>
      <c r="F804" s="81">
        <v>15721.5</v>
      </c>
      <c r="G804" s="84">
        <f t="shared" si="7"/>
        <v>-1.7127454341774183E-3</v>
      </c>
    </row>
    <row r="805" spans="1:7" x14ac:dyDescent="0.25">
      <c r="A805" s="80">
        <v>44203</v>
      </c>
      <c r="B805" s="81">
        <v>80673.81</v>
      </c>
      <c r="C805" s="84">
        <f t="shared" si="6"/>
        <v>1.1655060760685192E-2</v>
      </c>
      <c r="D805" s="77"/>
      <c r="E805" s="80">
        <v>44203</v>
      </c>
      <c r="F805" s="81">
        <v>15680</v>
      </c>
      <c r="G805" s="84">
        <f t="shared" si="7"/>
        <v>-2.6431873739428875E-3</v>
      </c>
    </row>
    <row r="806" spans="1:7" x14ac:dyDescent="0.25">
      <c r="A806" s="80">
        <v>44234</v>
      </c>
      <c r="B806" s="81">
        <v>80797.279999999999</v>
      </c>
      <c r="C806" s="84">
        <f t="shared" si="6"/>
        <v>1.5293143071534526E-3</v>
      </c>
      <c r="D806" s="77"/>
      <c r="E806" s="80">
        <v>44234</v>
      </c>
      <c r="F806" s="81">
        <v>15722.2</v>
      </c>
      <c r="G806" s="84">
        <f t="shared" si="7"/>
        <v>2.6877113962504966E-3</v>
      </c>
    </row>
    <row r="807" spans="1:7" x14ac:dyDescent="0.25">
      <c r="A807" s="80">
        <v>44323</v>
      </c>
      <c r="B807" s="81">
        <v>80486.679999999993</v>
      </c>
      <c r="C807" s="84">
        <f t="shared" si="6"/>
        <v>-3.8515966990630302E-3</v>
      </c>
      <c r="D807" s="77"/>
      <c r="E807" s="80">
        <v>44323</v>
      </c>
      <c r="F807" s="81">
        <v>15834.35</v>
      </c>
      <c r="G807" s="84">
        <f t="shared" si="7"/>
        <v>7.1079045188818853E-3</v>
      </c>
    </row>
    <row r="808" spans="1:7" x14ac:dyDescent="0.25">
      <c r="A808" s="80">
        <v>44354</v>
      </c>
      <c r="B808" s="81">
        <v>80107.13</v>
      </c>
      <c r="C808" s="84">
        <f t="shared" si="6"/>
        <v>-4.7268410493657882E-3</v>
      </c>
      <c r="D808" s="77"/>
      <c r="E808" s="80">
        <v>44354</v>
      </c>
      <c r="F808" s="81">
        <v>15818.25</v>
      </c>
      <c r="G808" s="84">
        <f t="shared" si="7"/>
        <v>-1.0172940856974727E-3</v>
      </c>
    </row>
    <row r="809" spans="1:7" x14ac:dyDescent="0.25">
      <c r="A809" s="80">
        <v>44384</v>
      </c>
      <c r="B809" s="81">
        <v>80425.460000000006</v>
      </c>
      <c r="C809" s="84">
        <f t="shared" si="6"/>
        <v>3.9659288776205531E-3</v>
      </c>
      <c r="D809" s="77"/>
      <c r="E809" s="80">
        <v>44384</v>
      </c>
      <c r="F809" s="81">
        <v>15879.65</v>
      </c>
      <c r="G809" s="84">
        <f t="shared" si="7"/>
        <v>3.8740785221350028E-3</v>
      </c>
    </row>
    <row r="810" spans="1:7" x14ac:dyDescent="0.25">
      <c r="A810" s="80">
        <v>44415</v>
      </c>
      <c r="B810" s="81">
        <v>80076.02</v>
      </c>
      <c r="C810" s="84">
        <f t="shared" si="6"/>
        <v>-4.354359251116777E-3</v>
      </c>
      <c r="D810" s="77"/>
      <c r="E810" s="80">
        <v>44415</v>
      </c>
      <c r="F810" s="81">
        <v>15727.9</v>
      </c>
      <c r="G810" s="84">
        <f t="shared" si="7"/>
        <v>-9.6022099767209546E-3</v>
      </c>
    </row>
    <row r="811" spans="1:7" x14ac:dyDescent="0.25">
      <c r="A811" s="80">
        <v>44446</v>
      </c>
      <c r="B811" s="81">
        <v>79654.55</v>
      </c>
      <c r="C811" s="84">
        <f t="shared" si="6"/>
        <v>-5.2772738261409836E-3</v>
      </c>
      <c r="D811" s="77"/>
      <c r="E811" s="80">
        <v>44446</v>
      </c>
      <c r="F811" s="81">
        <v>15689.8</v>
      </c>
      <c r="G811" s="84">
        <f t="shared" si="7"/>
        <v>-2.4253856060068731E-3</v>
      </c>
    </row>
    <row r="812" spans="1:7" x14ac:dyDescent="0.25">
      <c r="A812" s="80">
        <v>44537</v>
      </c>
      <c r="B812" s="81">
        <v>79846.149999999994</v>
      </c>
      <c r="C812" s="84">
        <f t="shared" si="6"/>
        <v>2.402498448715997E-3</v>
      </c>
      <c r="D812" s="77"/>
      <c r="E812" s="80">
        <v>44537</v>
      </c>
      <c r="F812" s="81">
        <v>15692.6</v>
      </c>
      <c r="G812" s="84">
        <f t="shared" si="7"/>
        <v>1.7844396906752612E-4</v>
      </c>
    </row>
    <row r="813" spans="1:7" x14ac:dyDescent="0.25">
      <c r="A813" s="85" t="s">
        <v>679</v>
      </c>
      <c r="B813" s="81">
        <v>82762.39</v>
      </c>
      <c r="C813" s="84">
        <f t="shared" si="6"/>
        <v>3.587207305097715E-2</v>
      </c>
      <c r="D813" s="77"/>
      <c r="E813" s="85" t="s">
        <v>679</v>
      </c>
      <c r="F813" s="81">
        <v>15812.35</v>
      </c>
      <c r="G813" s="84">
        <f t="shared" si="7"/>
        <v>7.6020166165659082E-3</v>
      </c>
    </row>
    <row r="814" spans="1:7" x14ac:dyDescent="0.25">
      <c r="A814" s="85" t="s">
        <v>680</v>
      </c>
      <c r="B814" s="81">
        <v>82453.95</v>
      </c>
      <c r="C814" s="84">
        <f t="shared" si="6"/>
        <v>-3.7337754647285381E-3</v>
      </c>
      <c r="D814" s="77"/>
      <c r="E814" s="85" t="s">
        <v>680</v>
      </c>
      <c r="F814" s="81">
        <v>15853.95</v>
      </c>
      <c r="G814" s="84">
        <f t="shared" si="7"/>
        <v>2.6274003550276126E-3</v>
      </c>
    </row>
    <row r="815" spans="1:7" x14ac:dyDescent="0.25">
      <c r="A815" s="85" t="s">
        <v>681</v>
      </c>
      <c r="B815" s="81">
        <v>81098.899999999994</v>
      </c>
      <c r="C815" s="84">
        <f t="shared" si="6"/>
        <v>-1.6570558153455338E-2</v>
      </c>
      <c r="D815" s="77"/>
      <c r="E815" s="85" t="s">
        <v>681</v>
      </c>
      <c r="F815" s="81">
        <v>15924.2</v>
      </c>
      <c r="G815" s="84">
        <f t="shared" si="7"/>
        <v>4.4212840858116617E-3</v>
      </c>
    </row>
    <row r="816" spans="1:7" x14ac:dyDescent="0.25">
      <c r="A816" s="85" t="s">
        <v>682</v>
      </c>
      <c r="B816" s="81">
        <v>82099.27</v>
      </c>
      <c r="C816" s="84">
        <f t="shared" si="6"/>
        <v>1.2259727295704556E-2</v>
      </c>
      <c r="D816" s="77"/>
      <c r="E816" s="85" t="s">
        <v>682</v>
      </c>
      <c r="F816" s="81">
        <v>15923.4</v>
      </c>
      <c r="G816" s="84">
        <f t="shared" si="7"/>
        <v>-5.0239264507832973E-5</v>
      </c>
    </row>
    <row r="817" spans="1:7" x14ac:dyDescent="0.25">
      <c r="A817" s="85" t="s">
        <v>683</v>
      </c>
      <c r="B817" s="81">
        <v>81886.63</v>
      </c>
      <c r="C817" s="84">
        <f t="shared" si="6"/>
        <v>-2.5933951538439017E-3</v>
      </c>
      <c r="D817" s="77"/>
      <c r="E817" s="85" t="s">
        <v>683</v>
      </c>
      <c r="F817" s="81">
        <v>15752.4</v>
      </c>
      <c r="G817" s="84">
        <f t="shared" si="7"/>
        <v>-1.0796990837843464E-2</v>
      </c>
    </row>
    <row r="818" spans="1:7" x14ac:dyDescent="0.25">
      <c r="A818" s="85" t="s">
        <v>684</v>
      </c>
      <c r="B818" s="81">
        <v>81292.91</v>
      </c>
      <c r="C818" s="84">
        <f t="shared" si="6"/>
        <v>-7.276924790534516E-3</v>
      </c>
      <c r="D818" s="77"/>
      <c r="E818" s="85" t="s">
        <v>684</v>
      </c>
      <c r="F818" s="81">
        <v>15632.1</v>
      </c>
      <c r="G818" s="84">
        <f t="shared" si="7"/>
        <v>-7.6662422011756432E-3</v>
      </c>
    </row>
    <row r="819" spans="1:7" x14ac:dyDescent="0.25">
      <c r="A819" s="85" t="s">
        <v>685</v>
      </c>
      <c r="B819" s="81">
        <v>81225.149999999994</v>
      </c>
      <c r="C819" s="84">
        <f t="shared" si="6"/>
        <v>-8.3387660333156483E-4</v>
      </c>
      <c r="D819" s="77"/>
      <c r="E819" s="85" t="s">
        <v>685</v>
      </c>
      <c r="F819" s="81">
        <v>15824.05</v>
      </c>
      <c r="G819" s="84">
        <f t="shared" si="7"/>
        <v>1.2204442218645537E-2</v>
      </c>
    </row>
    <row r="820" spans="1:7" x14ac:dyDescent="0.25">
      <c r="A820" s="85" t="s">
        <v>686</v>
      </c>
      <c r="B820" s="81">
        <v>80829.7</v>
      </c>
      <c r="C820" s="84">
        <f t="shared" si="6"/>
        <v>-4.8804560299192147E-3</v>
      </c>
      <c r="D820" s="77"/>
      <c r="E820" s="85" t="s">
        <v>686</v>
      </c>
      <c r="F820" s="81">
        <v>15856.05</v>
      </c>
      <c r="G820" s="84">
        <f t="shared" si="7"/>
        <v>2.020196330389148E-3</v>
      </c>
    </row>
    <row r="821" spans="1:7" x14ac:dyDescent="0.25">
      <c r="A821" s="85" t="s">
        <v>687</v>
      </c>
      <c r="B821" s="81">
        <v>80573.69</v>
      </c>
      <c r="C821" s="84">
        <f t="shared" si="6"/>
        <v>-3.1723028208572334E-3</v>
      </c>
      <c r="D821" s="77"/>
      <c r="E821" s="85" t="s">
        <v>687</v>
      </c>
      <c r="F821" s="81">
        <v>15824.45</v>
      </c>
      <c r="G821" s="84">
        <f t="shared" si="7"/>
        <v>-1.9949186710989724E-3</v>
      </c>
    </row>
    <row r="822" spans="1:7" x14ac:dyDescent="0.25">
      <c r="A822" s="85" t="s">
        <v>688</v>
      </c>
      <c r="B822" s="81">
        <v>79754.8</v>
      </c>
      <c r="C822" s="84">
        <f t="shared" si="6"/>
        <v>-1.0215241483252663E-2</v>
      </c>
      <c r="D822" s="77"/>
      <c r="E822" s="85" t="s">
        <v>688</v>
      </c>
      <c r="F822" s="81">
        <v>15746.45</v>
      </c>
      <c r="G822" s="84">
        <f t="shared" si="7"/>
        <v>-4.941269251421819E-3</v>
      </c>
    </row>
    <row r="823" spans="1:7" x14ac:dyDescent="0.25">
      <c r="A823" s="85" t="s">
        <v>689</v>
      </c>
      <c r="B823" s="81">
        <v>79582.92</v>
      </c>
      <c r="C823" s="84">
        <f t="shared" si="6"/>
        <v>-2.1574309795329935E-3</v>
      </c>
      <c r="D823" s="77"/>
      <c r="E823" s="85" t="s">
        <v>689</v>
      </c>
      <c r="F823" s="81">
        <v>15709.4</v>
      </c>
      <c r="G823" s="84">
        <f t="shared" si="7"/>
        <v>-2.3556837366210791E-3</v>
      </c>
    </row>
    <row r="824" spans="1:7" x14ac:dyDescent="0.25">
      <c r="A824" s="85" t="s">
        <v>690</v>
      </c>
      <c r="B824" s="81">
        <v>79386.52</v>
      </c>
      <c r="C824" s="84">
        <f t="shared" si="6"/>
        <v>-2.4709164217410597E-3</v>
      </c>
      <c r="D824" s="77"/>
      <c r="E824" s="85" t="s">
        <v>690</v>
      </c>
      <c r="F824" s="81">
        <v>15778.45</v>
      </c>
      <c r="G824" s="84">
        <f t="shared" si="7"/>
        <v>4.3858256873079192E-3</v>
      </c>
    </row>
    <row r="825" spans="1:7" x14ac:dyDescent="0.25">
      <c r="A825" s="85" t="s">
        <v>691</v>
      </c>
      <c r="B825" s="81">
        <v>79567.69</v>
      </c>
      <c r="C825" s="84">
        <f t="shared" si="6"/>
        <v>2.2795253859607531E-3</v>
      </c>
      <c r="D825" s="77"/>
      <c r="E825" s="85" t="s">
        <v>691</v>
      </c>
      <c r="F825" s="81">
        <v>15763.05</v>
      </c>
      <c r="G825" s="84">
        <f t="shared" si="7"/>
        <v>-9.7649136684721917E-4</v>
      </c>
    </row>
    <row r="826" spans="1:7" x14ac:dyDescent="0.25">
      <c r="A826" s="80">
        <v>44235</v>
      </c>
      <c r="B826" s="81">
        <v>80078.91</v>
      </c>
      <c r="C826" s="84">
        <f t="shared" si="6"/>
        <v>6.4044175995332997E-3</v>
      </c>
      <c r="D826" s="77"/>
      <c r="E826" s="80">
        <v>44235</v>
      </c>
      <c r="F826" s="81">
        <v>15885.15</v>
      </c>
      <c r="G826" s="84">
        <f t="shared" si="7"/>
        <v>7.716116923125624E-3</v>
      </c>
    </row>
    <row r="827" spans="1:7" x14ac:dyDescent="0.25">
      <c r="A827" s="80">
        <v>44263</v>
      </c>
      <c r="B827" s="81">
        <v>80673.91</v>
      </c>
      <c r="C827" s="84">
        <f t="shared" si="6"/>
        <v>7.4027033201035141E-3</v>
      </c>
      <c r="D827" s="77"/>
      <c r="E827" s="80">
        <v>44263</v>
      </c>
      <c r="F827" s="81">
        <v>16130.75</v>
      </c>
      <c r="G827" s="84">
        <f t="shared" si="7"/>
        <v>1.5342677718794513E-2</v>
      </c>
    </row>
    <row r="828" spans="1:7" x14ac:dyDescent="0.25">
      <c r="A828" s="80">
        <v>44294</v>
      </c>
      <c r="B828" s="81">
        <v>80160.39</v>
      </c>
      <c r="C828" s="84">
        <f t="shared" si="6"/>
        <v>-6.3857242516411521E-3</v>
      </c>
      <c r="D828" s="77"/>
      <c r="E828" s="80">
        <v>44294</v>
      </c>
      <c r="F828" s="81">
        <v>16258.8</v>
      </c>
      <c r="G828" s="84">
        <f t="shared" si="7"/>
        <v>7.9069123919256155E-3</v>
      </c>
    </row>
    <row r="829" spans="1:7" x14ac:dyDescent="0.25">
      <c r="A829" s="80">
        <v>44324</v>
      </c>
      <c r="B829" s="81">
        <v>79373.509999999995</v>
      </c>
      <c r="C829" s="84">
        <f t="shared" si="6"/>
        <v>-9.864817211057678E-3</v>
      </c>
      <c r="D829" s="77"/>
      <c r="E829" s="80">
        <v>44324</v>
      </c>
      <c r="F829" s="81">
        <v>16294.6</v>
      </c>
      <c r="G829" s="84">
        <f t="shared" si="7"/>
        <v>2.1994639228035033E-3</v>
      </c>
    </row>
    <row r="830" spans="1:7" x14ac:dyDescent="0.25">
      <c r="A830" s="80">
        <v>44355</v>
      </c>
      <c r="B830" s="81">
        <v>78871.75</v>
      </c>
      <c r="C830" s="84">
        <f t="shared" si="6"/>
        <v>-6.3415698080724935E-3</v>
      </c>
      <c r="D830" s="77"/>
      <c r="E830" s="80">
        <v>44355</v>
      </c>
      <c r="F830" s="81">
        <v>16238.2</v>
      </c>
      <c r="G830" s="84">
        <f t="shared" si="7"/>
        <v>-3.4672734288667254E-3</v>
      </c>
    </row>
    <row r="831" spans="1:7" x14ac:dyDescent="0.25">
      <c r="A831" s="80">
        <v>44447</v>
      </c>
      <c r="B831" s="81">
        <v>79759.490000000005</v>
      </c>
      <c r="C831" s="84">
        <f t="shared" si="6"/>
        <v>1.1192615875542374E-2</v>
      </c>
      <c r="D831" s="77"/>
      <c r="E831" s="80">
        <v>44447</v>
      </c>
      <c r="F831" s="81">
        <v>16258.25</v>
      </c>
      <c r="G831" s="84">
        <f t="shared" si="7"/>
        <v>1.233981099116492E-3</v>
      </c>
    </row>
    <row r="832" spans="1:7" x14ac:dyDescent="0.25">
      <c r="A832" s="80">
        <v>44477</v>
      </c>
      <c r="B832" s="81">
        <v>78541.34</v>
      </c>
      <c r="C832" s="84">
        <f t="shared" si="6"/>
        <v>-1.5390621076269857E-2</v>
      </c>
      <c r="D832" s="77"/>
      <c r="E832" s="80">
        <v>44477</v>
      </c>
      <c r="F832" s="81">
        <v>16280.1</v>
      </c>
      <c r="G832" s="84">
        <f t="shared" si="7"/>
        <v>1.343030810369638E-3</v>
      </c>
    </row>
    <row r="833" spans="1:7" x14ac:dyDescent="0.25">
      <c r="A833" s="80">
        <v>44508</v>
      </c>
      <c r="B833" s="81">
        <v>77320.86</v>
      </c>
      <c r="C833" s="84">
        <f t="shared" si="6"/>
        <v>-1.5661333488702002E-2</v>
      </c>
      <c r="D833" s="77"/>
      <c r="E833" s="80">
        <v>44508</v>
      </c>
      <c r="F833" s="81">
        <v>16282.25</v>
      </c>
      <c r="G833" s="84">
        <f t="shared" si="7"/>
        <v>1.3205435130599847E-4</v>
      </c>
    </row>
    <row r="834" spans="1:7" x14ac:dyDescent="0.25">
      <c r="A834" s="80">
        <v>44538</v>
      </c>
      <c r="B834" s="81">
        <v>77951.5</v>
      </c>
      <c r="C834" s="84">
        <f t="shared" si="6"/>
        <v>8.1230615375729627E-3</v>
      </c>
      <c r="D834" s="77"/>
      <c r="E834" s="80">
        <v>44538</v>
      </c>
      <c r="F834" s="81">
        <v>16364.4</v>
      </c>
      <c r="G834" s="84">
        <f t="shared" si="7"/>
        <v>5.0326862566738252E-3</v>
      </c>
    </row>
    <row r="835" spans="1:7" x14ac:dyDescent="0.25">
      <c r="A835" s="85" t="s">
        <v>692</v>
      </c>
      <c r="B835" s="81">
        <v>78585.98</v>
      </c>
      <c r="C835" s="84">
        <f t="shared" si="6"/>
        <v>8.1064736006068189E-3</v>
      </c>
      <c r="D835" s="77"/>
      <c r="E835" s="85" t="s">
        <v>692</v>
      </c>
      <c r="F835" s="81">
        <v>16529.099999999999</v>
      </c>
      <c r="G835" s="84">
        <f t="shared" si="7"/>
        <v>1.0014220220038851E-2</v>
      </c>
    </row>
    <row r="836" spans="1:7" x14ac:dyDescent="0.25">
      <c r="A836" s="85" t="s">
        <v>693</v>
      </c>
      <c r="B836" s="81">
        <v>78372.7</v>
      </c>
      <c r="C836" s="84">
        <f t="shared" si="6"/>
        <v>-2.7176595938245862E-3</v>
      </c>
      <c r="D836" s="77"/>
      <c r="E836" s="85" t="s">
        <v>693</v>
      </c>
      <c r="F836" s="81">
        <v>16563.05</v>
      </c>
      <c r="G836" s="84">
        <f t="shared" si="7"/>
        <v>2.0518468525620097E-3</v>
      </c>
    </row>
    <row r="837" spans="1:7" x14ac:dyDescent="0.25">
      <c r="A837" s="85" t="s">
        <v>694</v>
      </c>
      <c r="B837" s="81">
        <v>78450.23</v>
      </c>
      <c r="C837" s="84">
        <f t="shared" si="6"/>
        <v>9.8875854846480109E-4</v>
      </c>
      <c r="D837" s="77"/>
      <c r="E837" s="85" t="s">
        <v>694</v>
      </c>
      <c r="F837" s="81">
        <v>16614.599999999999</v>
      </c>
      <c r="G837" s="84">
        <f t="shared" si="7"/>
        <v>3.107516143149264E-3</v>
      </c>
    </row>
    <row r="838" spans="1:7" x14ac:dyDescent="0.25">
      <c r="A838" s="85" t="s">
        <v>695</v>
      </c>
      <c r="B838" s="81">
        <v>79058.55</v>
      </c>
      <c r="C838" s="84">
        <f t="shared" si="6"/>
        <v>7.7243062210246537E-3</v>
      </c>
      <c r="D838" s="77"/>
      <c r="E838" s="85" t="s">
        <v>695</v>
      </c>
      <c r="F838" s="81">
        <v>16568.849999999999</v>
      </c>
      <c r="G838" s="84">
        <f t="shared" si="7"/>
        <v>-2.7574003900989229E-3</v>
      </c>
    </row>
    <row r="839" spans="1:7" x14ac:dyDescent="0.25">
      <c r="A839" s="85" t="s">
        <v>696</v>
      </c>
      <c r="B839" s="81">
        <v>77792.98</v>
      </c>
      <c r="C839" s="84">
        <f t="shared" si="6"/>
        <v>-1.6137521448681285E-2</v>
      </c>
      <c r="D839" s="77"/>
      <c r="E839" s="85" t="s">
        <v>696</v>
      </c>
      <c r="F839" s="81">
        <v>16450.5</v>
      </c>
      <c r="G839" s="84">
        <f t="shared" si="7"/>
        <v>-7.1685546090666519E-3</v>
      </c>
    </row>
    <row r="840" spans="1:7" x14ac:dyDescent="0.25">
      <c r="A840" s="85" t="s">
        <v>697</v>
      </c>
      <c r="B840" s="81">
        <v>75885.899999999994</v>
      </c>
      <c r="C840" s="84">
        <f t="shared" si="6"/>
        <v>-2.4820299357711E-2</v>
      </c>
      <c r="D840" s="77"/>
      <c r="E840" s="85" t="s">
        <v>697</v>
      </c>
      <c r="F840" s="81">
        <v>16496.45</v>
      </c>
      <c r="G840" s="84">
        <f t="shared" si="7"/>
        <v>2.7893343567396453E-3</v>
      </c>
    </row>
    <row r="841" spans="1:7" x14ac:dyDescent="0.25">
      <c r="A841" s="85" t="s">
        <v>698</v>
      </c>
      <c r="B841" s="81">
        <v>76877.33</v>
      </c>
      <c r="C841" s="84">
        <f t="shared" si="6"/>
        <v>1.2980138217391909E-2</v>
      </c>
      <c r="D841" s="77"/>
      <c r="E841" s="85" t="s">
        <v>698</v>
      </c>
      <c r="F841" s="81">
        <v>16624.599999999999</v>
      </c>
      <c r="G841" s="84">
        <f t="shared" si="7"/>
        <v>7.7383198591159386E-3</v>
      </c>
    </row>
    <row r="842" spans="1:7" x14ac:dyDescent="0.25">
      <c r="A842" s="85" t="s">
        <v>699</v>
      </c>
      <c r="B842" s="81">
        <v>76735.429999999993</v>
      </c>
      <c r="C842" s="84">
        <f t="shared" si="6"/>
        <v>-1.8475032980580829E-3</v>
      </c>
      <c r="D842" s="77"/>
      <c r="E842" s="85" t="s">
        <v>699</v>
      </c>
      <c r="F842" s="81">
        <v>16634.650000000001</v>
      </c>
      <c r="G842" s="84">
        <f t="shared" si="7"/>
        <v>6.0434317105073718E-4</v>
      </c>
    </row>
    <row r="843" spans="1:7" x14ac:dyDescent="0.25">
      <c r="A843" s="85" t="s">
        <v>700</v>
      </c>
      <c r="B843" s="81">
        <v>76286.080000000002</v>
      </c>
      <c r="C843" s="84">
        <f t="shared" si="6"/>
        <v>-5.8730474115256011E-3</v>
      </c>
      <c r="D843" s="77"/>
      <c r="E843" s="85" t="s">
        <v>700</v>
      </c>
      <c r="F843" s="81">
        <v>16636.900000000001</v>
      </c>
      <c r="G843" s="84">
        <f t="shared" si="7"/>
        <v>1.3525068735473022E-4</v>
      </c>
    </row>
    <row r="844" spans="1:7" x14ac:dyDescent="0.25">
      <c r="A844" s="85" t="s">
        <v>701</v>
      </c>
      <c r="B844" s="81">
        <v>76673.55</v>
      </c>
      <c r="C844" s="84">
        <f t="shared" si="6"/>
        <v>5.0663149326831223E-3</v>
      </c>
      <c r="D844" s="77"/>
      <c r="E844" s="85" t="s">
        <v>701</v>
      </c>
      <c r="F844" s="81">
        <v>16705.2</v>
      </c>
      <c r="G844" s="84">
        <f t="shared" si="7"/>
        <v>4.0969282398875722E-3</v>
      </c>
    </row>
    <row r="845" spans="1:7" x14ac:dyDescent="0.25">
      <c r="A845" s="85" t="s">
        <v>702</v>
      </c>
      <c r="B845" s="81">
        <v>77901.13</v>
      </c>
      <c r="C845" s="84">
        <f t="shared" si="6"/>
        <v>1.5883659714567306E-2</v>
      </c>
      <c r="D845" s="77"/>
      <c r="E845" s="85" t="s">
        <v>702</v>
      </c>
      <c r="F845" s="81">
        <v>16931.05</v>
      </c>
      <c r="G845" s="84">
        <f t="shared" si="7"/>
        <v>1.3429166104186735E-2</v>
      </c>
    </row>
    <row r="846" spans="1:7" x14ac:dyDescent="0.25">
      <c r="A846" s="85" t="s">
        <v>703</v>
      </c>
      <c r="B846" s="81">
        <v>79452.73</v>
      </c>
      <c r="C846" s="84">
        <f t="shared" si="6"/>
        <v>1.972179507773977E-2</v>
      </c>
      <c r="D846" s="77"/>
      <c r="E846" s="85" t="s">
        <v>703</v>
      </c>
      <c r="F846" s="81">
        <v>17132.2</v>
      </c>
      <c r="G846" s="84">
        <f t="shared" si="7"/>
        <v>1.1810519440649946E-2</v>
      </c>
    </row>
    <row r="847" spans="1:7" x14ac:dyDescent="0.25">
      <c r="A847" s="80">
        <v>44205</v>
      </c>
      <c r="B847" s="81">
        <v>79663.86</v>
      </c>
      <c r="C847" s="84">
        <f t="shared" si="6"/>
        <v>2.6537788914110638E-3</v>
      </c>
      <c r="D847" s="77"/>
      <c r="E847" s="80">
        <v>44205</v>
      </c>
      <c r="F847" s="81">
        <v>17076.25</v>
      </c>
      <c r="G847" s="84">
        <f t="shared" si="7"/>
        <v>-3.2711245256615783E-3</v>
      </c>
    </row>
    <row r="848" spans="1:7" x14ac:dyDescent="0.25">
      <c r="A848" s="80">
        <v>44236</v>
      </c>
      <c r="B848" s="81">
        <v>80969.58</v>
      </c>
      <c r="C848" s="84">
        <f t="shared" si="6"/>
        <v>1.6257496060951813E-2</v>
      </c>
      <c r="D848" s="77"/>
      <c r="E848" s="80">
        <v>44236</v>
      </c>
      <c r="F848" s="81">
        <v>17234.150000000001</v>
      </c>
      <c r="G848" s="84">
        <f t="shared" si="7"/>
        <v>9.2042712853325718E-3</v>
      </c>
    </row>
    <row r="849" spans="1:7" x14ac:dyDescent="0.25">
      <c r="A849" s="80">
        <v>44264</v>
      </c>
      <c r="B849" s="81">
        <v>82098.16</v>
      </c>
      <c r="C849" s="84">
        <f t="shared" si="6"/>
        <v>1.3842075935945273E-2</v>
      </c>
      <c r="D849" s="77"/>
      <c r="E849" s="80">
        <v>44264</v>
      </c>
      <c r="F849" s="81">
        <v>17323.599999999999</v>
      </c>
      <c r="G849" s="84">
        <f t="shared" si="7"/>
        <v>5.1768532251176254E-3</v>
      </c>
    </row>
    <row r="850" spans="1:7" x14ac:dyDescent="0.25">
      <c r="A850" s="80">
        <v>44356</v>
      </c>
      <c r="B850" s="81">
        <v>81108.78</v>
      </c>
      <c r="C850" s="84">
        <f t="shared" si="6"/>
        <v>-1.2124387846983361E-2</v>
      </c>
      <c r="D850" s="77"/>
      <c r="E850" s="80">
        <v>44356</v>
      </c>
      <c r="F850" s="81">
        <v>17377.8</v>
      </c>
      <c r="G850" s="84">
        <f t="shared" si="7"/>
        <v>3.1237958165422752E-3</v>
      </c>
    </row>
    <row r="851" spans="1:7" x14ac:dyDescent="0.25">
      <c r="A851" s="80">
        <v>44386</v>
      </c>
      <c r="B851" s="81">
        <v>80789.8</v>
      </c>
      <c r="C851" s="84">
        <f t="shared" si="6"/>
        <v>-3.9404967325483353E-3</v>
      </c>
      <c r="D851" s="77"/>
      <c r="E851" s="80">
        <v>44386</v>
      </c>
      <c r="F851" s="81">
        <v>17362.099999999999</v>
      </c>
      <c r="G851" s="84">
        <f t="shared" si="7"/>
        <v>-9.0385988841995806E-4</v>
      </c>
    </row>
    <row r="852" spans="1:7" x14ac:dyDescent="0.25">
      <c r="A852" s="80">
        <v>44417</v>
      </c>
      <c r="B852" s="81">
        <v>79948.17</v>
      </c>
      <c r="C852" s="84">
        <f t="shared" si="6"/>
        <v>-1.0472170222464975E-2</v>
      </c>
      <c r="D852" s="77"/>
      <c r="E852" s="80">
        <v>44417</v>
      </c>
      <c r="F852" s="81">
        <v>17353.5</v>
      </c>
      <c r="G852" s="84">
        <f t="shared" si="7"/>
        <v>-4.9545450321603589E-4</v>
      </c>
    </row>
    <row r="853" spans="1:7" x14ac:dyDescent="0.25">
      <c r="A853" s="80">
        <v>44448</v>
      </c>
      <c r="B853" s="81">
        <v>79577.41</v>
      </c>
      <c r="C853" s="84">
        <f t="shared" si="6"/>
        <v>-4.6482911088239409E-3</v>
      </c>
      <c r="D853" s="77"/>
      <c r="E853" s="80">
        <v>44448</v>
      </c>
      <c r="F853" s="81">
        <v>17369.25</v>
      </c>
      <c r="G853" s="84">
        <f t="shared" si="7"/>
        <v>9.0718627298651939E-4</v>
      </c>
    </row>
    <row r="854" spans="1:7" x14ac:dyDescent="0.25">
      <c r="A854" s="85" t="s">
        <v>704</v>
      </c>
      <c r="B854" s="81">
        <v>79951.759999999995</v>
      </c>
      <c r="C854" s="84">
        <f t="shared" si="6"/>
        <v>4.6931941929041149E-3</v>
      </c>
      <c r="D854" s="77"/>
      <c r="E854" s="85" t="s">
        <v>704</v>
      </c>
      <c r="F854" s="81">
        <v>17355.3</v>
      </c>
      <c r="G854" s="84">
        <f t="shared" si="7"/>
        <v>-8.0346617885402119E-4</v>
      </c>
    </row>
    <row r="855" spans="1:7" x14ac:dyDescent="0.25">
      <c r="A855" s="85" t="s">
        <v>705</v>
      </c>
      <c r="B855" s="81">
        <v>80131.34</v>
      </c>
      <c r="C855" s="84">
        <f t="shared" si="6"/>
        <v>2.2435856792999594E-3</v>
      </c>
      <c r="D855" s="77"/>
      <c r="E855" s="85" t="s">
        <v>705</v>
      </c>
      <c r="F855" s="81">
        <v>17380</v>
      </c>
      <c r="G855" s="84">
        <f t="shared" si="7"/>
        <v>1.4221845881971984E-3</v>
      </c>
    </row>
    <row r="856" spans="1:7" x14ac:dyDescent="0.25">
      <c r="A856" s="85" t="s">
        <v>706</v>
      </c>
      <c r="B856" s="81">
        <v>79918.41</v>
      </c>
      <c r="C856" s="84">
        <f t="shared" si="6"/>
        <v>-2.6607992280657656E-3</v>
      </c>
      <c r="D856" s="77"/>
      <c r="E856" s="85" t="s">
        <v>706</v>
      </c>
      <c r="F856" s="81">
        <v>17519.45</v>
      </c>
      <c r="G856" s="84">
        <f t="shared" si="7"/>
        <v>7.9915724841745379E-3</v>
      </c>
    </row>
    <row r="857" spans="1:7" x14ac:dyDescent="0.25">
      <c r="A857" s="85" t="s">
        <v>707</v>
      </c>
      <c r="B857" s="81">
        <v>79680.850000000006</v>
      </c>
      <c r="C857" s="84">
        <f t="shared" si="6"/>
        <v>-2.9769583573708226E-3</v>
      </c>
      <c r="D857" s="77"/>
      <c r="E857" s="85" t="s">
        <v>707</v>
      </c>
      <c r="F857" s="81">
        <v>17629.5</v>
      </c>
      <c r="G857" s="84">
        <f t="shared" si="7"/>
        <v>6.2619429374609938E-3</v>
      </c>
    </row>
    <row r="858" spans="1:7" x14ac:dyDescent="0.25">
      <c r="A858" s="85" t="s">
        <v>708</v>
      </c>
      <c r="B858" s="81">
        <v>79108.479999999996</v>
      </c>
      <c r="C858" s="84">
        <f t="shared" si="6"/>
        <v>-7.2092057944101555E-3</v>
      </c>
      <c r="D858" s="77"/>
      <c r="E858" s="85" t="s">
        <v>708</v>
      </c>
      <c r="F858" s="81">
        <v>17585.150000000001</v>
      </c>
      <c r="G858" s="84">
        <f t="shared" si="7"/>
        <v>-2.5188393721590984E-3</v>
      </c>
    </row>
    <row r="859" spans="1:7" x14ac:dyDescent="0.25">
      <c r="A859" s="85" t="s">
        <v>709</v>
      </c>
      <c r="B859" s="81">
        <v>78588.570000000007</v>
      </c>
      <c r="C859" s="84">
        <f t="shared" si="6"/>
        <v>-6.5938060823747978E-3</v>
      </c>
      <c r="D859" s="77"/>
      <c r="E859" s="85" t="s">
        <v>709</v>
      </c>
      <c r="F859" s="81">
        <v>17396.900000000001</v>
      </c>
      <c r="G859" s="84">
        <f t="shared" si="7"/>
        <v>-1.0762766458321043E-2</v>
      </c>
    </row>
    <row r="860" spans="1:7" x14ac:dyDescent="0.25">
      <c r="A860" s="85" t="s">
        <v>710</v>
      </c>
      <c r="B860" s="81">
        <v>78088.7</v>
      </c>
      <c r="C860" s="84">
        <f t="shared" si="6"/>
        <v>-6.3809089353895542E-3</v>
      </c>
      <c r="D860" s="77"/>
      <c r="E860" s="85" t="s">
        <v>710</v>
      </c>
      <c r="F860" s="81">
        <v>17562</v>
      </c>
      <c r="G860" s="84">
        <f t="shared" si="7"/>
        <v>9.4454475094025107E-3</v>
      </c>
    </row>
    <row r="861" spans="1:7" x14ac:dyDescent="0.25">
      <c r="A861" s="85" t="s">
        <v>711</v>
      </c>
      <c r="B861" s="81">
        <v>79702.84</v>
      </c>
      <c r="C861" s="84">
        <f t="shared" si="6"/>
        <v>2.045985870945273E-2</v>
      </c>
      <c r="D861" s="77"/>
      <c r="E861" s="85" t="s">
        <v>711</v>
      </c>
      <c r="F861" s="81">
        <v>17546.650000000001</v>
      </c>
      <c r="G861" s="84">
        <f t="shared" si="7"/>
        <v>-8.744284373270665E-4</v>
      </c>
    </row>
    <row r="862" spans="1:7" x14ac:dyDescent="0.25">
      <c r="A862" s="85" t="s">
        <v>712</v>
      </c>
      <c r="B862" s="81">
        <v>79928.94</v>
      </c>
      <c r="C862" s="84">
        <f t="shared" si="6"/>
        <v>2.8327711586839228E-3</v>
      </c>
      <c r="D862" s="77"/>
      <c r="E862" s="85" t="s">
        <v>712</v>
      </c>
      <c r="F862" s="81">
        <v>17822.95</v>
      </c>
      <c r="G862" s="84">
        <f t="shared" si="7"/>
        <v>1.5623904173446654E-2</v>
      </c>
    </row>
    <row r="863" spans="1:7" x14ac:dyDescent="0.25">
      <c r="A863" s="85" t="s">
        <v>713</v>
      </c>
      <c r="B863" s="81">
        <v>79167.520000000004</v>
      </c>
      <c r="C863" s="84">
        <f t="shared" si="6"/>
        <v>-9.5718762502262182E-3</v>
      </c>
      <c r="D863" s="77"/>
      <c r="E863" s="85" t="s">
        <v>713</v>
      </c>
      <c r="F863" s="81">
        <v>17853.2</v>
      </c>
      <c r="G863" s="84">
        <f t="shared" si="7"/>
        <v>1.6958111931557232E-3</v>
      </c>
    </row>
    <row r="864" spans="1:7" x14ac:dyDescent="0.25">
      <c r="A864" s="85" t="s">
        <v>714</v>
      </c>
      <c r="B864" s="81">
        <v>81595.55</v>
      </c>
      <c r="C864" s="84">
        <f t="shared" si="6"/>
        <v>3.0208612473423938E-2</v>
      </c>
      <c r="D864" s="77"/>
      <c r="E864" s="85" t="s">
        <v>714</v>
      </c>
      <c r="F864" s="81">
        <v>17855.099999999999</v>
      </c>
      <c r="G864" s="84">
        <f t="shared" si="7"/>
        <v>1.0641783572961581E-4</v>
      </c>
    </row>
    <row r="865" spans="1:7" x14ac:dyDescent="0.25">
      <c r="A865" s="85" t="s">
        <v>715</v>
      </c>
      <c r="B865" s="81">
        <v>80195.850000000006</v>
      </c>
      <c r="C865" s="84">
        <f t="shared" si="6"/>
        <v>-1.7302958271579051E-2</v>
      </c>
      <c r="D865" s="77"/>
      <c r="E865" s="85" t="s">
        <v>715</v>
      </c>
      <c r="F865" s="81">
        <v>17748.599999999999</v>
      </c>
      <c r="G865" s="84">
        <f t="shared" si="7"/>
        <v>-5.982542131478065E-3</v>
      </c>
    </row>
    <row r="866" spans="1:7" x14ac:dyDescent="0.25">
      <c r="A866" s="85" t="s">
        <v>716</v>
      </c>
      <c r="B866" s="81">
        <v>78769.16</v>
      </c>
      <c r="C866" s="84">
        <f t="shared" si="6"/>
        <v>-1.7950218197694285E-2</v>
      </c>
      <c r="D866" s="77"/>
      <c r="E866" s="85" t="s">
        <v>716</v>
      </c>
      <c r="F866" s="81">
        <v>17711.3</v>
      </c>
      <c r="G866" s="84">
        <f t="shared" si="7"/>
        <v>-2.1037856145795374E-3</v>
      </c>
    </row>
    <row r="867" spans="1:7" x14ac:dyDescent="0.25">
      <c r="A867" s="85" t="s">
        <v>717</v>
      </c>
      <c r="B867" s="81">
        <v>79086.850000000006</v>
      </c>
      <c r="C867" s="84">
        <f t="shared" si="6"/>
        <v>4.025065994154981E-3</v>
      </c>
      <c r="D867" s="77"/>
      <c r="E867" s="85" t="s">
        <v>717</v>
      </c>
      <c r="F867" s="81">
        <v>17618.150000000001</v>
      </c>
      <c r="G867" s="84">
        <f t="shared" si="7"/>
        <v>-5.2732332856385341E-3</v>
      </c>
    </row>
    <row r="868" spans="1:7" x14ac:dyDescent="0.25">
      <c r="A868" s="80">
        <v>44206</v>
      </c>
      <c r="B868" s="81">
        <v>78707.09</v>
      </c>
      <c r="C868" s="84">
        <f t="shared" si="6"/>
        <v>-4.8133753832134774E-3</v>
      </c>
      <c r="D868" s="77"/>
      <c r="E868" s="80">
        <v>44206</v>
      </c>
      <c r="F868" s="81">
        <v>17532.05</v>
      </c>
      <c r="G868" s="84">
        <f t="shared" si="7"/>
        <v>-4.8989861907132821E-3</v>
      </c>
    </row>
    <row r="869" spans="1:7" x14ac:dyDescent="0.25">
      <c r="A869" s="86">
        <v>44296</v>
      </c>
      <c r="B869" s="81">
        <v>79496.81</v>
      </c>
      <c r="C869" s="84">
        <f t="shared" si="6"/>
        <v>9.9836547581075383E-3</v>
      </c>
      <c r="D869" s="77"/>
      <c r="E869" s="86">
        <v>44296</v>
      </c>
      <c r="F869" s="81">
        <v>17691.25</v>
      </c>
      <c r="G869" s="84">
        <f t="shared" si="7"/>
        <v>9.0395325855123446E-3</v>
      </c>
    </row>
    <row r="870" spans="1:7" x14ac:dyDescent="0.25">
      <c r="A870" s="80">
        <v>44326</v>
      </c>
      <c r="B870" s="81">
        <v>79118.41</v>
      </c>
      <c r="C870" s="84">
        <f t="shared" si="6"/>
        <v>-4.7713040131563324E-3</v>
      </c>
      <c r="D870" s="77"/>
      <c r="E870" s="80">
        <v>44326</v>
      </c>
      <c r="F870" s="81">
        <v>17822.3</v>
      </c>
      <c r="G870" s="84">
        <f t="shared" si="7"/>
        <v>7.3803151105359625E-3</v>
      </c>
    </row>
    <row r="871" spans="1:7" x14ac:dyDescent="0.25">
      <c r="A871" s="80">
        <v>44357</v>
      </c>
      <c r="B871" s="81">
        <v>78343.520000000004</v>
      </c>
      <c r="C871" s="84">
        <f t="shared" si="6"/>
        <v>-9.8423314814644856E-3</v>
      </c>
      <c r="D871" s="77"/>
      <c r="E871" s="80">
        <v>44357</v>
      </c>
      <c r="F871" s="81">
        <v>17646</v>
      </c>
      <c r="G871" s="84">
        <f t="shared" si="7"/>
        <v>-9.9413533765346368E-3</v>
      </c>
    </row>
    <row r="872" spans="1:7" x14ac:dyDescent="0.25">
      <c r="A872" s="80">
        <v>44387</v>
      </c>
      <c r="B872" s="81">
        <v>80976.95</v>
      </c>
      <c r="C872" s="84">
        <f t="shared" si="6"/>
        <v>3.3061286699634922E-2</v>
      </c>
      <c r="D872" s="77"/>
      <c r="E872" s="80">
        <v>44387</v>
      </c>
      <c r="F872" s="81">
        <v>17790.349999999999</v>
      </c>
      <c r="G872" s="84">
        <f t="shared" si="7"/>
        <v>8.1470466584434558E-3</v>
      </c>
    </row>
    <row r="873" spans="1:7" x14ac:dyDescent="0.25">
      <c r="A873" s="80">
        <v>44418</v>
      </c>
      <c r="B873" s="81">
        <v>85548.160000000003</v>
      </c>
      <c r="C873" s="84">
        <f t="shared" si="6"/>
        <v>5.4914945942705892E-2</v>
      </c>
      <c r="D873" s="77"/>
      <c r="E873" s="80">
        <v>44418</v>
      </c>
      <c r="F873" s="81">
        <v>17895.2</v>
      </c>
      <c r="G873" s="84">
        <f t="shared" si="7"/>
        <v>5.8763450034090793E-3</v>
      </c>
    </row>
    <row r="874" spans="1:7" x14ac:dyDescent="0.25">
      <c r="A874" s="86">
        <v>44510</v>
      </c>
      <c r="B874" s="81">
        <v>84623.99</v>
      </c>
      <c r="C874" s="84">
        <f t="shared" si="6"/>
        <v>-1.0861696062951018E-2</v>
      </c>
      <c r="D874" s="77"/>
      <c r="E874" s="86">
        <v>44510</v>
      </c>
      <c r="F874" s="81">
        <v>17945.95</v>
      </c>
      <c r="G874" s="84">
        <f t="shared" si="7"/>
        <v>2.831942274032983E-3</v>
      </c>
    </row>
    <row r="875" spans="1:7" x14ac:dyDescent="0.25">
      <c r="A875" s="86">
        <v>44540</v>
      </c>
      <c r="B875" s="81">
        <v>85306.09</v>
      </c>
      <c r="C875" s="84">
        <f t="shared" si="6"/>
        <v>8.0280508714970326E-3</v>
      </c>
      <c r="D875" s="77"/>
      <c r="E875" s="86">
        <v>44540</v>
      </c>
      <c r="F875" s="81">
        <v>17991.95</v>
      </c>
      <c r="G875" s="84">
        <f t="shared" si="7"/>
        <v>2.5599729044600752E-3</v>
      </c>
    </row>
    <row r="876" spans="1:7" x14ac:dyDescent="0.25">
      <c r="A876" s="85" t="s">
        <v>718</v>
      </c>
      <c r="B876" s="81">
        <v>85793.38</v>
      </c>
      <c r="C876" s="84">
        <f t="shared" si="6"/>
        <v>5.6960003147415502E-3</v>
      </c>
      <c r="D876" s="77"/>
      <c r="E876" s="85" t="s">
        <v>718</v>
      </c>
      <c r="F876" s="81">
        <v>18161.75</v>
      </c>
      <c r="G876" s="84">
        <f t="shared" si="7"/>
        <v>9.3932985287852669E-3</v>
      </c>
    </row>
    <row r="877" spans="1:7" x14ac:dyDescent="0.25">
      <c r="A877" s="85" t="s">
        <v>719</v>
      </c>
      <c r="B877" s="81">
        <v>84856.7</v>
      </c>
      <c r="C877" s="84">
        <f t="shared" si="6"/>
        <v>-1.0977895901575102E-2</v>
      </c>
      <c r="D877" s="77"/>
      <c r="E877" s="85" t="s">
        <v>719</v>
      </c>
      <c r="F877" s="81">
        <v>18338.55</v>
      </c>
      <c r="G877" s="84">
        <f t="shared" si="7"/>
        <v>9.6876673744827318E-3</v>
      </c>
    </row>
    <row r="878" spans="1:7" x14ac:dyDescent="0.25">
      <c r="A878" s="85" t="s">
        <v>720</v>
      </c>
      <c r="B878" s="81">
        <v>84007.45</v>
      </c>
      <c r="C878" s="84">
        <f t="shared" si="6"/>
        <v>-1.0058466051758145E-2</v>
      </c>
      <c r="D878" s="77"/>
      <c r="E878" s="85" t="s">
        <v>720</v>
      </c>
      <c r="F878" s="81">
        <v>18477.05</v>
      </c>
      <c r="G878" s="84">
        <f t="shared" si="7"/>
        <v>7.5240198928300944E-3</v>
      </c>
    </row>
    <row r="879" spans="1:7" x14ac:dyDescent="0.25">
      <c r="A879" s="85" t="s">
        <v>721</v>
      </c>
      <c r="B879" s="81">
        <v>82711.28</v>
      </c>
      <c r="C879" s="84">
        <f t="shared" si="6"/>
        <v>-1.554949604399466E-2</v>
      </c>
      <c r="D879" s="77"/>
      <c r="E879" s="85" t="s">
        <v>721</v>
      </c>
      <c r="F879" s="81">
        <v>18418.75</v>
      </c>
      <c r="G879" s="84">
        <f t="shared" si="7"/>
        <v>-3.1602539324889403E-3</v>
      </c>
    </row>
    <row r="880" spans="1:7" x14ac:dyDescent="0.25">
      <c r="A880" s="85" t="s">
        <v>722</v>
      </c>
      <c r="B880" s="81">
        <v>82216.44</v>
      </c>
      <c r="C880" s="84">
        <f t="shared" si="6"/>
        <v>-6.0007072779410678E-3</v>
      </c>
      <c r="D880" s="77"/>
      <c r="E880" s="85" t="s">
        <v>722</v>
      </c>
      <c r="F880" s="81">
        <v>18266.599999999999</v>
      </c>
      <c r="G880" s="84">
        <f t="shared" si="7"/>
        <v>-8.2949118597041606E-3</v>
      </c>
    </row>
    <row r="881" spans="1:7" x14ac:dyDescent="0.25">
      <c r="A881" s="85" t="s">
        <v>723</v>
      </c>
      <c r="B881" s="81">
        <v>80796.53</v>
      </c>
      <c r="C881" s="84">
        <f t="shared" si="6"/>
        <v>-1.7421263004491584E-2</v>
      </c>
      <c r="D881" s="77"/>
      <c r="E881" s="85" t="s">
        <v>723</v>
      </c>
      <c r="F881" s="81">
        <v>18178.099999999999</v>
      </c>
      <c r="G881" s="84">
        <f t="shared" si="7"/>
        <v>-4.8566828074737599E-3</v>
      </c>
    </row>
    <row r="882" spans="1:7" x14ac:dyDescent="0.25">
      <c r="A882" s="85" t="s">
        <v>724</v>
      </c>
      <c r="B882" s="81">
        <v>80506.52</v>
      </c>
      <c r="C882" s="84">
        <f t="shared" si="6"/>
        <v>-3.5958441267911487E-3</v>
      </c>
      <c r="D882" s="77"/>
      <c r="E882" s="85" t="s">
        <v>724</v>
      </c>
      <c r="F882" s="81">
        <v>18114.900000000001</v>
      </c>
      <c r="G882" s="84">
        <f t="shared" si="7"/>
        <v>-3.4827687919410082E-3</v>
      </c>
    </row>
    <row r="883" spans="1:7" x14ac:dyDescent="0.25">
      <c r="A883" s="85" t="s">
        <v>725</v>
      </c>
      <c r="B883" s="81">
        <v>79140.570000000007</v>
      </c>
      <c r="C883" s="84">
        <f t="shared" si="6"/>
        <v>-1.7112536576096505E-2</v>
      </c>
      <c r="D883" s="77"/>
      <c r="E883" s="85" t="s">
        <v>725</v>
      </c>
      <c r="F883" s="81">
        <v>18125.400000000001</v>
      </c>
      <c r="G883" s="84">
        <f t="shared" si="7"/>
        <v>5.7946541799084499E-4</v>
      </c>
    </row>
    <row r="884" spans="1:7" x14ac:dyDescent="0.25">
      <c r="A884" s="85" t="s">
        <v>726</v>
      </c>
      <c r="B884" s="81">
        <v>79802.44</v>
      </c>
      <c r="C884" s="84">
        <f t="shared" si="6"/>
        <v>8.3284420719947592E-3</v>
      </c>
      <c r="D884" s="77"/>
      <c r="E884" s="85" t="s">
        <v>726</v>
      </c>
      <c r="F884" s="81">
        <v>18268.400000000001</v>
      </c>
      <c r="G884" s="84">
        <f t="shared" si="7"/>
        <v>7.858521832249608E-3</v>
      </c>
    </row>
    <row r="885" spans="1:7" x14ac:dyDescent="0.25">
      <c r="A885" s="85" t="s">
        <v>727</v>
      </c>
      <c r="B885" s="81">
        <v>79084.12</v>
      </c>
      <c r="C885" s="84">
        <f t="shared" si="6"/>
        <v>-9.0419843440016617E-3</v>
      </c>
      <c r="D885" s="77"/>
      <c r="E885" s="85" t="s">
        <v>727</v>
      </c>
      <c r="F885" s="81">
        <v>18210.95</v>
      </c>
      <c r="G885" s="84">
        <f t="shared" si="7"/>
        <v>-3.1497297783985938E-3</v>
      </c>
    </row>
    <row r="886" spans="1:7" x14ac:dyDescent="0.25">
      <c r="A886" s="85" t="s">
        <v>728</v>
      </c>
      <c r="B886" s="81">
        <v>77327.09</v>
      </c>
      <c r="C886" s="84">
        <f t="shared" si="6"/>
        <v>-2.246774910489939E-2</v>
      </c>
      <c r="D886" s="77"/>
      <c r="E886" s="85" t="s">
        <v>728</v>
      </c>
      <c r="F886" s="81">
        <v>17857.25</v>
      </c>
      <c r="G886" s="84">
        <f t="shared" si="7"/>
        <v>-1.961347328760292E-2</v>
      </c>
    </row>
    <row r="887" spans="1:7" x14ac:dyDescent="0.25">
      <c r="A887" s="85" t="s">
        <v>729</v>
      </c>
      <c r="B887" s="81">
        <v>77026.98</v>
      </c>
      <c r="C887" s="84">
        <f t="shared" si="6"/>
        <v>-3.8885968885454055E-3</v>
      </c>
      <c r="D887" s="77"/>
      <c r="E887" s="85" t="s">
        <v>729</v>
      </c>
      <c r="F887" s="81">
        <v>17671.650000000001</v>
      </c>
      <c r="G887" s="84">
        <f t="shared" si="7"/>
        <v>-1.0447927649083697E-2</v>
      </c>
    </row>
    <row r="888" spans="1:7" x14ac:dyDescent="0.25">
      <c r="A888" s="80">
        <v>44207</v>
      </c>
      <c r="B888" s="81">
        <v>78454.66</v>
      </c>
      <c r="C888" s="84">
        <f t="shared" si="6"/>
        <v>1.8365128215197129E-2</v>
      </c>
      <c r="D888" s="77"/>
      <c r="E888" s="80">
        <v>44207</v>
      </c>
      <c r="F888" s="81">
        <v>17929.650000000001</v>
      </c>
      <c r="G888" s="84">
        <f t="shared" si="7"/>
        <v>1.4494106489669145E-2</v>
      </c>
    </row>
    <row r="889" spans="1:7" x14ac:dyDescent="0.25">
      <c r="A889" s="80">
        <v>44238</v>
      </c>
      <c r="B889" s="81">
        <v>78299.38</v>
      </c>
      <c r="C889" s="84">
        <f t="shared" si="6"/>
        <v>-1.9811936048493958E-3</v>
      </c>
      <c r="D889" s="77"/>
      <c r="E889" s="80">
        <v>44238</v>
      </c>
      <c r="F889" s="81">
        <v>17888.95</v>
      </c>
      <c r="G889" s="84">
        <f t="shared" si="7"/>
        <v>-2.2725632780962878E-3</v>
      </c>
    </row>
    <row r="890" spans="1:7" x14ac:dyDescent="0.25">
      <c r="A890" s="86">
        <v>44266</v>
      </c>
      <c r="B890" s="81">
        <v>77685.33</v>
      </c>
      <c r="C890" s="84">
        <f t="shared" si="6"/>
        <v>-7.8732482430653398E-3</v>
      </c>
      <c r="D890" s="77"/>
      <c r="E890" s="86">
        <v>44266</v>
      </c>
      <c r="F890" s="81">
        <v>17829.2</v>
      </c>
      <c r="G890" s="84">
        <f t="shared" si="7"/>
        <v>-3.3456411226991806E-3</v>
      </c>
    </row>
    <row r="891" spans="1:7" x14ac:dyDescent="0.25">
      <c r="A891" s="86">
        <v>44297</v>
      </c>
      <c r="B891" s="81">
        <v>78127.320000000007</v>
      </c>
      <c r="C891" s="84">
        <f t="shared" si="6"/>
        <v>5.6733671563963086E-3</v>
      </c>
      <c r="D891" s="77"/>
      <c r="E891" s="86">
        <v>44297</v>
      </c>
      <c r="F891" s="81">
        <v>17916.8</v>
      </c>
      <c r="G891" s="84">
        <f t="shared" si="7"/>
        <v>4.9012575036592558E-3</v>
      </c>
    </row>
    <row r="892" spans="1:7" x14ac:dyDescent="0.25">
      <c r="A892" s="86">
        <v>44419</v>
      </c>
      <c r="B892" s="81">
        <v>79651.5</v>
      </c>
      <c r="C892" s="84">
        <f t="shared" si="6"/>
        <v>1.9321064954795877E-2</v>
      </c>
      <c r="D892" s="77"/>
      <c r="E892" s="86">
        <v>44419</v>
      </c>
      <c r="F892" s="81">
        <v>18068.55</v>
      </c>
      <c r="G892" s="84">
        <f t="shared" si="7"/>
        <v>8.4340377145086798E-3</v>
      </c>
    </row>
    <row r="893" spans="1:7" x14ac:dyDescent="0.25">
      <c r="A893" s="80">
        <v>44450</v>
      </c>
      <c r="B893" s="81">
        <v>78223.16</v>
      </c>
      <c r="C893" s="84">
        <f t="shared" si="6"/>
        <v>-1.8095101184120419E-2</v>
      </c>
      <c r="D893" s="77"/>
      <c r="E893" s="80">
        <v>44450</v>
      </c>
      <c r="F893" s="81">
        <v>18044.25</v>
      </c>
      <c r="G893" s="84">
        <f t="shared" si="7"/>
        <v>-1.3457834157164536E-3</v>
      </c>
    </row>
    <row r="894" spans="1:7" x14ac:dyDescent="0.25">
      <c r="A894" s="86">
        <v>44480</v>
      </c>
      <c r="B894" s="81">
        <v>77883.199999999997</v>
      </c>
      <c r="C894" s="84">
        <f t="shared" si="6"/>
        <v>-4.3554988718003708E-3</v>
      </c>
      <c r="D894" s="77"/>
      <c r="E894" s="86">
        <v>44480</v>
      </c>
      <c r="F894" s="81">
        <v>18017.2</v>
      </c>
      <c r="G894" s="84">
        <f t="shared" si="7"/>
        <v>-1.5002172720921161E-3</v>
      </c>
    </row>
    <row r="895" spans="1:7" x14ac:dyDescent="0.25">
      <c r="A895" s="86">
        <v>44511</v>
      </c>
      <c r="B895" s="81">
        <v>76930.070000000007</v>
      </c>
      <c r="C895" s="84">
        <f t="shared" si="6"/>
        <v>-1.2313441125986401E-2</v>
      </c>
      <c r="D895" s="77"/>
      <c r="E895" s="86">
        <v>44511</v>
      </c>
      <c r="F895" s="81">
        <v>17873.599999999999</v>
      </c>
      <c r="G895" s="84">
        <f t="shared" si="7"/>
        <v>-8.0020933646903214E-3</v>
      </c>
    </row>
    <row r="896" spans="1:7" x14ac:dyDescent="0.25">
      <c r="A896" s="86">
        <v>44541</v>
      </c>
      <c r="B896" s="81">
        <v>77890.53</v>
      </c>
      <c r="C896" s="84">
        <f t="shared" si="6"/>
        <v>1.2407551988009247E-2</v>
      </c>
      <c r="D896" s="77"/>
      <c r="E896" s="86">
        <v>44541</v>
      </c>
      <c r="F896" s="81">
        <v>18102.75</v>
      </c>
      <c r="G896" s="84">
        <f t="shared" si="7"/>
        <v>1.2739096598234837E-2</v>
      </c>
    </row>
    <row r="897" spans="1:7" x14ac:dyDescent="0.25">
      <c r="A897" s="85" t="s">
        <v>730</v>
      </c>
      <c r="B897" s="81">
        <v>78200.039999999994</v>
      </c>
      <c r="C897" s="84">
        <f t="shared" si="6"/>
        <v>3.9657796835398315E-3</v>
      </c>
      <c r="D897" s="77"/>
      <c r="E897" s="85" t="s">
        <v>730</v>
      </c>
      <c r="F897" s="81">
        <v>18109.45</v>
      </c>
      <c r="G897" s="84">
        <f t="shared" si="7"/>
        <v>3.700410401166087E-4</v>
      </c>
    </row>
    <row r="898" spans="1:7" x14ac:dyDescent="0.25">
      <c r="A898" s="85" t="s">
        <v>731</v>
      </c>
      <c r="B898" s="81">
        <v>78159.48</v>
      </c>
      <c r="C898" s="84">
        <f t="shared" si="6"/>
        <v>-5.1880436713732248E-4</v>
      </c>
      <c r="D898" s="77"/>
      <c r="E898" s="85" t="s">
        <v>731</v>
      </c>
      <c r="F898" s="81">
        <v>17999.2</v>
      </c>
      <c r="G898" s="84">
        <f t="shared" si="7"/>
        <v>-6.1065890087613648E-3</v>
      </c>
    </row>
    <row r="899" spans="1:7" x14ac:dyDescent="0.25">
      <c r="A899" s="85" t="s">
        <v>732</v>
      </c>
      <c r="B899" s="81">
        <v>79088.490000000005</v>
      </c>
      <c r="C899" s="84">
        <f t="shared" si="6"/>
        <v>1.1815997482646253E-2</v>
      </c>
      <c r="D899" s="77"/>
      <c r="E899" s="85" t="s">
        <v>732</v>
      </c>
      <c r="F899" s="81">
        <v>17898.650000000001</v>
      </c>
      <c r="G899" s="84">
        <f t="shared" si="7"/>
        <v>-5.6020214558960254E-3</v>
      </c>
    </row>
    <row r="900" spans="1:7" x14ac:dyDescent="0.25">
      <c r="A900" s="85" t="s">
        <v>733</v>
      </c>
      <c r="B900" s="81">
        <v>77185.95</v>
      </c>
      <c r="C900" s="84">
        <f t="shared" si="6"/>
        <v>-2.4349906526583798E-2</v>
      </c>
      <c r="D900" s="77"/>
      <c r="E900" s="85" t="s">
        <v>733</v>
      </c>
      <c r="F900" s="81">
        <v>17764.8</v>
      </c>
      <c r="G900" s="84">
        <f t="shared" si="7"/>
        <v>-7.5063196902765391E-3</v>
      </c>
    </row>
    <row r="901" spans="1:7" x14ac:dyDescent="0.25">
      <c r="A901" s="85" t="s">
        <v>734</v>
      </c>
      <c r="B901" s="81">
        <v>75385.320000000007</v>
      </c>
      <c r="C901" s="84">
        <f t="shared" si="6"/>
        <v>-2.3604884550836824E-2</v>
      </c>
      <c r="D901" s="77"/>
      <c r="E901" s="85" t="s">
        <v>734</v>
      </c>
      <c r="F901" s="81">
        <v>17416.55</v>
      </c>
      <c r="G901" s="84">
        <f t="shared" si="7"/>
        <v>-1.9798067728082253E-2</v>
      </c>
    </row>
    <row r="902" spans="1:7" x14ac:dyDescent="0.25">
      <c r="A902" s="85" t="s">
        <v>735</v>
      </c>
      <c r="B902" s="81">
        <v>76226.22</v>
      </c>
      <c r="C902" s="84">
        <f t="shared" si="6"/>
        <v>1.1092936895683999E-2</v>
      </c>
      <c r="D902" s="77"/>
      <c r="E902" s="85" t="s">
        <v>735</v>
      </c>
      <c r="F902" s="81">
        <v>17503.349999999999</v>
      </c>
      <c r="G902" s="84">
        <f t="shared" si="7"/>
        <v>4.9713875910040546E-3</v>
      </c>
    </row>
    <row r="903" spans="1:7" x14ac:dyDescent="0.25">
      <c r="A903" s="85" t="s">
        <v>736</v>
      </c>
      <c r="B903" s="81">
        <v>76194.34</v>
      </c>
      <c r="C903" s="84">
        <f t="shared" si="6"/>
        <v>-4.1831627524389827E-4</v>
      </c>
      <c r="D903" s="77"/>
      <c r="E903" s="85" t="s">
        <v>736</v>
      </c>
      <c r="F903" s="81">
        <v>17415.05</v>
      </c>
      <c r="G903" s="84">
        <f t="shared" si="7"/>
        <v>-5.0575162788005449E-3</v>
      </c>
    </row>
    <row r="904" spans="1:7" x14ac:dyDescent="0.25">
      <c r="A904" s="85" t="s">
        <v>737</v>
      </c>
      <c r="B904" s="81">
        <v>75391.100000000006</v>
      </c>
      <c r="C904" s="84">
        <f t="shared" si="6"/>
        <v>-1.0597950806913141E-2</v>
      </c>
      <c r="D904" s="77"/>
      <c r="E904" s="85" t="s">
        <v>737</v>
      </c>
      <c r="F904" s="81">
        <v>17536.25</v>
      </c>
      <c r="G904" s="84">
        <f t="shared" si="7"/>
        <v>6.9353921488597555E-3</v>
      </c>
    </row>
    <row r="905" spans="1:7" x14ac:dyDescent="0.25">
      <c r="A905" s="85" t="s">
        <v>738</v>
      </c>
      <c r="B905" s="81">
        <v>74919.740000000005</v>
      </c>
      <c r="C905" s="84">
        <f t="shared" si="6"/>
        <v>-6.271823710227901E-3</v>
      </c>
      <c r="D905" s="77"/>
      <c r="E905" s="85" t="s">
        <v>738</v>
      </c>
      <c r="F905" s="81">
        <v>17026.45</v>
      </c>
      <c r="G905" s="84">
        <f t="shared" si="7"/>
        <v>-2.9502149772621358E-2</v>
      </c>
    </row>
    <row r="906" spans="1:7" x14ac:dyDescent="0.25">
      <c r="A906" s="85" t="s">
        <v>739</v>
      </c>
      <c r="B906" s="81">
        <v>73552.58</v>
      </c>
      <c r="C906" s="84">
        <f t="shared" si="6"/>
        <v>-1.8416882591141416E-2</v>
      </c>
      <c r="D906" s="77"/>
      <c r="E906" s="85" t="s">
        <v>739</v>
      </c>
      <c r="F906" s="81">
        <v>17053.95</v>
      </c>
      <c r="G906" s="84">
        <f t="shared" si="7"/>
        <v>1.6138311738437181E-3</v>
      </c>
    </row>
    <row r="907" spans="1:7" x14ac:dyDescent="0.25">
      <c r="A907" s="85" t="s">
        <v>740</v>
      </c>
      <c r="B907" s="81">
        <v>74362.2</v>
      </c>
      <c r="C907" s="84">
        <f t="shared" si="6"/>
        <v>1.0947223604076871E-2</v>
      </c>
      <c r="D907" s="77"/>
      <c r="E907" s="85" t="s">
        <v>740</v>
      </c>
      <c r="F907" s="81">
        <v>16983.2</v>
      </c>
      <c r="G907" s="84">
        <f t="shared" si="7"/>
        <v>-4.1572283164124264E-3</v>
      </c>
    </row>
    <row r="908" spans="1:7" x14ac:dyDescent="0.25">
      <c r="A908" s="80">
        <v>44208</v>
      </c>
      <c r="B908" s="81">
        <v>73443.33</v>
      </c>
      <c r="C908" s="84">
        <f t="shared" si="6"/>
        <v>-1.2433659792887703E-2</v>
      </c>
      <c r="D908" s="77"/>
      <c r="E908" s="80">
        <v>44208</v>
      </c>
      <c r="F908" s="81">
        <v>17166.900000000001</v>
      </c>
      <c r="G908" s="84">
        <f t="shared" si="7"/>
        <v>1.0758491006561958E-2</v>
      </c>
    </row>
    <row r="909" spans="1:7" x14ac:dyDescent="0.25">
      <c r="A909" s="80">
        <v>44239</v>
      </c>
      <c r="B909" s="81">
        <v>73615.81</v>
      </c>
      <c r="C909" s="84">
        <f t="shared" si="6"/>
        <v>2.3457240276004592E-3</v>
      </c>
      <c r="D909" s="77"/>
      <c r="E909" s="80">
        <v>44239</v>
      </c>
      <c r="F909" s="81">
        <v>17401.650000000001</v>
      </c>
      <c r="G909" s="84">
        <f t="shared" si="7"/>
        <v>1.358191816862196E-2</v>
      </c>
    </row>
    <row r="910" spans="1:7" x14ac:dyDescent="0.25">
      <c r="A910" s="86">
        <v>44267</v>
      </c>
      <c r="B910" s="81">
        <v>73616.41</v>
      </c>
      <c r="C910" s="84">
        <f t="shared" si="6"/>
        <v>8.150389907892482E-6</v>
      </c>
      <c r="D910" s="77"/>
      <c r="E910" s="86">
        <v>44267</v>
      </c>
      <c r="F910" s="81">
        <v>17196.7</v>
      </c>
      <c r="G910" s="84">
        <f t="shared" si="7"/>
        <v>-1.1847524364121427E-2</v>
      </c>
    </row>
    <row r="911" spans="1:7" x14ac:dyDescent="0.25">
      <c r="A911" s="86">
        <v>44359</v>
      </c>
      <c r="B911" s="81">
        <v>72865.86</v>
      </c>
      <c r="C911" s="84">
        <f t="shared" si="6"/>
        <v>-1.0247746274286051E-2</v>
      </c>
      <c r="D911" s="77"/>
      <c r="E911" s="86">
        <v>44359</v>
      </c>
      <c r="F911" s="81">
        <v>16912.25</v>
      </c>
      <c r="G911" s="84">
        <f t="shared" si="7"/>
        <v>-1.6679293525066932E-2</v>
      </c>
    </row>
    <row r="912" spans="1:7" x14ac:dyDescent="0.25">
      <c r="A912" s="80">
        <v>44389</v>
      </c>
      <c r="B912" s="81">
        <v>73343.990000000005</v>
      </c>
      <c r="C912" s="84">
        <f t="shared" si="6"/>
        <v>6.5403487436627864E-3</v>
      </c>
      <c r="D912" s="77"/>
      <c r="E912" s="80">
        <v>44389</v>
      </c>
      <c r="F912" s="81">
        <v>17176.7</v>
      </c>
      <c r="G912" s="84">
        <f t="shared" si="7"/>
        <v>1.5515602865605863E-2</v>
      </c>
    </row>
    <row r="913" spans="1:7" x14ac:dyDescent="0.25">
      <c r="A913" s="80">
        <v>44420</v>
      </c>
      <c r="B913" s="81">
        <v>74386.61</v>
      </c>
      <c r="C913" s="84">
        <f t="shared" si="6"/>
        <v>1.4115387215255676E-2</v>
      </c>
      <c r="D913" s="77"/>
      <c r="E913" s="80">
        <v>44420</v>
      </c>
      <c r="F913" s="81">
        <v>17469.75</v>
      </c>
      <c r="G913" s="84">
        <f t="shared" si="7"/>
        <v>1.6916999510179991E-2</v>
      </c>
    </row>
    <row r="914" spans="1:7" x14ac:dyDescent="0.25">
      <c r="A914" s="80">
        <v>44451</v>
      </c>
      <c r="B914" s="81">
        <v>74399.81</v>
      </c>
      <c r="C914" s="84">
        <f t="shared" si="6"/>
        <v>1.7743554868281301E-4</v>
      </c>
      <c r="D914" s="77"/>
      <c r="E914" s="80">
        <v>44451</v>
      </c>
      <c r="F914" s="81">
        <v>17516.849999999999</v>
      </c>
      <c r="G914" s="84">
        <f t="shared" si="7"/>
        <v>2.6924610252884998E-3</v>
      </c>
    </row>
    <row r="915" spans="1:7" x14ac:dyDescent="0.25">
      <c r="A915" s="86">
        <v>44481</v>
      </c>
      <c r="B915" s="81">
        <v>73953.88</v>
      </c>
      <c r="C915" s="84">
        <f t="shared" si="6"/>
        <v>-6.0117324082216766E-3</v>
      </c>
      <c r="D915" s="77"/>
      <c r="E915" s="86">
        <v>44481</v>
      </c>
      <c r="F915" s="81">
        <v>17511.3</v>
      </c>
      <c r="G915" s="84">
        <f t="shared" si="7"/>
        <v>-3.1688799131232727E-4</v>
      </c>
    </row>
    <row r="916" spans="1:7" x14ac:dyDescent="0.25">
      <c r="A916" s="85" t="s">
        <v>741</v>
      </c>
      <c r="B916" s="81">
        <v>73526.41</v>
      </c>
      <c r="C916" s="84">
        <f t="shared" si="6"/>
        <v>-5.7969942573141775E-3</v>
      </c>
      <c r="D916" s="77"/>
      <c r="E916" s="85" t="s">
        <v>741</v>
      </c>
      <c r="F916" s="81">
        <v>17368.25</v>
      </c>
      <c r="G916" s="84">
        <f t="shared" si="7"/>
        <v>-8.2025600706723129E-3</v>
      </c>
    </row>
    <row r="917" spans="1:7" x14ac:dyDescent="0.25">
      <c r="A917" s="85" t="s">
        <v>742</v>
      </c>
      <c r="B917" s="81">
        <v>73845.14</v>
      </c>
      <c r="C917" s="84">
        <f t="shared" si="6"/>
        <v>4.3255363326241371E-3</v>
      </c>
      <c r="D917" s="77"/>
      <c r="E917" s="85" t="s">
        <v>742</v>
      </c>
      <c r="F917" s="81">
        <v>17324.900000000001</v>
      </c>
      <c r="G917" s="84">
        <f t="shared" si="7"/>
        <v>-2.4990537072034653E-3</v>
      </c>
    </row>
    <row r="918" spans="1:7" x14ac:dyDescent="0.25">
      <c r="A918" s="85" t="s">
        <v>743</v>
      </c>
      <c r="B918" s="81">
        <v>73719.23</v>
      </c>
      <c r="C918" s="84">
        <f t="shared" si="6"/>
        <v>-1.7065099191086507E-3</v>
      </c>
      <c r="D918" s="77"/>
      <c r="E918" s="85" t="s">
        <v>743</v>
      </c>
      <c r="F918" s="81">
        <v>17221.400000000001</v>
      </c>
      <c r="G918" s="84">
        <f t="shared" si="7"/>
        <v>-5.9919765456759484E-3</v>
      </c>
    </row>
    <row r="919" spans="1:7" x14ac:dyDescent="0.25">
      <c r="A919" s="85" t="s">
        <v>744</v>
      </c>
      <c r="B919" s="81">
        <v>73042.63</v>
      </c>
      <c r="C919" s="84">
        <f t="shared" si="6"/>
        <v>-9.2204445148396548E-3</v>
      </c>
      <c r="D919" s="77"/>
      <c r="E919" s="85" t="s">
        <v>744</v>
      </c>
      <c r="F919" s="81">
        <v>17248.400000000001</v>
      </c>
      <c r="G919" s="84">
        <f t="shared" si="7"/>
        <v>1.5665890444361708E-3</v>
      </c>
    </row>
    <row r="920" spans="1:7" x14ac:dyDescent="0.25">
      <c r="A920" s="85" t="s">
        <v>745</v>
      </c>
      <c r="B920" s="81">
        <v>72296.91</v>
      </c>
      <c r="C920" s="84">
        <f t="shared" si="6"/>
        <v>-1.0261853643296461E-2</v>
      </c>
      <c r="D920" s="77"/>
      <c r="E920" s="85" t="s">
        <v>745</v>
      </c>
      <c r="F920" s="81">
        <v>16985.2</v>
      </c>
      <c r="G920" s="84">
        <f t="shared" si="7"/>
        <v>-1.5377008913403054E-2</v>
      </c>
    </row>
    <row r="921" spans="1:7" x14ac:dyDescent="0.25">
      <c r="A921" s="85" t="s">
        <v>746</v>
      </c>
      <c r="B921" s="81">
        <v>69698.77</v>
      </c>
      <c r="C921" s="84">
        <f t="shared" si="6"/>
        <v>-3.6598719110244343E-2</v>
      </c>
      <c r="D921" s="77"/>
      <c r="E921" s="85" t="s">
        <v>746</v>
      </c>
      <c r="F921" s="81">
        <v>16614.2</v>
      </c>
      <c r="G921" s="84">
        <f t="shared" si="7"/>
        <v>-2.208462525426377E-2</v>
      </c>
    </row>
    <row r="922" spans="1:7" x14ac:dyDescent="0.25">
      <c r="A922" s="85" t="s">
        <v>747</v>
      </c>
      <c r="B922" s="81">
        <v>70160.23</v>
      </c>
      <c r="C922" s="84">
        <f t="shared" si="6"/>
        <v>6.5989557278193604E-3</v>
      </c>
      <c r="D922" s="77"/>
      <c r="E922" s="85" t="s">
        <v>747</v>
      </c>
      <c r="F922" s="81">
        <v>16770.849999999999</v>
      </c>
      <c r="G922" s="84">
        <f t="shared" si="7"/>
        <v>9.3845089143681712E-3</v>
      </c>
    </row>
    <row r="923" spans="1:7" x14ac:dyDescent="0.25">
      <c r="A923" s="85" t="s">
        <v>748</v>
      </c>
      <c r="B923" s="81">
        <v>70295.55</v>
      </c>
      <c r="C923" s="84">
        <f t="shared" si="6"/>
        <v>1.9268703910704107E-3</v>
      </c>
      <c r="D923" s="77"/>
      <c r="E923" s="85" t="s">
        <v>748</v>
      </c>
      <c r="F923" s="81">
        <v>16955.45</v>
      </c>
      <c r="G923" s="84">
        <f t="shared" si="7"/>
        <v>1.0947055769810723E-2</v>
      </c>
    </row>
    <row r="924" spans="1:7" x14ac:dyDescent="0.25">
      <c r="A924" s="85" t="s">
        <v>749</v>
      </c>
      <c r="B924" s="81">
        <v>70773.98</v>
      </c>
      <c r="C924" s="84">
        <f t="shared" si="6"/>
        <v>6.7829223546803331E-3</v>
      </c>
      <c r="D924" s="77"/>
      <c r="E924" s="85" t="s">
        <v>749</v>
      </c>
      <c r="F924" s="81">
        <v>17072.599999999999</v>
      </c>
      <c r="G924" s="84">
        <f t="shared" si="7"/>
        <v>6.885523140111989E-3</v>
      </c>
    </row>
    <row r="925" spans="1:7" x14ac:dyDescent="0.25">
      <c r="A925" s="85" t="s">
        <v>750</v>
      </c>
      <c r="B925" s="81">
        <v>69838.45</v>
      </c>
      <c r="C925" s="84">
        <f t="shared" si="6"/>
        <v>-1.3306701325786072E-2</v>
      </c>
      <c r="D925" s="77"/>
      <c r="E925" s="85" t="s">
        <v>750</v>
      </c>
      <c r="F925" s="81">
        <v>17003.75</v>
      </c>
      <c r="G925" s="84">
        <f t="shared" si="7"/>
        <v>-4.0409312434183352E-3</v>
      </c>
    </row>
    <row r="926" spans="1:7" x14ac:dyDescent="0.25">
      <c r="A926" s="85" t="s">
        <v>751</v>
      </c>
      <c r="B926" s="81">
        <v>70272.38</v>
      </c>
      <c r="C926" s="84">
        <f t="shared" si="6"/>
        <v>6.1941162918609126E-3</v>
      </c>
      <c r="D926" s="77"/>
      <c r="E926" s="85" t="s">
        <v>751</v>
      </c>
      <c r="F926" s="81">
        <v>17086.25</v>
      </c>
      <c r="G926" s="84">
        <f t="shared" si="7"/>
        <v>4.8401385192229909E-3</v>
      </c>
    </row>
    <row r="927" spans="1:7" x14ac:dyDescent="0.25">
      <c r="A927" s="85" t="s">
        <v>752</v>
      </c>
      <c r="B927" s="81">
        <v>71359.95</v>
      </c>
      <c r="C927" s="84">
        <f t="shared" si="6"/>
        <v>1.5357953607274172E-2</v>
      </c>
      <c r="D927" s="77"/>
      <c r="E927" s="85" t="s">
        <v>752</v>
      </c>
      <c r="F927" s="81">
        <v>17233.25</v>
      </c>
      <c r="G927" s="84">
        <f t="shared" si="7"/>
        <v>8.5666107599145849E-3</v>
      </c>
    </row>
    <row r="928" spans="1:7" x14ac:dyDescent="0.25">
      <c r="A928" s="85" t="s">
        <v>753</v>
      </c>
      <c r="B928" s="81">
        <v>72297.91</v>
      </c>
      <c r="C928" s="84">
        <f t="shared" si="6"/>
        <v>1.305843381746425E-2</v>
      </c>
      <c r="D928" s="77"/>
      <c r="E928" s="85" t="s">
        <v>753</v>
      </c>
      <c r="F928" s="81">
        <v>17213.599999999999</v>
      </c>
      <c r="G928" s="84">
        <f t="shared" si="7"/>
        <v>-1.1408881875360657E-3</v>
      </c>
    </row>
    <row r="929" spans="1:7" x14ac:dyDescent="0.25">
      <c r="A929" s="85" t="s">
        <v>754</v>
      </c>
      <c r="B929" s="81">
        <v>71859.990000000005</v>
      </c>
      <c r="C929" s="84">
        <f t="shared" si="6"/>
        <v>-6.0755788904407098E-3</v>
      </c>
      <c r="D929" s="77"/>
      <c r="E929" s="85" t="s">
        <v>754</v>
      </c>
      <c r="F929" s="81">
        <v>17203.95</v>
      </c>
      <c r="G929" s="84">
        <f t="shared" si="7"/>
        <v>-5.6076044069777991E-4</v>
      </c>
    </row>
    <row r="930" spans="1:7" x14ac:dyDescent="0.25">
      <c r="A930" s="85" t="s">
        <v>755</v>
      </c>
      <c r="B930" s="81">
        <v>73074.070000000007</v>
      </c>
      <c r="C930" s="84">
        <f t="shared" si="6"/>
        <v>1.6753941739737502E-2</v>
      </c>
      <c r="D930" s="77"/>
      <c r="E930" s="85" t="s">
        <v>755</v>
      </c>
      <c r="F930" s="81">
        <v>17354.05</v>
      </c>
      <c r="G930" s="84">
        <f t="shared" si="7"/>
        <v>8.686899930872365E-3</v>
      </c>
    </row>
    <row r="931" spans="1:7" x14ac:dyDescent="0.25">
      <c r="A931" s="80">
        <v>44621</v>
      </c>
      <c r="B931" s="81">
        <v>73103.66</v>
      </c>
      <c r="C931" s="84">
        <f t="shared" si="6"/>
        <v>4.0484963618124667E-4</v>
      </c>
      <c r="D931" s="77"/>
      <c r="E931" s="80">
        <v>44621</v>
      </c>
      <c r="F931" s="81">
        <v>17625.7</v>
      </c>
      <c r="G931" s="84">
        <f t="shared" si="7"/>
        <v>1.5532155674438485E-2</v>
      </c>
    </row>
    <row r="932" spans="1:7" x14ac:dyDescent="0.25">
      <c r="A932" s="80">
        <v>44652</v>
      </c>
      <c r="B932" s="81">
        <v>73671.11</v>
      </c>
      <c r="C932" s="84">
        <f t="shared" si="6"/>
        <v>7.7322938709377389E-3</v>
      </c>
      <c r="D932" s="77"/>
      <c r="E932" s="80">
        <v>44652</v>
      </c>
      <c r="F932" s="81">
        <v>17805.25</v>
      </c>
      <c r="G932" s="84">
        <f t="shared" si="7"/>
        <v>1.0135293409169081E-2</v>
      </c>
    </row>
    <row r="933" spans="1:7" x14ac:dyDescent="0.25">
      <c r="A933" s="80">
        <v>44682</v>
      </c>
      <c r="B933" s="81">
        <v>73779.520000000004</v>
      </c>
      <c r="C933" s="84">
        <f t="shared" si="6"/>
        <v>1.4704585464858113E-3</v>
      </c>
      <c r="D933" s="77"/>
      <c r="E933" s="80">
        <v>44682</v>
      </c>
      <c r="F933" s="81">
        <v>17925.25</v>
      </c>
      <c r="G933" s="84">
        <f t="shared" si="7"/>
        <v>6.7169757589339947E-3</v>
      </c>
    </row>
    <row r="934" spans="1:7" x14ac:dyDescent="0.25">
      <c r="A934" s="80">
        <v>44713</v>
      </c>
      <c r="B934" s="81">
        <v>73888.41</v>
      </c>
      <c r="C934" s="84">
        <f t="shared" si="6"/>
        <v>1.4747957763951828E-3</v>
      </c>
      <c r="D934" s="77"/>
      <c r="E934" s="80">
        <v>44713</v>
      </c>
      <c r="F934" s="81">
        <v>17745.900000000001</v>
      </c>
      <c r="G934" s="84">
        <f t="shared" si="7"/>
        <v>-1.0055830065243644E-2</v>
      </c>
    </row>
    <row r="935" spans="1:7" x14ac:dyDescent="0.25">
      <c r="A935" s="80">
        <v>44743</v>
      </c>
      <c r="B935" s="81">
        <v>73922.289999999994</v>
      </c>
      <c r="C935" s="84">
        <f t="shared" si="6"/>
        <v>4.5842419518097731E-4</v>
      </c>
      <c r="D935" s="77"/>
      <c r="E935" s="80">
        <v>44743</v>
      </c>
      <c r="F935" s="81">
        <v>17812.7</v>
      </c>
      <c r="G935" s="84">
        <f t="shared" si="7"/>
        <v>3.7571827114337929E-3</v>
      </c>
    </row>
    <row r="936" spans="1:7" x14ac:dyDescent="0.25">
      <c r="A936" s="80">
        <v>44835</v>
      </c>
      <c r="B936" s="81">
        <v>74019.039999999994</v>
      </c>
      <c r="C936" s="84">
        <f t="shared" si="6"/>
        <v>1.307951115388846E-3</v>
      </c>
      <c r="D936" s="77"/>
      <c r="E936" s="80">
        <v>44835</v>
      </c>
      <c r="F936" s="81">
        <v>18003.3</v>
      </c>
      <c r="G936" s="84">
        <f t="shared" si="7"/>
        <v>1.064338838998579E-2</v>
      </c>
    </row>
    <row r="937" spans="1:7" x14ac:dyDescent="0.25">
      <c r="A937" s="80">
        <v>44866</v>
      </c>
      <c r="B937" s="81">
        <v>74023.92</v>
      </c>
      <c r="C937" s="84">
        <f t="shared" si="6"/>
        <v>6.5926809377197268E-5</v>
      </c>
      <c r="D937" s="77"/>
      <c r="E937" s="80">
        <v>44866</v>
      </c>
      <c r="F937" s="81">
        <v>18055.75</v>
      </c>
      <c r="G937" s="84">
        <f t="shared" si="7"/>
        <v>2.9091191803581893E-3</v>
      </c>
    </row>
    <row r="938" spans="1:7" x14ac:dyDescent="0.25">
      <c r="A938" s="80">
        <v>44896</v>
      </c>
      <c r="B938" s="81">
        <v>75112.45</v>
      </c>
      <c r="C938" s="84">
        <f t="shared" si="6"/>
        <v>1.4598039776089115E-2</v>
      </c>
      <c r="D938" s="77"/>
      <c r="E938" s="80">
        <v>44896</v>
      </c>
      <c r="F938" s="81">
        <v>18212.349999999999</v>
      </c>
      <c r="G938" s="84">
        <f t="shared" si="7"/>
        <v>8.6357417794735106E-3</v>
      </c>
    </row>
    <row r="939" spans="1:7" x14ac:dyDescent="0.25">
      <c r="A939" s="85" t="s">
        <v>756</v>
      </c>
      <c r="B939" s="81">
        <v>75703.62</v>
      </c>
      <c r="C939" s="84">
        <f t="shared" si="6"/>
        <v>7.8396556518476809E-3</v>
      </c>
      <c r="D939" s="77"/>
      <c r="E939" s="85" t="s">
        <v>756</v>
      </c>
      <c r="F939" s="81">
        <v>18257.8</v>
      </c>
      <c r="G939" s="84">
        <f t="shared" si="7"/>
        <v>2.4924505947533245E-3</v>
      </c>
    </row>
    <row r="940" spans="1:7" x14ac:dyDescent="0.25">
      <c r="A940" s="85" t="s">
        <v>757</v>
      </c>
      <c r="B940" s="81">
        <v>75860.649999999994</v>
      </c>
      <c r="C940" s="84">
        <f t="shared" si="6"/>
        <v>2.0721249960385067E-3</v>
      </c>
      <c r="D940" s="77"/>
      <c r="E940" s="85" t="s">
        <v>757</v>
      </c>
      <c r="F940" s="81">
        <v>18255.75</v>
      </c>
      <c r="G940" s="84">
        <f t="shared" si="7"/>
        <v>-1.1228708258463262E-4</v>
      </c>
    </row>
    <row r="941" spans="1:7" x14ac:dyDescent="0.25">
      <c r="A941" s="85" t="s">
        <v>758</v>
      </c>
      <c r="B941" s="81">
        <v>76545.73</v>
      </c>
      <c r="C941" s="84">
        <f t="shared" si="6"/>
        <v>8.9902353727567708E-3</v>
      </c>
      <c r="D941" s="77"/>
      <c r="E941" s="85" t="s">
        <v>758</v>
      </c>
      <c r="F941" s="81">
        <v>18308.099999999999</v>
      </c>
      <c r="G941" s="84">
        <f t="shared" si="7"/>
        <v>2.8634859715560308E-3</v>
      </c>
    </row>
    <row r="942" spans="1:7" x14ac:dyDescent="0.25">
      <c r="A942" s="85" t="s">
        <v>759</v>
      </c>
      <c r="B942" s="81">
        <v>76022.27</v>
      </c>
      <c r="C942" s="84">
        <f t="shared" si="6"/>
        <v>-6.8620163340083491E-3</v>
      </c>
      <c r="D942" s="77"/>
      <c r="E942" s="85" t="s">
        <v>759</v>
      </c>
      <c r="F942" s="81">
        <v>18113.05</v>
      </c>
      <c r="G942" s="84">
        <f t="shared" si="7"/>
        <v>-1.0710911914286183E-2</v>
      </c>
    </row>
    <row r="943" spans="1:7" x14ac:dyDescent="0.25">
      <c r="A943" s="85" t="s">
        <v>760</v>
      </c>
      <c r="B943" s="81">
        <v>76254.42</v>
      </c>
      <c r="C943" s="84">
        <f t="shared" si="6"/>
        <v>3.0490573423070954E-3</v>
      </c>
      <c r="D943" s="77"/>
      <c r="E943" s="85" t="s">
        <v>760</v>
      </c>
      <c r="F943" s="81">
        <v>17938.400000000001</v>
      </c>
      <c r="G943" s="84">
        <f t="shared" si="7"/>
        <v>-9.6890064780822838E-3</v>
      </c>
    </row>
    <row r="944" spans="1:7" x14ac:dyDescent="0.25">
      <c r="A944" s="85" t="s">
        <v>761</v>
      </c>
      <c r="B944" s="81">
        <v>73462.91</v>
      </c>
      <c r="C944" s="84">
        <f t="shared" si="6"/>
        <v>-3.7294728018625323E-2</v>
      </c>
      <c r="D944" s="77"/>
      <c r="E944" s="85" t="s">
        <v>761</v>
      </c>
      <c r="F944" s="81">
        <v>17757</v>
      </c>
      <c r="G944" s="84">
        <f t="shared" si="7"/>
        <v>-1.0163862100486327E-2</v>
      </c>
    </row>
    <row r="945" spans="1:7" x14ac:dyDescent="0.25">
      <c r="A945" s="85" t="s">
        <v>762</v>
      </c>
      <c r="B945" s="81">
        <v>72435.47</v>
      </c>
      <c r="C945" s="84">
        <f t="shared" si="6"/>
        <v>-1.4084556453447569E-2</v>
      </c>
      <c r="D945" s="77"/>
      <c r="E945" s="85" t="s">
        <v>762</v>
      </c>
      <c r="F945" s="81">
        <v>17617.150000000001</v>
      </c>
      <c r="G945" s="84">
        <f t="shared" si="7"/>
        <v>-7.9069449649056857E-3</v>
      </c>
    </row>
    <row r="946" spans="1:7" x14ac:dyDescent="0.25">
      <c r="A946" s="85" t="s">
        <v>763</v>
      </c>
      <c r="B946" s="81">
        <v>70821.55</v>
      </c>
      <c r="C946" s="84">
        <f t="shared" si="6"/>
        <v>-2.2532763631528667E-2</v>
      </c>
      <c r="D946" s="77"/>
      <c r="E946" s="85" t="s">
        <v>763</v>
      </c>
      <c r="F946" s="81">
        <v>17149.099999999999</v>
      </c>
      <c r="G946" s="84">
        <f t="shared" si="7"/>
        <v>-2.6927165310979384E-2</v>
      </c>
    </row>
    <row r="947" spans="1:7" x14ac:dyDescent="0.25">
      <c r="A947" s="85" t="s">
        <v>764</v>
      </c>
      <c r="B947" s="81">
        <v>70315.98</v>
      </c>
      <c r="C947" s="84">
        <f t="shared" si="6"/>
        <v>-7.1642484096822705E-3</v>
      </c>
      <c r="D947" s="77"/>
      <c r="E947" s="85" t="s">
        <v>764</v>
      </c>
      <c r="F947" s="81">
        <v>17277.95</v>
      </c>
      <c r="G947" s="84">
        <f t="shared" si="7"/>
        <v>7.4854279782373646E-3</v>
      </c>
    </row>
    <row r="948" spans="1:7" x14ac:dyDescent="0.25">
      <c r="A948" s="85" t="s">
        <v>765</v>
      </c>
      <c r="B948" s="81">
        <v>70458.16</v>
      </c>
      <c r="C948" s="84">
        <f t="shared" si="6"/>
        <v>2.0199739574996078E-3</v>
      </c>
      <c r="D948" s="77"/>
      <c r="E948" s="85" t="s">
        <v>765</v>
      </c>
      <c r="F948" s="81">
        <v>17110.150000000001</v>
      </c>
      <c r="G948" s="84">
        <f t="shared" si="7"/>
        <v>-9.7592674103367961E-3</v>
      </c>
    </row>
    <row r="949" spans="1:7" x14ac:dyDescent="0.25">
      <c r="A949" s="85" t="s">
        <v>766</v>
      </c>
      <c r="B949" s="81">
        <v>71071.009999999995</v>
      </c>
      <c r="C949" s="84">
        <f t="shared" si="6"/>
        <v>8.6604596139376357E-3</v>
      </c>
      <c r="D949" s="77"/>
      <c r="E949" s="85" t="s">
        <v>766</v>
      </c>
      <c r="F949" s="81">
        <v>17101.95</v>
      </c>
      <c r="G949" s="84">
        <f t="shared" si="7"/>
        <v>-4.7936257388604811E-4</v>
      </c>
    </row>
    <row r="950" spans="1:7" x14ac:dyDescent="0.25">
      <c r="A950" s="85" t="s">
        <v>767</v>
      </c>
      <c r="B950" s="81">
        <v>71888.45</v>
      </c>
      <c r="C950" s="84">
        <f t="shared" si="6"/>
        <v>1.1436093966826129E-2</v>
      </c>
      <c r="D950" s="77"/>
      <c r="E950" s="85" t="s">
        <v>767</v>
      </c>
      <c r="F950" s="81">
        <v>17339.849999999999</v>
      </c>
      <c r="G950" s="84">
        <f t="shared" si="7"/>
        <v>1.3814828701121379E-2</v>
      </c>
    </row>
    <row r="951" spans="1:7" x14ac:dyDescent="0.25">
      <c r="A951" s="80">
        <v>44563</v>
      </c>
      <c r="B951" s="81">
        <v>71258.080000000002</v>
      </c>
      <c r="C951" s="84">
        <f t="shared" si="6"/>
        <v>-8.8073958177411968E-3</v>
      </c>
      <c r="D951" s="77"/>
      <c r="E951" s="80">
        <v>44563</v>
      </c>
      <c r="F951" s="81">
        <v>17576.849999999999</v>
      </c>
      <c r="G951" s="84">
        <f t="shared" si="7"/>
        <v>1.3575374518897244E-2</v>
      </c>
    </row>
    <row r="952" spans="1:7" x14ac:dyDescent="0.25">
      <c r="A952" s="80">
        <v>44594</v>
      </c>
      <c r="B952" s="81">
        <v>71205.27</v>
      </c>
      <c r="C952" s="84">
        <f t="shared" si="6"/>
        <v>-7.4138369508955804E-4</v>
      </c>
      <c r="D952" s="77"/>
      <c r="E952" s="80">
        <v>44594</v>
      </c>
      <c r="F952" s="81">
        <v>17780</v>
      </c>
      <c r="G952" s="84">
        <f t="shared" si="7"/>
        <v>1.1491534770912802E-2</v>
      </c>
    </row>
    <row r="953" spans="1:7" x14ac:dyDescent="0.25">
      <c r="A953" s="80">
        <v>44622</v>
      </c>
      <c r="B953" s="81">
        <v>70731.67</v>
      </c>
      <c r="C953" s="84">
        <f t="shared" si="6"/>
        <v>-6.6734108488390557E-3</v>
      </c>
      <c r="D953" s="77"/>
      <c r="E953" s="80">
        <v>44622</v>
      </c>
      <c r="F953" s="81">
        <v>17560.2</v>
      </c>
      <c r="G953" s="84">
        <f t="shared" si="7"/>
        <v>-1.2439252422007897E-2</v>
      </c>
    </row>
    <row r="954" spans="1:7" x14ac:dyDescent="0.25">
      <c r="A954" s="80">
        <v>44653</v>
      </c>
      <c r="B954" s="81">
        <v>69754.45</v>
      </c>
      <c r="C954" s="84">
        <f t="shared" si="6"/>
        <v>-1.3912203734370134E-2</v>
      </c>
      <c r="D954" s="77"/>
      <c r="E954" s="80">
        <v>44653</v>
      </c>
      <c r="F954" s="81">
        <v>17516.3</v>
      </c>
      <c r="G954" s="84">
        <f t="shared" si="7"/>
        <v>-2.5031016732770949E-3</v>
      </c>
    </row>
    <row r="955" spans="1:7" x14ac:dyDescent="0.25">
      <c r="A955" s="80">
        <v>44744</v>
      </c>
      <c r="B955" s="81">
        <v>68551.19</v>
      </c>
      <c r="C955" s="84">
        <f t="shared" si="6"/>
        <v>-1.7400452500354848E-2</v>
      </c>
      <c r="D955" s="77"/>
      <c r="E955" s="80">
        <v>44744</v>
      </c>
      <c r="F955" s="81">
        <v>17213.599999999999</v>
      </c>
      <c r="G955" s="84">
        <f t="shared" si="7"/>
        <v>-1.7432106933369305E-2</v>
      </c>
    </row>
    <row r="956" spans="1:7" x14ac:dyDescent="0.25">
      <c r="A956" s="80">
        <v>44775</v>
      </c>
      <c r="B956" s="81">
        <v>69176.490000000005</v>
      </c>
      <c r="C956" s="84">
        <f t="shared" si="6"/>
        <v>9.0802995653753143E-3</v>
      </c>
      <c r="D956" s="77"/>
      <c r="E956" s="80">
        <v>44775</v>
      </c>
      <c r="F956" s="81">
        <v>17266.75</v>
      </c>
      <c r="G956" s="84">
        <f t="shared" si="7"/>
        <v>3.0829177834033228E-3</v>
      </c>
    </row>
    <row r="957" spans="1:7" x14ac:dyDescent="0.25">
      <c r="A957" s="80">
        <v>44806</v>
      </c>
      <c r="B957" s="81">
        <v>70173.149999999994</v>
      </c>
      <c r="C957" s="84">
        <f t="shared" si="6"/>
        <v>1.4304694221116618E-2</v>
      </c>
      <c r="D957" s="77"/>
      <c r="E957" s="80">
        <v>44806</v>
      </c>
      <c r="F957" s="81">
        <v>17463.8</v>
      </c>
      <c r="G957" s="84">
        <f t="shared" si="7"/>
        <v>1.1347480211462859E-2</v>
      </c>
    </row>
    <row r="958" spans="1:7" x14ac:dyDescent="0.25">
      <c r="A958" s="80">
        <v>44836</v>
      </c>
      <c r="B958" s="81">
        <v>69518.12</v>
      </c>
      <c r="C958" s="84">
        <f t="shared" si="6"/>
        <v>-9.3783212218743941E-3</v>
      </c>
      <c r="D958" s="77"/>
      <c r="E958" s="80">
        <v>44836</v>
      </c>
      <c r="F958" s="81">
        <v>17605.849999999999</v>
      </c>
      <c r="G958" s="84">
        <f t="shared" si="7"/>
        <v>8.1010661276622389E-3</v>
      </c>
    </row>
    <row r="959" spans="1:7" x14ac:dyDescent="0.25">
      <c r="A959" s="80">
        <v>44867</v>
      </c>
      <c r="B959" s="81">
        <v>67987.89</v>
      </c>
      <c r="C959" s="84">
        <f t="shared" si="6"/>
        <v>-2.2257836932584072E-2</v>
      </c>
      <c r="D959" s="77"/>
      <c r="E959" s="80">
        <v>44867</v>
      </c>
      <c r="F959" s="81">
        <v>17374.75</v>
      </c>
      <c r="G959" s="84">
        <f t="shared" si="7"/>
        <v>-1.3213230321500876E-2</v>
      </c>
    </row>
    <row r="960" spans="1:7" x14ac:dyDescent="0.25">
      <c r="A960" s="85" t="s">
        <v>768</v>
      </c>
      <c r="B960" s="81">
        <v>65691.73</v>
      </c>
      <c r="C960" s="84">
        <f t="shared" si="6"/>
        <v>-3.4356558703860403E-2</v>
      </c>
      <c r="D960" s="77"/>
      <c r="E960" s="85" t="s">
        <v>768</v>
      </c>
      <c r="F960" s="81">
        <v>16842.8</v>
      </c>
      <c r="G960" s="84">
        <f t="shared" si="7"/>
        <v>-3.1094737081558063E-2</v>
      </c>
    </row>
    <row r="961" spans="1:7" x14ac:dyDescent="0.25">
      <c r="A961" s="85" t="s">
        <v>769</v>
      </c>
      <c r="B961" s="81">
        <v>66440.179999999993</v>
      </c>
      <c r="C961" s="84">
        <f t="shared" si="6"/>
        <v>1.132895157538324E-2</v>
      </c>
      <c r="D961" s="77"/>
      <c r="E961" s="85" t="s">
        <v>769</v>
      </c>
      <c r="F961" s="81">
        <v>17352.45</v>
      </c>
      <c r="G961" s="84">
        <f t="shared" si="7"/>
        <v>2.9810441021687707E-2</v>
      </c>
    </row>
    <row r="962" spans="1:7" x14ac:dyDescent="0.25">
      <c r="A962" s="85" t="s">
        <v>770</v>
      </c>
      <c r="B962" s="81">
        <v>65902.570000000007</v>
      </c>
      <c r="C962" s="84">
        <f t="shared" si="6"/>
        <v>-8.1245547221526441E-3</v>
      </c>
      <c r="D962" s="77"/>
      <c r="E962" s="85" t="s">
        <v>770</v>
      </c>
      <c r="F962" s="81">
        <v>17322.2</v>
      </c>
      <c r="G962" s="84">
        <f t="shared" si="7"/>
        <v>-1.7447909452098886E-3</v>
      </c>
    </row>
    <row r="963" spans="1:7" x14ac:dyDescent="0.25">
      <c r="A963" s="85" t="s">
        <v>771</v>
      </c>
      <c r="B963" s="81">
        <v>65382.57</v>
      </c>
      <c r="C963" s="84">
        <f t="shared" si="6"/>
        <v>-7.9217300500087403E-3</v>
      </c>
      <c r="D963" s="77"/>
      <c r="E963" s="85" t="s">
        <v>771</v>
      </c>
      <c r="F963" s="81">
        <v>17304.599999999999</v>
      </c>
      <c r="G963" s="84">
        <f t="shared" si="7"/>
        <v>-1.0165537396252585E-3</v>
      </c>
    </row>
    <row r="964" spans="1:7" x14ac:dyDescent="0.25">
      <c r="A964" s="85" t="s">
        <v>772</v>
      </c>
      <c r="B964" s="81">
        <v>65405.69</v>
      </c>
      <c r="C964" s="84">
        <f t="shared" si="6"/>
        <v>3.535485561292926E-4</v>
      </c>
      <c r="D964" s="77"/>
      <c r="E964" s="85" t="s">
        <v>772</v>
      </c>
      <c r="F964" s="81">
        <v>17276.3</v>
      </c>
      <c r="G964" s="84">
        <f t="shared" si="7"/>
        <v>-1.6367420349265715E-3</v>
      </c>
    </row>
    <row r="965" spans="1:7" x14ac:dyDescent="0.25">
      <c r="A965" s="85" t="s">
        <v>773</v>
      </c>
      <c r="B965" s="81">
        <v>64504.6</v>
      </c>
      <c r="C965" s="84">
        <f t="shared" si="6"/>
        <v>-1.3872718648521859E-2</v>
      </c>
      <c r="D965" s="77"/>
      <c r="E965" s="85" t="s">
        <v>773</v>
      </c>
      <c r="F965" s="81">
        <v>17206.650000000001</v>
      </c>
      <c r="G965" s="84">
        <f t="shared" si="7"/>
        <v>-4.0396830734258891E-3</v>
      </c>
    </row>
    <row r="966" spans="1:7" x14ac:dyDescent="0.25">
      <c r="A966" s="85" t="s">
        <v>774</v>
      </c>
      <c r="B966" s="81">
        <v>65535.88</v>
      </c>
      <c r="C966" s="84">
        <f t="shared" si="6"/>
        <v>1.5861239832435262E-2</v>
      </c>
      <c r="D966" s="77"/>
      <c r="E966" s="85" t="s">
        <v>774</v>
      </c>
      <c r="F966" s="81">
        <v>17092.2</v>
      </c>
      <c r="G966" s="84">
        <f t="shared" si="7"/>
        <v>-6.6737179109929989E-3</v>
      </c>
    </row>
    <row r="967" spans="1:7" x14ac:dyDescent="0.25">
      <c r="A967" s="85" t="s">
        <v>775</v>
      </c>
      <c r="B967" s="81">
        <v>65569.75</v>
      </c>
      <c r="C967" s="84">
        <f t="shared" si="6"/>
        <v>5.1668262840437462E-4</v>
      </c>
      <c r="D967" s="77"/>
      <c r="E967" s="85" t="s">
        <v>775</v>
      </c>
      <c r="F967" s="81">
        <v>17063.25</v>
      </c>
      <c r="G967" s="84">
        <f t="shared" si="7"/>
        <v>-1.6951910709848976E-3</v>
      </c>
    </row>
    <row r="968" spans="1:7" x14ac:dyDescent="0.25">
      <c r="A968" s="85" t="s">
        <v>776</v>
      </c>
      <c r="B968" s="81">
        <v>63718.36</v>
      </c>
      <c r="C968" s="84">
        <f t="shared" si="6"/>
        <v>-2.8641714440406977E-2</v>
      </c>
      <c r="D968" s="77"/>
      <c r="E968" s="85" t="s">
        <v>776</v>
      </c>
      <c r="F968" s="81">
        <v>16247.95</v>
      </c>
      <c r="G968" s="84">
        <f t="shared" si="7"/>
        <v>-4.8960281051569063E-2</v>
      </c>
    </row>
    <row r="969" spans="1:7" x14ac:dyDescent="0.25">
      <c r="A969" s="85" t="s">
        <v>777</v>
      </c>
      <c r="B969" s="81">
        <v>65418.39</v>
      </c>
      <c r="C969" s="84">
        <f t="shared" si="6"/>
        <v>2.6330664487835803E-2</v>
      </c>
      <c r="D969" s="77"/>
      <c r="E969" s="85" t="s">
        <v>777</v>
      </c>
      <c r="F969" s="81">
        <v>16658.400000000001</v>
      </c>
      <c r="G969" s="84">
        <f t="shared" si="7"/>
        <v>2.4947846739819746E-2</v>
      </c>
    </row>
    <row r="970" spans="1:7" x14ac:dyDescent="0.25">
      <c r="A970" s="85" t="s">
        <v>778</v>
      </c>
      <c r="B970" s="81">
        <v>65507.33</v>
      </c>
      <c r="C970" s="84">
        <f t="shared" si="6"/>
        <v>1.358633180418338E-3</v>
      </c>
      <c r="D970" s="77"/>
      <c r="E970" s="85" t="s">
        <v>778</v>
      </c>
      <c r="F970" s="81">
        <v>16793.900000000001</v>
      </c>
      <c r="G970" s="84">
        <f t="shared" si="7"/>
        <v>8.101131524734604E-3</v>
      </c>
    </row>
    <row r="971" spans="1:7" x14ac:dyDescent="0.25">
      <c r="A971" s="80">
        <v>44595</v>
      </c>
      <c r="B971" s="81">
        <v>65988.509999999995</v>
      </c>
      <c r="C971" s="84">
        <f t="shared" si="6"/>
        <v>7.3185911848778736E-3</v>
      </c>
      <c r="D971" s="77"/>
      <c r="E971" s="80">
        <v>44595</v>
      </c>
      <c r="F971" s="81">
        <v>16605.95</v>
      </c>
      <c r="G971" s="84">
        <f t="shared" si="7"/>
        <v>-1.1254660360669237E-2</v>
      </c>
    </row>
    <row r="972" spans="1:7" x14ac:dyDescent="0.25">
      <c r="A972" s="80">
        <v>44623</v>
      </c>
      <c r="B972" s="81">
        <v>65800.78</v>
      </c>
      <c r="C972" s="84">
        <f t="shared" si="6"/>
        <v>-2.848943597397608E-3</v>
      </c>
      <c r="D972" s="77"/>
      <c r="E972" s="80">
        <v>44623</v>
      </c>
      <c r="F972" s="81">
        <v>16498.05</v>
      </c>
      <c r="G972" s="84">
        <f t="shared" si="7"/>
        <v>-6.5188727710802086E-3</v>
      </c>
    </row>
    <row r="973" spans="1:7" x14ac:dyDescent="0.25">
      <c r="A973" s="80">
        <v>44654</v>
      </c>
      <c r="B973" s="81">
        <v>65677.06</v>
      </c>
      <c r="C973" s="84">
        <f t="shared" si="6"/>
        <v>-1.8819907068275061E-3</v>
      </c>
      <c r="D973" s="77"/>
      <c r="E973" s="80">
        <v>44654</v>
      </c>
      <c r="F973" s="81">
        <v>16245.35</v>
      </c>
      <c r="G973" s="84">
        <f t="shared" si="7"/>
        <v>-1.5435478124563093E-2</v>
      </c>
    </row>
    <row r="974" spans="1:7" x14ac:dyDescent="0.25">
      <c r="A974" s="80">
        <v>44745</v>
      </c>
      <c r="B974" s="81">
        <v>65918.009999999995</v>
      </c>
      <c r="C974" s="84">
        <f t="shared" si="6"/>
        <v>3.6619953812217763E-3</v>
      </c>
      <c r="D974" s="77"/>
      <c r="E974" s="80">
        <v>44745</v>
      </c>
      <c r="F974" s="81">
        <v>15863.15</v>
      </c>
      <c r="G974" s="84">
        <f t="shared" si="7"/>
        <v>-2.3807904631442889E-2</v>
      </c>
    </row>
    <row r="975" spans="1:7" x14ac:dyDescent="0.25">
      <c r="A975" s="80">
        <v>44776</v>
      </c>
      <c r="B975" s="81">
        <v>66158.91</v>
      </c>
      <c r="C975" s="84">
        <f t="shared" si="6"/>
        <v>3.6478783293599653E-3</v>
      </c>
      <c r="D975" s="77"/>
      <c r="E975" s="80">
        <v>44776</v>
      </c>
      <c r="F975" s="81">
        <v>16013.45</v>
      </c>
      <c r="G975" s="84">
        <f t="shared" si="7"/>
        <v>9.4301847641446827E-3</v>
      </c>
    </row>
    <row r="976" spans="1:7" x14ac:dyDescent="0.25">
      <c r="A976" s="80">
        <v>44807</v>
      </c>
      <c r="B976" s="81">
        <v>65852.990000000005</v>
      </c>
      <c r="C976" s="84">
        <f t="shared" si="6"/>
        <v>-4.6347419833794824E-3</v>
      </c>
      <c r="D976" s="77"/>
      <c r="E976" s="80">
        <v>44807</v>
      </c>
      <c r="F976" s="81">
        <v>16345.35</v>
      </c>
      <c r="G976" s="84">
        <f t="shared" si="7"/>
        <v>2.0514459110673795E-2</v>
      </c>
    </row>
    <row r="977" spans="1:7" x14ac:dyDescent="0.25">
      <c r="A977" s="80">
        <v>44837</v>
      </c>
      <c r="B977" s="81">
        <v>66644.210000000006</v>
      </c>
      <c r="C977" s="84">
        <f t="shared" si="6"/>
        <v>1.1943337748491536E-2</v>
      </c>
      <c r="D977" s="77"/>
      <c r="E977" s="80">
        <v>44837</v>
      </c>
      <c r="F977" s="81">
        <v>16594.900000000001</v>
      </c>
      <c r="G977" s="84">
        <f t="shared" si="7"/>
        <v>1.5151966019218735E-2</v>
      </c>
    </row>
    <row r="978" spans="1:7" x14ac:dyDescent="0.25">
      <c r="A978" s="80">
        <v>44868</v>
      </c>
      <c r="B978" s="81">
        <v>67657.009999999995</v>
      </c>
      <c r="C978" s="84">
        <f t="shared" si="6"/>
        <v>1.5082799696900103E-2</v>
      </c>
      <c r="D978" s="77"/>
      <c r="E978" s="80">
        <v>44868</v>
      </c>
      <c r="F978" s="81">
        <v>16630.45</v>
      </c>
      <c r="G978" s="84">
        <f t="shared" si="7"/>
        <v>2.1399331273389121E-3</v>
      </c>
    </row>
    <row r="979" spans="1:7" x14ac:dyDescent="0.25">
      <c r="A979" s="85" t="s">
        <v>779</v>
      </c>
      <c r="B979" s="81">
        <v>68129.38</v>
      </c>
      <c r="C979" s="84">
        <f t="shared" si="6"/>
        <v>6.9575736645243877E-3</v>
      </c>
      <c r="D979" s="77"/>
      <c r="E979" s="85" t="s">
        <v>779</v>
      </c>
      <c r="F979" s="81">
        <v>16871.3</v>
      </c>
      <c r="G979" s="84">
        <f t="shared" si="7"/>
        <v>1.4378601088806696E-2</v>
      </c>
    </row>
    <row r="980" spans="1:7" x14ac:dyDescent="0.25">
      <c r="A980" s="85" t="s">
        <v>780</v>
      </c>
      <c r="B980" s="81">
        <v>67843.05</v>
      </c>
      <c r="C980" s="84">
        <f t="shared" si="6"/>
        <v>-4.2115952951968152E-3</v>
      </c>
      <c r="D980" s="77"/>
      <c r="E980" s="85" t="s">
        <v>780</v>
      </c>
      <c r="F980" s="81">
        <v>16663</v>
      </c>
      <c r="G980" s="84">
        <f t="shared" si="7"/>
        <v>-1.2423260902022252E-2</v>
      </c>
    </row>
    <row r="981" spans="1:7" x14ac:dyDescent="0.25">
      <c r="A981" s="85" t="s">
        <v>781</v>
      </c>
      <c r="B981" s="81">
        <v>68127.48</v>
      </c>
      <c r="C981" s="84">
        <f t="shared" si="6"/>
        <v>4.1837067910858033E-3</v>
      </c>
      <c r="D981" s="77"/>
      <c r="E981" s="85" t="s">
        <v>781</v>
      </c>
      <c r="F981" s="81">
        <v>16975.349999999999</v>
      </c>
      <c r="G981" s="84">
        <f t="shared" si="7"/>
        <v>1.8571599232414908E-2</v>
      </c>
    </row>
    <row r="982" spans="1:7" x14ac:dyDescent="0.25">
      <c r="A982" s="85" t="s">
        <v>782</v>
      </c>
      <c r="B982" s="81">
        <v>68712.740000000005</v>
      </c>
      <c r="C982" s="84">
        <f t="shared" si="6"/>
        <v>8.5539700044059766E-3</v>
      </c>
      <c r="D982" s="77"/>
      <c r="E982" s="85" t="s">
        <v>782</v>
      </c>
      <c r="F982" s="81">
        <v>17287.05</v>
      </c>
      <c r="G982" s="84">
        <f t="shared" si="7"/>
        <v>1.8195374494415762E-2</v>
      </c>
    </row>
    <row r="983" spans="1:7" x14ac:dyDescent="0.25">
      <c r="A983" s="85" t="s">
        <v>783</v>
      </c>
      <c r="B983" s="81">
        <v>66638.69</v>
      </c>
      <c r="C983" s="84">
        <f t="shared" si="6"/>
        <v>-3.0649286192717538E-2</v>
      </c>
      <c r="D983" s="77"/>
      <c r="E983" s="85" t="s">
        <v>783</v>
      </c>
      <c r="F983" s="81">
        <v>17117.599999999999</v>
      </c>
      <c r="G983" s="84">
        <f t="shared" si="7"/>
        <v>-9.850492312713139E-3</v>
      </c>
    </row>
    <row r="984" spans="1:7" x14ac:dyDescent="0.25">
      <c r="A984" s="85" t="s">
        <v>784</v>
      </c>
      <c r="B984" s="81">
        <v>66858.16</v>
      </c>
      <c r="C984" s="84">
        <f t="shared" si="6"/>
        <v>3.2880206195966839E-3</v>
      </c>
      <c r="D984" s="77"/>
      <c r="E984" s="85" t="s">
        <v>784</v>
      </c>
      <c r="F984" s="81">
        <v>17315.5</v>
      </c>
      <c r="G984" s="84">
        <f t="shared" si="7"/>
        <v>1.1494880163363386E-2</v>
      </c>
    </row>
    <row r="985" spans="1:7" x14ac:dyDescent="0.25">
      <c r="A985" s="85" t="s">
        <v>785</v>
      </c>
      <c r="B985" s="81">
        <v>66607.149999999994</v>
      </c>
      <c r="C985" s="84">
        <f t="shared" si="6"/>
        <v>-3.761431280508298E-3</v>
      </c>
      <c r="D985" s="77"/>
      <c r="E985" s="85" t="s">
        <v>785</v>
      </c>
      <c r="F985" s="81">
        <v>17245.650000000001</v>
      </c>
      <c r="G985" s="84">
        <f t="shared" si="7"/>
        <v>-4.0421163708296457E-3</v>
      </c>
    </row>
    <row r="986" spans="1:7" x14ac:dyDescent="0.25">
      <c r="A986" s="85" t="s">
        <v>786</v>
      </c>
      <c r="B986" s="81">
        <v>66481.649999999994</v>
      </c>
      <c r="C986" s="84">
        <f t="shared" si="6"/>
        <v>-1.8859594075331413E-3</v>
      </c>
      <c r="D986" s="77"/>
      <c r="E986" s="85" t="s">
        <v>786</v>
      </c>
      <c r="F986" s="81">
        <v>17222.75</v>
      </c>
      <c r="G986" s="84">
        <f t="shared" si="7"/>
        <v>-1.3287534883735959E-3</v>
      </c>
    </row>
    <row r="987" spans="1:7" x14ac:dyDescent="0.25">
      <c r="A987" s="85" t="s">
        <v>787</v>
      </c>
      <c r="B987" s="81">
        <v>66264.77</v>
      </c>
      <c r="C987" s="84">
        <f t="shared" si="6"/>
        <v>-3.2675863194067539E-3</v>
      </c>
      <c r="D987" s="77"/>
      <c r="E987" s="85" t="s">
        <v>787</v>
      </c>
      <c r="F987" s="81">
        <v>17153</v>
      </c>
      <c r="G987" s="84">
        <f t="shared" si="7"/>
        <v>-4.0580988470762082E-3</v>
      </c>
    </row>
    <row r="988" spans="1:7" x14ac:dyDescent="0.25">
      <c r="A988" s="85" t="s">
        <v>788</v>
      </c>
      <c r="B988" s="81">
        <v>65475.13</v>
      </c>
      <c r="C988" s="84">
        <f t="shared" si="6"/>
        <v>-1.1988007531922432E-2</v>
      </c>
      <c r="D988" s="77"/>
      <c r="E988" s="85" t="s">
        <v>788</v>
      </c>
      <c r="F988" s="81">
        <v>17222</v>
      </c>
      <c r="G988" s="84">
        <f t="shared" si="7"/>
        <v>4.0145508462854406E-3</v>
      </c>
    </row>
    <row r="989" spans="1:7" x14ac:dyDescent="0.25">
      <c r="A989" s="85" t="s">
        <v>789</v>
      </c>
      <c r="B989" s="81">
        <v>65065</v>
      </c>
      <c r="C989" s="84">
        <f t="shared" si="6"/>
        <v>-6.2836056537291319E-3</v>
      </c>
      <c r="D989" s="77"/>
      <c r="E989" s="85" t="s">
        <v>789</v>
      </c>
      <c r="F989" s="81">
        <v>17325.3</v>
      </c>
      <c r="G989" s="84">
        <f t="shared" si="7"/>
        <v>5.9802246693889541E-3</v>
      </c>
    </row>
    <row r="990" spans="1:7" x14ac:dyDescent="0.25">
      <c r="A990" s="85" t="s">
        <v>790</v>
      </c>
      <c r="B990" s="81">
        <v>65126.64</v>
      </c>
      <c r="C990" s="84">
        <f t="shared" si="6"/>
        <v>9.4691186939108065E-4</v>
      </c>
      <c r="D990" s="77"/>
      <c r="E990" s="85" t="s">
        <v>790</v>
      </c>
      <c r="F990" s="81">
        <v>17498.25</v>
      </c>
      <c r="G990" s="84">
        <f t="shared" si="7"/>
        <v>9.9330149857725092E-3</v>
      </c>
    </row>
    <row r="991" spans="1:7" x14ac:dyDescent="0.25">
      <c r="A991" s="85" t="s">
        <v>791</v>
      </c>
      <c r="B991" s="81">
        <v>64791.03</v>
      </c>
      <c r="C991" s="84">
        <f t="shared" si="6"/>
        <v>-5.1665142475615282E-3</v>
      </c>
      <c r="D991" s="77"/>
      <c r="E991" s="85" t="s">
        <v>791</v>
      </c>
      <c r="F991" s="81">
        <v>17464.75</v>
      </c>
      <c r="G991" s="84">
        <f t="shared" si="7"/>
        <v>-1.916312115762529E-3</v>
      </c>
    </row>
    <row r="992" spans="1:7" x14ac:dyDescent="0.25">
      <c r="A992" s="80">
        <v>44565</v>
      </c>
      <c r="B992" s="81">
        <v>66248.94</v>
      </c>
      <c r="C992" s="84">
        <f t="shared" si="6"/>
        <v>2.2252296887779927E-2</v>
      </c>
      <c r="D992" s="77"/>
      <c r="E992" s="80">
        <v>44565</v>
      </c>
      <c r="F992" s="81">
        <v>17670.45</v>
      </c>
      <c r="G992" s="84">
        <f t="shared" si="7"/>
        <v>1.1709189086995933E-2</v>
      </c>
    </row>
    <row r="993" spans="1:7" x14ac:dyDescent="0.25">
      <c r="A993" s="80">
        <v>44655</v>
      </c>
      <c r="B993" s="81">
        <v>66891.34</v>
      </c>
      <c r="C993" s="84">
        <f t="shared" si="6"/>
        <v>9.6500470811498561E-3</v>
      </c>
      <c r="D993" s="77"/>
      <c r="E993" s="80">
        <v>44655</v>
      </c>
      <c r="F993" s="81">
        <v>18053.400000000001</v>
      </c>
      <c r="G993" s="84">
        <f t="shared" si="7"/>
        <v>2.144027979090949E-2</v>
      </c>
    </row>
    <row r="994" spans="1:7" x14ac:dyDescent="0.25">
      <c r="A994" s="80">
        <v>44685</v>
      </c>
      <c r="B994" s="81">
        <v>67515.25</v>
      </c>
      <c r="C994" s="84">
        <f t="shared" si="6"/>
        <v>9.2839864675112582E-3</v>
      </c>
      <c r="D994" s="77"/>
      <c r="E994" s="80">
        <v>44685</v>
      </c>
      <c r="F994" s="81">
        <v>17957.400000000001</v>
      </c>
      <c r="G994" s="84">
        <f t="shared" si="7"/>
        <v>-5.3317464438475612E-3</v>
      </c>
    </row>
    <row r="995" spans="1:7" x14ac:dyDescent="0.25">
      <c r="A995" s="80">
        <v>44716</v>
      </c>
      <c r="B995" s="81">
        <v>67390.52</v>
      </c>
      <c r="C995" s="84">
        <f t="shared" si="6"/>
        <v>-1.84914308025638E-3</v>
      </c>
      <c r="D995" s="77"/>
      <c r="E995" s="80">
        <v>44716</v>
      </c>
      <c r="F995" s="81">
        <v>17807.650000000001</v>
      </c>
      <c r="G995" s="84">
        <f t="shared" si="7"/>
        <v>-8.3741459954355391E-3</v>
      </c>
    </row>
    <row r="996" spans="1:7" x14ac:dyDescent="0.25">
      <c r="A996" s="80">
        <v>44746</v>
      </c>
      <c r="B996" s="81">
        <v>66870.759999999995</v>
      </c>
      <c r="C996" s="84">
        <f t="shared" si="6"/>
        <v>-7.742553869706759E-3</v>
      </c>
      <c r="D996" s="77"/>
      <c r="E996" s="80">
        <v>44746</v>
      </c>
      <c r="F996" s="81">
        <v>17639.55</v>
      </c>
      <c r="G996" s="84">
        <f t="shared" si="7"/>
        <v>-9.4846002028219235E-3</v>
      </c>
    </row>
    <row r="997" spans="1:7" x14ac:dyDescent="0.25">
      <c r="A997" s="80">
        <v>44777</v>
      </c>
      <c r="B997" s="81">
        <v>67541.97</v>
      </c>
      <c r="C997" s="84">
        <f t="shared" si="6"/>
        <v>9.9873810955218266E-3</v>
      </c>
      <c r="D997" s="77"/>
      <c r="E997" s="80">
        <v>44777</v>
      </c>
      <c r="F997" s="81">
        <v>17784.349999999999</v>
      </c>
      <c r="G997" s="84">
        <f t="shared" si="7"/>
        <v>8.1753170308477494E-3</v>
      </c>
    </row>
    <row r="998" spans="1:7" x14ac:dyDescent="0.25">
      <c r="A998" s="80">
        <v>44869</v>
      </c>
      <c r="B998" s="81">
        <v>67524.820000000007</v>
      </c>
      <c r="C998" s="84">
        <f t="shared" si="6"/>
        <v>-2.5394843680171577E-4</v>
      </c>
      <c r="D998" s="77"/>
      <c r="E998" s="80">
        <v>44869</v>
      </c>
      <c r="F998" s="81">
        <v>17674.95</v>
      </c>
      <c r="G998" s="84">
        <f t="shared" si="7"/>
        <v>-6.1704741556992595E-3</v>
      </c>
    </row>
    <row r="999" spans="1:7" x14ac:dyDescent="0.25">
      <c r="A999" s="80">
        <v>44899</v>
      </c>
      <c r="B999" s="81">
        <v>67345.53</v>
      </c>
      <c r="C999" s="84">
        <f t="shared" si="6"/>
        <v>-2.6587030524098257E-3</v>
      </c>
      <c r="D999" s="77"/>
      <c r="E999" s="80">
        <v>44899</v>
      </c>
      <c r="F999" s="81">
        <v>17530.3</v>
      </c>
      <c r="G999" s="84">
        <f t="shared" si="7"/>
        <v>-8.217570617932296E-3</v>
      </c>
    </row>
    <row r="1000" spans="1:7" x14ac:dyDescent="0.25">
      <c r="A1000" s="85" t="s">
        <v>792</v>
      </c>
      <c r="B1000" s="81">
        <v>67207.600000000006</v>
      </c>
      <c r="C1000" s="84">
        <f t="shared" si="6"/>
        <v>-2.0501945709237197E-3</v>
      </c>
      <c r="D1000" s="77"/>
      <c r="E1000" s="85" t="s">
        <v>792</v>
      </c>
      <c r="F1000" s="81">
        <v>17475.650000000001</v>
      </c>
      <c r="G1000" s="84">
        <f t="shared" si="7"/>
        <v>-3.1223288839913239E-3</v>
      </c>
    </row>
    <row r="1001" spans="1:7" x14ac:dyDescent="0.25">
      <c r="A1001" s="85" t="s">
        <v>793</v>
      </c>
      <c r="B1001" s="81">
        <v>66707.05</v>
      </c>
      <c r="C1001" s="84">
        <f t="shared" si="6"/>
        <v>-7.4756918849628352E-3</v>
      </c>
      <c r="D1001" s="77"/>
      <c r="E1001" s="85" t="s">
        <v>793</v>
      </c>
      <c r="F1001" s="81">
        <v>17173.650000000001</v>
      </c>
      <c r="G1001" s="84">
        <f t="shared" si="7"/>
        <v>-1.7432251023419793E-2</v>
      </c>
    </row>
    <row r="1002" spans="1:7" x14ac:dyDescent="0.25">
      <c r="A1002" s="85" t="s">
        <v>794</v>
      </c>
      <c r="B1002" s="81">
        <v>66125.570000000007</v>
      </c>
      <c r="C1002" s="84">
        <f t="shared" si="6"/>
        <v>-8.7551343083335769E-3</v>
      </c>
      <c r="D1002" s="77"/>
      <c r="E1002" s="85" t="s">
        <v>794</v>
      </c>
      <c r="F1002" s="81">
        <v>16958.650000000001</v>
      </c>
      <c r="G1002" s="84">
        <f t="shared" si="7"/>
        <v>-1.2598204259997624E-2</v>
      </c>
    </row>
    <row r="1003" spans="1:7" x14ac:dyDescent="0.25">
      <c r="A1003" s="85" t="s">
        <v>795</v>
      </c>
      <c r="B1003" s="81">
        <v>67429.91</v>
      </c>
      <c r="C1003" s="84">
        <f t="shared" si="6"/>
        <v>1.9533177848996688E-2</v>
      </c>
      <c r="D1003" s="77"/>
      <c r="E1003" s="85" t="s">
        <v>795</v>
      </c>
      <c r="F1003" s="81">
        <v>17136.55</v>
      </c>
      <c r="G1003" s="84">
        <f t="shared" si="7"/>
        <v>1.0435581223143465E-2</v>
      </c>
    </row>
    <row r="1004" spans="1:7" x14ac:dyDescent="0.25">
      <c r="A1004" s="85" t="s">
        <v>796</v>
      </c>
      <c r="B1004" s="81">
        <v>69467.05</v>
      </c>
      <c r="C1004" s="84">
        <f t="shared" si="6"/>
        <v>2.976385140192685E-2</v>
      </c>
      <c r="D1004" s="77"/>
      <c r="E1004" s="85" t="s">
        <v>796</v>
      </c>
      <c r="F1004" s="81">
        <v>17392.599999999999</v>
      </c>
      <c r="G1004" s="84">
        <f t="shared" si="7"/>
        <v>1.4831219041721086E-2</v>
      </c>
    </row>
    <row r="1005" spans="1:7" x14ac:dyDescent="0.25">
      <c r="A1005" s="85" t="s">
        <v>797</v>
      </c>
      <c r="B1005" s="81">
        <v>68898.13</v>
      </c>
      <c r="C1005" s="84">
        <f t="shared" si="6"/>
        <v>-8.2235025624912642E-3</v>
      </c>
      <c r="D1005" s="77"/>
      <c r="E1005" s="85" t="s">
        <v>797</v>
      </c>
      <c r="F1005" s="81">
        <v>17171.95</v>
      </c>
      <c r="G1005" s="84">
        <f t="shared" si="7"/>
        <v>-1.2767589762518079E-2</v>
      </c>
    </row>
    <row r="1006" spans="1:7" x14ac:dyDescent="0.25">
      <c r="A1006" s="85" t="s">
        <v>798</v>
      </c>
      <c r="B1006" s="81">
        <v>68870.28</v>
      </c>
      <c r="C1006" s="84">
        <f t="shared" si="6"/>
        <v>-4.0430168830961853E-4</v>
      </c>
      <c r="D1006" s="77"/>
      <c r="E1006" s="85" t="s">
        <v>798</v>
      </c>
      <c r="F1006" s="81">
        <v>16953.95</v>
      </c>
      <c r="G1006" s="84">
        <f t="shared" si="7"/>
        <v>-1.2776393616003143E-2</v>
      </c>
    </row>
    <row r="1007" spans="1:7" x14ac:dyDescent="0.25">
      <c r="A1007" s="85" t="s">
        <v>799</v>
      </c>
      <c r="B1007" s="81">
        <v>71078.02</v>
      </c>
      <c r="C1007" s="84">
        <f t="shared" si="6"/>
        <v>3.1553411782253377E-2</v>
      </c>
      <c r="D1007" s="77"/>
      <c r="E1007" s="85" t="s">
        <v>799</v>
      </c>
      <c r="F1007" s="81">
        <v>17200.8</v>
      </c>
      <c r="G1007" s="84">
        <f t="shared" si="7"/>
        <v>1.4455049340358107E-2</v>
      </c>
    </row>
    <row r="1008" spans="1:7" x14ac:dyDescent="0.25">
      <c r="A1008" s="85" t="s">
        <v>800</v>
      </c>
      <c r="B1008" s="81">
        <v>71962.31</v>
      </c>
      <c r="C1008" s="84">
        <f t="shared" si="6"/>
        <v>1.2364362772921718E-2</v>
      </c>
      <c r="D1008" s="77"/>
      <c r="E1008" s="85" t="s">
        <v>800</v>
      </c>
      <c r="F1008" s="81">
        <v>17038.400000000001</v>
      </c>
      <c r="G1008" s="84">
        <f t="shared" si="7"/>
        <v>-9.4862740866997596E-3</v>
      </c>
    </row>
    <row r="1009" spans="1:7" x14ac:dyDescent="0.25">
      <c r="A1009" s="85" t="s">
        <v>801</v>
      </c>
      <c r="B1009" s="81">
        <v>72073.649999999994</v>
      </c>
      <c r="C1009" s="84">
        <f t="shared" si="6"/>
        <v>1.5460031255581051E-3</v>
      </c>
      <c r="D1009" s="77"/>
      <c r="E1009" s="85" t="s">
        <v>801</v>
      </c>
      <c r="F1009" s="81">
        <v>17245.05</v>
      </c>
      <c r="G1009" s="84">
        <f t="shared" si="7"/>
        <v>1.2055525496746364E-2</v>
      </c>
    </row>
    <row r="1010" spans="1:7" x14ac:dyDescent="0.25">
      <c r="A1010" s="85" t="s">
        <v>802</v>
      </c>
      <c r="B1010" s="81">
        <v>72470.55</v>
      </c>
      <c r="C1010" s="84">
        <f t="shared" si="6"/>
        <v>5.4917595797330963E-3</v>
      </c>
      <c r="D1010" s="77"/>
      <c r="E1010" s="85" t="s">
        <v>802</v>
      </c>
      <c r="F1010" s="81">
        <v>17102.55</v>
      </c>
      <c r="G1010" s="84">
        <f t="shared" si="7"/>
        <v>-8.297570577797668E-3</v>
      </c>
    </row>
    <row r="1011" spans="1:7" x14ac:dyDescent="0.25">
      <c r="A1011" s="80">
        <v>44597</v>
      </c>
      <c r="B1011" s="81">
        <v>72339.509999999995</v>
      </c>
      <c r="C1011" s="84">
        <f t="shared" si="6"/>
        <v>-1.8098195079524297E-3</v>
      </c>
      <c r="D1011" s="77"/>
      <c r="E1011" s="80">
        <v>44597</v>
      </c>
      <c r="F1011" s="81">
        <v>17069.099999999999</v>
      </c>
      <c r="G1011" s="84">
        <f t="shared" si="7"/>
        <v>-1.957763858873641E-3</v>
      </c>
    </row>
    <row r="1012" spans="1:7" x14ac:dyDescent="0.25">
      <c r="A1012" s="80">
        <v>44656</v>
      </c>
      <c r="B1012" s="81">
        <v>71622.91</v>
      </c>
      <c r="C1012" s="84">
        <f t="shared" si="6"/>
        <v>-9.9554580782604055E-3</v>
      </c>
      <c r="D1012" s="77"/>
      <c r="E1012" s="80">
        <v>44656</v>
      </c>
      <c r="F1012" s="81">
        <v>16677.599999999999</v>
      </c>
      <c r="G1012" s="84">
        <f t="shared" si="7"/>
        <v>-2.3203309652967317E-2</v>
      </c>
    </row>
    <row r="1013" spans="1:7" x14ac:dyDescent="0.25">
      <c r="A1013" s="80">
        <v>44686</v>
      </c>
      <c r="B1013" s="81">
        <v>70929.179999999993</v>
      </c>
      <c r="C1013" s="84">
        <f t="shared" si="6"/>
        <v>-9.7330803999661208E-3</v>
      </c>
      <c r="D1013" s="77"/>
      <c r="E1013" s="80">
        <v>44686</v>
      </c>
      <c r="F1013" s="81">
        <v>16682.650000000001</v>
      </c>
      <c r="G1013" s="84">
        <f t="shared" si="7"/>
        <v>3.0275552722641301E-4</v>
      </c>
    </row>
    <row r="1014" spans="1:7" x14ac:dyDescent="0.25">
      <c r="A1014" s="80">
        <v>44717</v>
      </c>
      <c r="B1014" s="81">
        <v>69665.16</v>
      </c>
      <c r="C1014" s="84">
        <f t="shared" si="6"/>
        <v>-1.7981578184947788E-2</v>
      </c>
      <c r="D1014" s="77"/>
      <c r="E1014" s="80">
        <v>44717</v>
      </c>
      <c r="F1014" s="81">
        <v>16411.25</v>
      </c>
      <c r="G1014" s="84">
        <f t="shared" si="7"/>
        <v>-1.6402181947133422E-2</v>
      </c>
    </row>
    <row r="1015" spans="1:7" x14ac:dyDescent="0.25">
      <c r="A1015" s="80">
        <v>44809</v>
      </c>
      <c r="B1015" s="81">
        <v>68334.289999999994</v>
      </c>
      <c r="C1015" s="84">
        <f t="shared" si="6"/>
        <v>-1.9288645896281178E-2</v>
      </c>
      <c r="D1015" s="77"/>
      <c r="E1015" s="80">
        <v>44809</v>
      </c>
      <c r="F1015" s="81">
        <v>16301.85</v>
      </c>
      <c r="G1015" s="84">
        <f t="shared" si="7"/>
        <v>-6.688476961240644E-3</v>
      </c>
    </row>
    <row r="1016" spans="1:7" x14ac:dyDescent="0.25">
      <c r="A1016" s="80">
        <v>44839</v>
      </c>
      <c r="B1016" s="81">
        <v>68565.509999999995</v>
      </c>
      <c r="C1016" s="84">
        <f t="shared" si="6"/>
        <v>3.3779482491856916E-3</v>
      </c>
      <c r="D1016" s="77"/>
      <c r="E1016" s="80">
        <v>44839</v>
      </c>
      <c r="F1016" s="81">
        <v>16240.05</v>
      </c>
      <c r="G1016" s="84">
        <f t="shared" si="7"/>
        <v>-3.798184758416227E-3</v>
      </c>
    </row>
    <row r="1017" spans="1:7" x14ac:dyDescent="0.25">
      <c r="A1017" s="80">
        <v>44870</v>
      </c>
      <c r="B1017" s="81">
        <v>67868.66</v>
      </c>
      <c r="C1017" s="84">
        <f t="shared" si="6"/>
        <v>-1.0215271728249205E-2</v>
      </c>
      <c r="D1017" s="77"/>
      <c r="E1017" s="80">
        <v>44870</v>
      </c>
      <c r="F1017" s="81">
        <v>16167.1</v>
      </c>
      <c r="G1017" s="84">
        <f t="shared" si="7"/>
        <v>-4.5021005067112096E-3</v>
      </c>
    </row>
    <row r="1018" spans="1:7" x14ac:dyDescent="0.25">
      <c r="A1018" s="80">
        <v>44900</v>
      </c>
      <c r="B1018" s="81">
        <v>67381.740000000005</v>
      </c>
      <c r="C1018" s="84">
        <f t="shared" si="6"/>
        <v>-7.200305561700769E-3</v>
      </c>
      <c r="D1018" s="77"/>
      <c r="E1018" s="80">
        <v>44900</v>
      </c>
      <c r="F1018" s="81">
        <v>15808</v>
      </c>
      <c r="G1018" s="84">
        <f t="shared" si="7"/>
        <v>-2.2462172034303025E-2</v>
      </c>
    </row>
    <row r="1019" spans="1:7" x14ac:dyDescent="0.25">
      <c r="A1019" s="85" t="s">
        <v>803</v>
      </c>
      <c r="B1019" s="81">
        <v>71794.86</v>
      </c>
      <c r="C1019" s="84">
        <f t="shared" si="6"/>
        <v>6.3438824416385903E-2</v>
      </c>
      <c r="D1019" s="77"/>
      <c r="E1019" s="85" t="s">
        <v>803</v>
      </c>
      <c r="F1019" s="81">
        <v>15782.15</v>
      </c>
      <c r="G1019" s="84">
        <f t="shared" si="7"/>
        <v>-1.6365864530401846E-3</v>
      </c>
    </row>
    <row r="1020" spans="1:7" x14ac:dyDescent="0.25">
      <c r="A1020" s="85" t="s">
        <v>804</v>
      </c>
      <c r="B1020" s="81">
        <v>72270.649999999994</v>
      </c>
      <c r="C1020" s="84">
        <f t="shared" si="6"/>
        <v>6.6052135566123087E-3</v>
      </c>
      <c r="D1020" s="77"/>
      <c r="E1020" s="85" t="s">
        <v>804</v>
      </c>
      <c r="F1020" s="81">
        <v>15842.3</v>
      </c>
      <c r="G1020" s="84">
        <f t="shared" si="7"/>
        <v>3.8040233132169052E-3</v>
      </c>
    </row>
    <row r="1021" spans="1:7" x14ac:dyDescent="0.25">
      <c r="A1021" s="85" t="s">
        <v>805</v>
      </c>
      <c r="B1021" s="81">
        <v>73743.740000000005</v>
      </c>
      <c r="C1021" s="84">
        <f t="shared" si="6"/>
        <v>2.0178010956837626E-2</v>
      </c>
      <c r="D1021" s="77"/>
      <c r="E1021" s="85" t="s">
        <v>805</v>
      </c>
      <c r="F1021" s="81">
        <v>16259.3</v>
      </c>
      <c r="G1021" s="84">
        <f t="shared" si="7"/>
        <v>2.5981474896775072E-2</v>
      </c>
    </row>
    <row r="1022" spans="1:7" x14ac:dyDescent="0.25">
      <c r="A1022" s="85" t="s">
        <v>806</v>
      </c>
      <c r="B1022" s="81">
        <v>74422.22</v>
      </c>
      <c r="C1022" s="84">
        <f t="shared" si="6"/>
        <v>9.1584429028538708E-3</v>
      </c>
      <c r="D1022" s="77"/>
      <c r="E1022" s="85" t="s">
        <v>806</v>
      </c>
      <c r="F1022" s="81">
        <v>16240.3</v>
      </c>
      <c r="G1022" s="84">
        <f t="shared" si="7"/>
        <v>-1.1692452931500745E-3</v>
      </c>
    </row>
    <row r="1023" spans="1:7" x14ac:dyDescent="0.25">
      <c r="A1023" s="85" t="s">
        <v>807</v>
      </c>
      <c r="B1023" s="81">
        <v>73173.789999999994</v>
      </c>
      <c r="C1023" s="84">
        <f t="shared" si="6"/>
        <v>-1.6917256425075647E-2</v>
      </c>
      <c r="D1023" s="77"/>
      <c r="E1023" s="85" t="s">
        <v>807</v>
      </c>
      <c r="F1023" s="81">
        <v>15809.4</v>
      </c>
      <c r="G1023" s="84">
        <f t="shared" si="7"/>
        <v>-2.689110763221448E-2</v>
      </c>
    </row>
    <row r="1024" spans="1:7" x14ac:dyDescent="0.25">
      <c r="A1024" s="85" t="s">
        <v>808</v>
      </c>
      <c r="B1024" s="81">
        <v>73841.61</v>
      </c>
      <c r="C1024" s="84">
        <f t="shared" ref="C1024:C1278" si="8">LN(B1024/B1023)</f>
        <v>9.0850971180710446E-3</v>
      </c>
      <c r="D1024" s="77"/>
      <c r="E1024" s="85" t="s">
        <v>808</v>
      </c>
      <c r="F1024" s="81">
        <v>16266.15</v>
      </c>
      <c r="G1024" s="84">
        <f t="shared" ref="G1024:G1278" si="9">LN(F1024/F1023)</f>
        <v>2.8481561554378136E-2</v>
      </c>
    </row>
    <row r="1025" spans="1:7" x14ac:dyDescent="0.25">
      <c r="A1025" s="85" t="s">
        <v>809</v>
      </c>
      <c r="B1025" s="81">
        <v>73125.42</v>
      </c>
      <c r="C1025" s="84">
        <f t="shared" si="8"/>
        <v>-9.7463447319503967E-3</v>
      </c>
      <c r="D1025" s="77"/>
      <c r="E1025" s="85" t="s">
        <v>809</v>
      </c>
      <c r="F1025" s="81">
        <v>16214.7</v>
      </c>
      <c r="G1025" s="84">
        <f t="shared" si="9"/>
        <v>-3.168023190952943E-3</v>
      </c>
    </row>
    <row r="1026" spans="1:7" x14ac:dyDescent="0.25">
      <c r="A1026" s="85" t="s">
        <v>810</v>
      </c>
      <c r="B1026" s="81">
        <v>74131.12</v>
      </c>
      <c r="C1026" s="84">
        <f t="shared" si="8"/>
        <v>1.3659368022237089E-2</v>
      </c>
      <c r="D1026" s="77"/>
      <c r="E1026" s="85" t="s">
        <v>810</v>
      </c>
      <c r="F1026" s="81">
        <v>16125.15</v>
      </c>
      <c r="G1026" s="84">
        <f t="shared" si="9"/>
        <v>-5.5380732363732666E-3</v>
      </c>
    </row>
    <row r="1027" spans="1:7" x14ac:dyDescent="0.25">
      <c r="A1027" s="85" t="s">
        <v>811</v>
      </c>
      <c r="B1027" s="81">
        <v>74558.350000000006</v>
      </c>
      <c r="C1027" s="84">
        <f t="shared" si="8"/>
        <v>5.7466231566343767E-3</v>
      </c>
      <c r="D1027" s="77"/>
      <c r="E1027" s="85" t="s">
        <v>811</v>
      </c>
      <c r="F1027" s="81">
        <v>16025.8</v>
      </c>
      <c r="G1027" s="84">
        <f t="shared" si="9"/>
        <v>-6.1802414065991011E-3</v>
      </c>
    </row>
    <row r="1028" spans="1:7" x14ac:dyDescent="0.25">
      <c r="A1028" s="85" t="s">
        <v>812</v>
      </c>
      <c r="B1028" s="81">
        <v>74794.210000000006</v>
      </c>
      <c r="C1028" s="84">
        <f t="shared" si="8"/>
        <v>3.1584352631466076E-3</v>
      </c>
      <c r="D1028" s="77"/>
      <c r="E1028" s="85" t="s">
        <v>812</v>
      </c>
      <c r="F1028" s="81">
        <v>16170.15</v>
      </c>
      <c r="G1028" s="84">
        <f t="shared" si="9"/>
        <v>8.9670264262852635E-3</v>
      </c>
    </row>
    <row r="1029" spans="1:7" x14ac:dyDescent="0.25">
      <c r="A1029" s="85" t="s">
        <v>813</v>
      </c>
      <c r="B1029" s="81">
        <v>74389.539999999994</v>
      </c>
      <c r="C1029" s="84">
        <f t="shared" si="8"/>
        <v>-5.4251350099883949E-3</v>
      </c>
      <c r="D1029" s="77"/>
      <c r="E1029" s="85" t="s">
        <v>813</v>
      </c>
      <c r="F1029" s="81">
        <v>16352.45</v>
      </c>
      <c r="G1029" s="84">
        <f t="shared" si="9"/>
        <v>1.1210783228271726E-2</v>
      </c>
    </row>
    <row r="1030" spans="1:7" x14ac:dyDescent="0.25">
      <c r="A1030" s="85" t="s">
        <v>814</v>
      </c>
      <c r="B1030" s="81">
        <v>75120.13</v>
      </c>
      <c r="C1030" s="84">
        <f t="shared" si="8"/>
        <v>9.7732249056407192E-3</v>
      </c>
      <c r="D1030" s="77"/>
      <c r="E1030" s="85" t="s">
        <v>814</v>
      </c>
      <c r="F1030" s="81">
        <v>16661.400000000001</v>
      </c>
      <c r="G1030" s="84">
        <f t="shared" si="9"/>
        <v>1.8716933609406666E-2</v>
      </c>
    </row>
    <row r="1031" spans="1:7" x14ac:dyDescent="0.25">
      <c r="A1031" s="85" t="s">
        <v>815</v>
      </c>
      <c r="B1031" s="81">
        <v>77373.509999999995</v>
      </c>
      <c r="C1031" s="84">
        <f t="shared" si="8"/>
        <v>2.9555908490491244E-2</v>
      </c>
      <c r="D1031" s="77"/>
      <c r="E1031" s="85" t="s">
        <v>815</v>
      </c>
      <c r="F1031" s="81">
        <v>16584.55</v>
      </c>
      <c r="G1031" s="84">
        <f t="shared" si="9"/>
        <v>-4.6231277420674408E-3</v>
      </c>
    </row>
    <row r="1032" spans="1:7" x14ac:dyDescent="0.25">
      <c r="A1032" s="80">
        <v>44567</v>
      </c>
      <c r="B1032" s="81">
        <v>76060.23</v>
      </c>
      <c r="C1032" s="84">
        <f t="shared" si="8"/>
        <v>-1.7118947529412544E-2</v>
      </c>
      <c r="D1032" s="77"/>
      <c r="E1032" s="80">
        <v>44567</v>
      </c>
      <c r="F1032" s="81">
        <v>16522.75</v>
      </c>
      <c r="G1032" s="84">
        <f t="shared" si="9"/>
        <v>-3.7333199493177205E-3</v>
      </c>
    </row>
    <row r="1033" spans="1:7" x14ac:dyDescent="0.25">
      <c r="A1033" s="80">
        <v>44598</v>
      </c>
      <c r="B1033" s="81">
        <v>75603.16</v>
      </c>
      <c r="C1033" s="84">
        <f t="shared" si="8"/>
        <v>-6.0274451702841611E-3</v>
      </c>
      <c r="D1033" s="77"/>
      <c r="E1033" s="80">
        <v>44598</v>
      </c>
      <c r="F1033" s="81">
        <v>16628</v>
      </c>
      <c r="G1033" s="84">
        <f t="shared" si="9"/>
        <v>6.3498022602603054E-3</v>
      </c>
    </row>
    <row r="1034" spans="1:7" x14ac:dyDescent="0.25">
      <c r="A1034" s="80">
        <v>44626</v>
      </c>
      <c r="B1034" s="81">
        <v>76188.639999999999</v>
      </c>
      <c r="C1034" s="84">
        <f t="shared" si="8"/>
        <v>7.71428896030504E-3</v>
      </c>
      <c r="D1034" s="77"/>
      <c r="E1034" s="80">
        <v>44626</v>
      </c>
      <c r="F1034" s="81">
        <v>16584.3</v>
      </c>
      <c r="G1034" s="84">
        <f t="shared" si="9"/>
        <v>-2.6315566954934781E-3</v>
      </c>
    </row>
    <row r="1035" spans="1:7" x14ac:dyDescent="0.25">
      <c r="A1035" s="80">
        <v>44718</v>
      </c>
      <c r="B1035" s="81">
        <v>74446.789999999994</v>
      </c>
      <c r="C1035" s="84">
        <f t="shared" si="8"/>
        <v>-2.3127728198910805E-2</v>
      </c>
      <c r="D1035" s="77"/>
      <c r="E1035" s="80">
        <v>44718</v>
      </c>
      <c r="F1035" s="81">
        <v>16569.55</v>
      </c>
      <c r="G1035" s="84">
        <f t="shared" si="9"/>
        <v>-8.8979113877667301E-4</v>
      </c>
    </row>
    <row r="1036" spans="1:7" x14ac:dyDescent="0.25">
      <c r="A1036" s="80">
        <v>44748</v>
      </c>
      <c r="B1036" s="81">
        <v>71404.34</v>
      </c>
      <c r="C1036" s="84">
        <f t="shared" si="8"/>
        <v>-4.1725990203156593E-2</v>
      </c>
      <c r="D1036" s="77"/>
      <c r="E1036" s="80">
        <v>44748</v>
      </c>
      <c r="F1036" s="81">
        <v>16416.349999999999</v>
      </c>
      <c r="G1036" s="84">
        <f t="shared" si="9"/>
        <v>-9.2888841322758733E-3</v>
      </c>
    </row>
    <row r="1037" spans="1:7" x14ac:dyDescent="0.25">
      <c r="A1037" s="80">
        <v>44779</v>
      </c>
      <c r="B1037" s="81">
        <v>70402.47</v>
      </c>
      <c r="C1037" s="84">
        <f t="shared" si="8"/>
        <v>-1.4130304036175285E-2</v>
      </c>
      <c r="D1037" s="77"/>
      <c r="E1037" s="80">
        <v>44779</v>
      </c>
      <c r="F1037" s="81">
        <v>16356.25</v>
      </c>
      <c r="G1037" s="84">
        <f t="shared" si="9"/>
        <v>-3.6677021275259834E-3</v>
      </c>
    </row>
    <row r="1038" spans="1:7" x14ac:dyDescent="0.25">
      <c r="A1038" s="80">
        <v>44810</v>
      </c>
      <c r="B1038" s="81">
        <v>70175.48</v>
      </c>
      <c r="C1038" s="84">
        <f t="shared" si="8"/>
        <v>-3.2293855084938885E-3</v>
      </c>
      <c r="D1038" s="77"/>
      <c r="E1038" s="80">
        <v>44810</v>
      </c>
      <c r="F1038" s="81">
        <v>16478.099999999999</v>
      </c>
      <c r="G1038" s="84">
        <f t="shared" si="9"/>
        <v>7.4221392763222718E-3</v>
      </c>
    </row>
    <row r="1039" spans="1:7" x14ac:dyDescent="0.25">
      <c r="A1039" s="80">
        <v>44840</v>
      </c>
      <c r="B1039" s="81">
        <v>69703.66</v>
      </c>
      <c r="C1039" s="84">
        <f t="shared" si="8"/>
        <v>-6.7461351190652051E-3</v>
      </c>
      <c r="D1039" s="77"/>
      <c r="E1039" s="80">
        <v>44840</v>
      </c>
      <c r="F1039" s="81">
        <v>16201.8</v>
      </c>
      <c r="G1039" s="84">
        <f t="shared" si="9"/>
        <v>-1.6909879395574055E-2</v>
      </c>
    </row>
    <row r="1040" spans="1:7" x14ac:dyDescent="0.25">
      <c r="A1040" s="85" t="s">
        <v>816</v>
      </c>
      <c r="B1040" s="81">
        <v>68314.91</v>
      </c>
      <c r="C1040" s="84">
        <f t="shared" si="8"/>
        <v>-2.0124782785281493E-2</v>
      </c>
      <c r="D1040" s="77"/>
      <c r="E1040" s="85" t="s">
        <v>816</v>
      </c>
      <c r="F1040" s="81">
        <v>15774.4</v>
      </c>
      <c r="G1040" s="84">
        <f t="shared" si="9"/>
        <v>-2.6733974338427311E-2</v>
      </c>
    </row>
    <row r="1041" spans="1:7" x14ac:dyDescent="0.25">
      <c r="A1041" s="85" t="s">
        <v>817</v>
      </c>
      <c r="B1041" s="81">
        <v>67959.88</v>
      </c>
      <c r="C1041" s="84">
        <f t="shared" si="8"/>
        <v>-5.2105133053400136E-3</v>
      </c>
      <c r="D1041" s="77"/>
      <c r="E1041" s="85" t="s">
        <v>817</v>
      </c>
      <c r="F1041" s="81">
        <v>15732.1</v>
      </c>
      <c r="G1041" s="84">
        <f t="shared" si="9"/>
        <v>-2.6851618183916293E-3</v>
      </c>
    </row>
    <row r="1042" spans="1:7" x14ac:dyDescent="0.25">
      <c r="A1042" s="85" t="s">
        <v>818</v>
      </c>
      <c r="B1042" s="81">
        <v>68198.48</v>
      </c>
      <c r="C1042" s="84">
        <f t="shared" si="8"/>
        <v>3.5047461534026517E-3</v>
      </c>
      <c r="D1042" s="77"/>
      <c r="E1042" s="85" t="s">
        <v>818</v>
      </c>
      <c r="F1042" s="81">
        <v>15692.15</v>
      </c>
      <c r="G1042" s="84">
        <f t="shared" si="9"/>
        <v>-2.5426237076681558E-3</v>
      </c>
    </row>
    <row r="1043" spans="1:7" x14ac:dyDescent="0.25">
      <c r="A1043" s="85" t="s">
        <v>819</v>
      </c>
      <c r="B1043" s="81">
        <v>66937.88</v>
      </c>
      <c r="C1043" s="84">
        <f t="shared" si="8"/>
        <v>-1.8657252081723922E-2</v>
      </c>
      <c r="D1043" s="77"/>
      <c r="E1043" s="85" t="s">
        <v>819</v>
      </c>
      <c r="F1043" s="81">
        <v>15360.6</v>
      </c>
      <c r="G1043" s="84">
        <f t="shared" si="9"/>
        <v>-2.135479785597345E-2</v>
      </c>
    </row>
    <row r="1044" spans="1:7" x14ac:dyDescent="0.25">
      <c r="A1044" s="85" t="s">
        <v>820</v>
      </c>
      <c r="B1044" s="81">
        <v>67882.45</v>
      </c>
      <c r="C1044" s="84">
        <f t="shared" si="8"/>
        <v>1.4012507690869876E-2</v>
      </c>
      <c r="D1044" s="77"/>
      <c r="E1044" s="85" t="s">
        <v>820</v>
      </c>
      <c r="F1044" s="81">
        <v>15293.5</v>
      </c>
      <c r="G1044" s="84">
        <f t="shared" si="9"/>
        <v>-4.3778879281600415E-3</v>
      </c>
    </row>
    <row r="1045" spans="1:7" x14ac:dyDescent="0.25">
      <c r="A1045" s="85" t="s">
        <v>821</v>
      </c>
      <c r="B1045" s="81">
        <v>66414.69</v>
      </c>
      <c r="C1045" s="84">
        <f t="shared" si="8"/>
        <v>-2.185926586685849E-2</v>
      </c>
      <c r="D1045" s="77"/>
      <c r="E1045" s="85" t="s">
        <v>821</v>
      </c>
      <c r="F1045" s="81">
        <v>15350.15</v>
      </c>
      <c r="G1045" s="84">
        <f t="shared" si="9"/>
        <v>3.6973444439847482E-3</v>
      </c>
    </row>
    <row r="1046" spans="1:7" x14ac:dyDescent="0.25">
      <c r="A1046" s="85" t="s">
        <v>822</v>
      </c>
      <c r="B1046" s="81">
        <v>67849.570000000007</v>
      </c>
      <c r="C1046" s="84">
        <f t="shared" si="8"/>
        <v>2.13747817982778E-2</v>
      </c>
      <c r="D1046" s="77"/>
      <c r="E1046" s="85" t="s">
        <v>822</v>
      </c>
      <c r="F1046" s="81">
        <v>15638.8</v>
      </c>
      <c r="G1046" s="84">
        <f t="shared" si="9"/>
        <v>1.86297598584063E-2</v>
      </c>
    </row>
    <row r="1047" spans="1:7" x14ac:dyDescent="0.25">
      <c r="A1047" s="85" t="s">
        <v>823</v>
      </c>
      <c r="B1047" s="81">
        <v>67798.8</v>
      </c>
      <c r="C1047" s="84">
        <f t="shared" si="8"/>
        <v>-7.48553076910146E-4</v>
      </c>
      <c r="D1047" s="77"/>
      <c r="E1047" s="85" t="s">
        <v>823</v>
      </c>
      <c r="F1047" s="81">
        <v>15413.3</v>
      </c>
      <c r="G1047" s="84">
        <f t="shared" si="9"/>
        <v>-1.4524232766921568E-2</v>
      </c>
    </row>
    <row r="1048" spans="1:7" x14ac:dyDescent="0.25">
      <c r="A1048" s="85" t="s">
        <v>824</v>
      </c>
      <c r="B1048" s="81">
        <v>68760.98</v>
      </c>
      <c r="C1048" s="84">
        <f t="shared" si="8"/>
        <v>1.4091937210776048E-2</v>
      </c>
      <c r="D1048" s="77"/>
      <c r="E1048" s="85" t="s">
        <v>824</v>
      </c>
      <c r="F1048" s="81">
        <v>15556.65</v>
      </c>
      <c r="G1048" s="84">
        <f t="shared" si="9"/>
        <v>9.2574268770784281E-3</v>
      </c>
    </row>
    <row r="1049" spans="1:7" x14ac:dyDescent="0.25">
      <c r="A1049" s="85" t="s">
        <v>825</v>
      </c>
      <c r="B1049" s="81">
        <v>70302.27</v>
      </c>
      <c r="C1049" s="84">
        <f t="shared" si="8"/>
        <v>2.2167655594773603E-2</v>
      </c>
      <c r="D1049" s="77"/>
      <c r="E1049" s="85" t="s">
        <v>825</v>
      </c>
      <c r="F1049" s="81">
        <v>15699.25</v>
      </c>
      <c r="G1049" s="84">
        <f t="shared" si="9"/>
        <v>9.1247405715748336E-3</v>
      </c>
    </row>
    <row r="1050" spans="1:7" x14ac:dyDescent="0.25">
      <c r="A1050" s="85" t="s">
        <v>826</v>
      </c>
      <c r="B1050" s="81">
        <v>70968.639999999999</v>
      </c>
      <c r="C1050" s="84">
        <f t="shared" si="8"/>
        <v>9.4340008464232003E-3</v>
      </c>
      <c r="D1050" s="77"/>
      <c r="E1050" s="85" t="s">
        <v>826</v>
      </c>
      <c r="F1050" s="81">
        <v>15832.05</v>
      </c>
      <c r="G1050" s="84">
        <f t="shared" si="9"/>
        <v>8.4234259433956932E-3</v>
      </c>
    </row>
    <row r="1051" spans="1:7" x14ac:dyDescent="0.25">
      <c r="A1051" s="85" t="s">
        <v>827</v>
      </c>
      <c r="B1051" s="81">
        <v>72011.83</v>
      </c>
      <c r="C1051" s="84">
        <f t="shared" si="8"/>
        <v>1.4592321748284049E-2</v>
      </c>
      <c r="D1051" s="77"/>
      <c r="E1051" s="85" t="s">
        <v>827</v>
      </c>
      <c r="F1051" s="81">
        <v>15850.2</v>
      </c>
      <c r="G1051" s="84">
        <f t="shared" si="9"/>
        <v>1.1457520842448876E-3</v>
      </c>
    </row>
    <row r="1052" spans="1:7" x14ac:dyDescent="0.25">
      <c r="A1052" s="85" t="s">
        <v>828</v>
      </c>
      <c r="B1052" s="81">
        <v>71269.570000000007</v>
      </c>
      <c r="C1052" s="84">
        <f t="shared" si="8"/>
        <v>-1.0360962973487951E-2</v>
      </c>
      <c r="D1052" s="77"/>
      <c r="E1052" s="85" t="s">
        <v>828</v>
      </c>
      <c r="F1052" s="81">
        <v>15799.1</v>
      </c>
      <c r="G1052" s="84">
        <f t="shared" si="9"/>
        <v>-3.2291421550026864E-3</v>
      </c>
    </row>
    <row r="1053" spans="1:7" x14ac:dyDescent="0.25">
      <c r="A1053" s="85" t="s">
        <v>829</v>
      </c>
      <c r="B1053" s="81">
        <v>70549.289999999994</v>
      </c>
      <c r="C1053" s="84">
        <f t="shared" si="8"/>
        <v>-1.0157833637810757E-2</v>
      </c>
      <c r="D1053" s="77"/>
      <c r="E1053" s="85" t="s">
        <v>829</v>
      </c>
      <c r="F1053" s="81">
        <v>15780.25</v>
      </c>
      <c r="G1053" s="84">
        <f t="shared" si="9"/>
        <v>-1.1938182539383846E-3</v>
      </c>
    </row>
    <row r="1054" spans="1:7" x14ac:dyDescent="0.25">
      <c r="A1054" s="80">
        <v>44568</v>
      </c>
      <c r="B1054" s="81">
        <v>71937.740000000005</v>
      </c>
      <c r="C1054" s="84">
        <f t="shared" si="8"/>
        <v>1.9489408242269239E-2</v>
      </c>
      <c r="D1054" s="77"/>
      <c r="E1054" s="80">
        <v>44568</v>
      </c>
      <c r="F1054" s="81">
        <v>15752.05</v>
      </c>
      <c r="G1054" s="84">
        <f t="shared" si="9"/>
        <v>-1.7886425993802585E-3</v>
      </c>
    </row>
    <row r="1055" spans="1:7" x14ac:dyDescent="0.25">
      <c r="A1055" s="80">
        <v>44658</v>
      </c>
      <c r="B1055" s="81">
        <v>71521.38</v>
      </c>
      <c r="C1055" s="84">
        <f t="shared" si="8"/>
        <v>-5.8045967247818495E-3</v>
      </c>
      <c r="D1055" s="77"/>
      <c r="E1055" s="80">
        <v>44658</v>
      </c>
      <c r="F1055" s="81">
        <v>15835.35</v>
      </c>
      <c r="G1055" s="84">
        <f t="shared" si="9"/>
        <v>5.2742671509817375E-3</v>
      </c>
    </row>
    <row r="1056" spans="1:7" x14ac:dyDescent="0.25">
      <c r="A1056" s="80">
        <v>44688</v>
      </c>
      <c r="B1056" s="81">
        <v>70968.05</v>
      </c>
      <c r="C1056" s="84">
        <f t="shared" si="8"/>
        <v>-7.7666502201900181E-3</v>
      </c>
      <c r="D1056" s="77"/>
      <c r="E1056" s="80">
        <v>44688</v>
      </c>
      <c r="F1056" s="81">
        <v>15810.85</v>
      </c>
      <c r="G1056" s="84">
        <f t="shared" si="9"/>
        <v>-1.5483694658309363E-3</v>
      </c>
    </row>
    <row r="1057" spans="1:7" x14ac:dyDescent="0.25">
      <c r="A1057" s="80">
        <v>44719</v>
      </c>
      <c r="B1057" s="81">
        <v>72969.960000000006</v>
      </c>
      <c r="C1057" s="84">
        <f t="shared" si="8"/>
        <v>2.7818073845967288E-2</v>
      </c>
      <c r="D1057" s="77"/>
      <c r="E1057" s="80">
        <v>44719</v>
      </c>
      <c r="F1057" s="81">
        <v>15989.8</v>
      </c>
      <c r="G1057" s="84">
        <f t="shared" si="9"/>
        <v>1.1254605733214696E-2</v>
      </c>
    </row>
    <row r="1058" spans="1:7" x14ac:dyDescent="0.25">
      <c r="A1058" s="80">
        <v>44749</v>
      </c>
      <c r="B1058" s="81">
        <v>75070.16</v>
      </c>
      <c r="C1058" s="84">
        <f t="shared" si="8"/>
        <v>2.8375293319820933E-2</v>
      </c>
      <c r="D1058" s="77"/>
      <c r="E1058" s="80">
        <v>44749</v>
      </c>
      <c r="F1058" s="81">
        <v>16132.9</v>
      </c>
      <c r="G1058" s="84">
        <f t="shared" si="9"/>
        <v>8.9096462393676076E-3</v>
      </c>
    </row>
    <row r="1059" spans="1:7" x14ac:dyDescent="0.25">
      <c r="A1059" s="80">
        <v>44780</v>
      </c>
      <c r="B1059" s="81">
        <v>75774.7</v>
      </c>
      <c r="C1059" s="84">
        <f t="shared" si="8"/>
        <v>9.3413209199016637E-3</v>
      </c>
      <c r="D1059" s="77"/>
      <c r="E1059" s="80">
        <v>44780</v>
      </c>
      <c r="F1059" s="81">
        <v>16220.6</v>
      </c>
      <c r="G1059" s="84">
        <f t="shared" si="9"/>
        <v>5.4213741821626388E-3</v>
      </c>
    </row>
    <row r="1060" spans="1:7" x14ac:dyDescent="0.25">
      <c r="A1060" s="80">
        <v>44872</v>
      </c>
      <c r="B1060" s="81">
        <v>76104.429999999993</v>
      </c>
      <c r="C1060" s="84">
        <f t="shared" si="8"/>
        <v>4.3420122045084537E-3</v>
      </c>
      <c r="D1060" s="77"/>
      <c r="E1060" s="80">
        <v>44872</v>
      </c>
      <c r="F1060" s="81">
        <v>16216</v>
      </c>
      <c r="G1060" s="84">
        <f t="shared" si="9"/>
        <v>-2.8363022208483917E-4</v>
      </c>
    </row>
    <row r="1061" spans="1:7" x14ac:dyDescent="0.25">
      <c r="A1061" s="80">
        <v>44902</v>
      </c>
      <c r="B1061" s="81">
        <v>76392.2</v>
      </c>
      <c r="C1061" s="84">
        <f t="shared" si="8"/>
        <v>3.7741206685367101E-3</v>
      </c>
      <c r="D1061" s="77"/>
      <c r="E1061" s="80">
        <v>44902</v>
      </c>
      <c r="F1061" s="81">
        <v>16058.3</v>
      </c>
      <c r="G1061" s="84">
        <f t="shared" si="9"/>
        <v>-9.7725592849715257E-3</v>
      </c>
    </row>
    <row r="1062" spans="1:7" x14ac:dyDescent="0.25">
      <c r="A1062" s="85" t="s">
        <v>830</v>
      </c>
      <c r="B1062" s="81">
        <v>76999.149999999994</v>
      </c>
      <c r="C1062" s="84">
        <f t="shared" si="8"/>
        <v>7.913786112049629E-3</v>
      </c>
      <c r="D1062" s="77"/>
      <c r="E1062" s="85" t="s">
        <v>830</v>
      </c>
      <c r="F1062" s="81">
        <v>15966.65</v>
      </c>
      <c r="G1062" s="84">
        <f t="shared" si="9"/>
        <v>-5.7236779578485313E-3</v>
      </c>
    </row>
    <row r="1063" spans="1:7" x14ac:dyDescent="0.25">
      <c r="A1063" s="85" t="s">
        <v>831</v>
      </c>
      <c r="B1063" s="81">
        <v>77139.78</v>
      </c>
      <c r="C1063" s="84">
        <f t="shared" si="8"/>
        <v>1.8247179868199047E-3</v>
      </c>
      <c r="D1063" s="77"/>
      <c r="E1063" s="85" t="s">
        <v>831</v>
      </c>
      <c r="F1063" s="81">
        <v>15938.65</v>
      </c>
      <c r="G1063" s="84">
        <f t="shared" si="9"/>
        <v>-1.7551947286701716E-3</v>
      </c>
    </row>
    <row r="1064" spans="1:7" x14ac:dyDescent="0.25">
      <c r="A1064" s="85" t="s">
        <v>832</v>
      </c>
      <c r="B1064" s="81">
        <v>79275.38</v>
      </c>
      <c r="C1064" s="84">
        <f t="shared" si="8"/>
        <v>2.7308513034942621E-2</v>
      </c>
      <c r="D1064" s="77"/>
      <c r="E1064" s="85" t="s">
        <v>832</v>
      </c>
      <c r="F1064" s="81">
        <v>16049.2</v>
      </c>
      <c r="G1064" s="84">
        <f t="shared" si="9"/>
        <v>6.9120269187908055E-3</v>
      </c>
    </row>
    <row r="1065" spans="1:7" x14ac:dyDescent="0.25">
      <c r="A1065" s="85" t="s">
        <v>833</v>
      </c>
      <c r="B1065" s="81">
        <v>80455.570000000007</v>
      </c>
      <c r="C1065" s="84">
        <f t="shared" si="8"/>
        <v>1.4777492738275756E-2</v>
      </c>
      <c r="D1065" s="77"/>
      <c r="E1065" s="85" t="s">
        <v>833</v>
      </c>
      <c r="F1065" s="81">
        <v>16278.5</v>
      </c>
      <c r="G1065" s="84">
        <f t="shared" si="9"/>
        <v>1.4186214640328329E-2</v>
      </c>
    </row>
    <row r="1066" spans="1:7" x14ac:dyDescent="0.25">
      <c r="A1066" s="85" t="s">
        <v>834</v>
      </c>
      <c r="B1066" s="81">
        <v>79657.710000000006</v>
      </c>
      <c r="C1066" s="84">
        <f t="shared" si="8"/>
        <v>-9.9662764269589227E-3</v>
      </c>
      <c r="D1066" s="77"/>
      <c r="E1066" s="85" t="s">
        <v>834</v>
      </c>
      <c r="F1066" s="81">
        <v>16340.55</v>
      </c>
      <c r="G1066" s="84">
        <f t="shared" si="9"/>
        <v>3.8045298587748868E-3</v>
      </c>
    </row>
    <row r="1067" spans="1:7" x14ac:dyDescent="0.25">
      <c r="A1067" s="85" t="s">
        <v>835</v>
      </c>
      <c r="B1067" s="81">
        <v>79501.06</v>
      </c>
      <c r="C1067" s="84">
        <f t="shared" si="8"/>
        <v>-1.9684752600630379E-3</v>
      </c>
      <c r="D1067" s="77"/>
      <c r="E1067" s="85" t="s">
        <v>835</v>
      </c>
      <c r="F1067" s="81">
        <v>16520.849999999999</v>
      </c>
      <c r="G1067" s="84">
        <f t="shared" si="9"/>
        <v>1.0973470957583456E-2</v>
      </c>
    </row>
    <row r="1068" spans="1:7" x14ac:dyDescent="0.25">
      <c r="A1068" s="85" t="s">
        <v>836</v>
      </c>
      <c r="B1068" s="81">
        <v>79893.47</v>
      </c>
      <c r="C1068" s="84">
        <f t="shared" si="8"/>
        <v>4.923767368702623E-3</v>
      </c>
      <c r="D1068" s="77"/>
      <c r="E1068" s="85" t="s">
        <v>836</v>
      </c>
      <c r="F1068" s="81">
        <v>16605.25</v>
      </c>
      <c r="G1068" s="84">
        <f t="shared" si="9"/>
        <v>5.0956908678000479E-3</v>
      </c>
    </row>
    <row r="1069" spans="1:7" x14ac:dyDescent="0.25">
      <c r="A1069" s="85" t="s">
        <v>837</v>
      </c>
      <c r="B1069" s="81">
        <v>79118.45</v>
      </c>
      <c r="C1069" s="84">
        <f t="shared" si="8"/>
        <v>-9.7480256463236201E-3</v>
      </c>
      <c r="D1069" s="77"/>
      <c r="E1069" s="85" t="s">
        <v>837</v>
      </c>
      <c r="F1069" s="81">
        <v>16719.45</v>
      </c>
      <c r="G1069" s="84">
        <f t="shared" si="9"/>
        <v>6.8538019571832377E-3</v>
      </c>
    </row>
    <row r="1070" spans="1:7" x14ac:dyDescent="0.25">
      <c r="A1070" s="85" t="s">
        <v>838</v>
      </c>
      <c r="B1070" s="81">
        <v>80546.78</v>
      </c>
      <c r="C1070" s="84">
        <f t="shared" si="8"/>
        <v>1.7892037026143174E-2</v>
      </c>
      <c r="D1070" s="77"/>
      <c r="E1070" s="85" t="s">
        <v>838</v>
      </c>
      <c r="F1070" s="81">
        <v>16631</v>
      </c>
      <c r="G1070" s="84">
        <f t="shared" si="9"/>
        <v>-5.3042886906669159E-3</v>
      </c>
    </row>
    <row r="1071" spans="1:7" x14ac:dyDescent="0.25">
      <c r="A1071" s="85" t="s">
        <v>839</v>
      </c>
      <c r="B1071" s="81">
        <v>79865.37</v>
      </c>
      <c r="C1071" s="84">
        <f t="shared" si="8"/>
        <v>-8.495791604184939E-3</v>
      </c>
      <c r="D1071" s="77"/>
      <c r="E1071" s="85" t="s">
        <v>839</v>
      </c>
      <c r="F1071" s="81">
        <v>16483.849999999999</v>
      </c>
      <c r="G1071" s="84">
        <f t="shared" si="9"/>
        <v>-8.8873099859093849E-3</v>
      </c>
    </row>
    <row r="1072" spans="1:7" x14ac:dyDescent="0.25">
      <c r="A1072" s="85" t="s">
        <v>840</v>
      </c>
      <c r="B1072" s="81">
        <v>80722.600000000006</v>
      </c>
      <c r="C1072" s="84">
        <f t="shared" si="8"/>
        <v>1.0676243586569437E-2</v>
      </c>
      <c r="D1072" s="77"/>
      <c r="E1072" s="85" t="s">
        <v>840</v>
      </c>
      <c r="F1072" s="81">
        <v>16641.8</v>
      </c>
      <c r="G1072" s="84">
        <f t="shared" si="9"/>
        <v>9.5364889176067225E-3</v>
      </c>
    </row>
    <row r="1073" spans="1:7" x14ac:dyDescent="0.25">
      <c r="A1073" s="85" t="s">
        <v>841</v>
      </c>
      <c r="B1073" s="81">
        <v>82900.320000000007</v>
      </c>
      <c r="C1073" s="84">
        <f t="shared" si="8"/>
        <v>2.6620336570537764E-2</v>
      </c>
      <c r="D1073" s="77"/>
      <c r="E1073" s="85" t="s">
        <v>841</v>
      </c>
      <c r="F1073" s="81">
        <v>16929.599999999999</v>
      </c>
      <c r="G1073" s="84">
        <f t="shared" si="9"/>
        <v>1.7145966548059971E-2</v>
      </c>
    </row>
    <row r="1074" spans="1:7" x14ac:dyDescent="0.25">
      <c r="A1074" s="85" t="s">
        <v>842</v>
      </c>
      <c r="B1074" s="81">
        <v>83670.600000000006</v>
      </c>
      <c r="C1074" s="84">
        <f t="shared" si="8"/>
        <v>9.2487391046626698E-3</v>
      </c>
      <c r="D1074" s="77"/>
      <c r="E1074" s="85" t="s">
        <v>842</v>
      </c>
      <c r="F1074" s="81">
        <v>17158.25</v>
      </c>
      <c r="G1074" s="84">
        <f t="shared" si="9"/>
        <v>1.341553833962306E-2</v>
      </c>
    </row>
    <row r="1075" spans="1:7" x14ac:dyDescent="0.25">
      <c r="A1075" s="80">
        <v>44569</v>
      </c>
      <c r="B1075" s="81">
        <v>86797.3</v>
      </c>
      <c r="C1075" s="84">
        <f t="shared" si="8"/>
        <v>3.6687853880881353E-2</v>
      </c>
      <c r="D1075" s="77"/>
      <c r="E1075" s="80">
        <v>44569</v>
      </c>
      <c r="F1075" s="81">
        <v>17340.05</v>
      </c>
      <c r="G1075" s="84">
        <f t="shared" si="9"/>
        <v>1.0539747347198897E-2</v>
      </c>
    </row>
    <row r="1076" spans="1:7" x14ac:dyDescent="0.25">
      <c r="A1076" s="80">
        <v>44600</v>
      </c>
      <c r="B1076" s="81">
        <v>88017.95</v>
      </c>
      <c r="C1076" s="84">
        <f t="shared" si="8"/>
        <v>1.3965255758678612E-2</v>
      </c>
      <c r="D1076" s="77"/>
      <c r="E1076" s="80">
        <v>44600</v>
      </c>
      <c r="F1076" s="81">
        <v>17345.45</v>
      </c>
      <c r="G1076" s="84">
        <f t="shared" si="9"/>
        <v>3.1136930669172061E-4</v>
      </c>
    </row>
    <row r="1077" spans="1:7" x14ac:dyDescent="0.25">
      <c r="A1077" s="80">
        <v>44628</v>
      </c>
      <c r="B1077" s="81">
        <v>88582.74</v>
      </c>
      <c r="C1077" s="84">
        <f t="shared" si="8"/>
        <v>6.3962595566584169E-3</v>
      </c>
      <c r="D1077" s="77"/>
      <c r="E1077" s="80">
        <v>44628</v>
      </c>
      <c r="F1077" s="81">
        <v>17388.150000000001</v>
      </c>
      <c r="G1077" s="84">
        <f t="shared" si="9"/>
        <v>2.4587155671240059E-3</v>
      </c>
    </row>
    <row r="1078" spans="1:7" x14ac:dyDescent="0.25">
      <c r="A1078" s="80">
        <v>44659</v>
      </c>
      <c r="B1078" s="81">
        <v>88555.64</v>
      </c>
      <c r="C1078" s="84">
        <f t="shared" si="8"/>
        <v>-3.0597547760602943E-4</v>
      </c>
      <c r="D1078" s="77"/>
      <c r="E1078" s="80">
        <v>44659</v>
      </c>
      <c r="F1078" s="81">
        <v>17382</v>
      </c>
      <c r="G1078" s="84">
        <f t="shared" si="9"/>
        <v>-3.5375171312953282E-4</v>
      </c>
    </row>
    <row r="1079" spans="1:7" x14ac:dyDescent="0.25">
      <c r="A1079" s="80">
        <v>44689</v>
      </c>
      <c r="B1079" s="81">
        <v>88738.96</v>
      </c>
      <c r="C1079" s="84">
        <f t="shared" si="8"/>
        <v>2.0679712222566146E-3</v>
      </c>
      <c r="D1079" s="77"/>
      <c r="E1079" s="80">
        <v>44689</v>
      </c>
      <c r="F1079" s="81">
        <v>17397.5</v>
      </c>
      <c r="G1079" s="84">
        <f t="shared" si="9"/>
        <v>8.9132972159968534E-4</v>
      </c>
    </row>
    <row r="1080" spans="1:7" x14ac:dyDescent="0.25">
      <c r="A1080" s="80">
        <v>44781</v>
      </c>
      <c r="B1080" s="81">
        <v>87563.09</v>
      </c>
      <c r="C1080" s="84">
        <f t="shared" si="8"/>
        <v>-1.3339464132927867E-2</v>
      </c>
      <c r="D1080" s="77"/>
      <c r="E1080" s="80">
        <v>44781</v>
      </c>
      <c r="F1080" s="81">
        <v>17525.099999999999</v>
      </c>
      <c r="G1080" s="84">
        <f t="shared" si="9"/>
        <v>7.3076213015998703E-3</v>
      </c>
    </row>
    <row r="1081" spans="1:7" x14ac:dyDescent="0.25">
      <c r="A1081" s="80">
        <v>44842</v>
      </c>
      <c r="B1081" s="81">
        <v>83319.67</v>
      </c>
      <c r="C1081" s="84">
        <f t="shared" si="8"/>
        <v>-4.9674906367552819E-2</v>
      </c>
      <c r="D1081" s="77"/>
      <c r="E1081" s="80">
        <v>44842</v>
      </c>
      <c r="F1081" s="81">
        <v>17534.75</v>
      </c>
      <c r="G1081" s="84">
        <f t="shared" si="9"/>
        <v>5.5048725215279116E-4</v>
      </c>
    </row>
    <row r="1082" spans="1:7" x14ac:dyDescent="0.25">
      <c r="A1082" s="80">
        <v>44873</v>
      </c>
      <c r="B1082" s="81">
        <v>82355.48</v>
      </c>
      <c r="C1082" s="84">
        <f t="shared" si="8"/>
        <v>-1.163965610785477E-2</v>
      </c>
      <c r="D1082" s="77"/>
      <c r="E1082" s="80">
        <v>44873</v>
      </c>
      <c r="F1082" s="81">
        <v>17659</v>
      </c>
      <c r="G1082" s="84">
        <f t="shared" si="9"/>
        <v>7.0609421403666373E-3</v>
      </c>
    </row>
    <row r="1083" spans="1:7" x14ac:dyDescent="0.25">
      <c r="A1083" s="80">
        <v>44903</v>
      </c>
      <c r="B1083" s="81">
        <v>82984.52</v>
      </c>
      <c r="C1083" s="84">
        <f t="shared" si="8"/>
        <v>7.6090847347185051E-3</v>
      </c>
      <c r="D1083" s="77"/>
      <c r="E1083" s="80">
        <v>44903</v>
      </c>
      <c r="F1083" s="81">
        <v>17698.150000000001</v>
      </c>
      <c r="G1083" s="84">
        <f t="shared" si="9"/>
        <v>2.2145459122128799E-3</v>
      </c>
    </row>
    <row r="1084" spans="1:7" x14ac:dyDescent="0.25">
      <c r="A1084" s="85" t="s">
        <v>843</v>
      </c>
      <c r="B1084" s="81">
        <v>86818.36</v>
      </c>
      <c r="C1084" s="84">
        <f t="shared" si="8"/>
        <v>4.5164035658184366E-2</v>
      </c>
      <c r="D1084" s="77"/>
      <c r="E1084" s="85" t="s">
        <v>843</v>
      </c>
      <c r="F1084" s="81">
        <v>17825.25</v>
      </c>
      <c r="G1084" s="84">
        <f t="shared" si="9"/>
        <v>7.1558771042484594E-3</v>
      </c>
    </row>
    <row r="1085" spans="1:7" x14ac:dyDescent="0.25">
      <c r="A1085" s="85" t="s">
        <v>844</v>
      </c>
      <c r="B1085" s="81">
        <v>86700.7</v>
      </c>
      <c r="C1085" s="84">
        <f t="shared" si="8"/>
        <v>-1.356162464609158E-3</v>
      </c>
      <c r="D1085" s="77"/>
      <c r="E1085" s="85" t="s">
        <v>844</v>
      </c>
      <c r="F1085" s="81">
        <v>17944.25</v>
      </c>
      <c r="G1085" s="84">
        <f t="shared" si="9"/>
        <v>6.6537379070216564E-3</v>
      </c>
    </row>
    <row r="1086" spans="1:7" x14ac:dyDescent="0.25">
      <c r="A1086" s="85" t="s">
        <v>845</v>
      </c>
      <c r="B1086" s="81">
        <v>87437.36</v>
      </c>
      <c r="C1086" s="84">
        <f t="shared" si="8"/>
        <v>8.4606937090785372E-3</v>
      </c>
      <c r="D1086" s="77"/>
      <c r="E1086" s="85" t="s">
        <v>845</v>
      </c>
      <c r="F1086" s="81">
        <v>17956.5</v>
      </c>
      <c r="G1086" s="84">
        <f t="shared" si="9"/>
        <v>6.8243702292707423E-4</v>
      </c>
    </row>
    <row r="1087" spans="1:7" x14ac:dyDescent="0.25">
      <c r="A1087" s="85" t="s">
        <v>846</v>
      </c>
      <c r="B1087" s="81">
        <v>86673.05</v>
      </c>
      <c r="C1087" s="84">
        <f t="shared" si="8"/>
        <v>-8.7796577994834809E-3</v>
      </c>
      <c r="D1087" s="77"/>
      <c r="E1087" s="85" t="s">
        <v>846</v>
      </c>
      <c r="F1087" s="81">
        <v>17758.45</v>
      </c>
      <c r="G1087" s="84">
        <f t="shared" si="9"/>
        <v>-1.1090707396812729E-2</v>
      </c>
    </row>
    <row r="1088" spans="1:7" x14ac:dyDescent="0.25">
      <c r="A1088" s="85" t="s">
        <v>847</v>
      </c>
      <c r="B1088" s="81">
        <v>84678.93</v>
      </c>
      <c r="C1088" s="84">
        <f t="shared" si="8"/>
        <v>-2.3276183099813726E-2</v>
      </c>
      <c r="D1088" s="77"/>
      <c r="E1088" s="85" t="s">
        <v>847</v>
      </c>
      <c r="F1088" s="81">
        <v>17490.7</v>
      </c>
      <c r="G1088" s="84">
        <f t="shared" si="9"/>
        <v>-1.519214788075593E-2</v>
      </c>
    </row>
    <row r="1089" spans="1:7" x14ac:dyDescent="0.25">
      <c r="A1089" s="85" t="s">
        <v>848</v>
      </c>
      <c r="B1089" s="81">
        <v>85744.25</v>
      </c>
      <c r="C1089" s="84">
        <f t="shared" si="8"/>
        <v>1.2502218022703033E-2</v>
      </c>
      <c r="D1089" s="77"/>
      <c r="E1089" s="85" t="s">
        <v>848</v>
      </c>
      <c r="F1089" s="81">
        <v>17577.5</v>
      </c>
      <c r="G1089" s="84">
        <f t="shared" si="9"/>
        <v>4.9503639913507161E-3</v>
      </c>
    </row>
    <row r="1090" spans="1:7" x14ac:dyDescent="0.25">
      <c r="A1090" s="85" t="s">
        <v>849</v>
      </c>
      <c r="B1090" s="81">
        <v>85114.41</v>
      </c>
      <c r="C1090" s="84">
        <f t="shared" si="8"/>
        <v>-7.3726769597965147E-3</v>
      </c>
      <c r="D1090" s="77"/>
      <c r="E1090" s="85" t="s">
        <v>849</v>
      </c>
      <c r="F1090" s="81">
        <v>17604.95</v>
      </c>
      <c r="G1090" s="84">
        <f t="shared" si="9"/>
        <v>1.5604374095596946E-3</v>
      </c>
    </row>
    <row r="1091" spans="1:7" x14ac:dyDescent="0.25">
      <c r="A1091" s="85" t="s">
        <v>850</v>
      </c>
      <c r="B1091" s="81">
        <v>85294.59</v>
      </c>
      <c r="C1091" s="84">
        <f t="shared" si="8"/>
        <v>2.1146778297507769E-3</v>
      </c>
      <c r="D1091" s="77"/>
      <c r="E1091" s="85" t="s">
        <v>850</v>
      </c>
      <c r="F1091" s="81">
        <v>17522.45</v>
      </c>
      <c r="G1091" s="84">
        <f t="shared" si="9"/>
        <v>-4.6971965865721787E-3</v>
      </c>
    </row>
    <row r="1092" spans="1:7" x14ac:dyDescent="0.25">
      <c r="A1092" s="85" t="s">
        <v>851</v>
      </c>
      <c r="B1092" s="81">
        <v>85122.14</v>
      </c>
      <c r="C1092" s="84">
        <f t="shared" si="8"/>
        <v>-2.0238630193553943E-3</v>
      </c>
      <c r="D1092" s="77"/>
      <c r="E1092" s="85" t="s">
        <v>851</v>
      </c>
      <c r="F1092" s="81">
        <v>17558.900000000001</v>
      </c>
      <c r="G1092" s="84">
        <f t="shared" si="9"/>
        <v>2.0780279616681788E-3</v>
      </c>
    </row>
    <row r="1093" spans="1:7" x14ac:dyDescent="0.25">
      <c r="A1093" s="85" t="s">
        <v>852</v>
      </c>
      <c r="B1093" s="81">
        <v>84270.05</v>
      </c>
      <c r="C1093" s="84">
        <f t="shared" si="8"/>
        <v>-1.0060643139702749E-2</v>
      </c>
      <c r="D1093" s="77"/>
      <c r="E1093" s="85" t="s">
        <v>852</v>
      </c>
      <c r="F1093" s="81">
        <v>17312.900000000001</v>
      </c>
      <c r="G1093" s="84">
        <f t="shared" si="9"/>
        <v>-1.4109055502046193E-2</v>
      </c>
    </row>
    <row r="1094" spans="1:7" x14ac:dyDescent="0.25">
      <c r="A1094" s="85" t="s">
        <v>853</v>
      </c>
      <c r="B1094" s="81">
        <v>85214.7</v>
      </c>
      <c r="C1094" s="84">
        <f t="shared" si="8"/>
        <v>1.1147431049003894E-2</v>
      </c>
      <c r="D1094" s="77"/>
      <c r="E1094" s="85" t="s">
        <v>853</v>
      </c>
      <c r="F1094" s="81">
        <v>17759.3</v>
      </c>
      <c r="G1094" s="84">
        <f t="shared" si="9"/>
        <v>2.5457433999052224E-2</v>
      </c>
    </row>
    <row r="1095" spans="1:7" x14ac:dyDescent="0.25">
      <c r="A1095" s="80">
        <v>44570</v>
      </c>
      <c r="B1095" s="81">
        <v>84992.88</v>
      </c>
      <c r="C1095" s="84">
        <f t="shared" si="8"/>
        <v>-2.6064658880745554E-3</v>
      </c>
      <c r="D1095" s="77"/>
      <c r="E1095" s="80">
        <v>44570</v>
      </c>
      <c r="F1095" s="81">
        <v>17542.8</v>
      </c>
      <c r="G1095" s="84">
        <f t="shared" si="9"/>
        <v>-1.226571304940768E-2</v>
      </c>
    </row>
    <row r="1096" spans="1:7" x14ac:dyDescent="0.25">
      <c r="A1096" s="80">
        <v>44601</v>
      </c>
      <c r="B1096" s="81">
        <v>84208.41</v>
      </c>
      <c r="C1096" s="84">
        <f t="shared" si="8"/>
        <v>-9.2726907803381917E-3</v>
      </c>
      <c r="D1096" s="77"/>
      <c r="E1096" s="80">
        <v>44601</v>
      </c>
      <c r="F1096" s="81">
        <v>17539.45</v>
      </c>
      <c r="G1096" s="84">
        <f t="shared" si="9"/>
        <v>-1.9097976955190739E-4</v>
      </c>
    </row>
    <row r="1097" spans="1:7" x14ac:dyDescent="0.25">
      <c r="A1097" s="80">
        <v>44690</v>
      </c>
      <c r="B1097" s="81">
        <v>84105.73</v>
      </c>
      <c r="C1097" s="84">
        <f t="shared" si="8"/>
        <v>-1.2200996629021194E-3</v>
      </c>
      <c r="D1097" s="77"/>
      <c r="E1097" s="80">
        <v>44690</v>
      </c>
      <c r="F1097" s="81">
        <v>17665.8</v>
      </c>
      <c r="G1097" s="84">
        <f t="shared" si="9"/>
        <v>7.1779375230424077E-3</v>
      </c>
    </row>
    <row r="1098" spans="1:7" x14ac:dyDescent="0.25">
      <c r="A1098" s="80">
        <v>44721</v>
      </c>
      <c r="B1098" s="81">
        <v>85107.62</v>
      </c>
      <c r="C1098" s="84">
        <f t="shared" si="8"/>
        <v>1.1841875453602088E-2</v>
      </c>
      <c r="D1098" s="77"/>
      <c r="E1098" s="80">
        <v>44721</v>
      </c>
      <c r="F1098" s="81">
        <v>17655.599999999999</v>
      </c>
      <c r="G1098" s="84">
        <f t="shared" si="9"/>
        <v>-5.7755356715944719E-4</v>
      </c>
    </row>
    <row r="1099" spans="1:7" x14ac:dyDescent="0.25">
      <c r="A1099" s="80">
        <v>44751</v>
      </c>
      <c r="B1099" s="81">
        <v>84983.44</v>
      </c>
      <c r="C1099" s="84">
        <f t="shared" si="8"/>
        <v>-1.4601593060013128E-3</v>
      </c>
      <c r="D1099" s="77"/>
      <c r="E1099" s="80">
        <v>44751</v>
      </c>
      <c r="F1099" s="81">
        <v>17624.400000000001</v>
      </c>
      <c r="G1099" s="84">
        <f t="shared" si="9"/>
        <v>-1.7687079440843621E-3</v>
      </c>
    </row>
    <row r="1100" spans="1:7" x14ac:dyDescent="0.25">
      <c r="A1100" s="80">
        <v>44782</v>
      </c>
      <c r="B1100" s="81">
        <v>85246.080000000002</v>
      </c>
      <c r="C1100" s="84">
        <f t="shared" si="8"/>
        <v>3.0857187213752337E-3</v>
      </c>
      <c r="D1100" s="77"/>
      <c r="E1100" s="80">
        <v>44782</v>
      </c>
      <c r="F1100" s="81">
        <v>17798.75</v>
      </c>
      <c r="G1100" s="84">
        <f t="shared" si="9"/>
        <v>9.8439245473871447E-3</v>
      </c>
    </row>
    <row r="1101" spans="1:7" x14ac:dyDescent="0.25">
      <c r="A1101" s="80">
        <v>44813</v>
      </c>
      <c r="B1101" s="81">
        <v>84059.82</v>
      </c>
      <c r="C1101" s="84">
        <f t="shared" si="8"/>
        <v>-1.4013444454655946E-2</v>
      </c>
      <c r="D1101" s="77"/>
      <c r="E1101" s="80">
        <v>44813</v>
      </c>
      <c r="F1101" s="81">
        <v>17833.349999999999</v>
      </c>
      <c r="G1101" s="84">
        <f t="shared" si="9"/>
        <v>1.9420696997862557E-3</v>
      </c>
    </row>
    <row r="1102" spans="1:7" x14ac:dyDescent="0.25">
      <c r="A1102" s="80">
        <v>44904</v>
      </c>
      <c r="B1102" s="81">
        <v>85657.25</v>
      </c>
      <c r="C1102" s="84">
        <f t="shared" si="8"/>
        <v>1.8825179759181323E-2</v>
      </c>
      <c r="D1102" s="77"/>
      <c r="E1102" s="80">
        <v>44904</v>
      </c>
      <c r="F1102" s="81">
        <v>17936.349999999999</v>
      </c>
      <c r="G1102" s="84">
        <f t="shared" si="9"/>
        <v>5.7590801534984177E-3</v>
      </c>
    </row>
    <row r="1103" spans="1:7" x14ac:dyDescent="0.25">
      <c r="A1103" s="85" t="s">
        <v>854</v>
      </c>
      <c r="B1103" s="81">
        <v>85400.66</v>
      </c>
      <c r="C1103" s="84">
        <f t="shared" si="8"/>
        <v>-3.0000389043390464E-3</v>
      </c>
      <c r="D1103" s="77"/>
      <c r="E1103" s="85" t="s">
        <v>854</v>
      </c>
      <c r="F1103" s="81">
        <v>18070.05</v>
      </c>
      <c r="G1103" s="84">
        <f t="shared" si="9"/>
        <v>7.4264916511124004E-3</v>
      </c>
    </row>
    <row r="1104" spans="1:7" x14ac:dyDescent="0.25">
      <c r="A1104" s="85" t="s">
        <v>855</v>
      </c>
      <c r="B1104" s="81">
        <v>85920.2</v>
      </c>
      <c r="C1104" s="84">
        <f t="shared" si="8"/>
        <v>6.0651294026890651E-3</v>
      </c>
      <c r="D1104" s="77"/>
      <c r="E1104" s="85" t="s">
        <v>855</v>
      </c>
      <c r="F1104" s="81">
        <v>18003.75</v>
      </c>
      <c r="G1104" s="84">
        <f t="shared" si="9"/>
        <v>-3.6758020863416896E-3</v>
      </c>
    </row>
    <row r="1105" spans="1:7" x14ac:dyDescent="0.25">
      <c r="A1105" s="85" t="s">
        <v>856</v>
      </c>
      <c r="B1105" s="81">
        <v>92704.97</v>
      </c>
      <c r="C1105" s="84">
        <f t="shared" si="8"/>
        <v>7.6003126438036875E-2</v>
      </c>
      <c r="D1105" s="77"/>
      <c r="E1105" s="85" t="s">
        <v>856</v>
      </c>
      <c r="F1105" s="81">
        <v>17877.400000000001</v>
      </c>
      <c r="G1105" s="84">
        <f t="shared" si="9"/>
        <v>-7.0427242296225243E-3</v>
      </c>
    </row>
    <row r="1106" spans="1:7" x14ac:dyDescent="0.25">
      <c r="A1106" s="85" t="s">
        <v>857</v>
      </c>
      <c r="B1106" s="81">
        <v>85961.27</v>
      </c>
      <c r="C1106" s="84">
        <f t="shared" si="8"/>
        <v>-7.552523896381852E-2</v>
      </c>
      <c r="D1106" s="77"/>
      <c r="E1106" s="85" t="s">
        <v>857</v>
      </c>
      <c r="F1106" s="81">
        <v>17530.849999999999</v>
      </c>
      <c r="G1106" s="84">
        <f t="shared" si="9"/>
        <v>-1.9575159238115449E-2</v>
      </c>
    </row>
    <row r="1107" spans="1:7" x14ac:dyDescent="0.25">
      <c r="A1107" s="85" t="s">
        <v>858</v>
      </c>
      <c r="B1107" s="81">
        <v>86200.79</v>
      </c>
      <c r="C1107" s="84">
        <f t="shared" si="8"/>
        <v>2.7824963820251561E-3</v>
      </c>
      <c r="D1107" s="77"/>
      <c r="E1107" s="85" t="s">
        <v>858</v>
      </c>
      <c r="F1107" s="81">
        <v>17622.25</v>
      </c>
      <c r="G1107" s="84">
        <f t="shared" si="9"/>
        <v>5.2001220924611218E-3</v>
      </c>
    </row>
    <row r="1108" spans="1:7" x14ac:dyDescent="0.25">
      <c r="A1108" s="85" t="s">
        <v>859</v>
      </c>
      <c r="B1108" s="81">
        <v>85510.2</v>
      </c>
      <c r="C1108" s="84">
        <f t="shared" si="8"/>
        <v>-8.0436752879714003E-3</v>
      </c>
      <c r="D1108" s="77"/>
      <c r="E1108" s="85" t="s">
        <v>859</v>
      </c>
      <c r="F1108" s="81">
        <v>17816.25</v>
      </c>
      <c r="G1108" s="84">
        <f t="shared" si="9"/>
        <v>1.0948654031257964E-2</v>
      </c>
    </row>
    <row r="1109" spans="1:7" x14ac:dyDescent="0.25">
      <c r="A1109" s="85" t="s">
        <v>860</v>
      </c>
      <c r="B1109" s="81">
        <v>84133.29</v>
      </c>
      <c r="C1109" s="84">
        <f t="shared" si="8"/>
        <v>-1.6233340129510596E-2</v>
      </c>
      <c r="D1109" s="77"/>
      <c r="E1109" s="85" t="s">
        <v>860</v>
      </c>
      <c r="F1109" s="81">
        <v>17718.349999999999</v>
      </c>
      <c r="G1109" s="84">
        <f t="shared" si="9"/>
        <v>-5.5101364698046914E-3</v>
      </c>
    </row>
    <row r="1110" spans="1:7" x14ac:dyDescent="0.25">
      <c r="A1110" s="85" t="s">
        <v>861</v>
      </c>
      <c r="B1110" s="81">
        <v>84362.73</v>
      </c>
      <c r="C1110" s="84">
        <f t="shared" si="8"/>
        <v>2.7233894522868903E-3</v>
      </c>
      <c r="D1110" s="77"/>
      <c r="E1110" s="85" t="s">
        <v>861</v>
      </c>
      <c r="F1110" s="81">
        <v>17629.8</v>
      </c>
      <c r="G1110" s="84">
        <f t="shared" si="9"/>
        <v>-5.0101736713567694E-3</v>
      </c>
    </row>
    <row r="1111" spans="1:7" x14ac:dyDescent="0.25">
      <c r="A1111" s="85" t="s">
        <v>862</v>
      </c>
      <c r="B1111" s="81">
        <v>82453.75</v>
      </c>
      <c r="C1111" s="84">
        <f t="shared" si="8"/>
        <v>-2.2888186313936996E-2</v>
      </c>
      <c r="D1111" s="77"/>
      <c r="E1111" s="85" t="s">
        <v>862</v>
      </c>
      <c r="F1111" s="81">
        <v>17327.349999999999</v>
      </c>
      <c r="G1111" s="84">
        <f t="shared" si="9"/>
        <v>-1.7304474032895981E-2</v>
      </c>
    </row>
    <row r="1112" spans="1:7" x14ac:dyDescent="0.25">
      <c r="A1112" s="85" t="s">
        <v>863</v>
      </c>
      <c r="B1112" s="81">
        <v>79016.95</v>
      </c>
      <c r="C1112" s="84">
        <f t="shared" si="8"/>
        <v>-4.2575143666704403E-2</v>
      </c>
      <c r="D1112" s="77"/>
      <c r="E1112" s="85" t="s">
        <v>863</v>
      </c>
      <c r="F1112" s="81">
        <v>17016.3</v>
      </c>
      <c r="G1112" s="84">
        <f t="shared" si="9"/>
        <v>-1.8114469805080784E-2</v>
      </c>
    </row>
    <row r="1113" spans="1:7" x14ac:dyDescent="0.25">
      <c r="A1113" s="85" t="s">
        <v>864</v>
      </c>
      <c r="B1113" s="81">
        <v>79690.52</v>
      </c>
      <c r="C1113" s="84">
        <f t="shared" si="8"/>
        <v>8.4882462588547654E-3</v>
      </c>
      <c r="D1113" s="77"/>
      <c r="E1113" s="85" t="s">
        <v>864</v>
      </c>
      <c r="F1113" s="81">
        <v>17007.400000000001</v>
      </c>
      <c r="G1113" s="84">
        <f t="shared" si="9"/>
        <v>-5.2316474710229822E-4</v>
      </c>
    </row>
    <row r="1114" spans="1:7" x14ac:dyDescent="0.25">
      <c r="A1114" s="85" t="s">
        <v>865</v>
      </c>
      <c r="B1114" s="81">
        <v>80275.149999999994</v>
      </c>
      <c r="C1114" s="84">
        <f t="shared" si="8"/>
        <v>7.3094758767506549E-3</v>
      </c>
      <c r="D1114" s="77"/>
      <c r="E1114" s="85" t="s">
        <v>865</v>
      </c>
      <c r="F1114" s="81">
        <v>16858.599999999999</v>
      </c>
      <c r="G1114" s="84">
        <f t="shared" si="9"/>
        <v>-8.7876311083257466E-3</v>
      </c>
    </row>
    <row r="1115" spans="1:7" x14ac:dyDescent="0.25">
      <c r="A1115" s="85" t="s">
        <v>866</v>
      </c>
      <c r="B1115" s="81">
        <v>79481.84</v>
      </c>
      <c r="C1115" s="84">
        <f t="shared" si="8"/>
        <v>-9.9315406568435943E-3</v>
      </c>
      <c r="D1115" s="77"/>
      <c r="E1115" s="85" t="s">
        <v>866</v>
      </c>
      <c r="F1115" s="81">
        <v>16818.099999999999</v>
      </c>
      <c r="G1115" s="84">
        <f t="shared" si="9"/>
        <v>-2.4052249492814721E-3</v>
      </c>
    </row>
    <row r="1116" spans="1:7" x14ac:dyDescent="0.25">
      <c r="A1116" s="85" t="s">
        <v>867</v>
      </c>
      <c r="B1116" s="81">
        <v>81510.81</v>
      </c>
      <c r="C1116" s="84">
        <f t="shared" si="8"/>
        <v>2.5207081594224513E-2</v>
      </c>
      <c r="D1116" s="77"/>
      <c r="E1116" s="85" t="s">
        <v>867</v>
      </c>
      <c r="F1116" s="81">
        <v>17094.349999999999</v>
      </c>
      <c r="G1116" s="84">
        <f t="shared" si="9"/>
        <v>1.6292312151434972E-2</v>
      </c>
    </row>
    <row r="1117" spans="1:7" x14ac:dyDescent="0.25">
      <c r="A1117" s="86">
        <v>44630</v>
      </c>
      <c r="B1117" s="81">
        <v>80482.33</v>
      </c>
      <c r="C1117" s="84">
        <f t="shared" si="8"/>
        <v>-1.2697992263385065E-2</v>
      </c>
      <c r="D1117" s="77"/>
      <c r="E1117" s="86">
        <v>44630</v>
      </c>
      <c r="F1117" s="81">
        <v>16887.349999999999</v>
      </c>
      <c r="G1117" s="84">
        <f t="shared" si="9"/>
        <v>-1.2183178617222033E-2</v>
      </c>
    </row>
    <row r="1118" spans="1:7" x14ac:dyDescent="0.25">
      <c r="A1118" s="80">
        <v>44661</v>
      </c>
      <c r="B1118" s="81">
        <v>82679.66</v>
      </c>
      <c r="C1118" s="84">
        <f t="shared" si="8"/>
        <v>2.6935965340555954E-2</v>
      </c>
      <c r="D1118" s="77"/>
      <c r="E1118" s="80">
        <v>44661</v>
      </c>
      <c r="F1118" s="81">
        <v>17274.3</v>
      </c>
      <c r="G1118" s="84">
        <f t="shared" si="9"/>
        <v>2.2655026911186513E-2</v>
      </c>
    </row>
    <row r="1119" spans="1:7" x14ac:dyDescent="0.25">
      <c r="A1119" s="80">
        <v>44722</v>
      </c>
      <c r="B1119" s="81">
        <v>82295.039999999994</v>
      </c>
      <c r="C1119" s="84">
        <f t="shared" si="8"/>
        <v>-4.6627840129767712E-3</v>
      </c>
      <c r="D1119" s="77"/>
      <c r="E1119" s="80">
        <v>44722</v>
      </c>
      <c r="F1119" s="81">
        <v>17331.8</v>
      </c>
      <c r="G1119" s="84">
        <f t="shared" si="9"/>
        <v>3.3231166132481811E-3</v>
      </c>
    </row>
    <row r="1120" spans="1:7" x14ac:dyDescent="0.25">
      <c r="A1120" s="80">
        <v>44752</v>
      </c>
      <c r="B1120" s="81">
        <v>82623.95</v>
      </c>
      <c r="C1120" s="84">
        <f t="shared" si="8"/>
        <v>3.9887515207742445E-3</v>
      </c>
      <c r="D1120" s="77"/>
      <c r="E1120" s="80">
        <v>44752</v>
      </c>
      <c r="F1120" s="81">
        <v>17314.650000000001</v>
      </c>
      <c r="G1120" s="84">
        <f t="shared" si="9"/>
        <v>-9.900004993715066E-4</v>
      </c>
    </row>
    <row r="1121" spans="1:7" x14ac:dyDescent="0.25">
      <c r="A1121" s="86">
        <v>44844</v>
      </c>
      <c r="B1121" s="81">
        <v>82157.23</v>
      </c>
      <c r="C1121" s="84">
        <f t="shared" si="8"/>
        <v>-5.664739724017649E-3</v>
      </c>
      <c r="D1121" s="77"/>
      <c r="E1121" s="86">
        <v>44844</v>
      </c>
      <c r="F1121" s="81">
        <v>17241</v>
      </c>
      <c r="G1121" s="84">
        <f t="shared" si="9"/>
        <v>-4.2626957688177139E-3</v>
      </c>
    </row>
    <row r="1122" spans="1:7" x14ac:dyDescent="0.25">
      <c r="A1122" s="86">
        <v>44875</v>
      </c>
      <c r="B1122" s="81">
        <v>80938.320000000007</v>
      </c>
      <c r="C1122" s="84">
        <f t="shared" si="8"/>
        <v>-1.494746723226365E-2</v>
      </c>
      <c r="D1122" s="77"/>
      <c r="E1122" s="86">
        <v>44875</v>
      </c>
      <c r="F1122" s="81">
        <v>16983.55</v>
      </c>
      <c r="G1122" s="84">
        <f t="shared" si="9"/>
        <v>-1.504503966897207E-2</v>
      </c>
    </row>
    <row r="1123" spans="1:7" x14ac:dyDescent="0.25">
      <c r="A1123" s="86">
        <v>44905</v>
      </c>
      <c r="B1123" s="81">
        <v>82336.52</v>
      </c>
      <c r="C1123" s="84">
        <f t="shared" si="8"/>
        <v>1.7127368547643601E-2</v>
      </c>
      <c r="D1123" s="77"/>
      <c r="E1123" s="86">
        <v>44905</v>
      </c>
      <c r="F1123" s="81">
        <v>17123.599999999999</v>
      </c>
      <c r="G1123" s="84">
        <f t="shared" si="9"/>
        <v>8.21240045686677E-3</v>
      </c>
    </row>
    <row r="1124" spans="1:7" x14ac:dyDescent="0.25">
      <c r="A1124" s="85" t="s">
        <v>868</v>
      </c>
      <c r="B1124" s="81">
        <v>81967.820000000007</v>
      </c>
      <c r="C1124" s="84">
        <f t="shared" si="8"/>
        <v>-4.4880204487940485E-3</v>
      </c>
      <c r="D1124" s="77"/>
      <c r="E1124" s="85" t="s">
        <v>868</v>
      </c>
      <c r="F1124" s="81">
        <v>17014.349999999999</v>
      </c>
      <c r="G1124" s="84">
        <f t="shared" si="9"/>
        <v>-6.4005233452741625E-3</v>
      </c>
    </row>
    <row r="1125" spans="1:7" x14ac:dyDescent="0.25">
      <c r="A1125" s="85" t="s">
        <v>869</v>
      </c>
      <c r="B1125" s="81">
        <v>81206.95</v>
      </c>
      <c r="C1125" s="84">
        <f t="shared" si="8"/>
        <v>-9.3258965775917177E-3</v>
      </c>
      <c r="D1125" s="77"/>
      <c r="E1125" s="85" t="s">
        <v>869</v>
      </c>
      <c r="F1125" s="81">
        <v>17185.7</v>
      </c>
      <c r="G1125" s="84">
        <f t="shared" si="9"/>
        <v>1.0020537033444438E-2</v>
      </c>
    </row>
    <row r="1126" spans="1:7" x14ac:dyDescent="0.25">
      <c r="A1126" s="85" t="s">
        <v>870</v>
      </c>
      <c r="B1126" s="81">
        <v>82123.13</v>
      </c>
      <c r="C1126" s="84">
        <f t="shared" si="8"/>
        <v>1.1218871740177544E-2</v>
      </c>
      <c r="D1126" s="77"/>
      <c r="E1126" s="85" t="s">
        <v>870</v>
      </c>
      <c r="F1126" s="81">
        <v>17311.8</v>
      </c>
      <c r="G1126" s="84">
        <f t="shared" si="9"/>
        <v>7.3107072473373395E-3</v>
      </c>
    </row>
    <row r="1127" spans="1:7" x14ac:dyDescent="0.25">
      <c r="A1127" s="85" t="s">
        <v>871</v>
      </c>
      <c r="B1127" s="81">
        <v>82941.88</v>
      </c>
      <c r="C1127" s="84">
        <f t="shared" si="8"/>
        <v>9.9204151714244095E-3</v>
      </c>
      <c r="D1127" s="77"/>
      <c r="E1127" s="85" t="s">
        <v>871</v>
      </c>
      <c r="F1127" s="81">
        <v>17486.95</v>
      </c>
      <c r="G1127" s="84">
        <f t="shared" si="9"/>
        <v>1.0066538543434379E-2</v>
      </c>
    </row>
    <row r="1128" spans="1:7" x14ac:dyDescent="0.25">
      <c r="A1128" s="85" t="s">
        <v>872</v>
      </c>
      <c r="B1128" s="81">
        <v>83003.08</v>
      </c>
      <c r="C1128" s="84">
        <f t="shared" si="8"/>
        <v>7.3759399230482526E-4</v>
      </c>
      <c r="D1128" s="77"/>
      <c r="E1128" s="85" t="s">
        <v>872</v>
      </c>
      <c r="F1128" s="81">
        <v>17512.25</v>
      </c>
      <c r="G1128" s="84">
        <f t="shared" si="9"/>
        <v>1.4457475831908754E-3</v>
      </c>
    </row>
    <row r="1129" spans="1:7" x14ac:dyDescent="0.25">
      <c r="A1129" s="85" t="s">
        <v>873</v>
      </c>
      <c r="B1129" s="81">
        <v>84023.63</v>
      </c>
      <c r="C1129" s="84">
        <f t="shared" si="8"/>
        <v>1.2220353265186048E-2</v>
      </c>
      <c r="D1129" s="77"/>
      <c r="E1129" s="85" t="s">
        <v>873</v>
      </c>
      <c r="F1129" s="81">
        <v>17563.95</v>
      </c>
      <c r="G1129" s="84">
        <f t="shared" si="9"/>
        <v>2.9478699197255992E-3</v>
      </c>
    </row>
    <row r="1130" spans="1:7" x14ac:dyDescent="0.25">
      <c r="A1130" s="85" t="s">
        <v>874</v>
      </c>
      <c r="B1130" s="81">
        <v>86073.02</v>
      </c>
      <c r="C1130" s="84">
        <f t="shared" si="8"/>
        <v>2.409793695810384E-2</v>
      </c>
      <c r="D1130" s="77"/>
      <c r="E1130" s="85" t="s">
        <v>874</v>
      </c>
      <c r="F1130" s="81">
        <v>17576.3</v>
      </c>
      <c r="G1130" s="84">
        <f t="shared" si="9"/>
        <v>7.0289770325899842E-4</v>
      </c>
    </row>
    <row r="1131" spans="1:7" x14ac:dyDescent="0.25">
      <c r="A1131" s="85" t="s">
        <v>875</v>
      </c>
      <c r="B1131" s="81">
        <v>86139.65</v>
      </c>
      <c r="C1131" s="84">
        <f t="shared" si="8"/>
        <v>7.7381069958140257E-4</v>
      </c>
      <c r="D1131" s="77"/>
      <c r="E1131" s="85" t="s">
        <v>875</v>
      </c>
      <c r="F1131" s="81">
        <v>17730.75</v>
      </c>
      <c r="G1131" s="84">
        <f t="shared" si="9"/>
        <v>8.7490167091534895E-3</v>
      </c>
    </row>
    <row r="1132" spans="1:7" x14ac:dyDescent="0.25">
      <c r="A1132" s="85" t="s">
        <v>876</v>
      </c>
      <c r="B1132" s="81">
        <v>87189.1</v>
      </c>
      <c r="C1132" s="84">
        <f t="shared" si="8"/>
        <v>1.2109506637079886E-2</v>
      </c>
      <c r="D1132" s="77"/>
      <c r="E1132" s="85" t="s">
        <v>876</v>
      </c>
      <c r="F1132" s="81">
        <v>17656.349999999999</v>
      </c>
      <c r="G1132" s="84">
        <f t="shared" si="9"/>
        <v>-4.2049283283901789E-3</v>
      </c>
    </row>
    <row r="1133" spans="1:7" x14ac:dyDescent="0.25">
      <c r="A1133" s="85" t="s">
        <v>877</v>
      </c>
      <c r="B1133" s="81">
        <v>87209.07</v>
      </c>
      <c r="C1133" s="84">
        <f t="shared" si="8"/>
        <v>2.2901616556271709E-4</v>
      </c>
      <c r="D1133" s="77"/>
      <c r="E1133" s="85" t="s">
        <v>877</v>
      </c>
      <c r="F1133" s="81">
        <v>17736.95</v>
      </c>
      <c r="G1133" s="84">
        <f t="shared" si="9"/>
        <v>4.5545422059832148E-3</v>
      </c>
    </row>
    <row r="1134" spans="1:7" x14ac:dyDescent="0.25">
      <c r="A1134" s="85" t="s">
        <v>878</v>
      </c>
      <c r="B1134" s="81">
        <v>89210.98</v>
      </c>
      <c r="C1134" s="84">
        <f t="shared" si="8"/>
        <v>2.2695786913555865E-2</v>
      </c>
      <c r="D1134" s="77"/>
      <c r="E1134" s="85" t="s">
        <v>878</v>
      </c>
      <c r="F1134" s="81">
        <v>17786.8</v>
      </c>
      <c r="G1134" s="84">
        <f t="shared" si="9"/>
        <v>2.8065749095631263E-3</v>
      </c>
    </row>
    <row r="1135" spans="1:7" x14ac:dyDescent="0.25">
      <c r="A1135" s="85" t="s">
        <v>879</v>
      </c>
      <c r="B1135" s="81">
        <v>90607.22</v>
      </c>
      <c r="C1135" s="84">
        <f t="shared" si="8"/>
        <v>1.5529774642104482E-2</v>
      </c>
      <c r="D1135" s="77"/>
      <c r="E1135" s="85" t="s">
        <v>879</v>
      </c>
      <c r="F1135" s="81">
        <v>18012.2</v>
      </c>
      <c r="G1135" s="84">
        <f t="shared" si="9"/>
        <v>1.2592696923282446E-2</v>
      </c>
    </row>
    <row r="1136" spans="1:7" x14ac:dyDescent="0.25">
      <c r="A1136" s="86">
        <v>44572</v>
      </c>
      <c r="B1136" s="81">
        <v>90670.32</v>
      </c>
      <c r="C1136" s="84">
        <f t="shared" si="8"/>
        <v>6.9617011074266674E-4</v>
      </c>
      <c r="D1136" s="77"/>
      <c r="E1136" s="86">
        <v>44572</v>
      </c>
      <c r="F1136" s="81">
        <v>18145.400000000001</v>
      </c>
      <c r="G1136" s="84">
        <f t="shared" si="9"/>
        <v>7.3677789761327165E-3</v>
      </c>
    </row>
    <row r="1137" spans="1:7" x14ac:dyDescent="0.25">
      <c r="A1137" s="86">
        <v>44603</v>
      </c>
      <c r="B1137" s="81">
        <v>90461.28</v>
      </c>
      <c r="C1137" s="84">
        <f t="shared" si="8"/>
        <v>-2.3081570836519468E-3</v>
      </c>
      <c r="D1137" s="77"/>
      <c r="E1137" s="86">
        <v>44603</v>
      </c>
      <c r="F1137" s="81">
        <v>18082.849999999999</v>
      </c>
      <c r="G1137" s="84">
        <f t="shared" si="9"/>
        <v>-3.4531097777932285E-3</v>
      </c>
    </row>
    <row r="1138" spans="1:7" x14ac:dyDescent="0.25">
      <c r="A1138" s="86">
        <v>44631</v>
      </c>
      <c r="B1138" s="81">
        <v>90498.57</v>
      </c>
      <c r="C1138" s="84">
        <f t="shared" si="8"/>
        <v>4.1213562597257358E-4</v>
      </c>
      <c r="D1138" s="77"/>
      <c r="E1138" s="86">
        <v>44631</v>
      </c>
      <c r="F1138" s="81">
        <v>18052.7</v>
      </c>
      <c r="G1138" s="84">
        <f t="shared" si="9"/>
        <v>-1.6687172048770696E-3</v>
      </c>
    </row>
    <row r="1139" spans="1:7" x14ac:dyDescent="0.25">
      <c r="A1139" s="80">
        <v>44662</v>
      </c>
      <c r="B1139" s="81">
        <v>91087.52</v>
      </c>
      <c r="C1139" s="84">
        <f t="shared" si="8"/>
        <v>6.4867530894028441E-3</v>
      </c>
      <c r="D1139" s="77"/>
      <c r="E1139" s="80">
        <v>44662</v>
      </c>
      <c r="F1139" s="81">
        <v>18117.150000000001</v>
      </c>
      <c r="G1139" s="84">
        <f t="shared" si="9"/>
        <v>3.5637453962944995E-3</v>
      </c>
    </row>
    <row r="1140" spans="1:7" x14ac:dyDescent="0.25">
      <c r="A1140" s="80">
        <v>44753</v>
      </c>
      <c r="B1140" s="81">
        <v>94733.05</v>
      </c>
      <c r="C1140" s="84">
        <f t="shared" si="8"/>
        <v>3.9242133573432848E-2</v>
      </c>
      <c r="D1140" s="77"/>
      <c r="E1140" s="80">
        <v>44753</v>
      </c>
      <c r="F1140" s="81">
        <v>18202.8</v>
      </c>
      <c r="G1140" s="84">
        <f t="shared" si="9"/>
        <v>4.7164249274147217E-3</v>
      </c>
    </row>
    <row r="1141" spans="1:7" x14ac:dyDescent="0.25">
      <c r="A1141" s="80">
        <v>44815</v>
      </c>
      <c r="B1141" s="81">
        <v>86864.29</v>
      </c>
      <c r="C1141" s="84">
        <f t="shared" si="8"/>
        <v>-8.6715920429163207E-2</v>
      </c>
      <c r="D1141" s="77"/>
      <c r="E1141" s="80">
        <v>44815</v>
      </c>
      <c r="F1141" s="81">
        <v>18157</v>
      </c>
      <c r="G1141" s="84">
        <f t="shared" si="9"/>
        <v>-2.5192671149599894E-3</v>
      </c>
    </row>
    <row r="1142" spans="1:7" x14ac:dyDescent="0.25">
      <c r="A1142" s="86">
        <v>44845</v>
      </c>
      <c r="B1142" s="81">
        <v>87314.69</v>
      </c>
      <c r="C1142" s="84">
        <f t="shared" si="8"/>
        <v>5.1717033121382967E-3</v>
      </c>
      <c r="D1142" s="77"/>
      <c r="E1142" s="86">
        <v>44845</v>
      </c>
      <c r="F1142" s="81">
        <v>18028.2</v>
      </c>
      <c r="G1142" s="84">
        <f t="shared" si="9"/>
        <v>-7.1189626676594429E-3</v>
      </c>
    </row>
    <row r="1143" spans="1:7" x14ac:dyDescent="0.25">
      <c r="A1143" s="86">
        <v>44876</v>
      </c>
      <c r="B1143" s="81">
        <v>86004.73</v>
      </c>
      <c r="C1143" s="84">
        <f t="shared" si="8"/>
        <v>-1.5116424280816948E-2</v>
      </c>
      <c r="D1143" s="77"/>
      <c r="E1143" s="86">
        <v>44876</v>
      </c>
      <c r="F1143" s="81">
        <v>18349.7</v>
      </c>
      <c r="G1143" s="84">
        <f t="shared" si="9"/>
        <v>1.7676026972224347E-2</v>
      </c>
    </row>
    <row r="1144" spans="1:7" x14ac:dyDescent="0.25">
      <c r="A1144" s="85" t="s">
        <v>880</v>
      </c>
      <c r="B1144" s="81">
        <v>86028.15</v>
      </c>
      <c r="C1144" s="84">
        <f t="shared" si="8"/>
        <v>2.7227353450900207E-4</v>
      </c>
      <c r="D1144" s="77"/>
      <c r="E1144" s="85" t="s">
        <v>880</v>
      </c>
      <c r="F1144" s="81">
        <v>18329.150000000001</v>
      </c>
      <c r="G1144" s="84">
        <f t="shared" si="9"/>
        <v>-1.1205368843472386E-3</v>
      </c>
    </row>
    <row r="1145" spans="1:7" x14ac:dyDescent="0.25">
      <c r="A1145" s="85" t="s">
        <v>881</v>
      </c>
      <c r="B1145" s="81">
        <v>87420.09</v>
      </c>
      <c r="C1145" s="84">
        <f t="shared" si="8"/>
        <v>1.6050550671763572E-2</v>
      </c>
      <c r="D1145" s="77"/>
      <c r="E1145" s="85" t="s">
        <v>881</v>
      </c>
      <c r="F1145" s="81">
        <v>18403.400000000001</v>
      </c>
      <c r="G1145" s="84">
        <f t="shared" si="9"/>
        <v>4.0427414446846995E-3</v>
      </c>
    </row>
    <row r="1146" spans="1:7" x14ac:dyDescent="0.25">
      <c r="A1146" s="85" t="s">
        <v>882</v>
      </c>
      <c r="B1146" s="81">
        <v>87531.65</v>
      </c>
      <c r="C1146" s="84">
        <f t="shared" si="8"/>
        <v>1.275323299105943E-3</v>
      </c>
      <c r="D1146" s="77"/>
      <c r="E1146" s="85" t="s">
        <v>882</v>
      </c>
      <c r="F1146" s="81">
        <v>18409.650000000001</v>
      </c>
      <c r="G1146" s="84">
        <f t="shared" si="9"/>
        <v>3.3955350399116779E-4</v>
      </c>
    </row>
    <row r="1147" spans="1:7" x14ac:dyDescent="0.25">
      <c r="A1147" s="85" t="s">
        <v>883</v>
      </c>
      <c r="B1147" s="81">
        <v>87738.75</v>
      </c>
      <c r="C1147" s="84">
        <f t="shared" si="8"/>
        <v>2.3632067523485603E-3</v>
      </c>
      <c r="D1147" s="77"/>
      <c r="E1147" s="85" t="s">
        <v>883</v>
      </c>
      <c r="F1147" s="81">
        <v>18343.900000000001</v>
      </c>
      <c r="G1147" s="84">
        <f t="shared" si="9"/>
        <v>-3.5778894904250048E-3</v>
      </c>
    </row>
    <row r="1148" spans="1:7" x14ac:dyDescent="0.25">
      <c r="A1148" s="85" t="s">
        <v>884</v>
      </c>
      <c r="B1148" s="81">
        <v>87940.64</v>
      </c>
      <c r="C1148" s="84">
        <f t="shared" si="8"/>
        <v>2.2983924167253168E-3</v>
      </c>
      <c r="D1148" s="77"/>
      <c r="E1148" s="85" t="s">
        <v>884</v>
      </c>
      <c r="F1148" s="81">
        <v>18307.650000000001</v>
      </c>
      <c r="G1148" s="84">
        <f t="shared" si="9"/>
        <v>-1.9780888841003656E-3</v>
      </c>
    </row>
    <row r="1149" spans="1:7" x14ac:dyDescent="0.25">
      <c r="A1149" s="85" t="s">
        <v>885</v>
      </c>
      <c r="B1149" s="81">
        <v>88943.42</v>
      </c>
      <c r="C1149" s="84">
        <f t="shared" si="8"/>
        <v>1.1338395817329929E-2</v>
      </c>
      <c r="D1149" s="77"/>
      <c r="E1149" s="85" t="s">
        <v>885</v>
      </c>
      <c r="F1149" s="81">
        <v>18159.95</v>
      </c>
      <c r="G1149" s="84">
        <f t="shared" si="9"/>
        <v>-8.100385417505962E-3</v>
      </c>
    </row>
    <row r="1150" spans="1:7" x14ac:dyDescent="0.25">
      <c r="A1150" s="85" t="s">
        <v>886</v>
      </c>
      <c r="B1150" s="81">
        <v>88802.65</v>
      </c>
      <c r="C1150" s="84">
        <f t="shared" si="8"/>
        <v>-1.5839453376525797E-3</v>
      </c>
      <c r="D1150" s="77"/>
      <c r="E1150" s="85" t="s">
        <v>886</v>
      </c>
      <c r="F1150" s="81">
        <v>18244.2</v>
      </c>
      <c r="G1150" s="84">
        <f t="shared" si="9"/>
        <v>4.6286014321959227E-3</v>
      </c>
    </row>
    <row r="1151" spans="1:7" x14ac:dyDescent="0.25">
      <c r="A1151" s="85" t="s">
        <v>887</v>
      </c>
      <c r="B1151" s="81">
        <v>88819.57</v>
      </c>
      <c r="C1151" s="84">
        <f t="shared" si="8"/>
        <v>1.905167050743225E-4</v>
      </c>
      <c r="D1151" s="77"/>
      <c r="E1151" s="85" t="s">
        <v>887</v>
      </c>
      <c r="F1151" s="81">
        <v>18267.25</v>
      </c>
      <c r="G1151" s="84">
        <f t="shared" si="9"/>
        <v>1.2626177849523763E-3</v>
      </c>
    </row>
    <row r="1152" spans="1:7" x14ac:dyDescent="0.25">
      <c r="A1152" s="85" t="s">
        <v>888</v>
      </c>
      <c r="B1152" s="81">
        <v>89250.32</v>
      </c>
      <c r="C1152" s="84">
        <f t="shared" si="8"/>
        <v>4.8379974872273992E-3</v>
      </c>
      <c r="D1152" s="77"/>
      <c r="E1152" s="85" t="s">
        <v>888</v>
      </c>
      <c r="F1152" s="81">
        <v>18484.099999999999</v>
      </c>
      <c r="G1152" s="84">
        <f t="shared" si="9"/>
        <v>1.1801063995242344E-2</v>
      </c>
    </row>
    <row r="1153" spans="1:7" x14ac:dyDescent="0.25">
      <c r="A1153" s="85" t="s">
        <v>889</v>
      </c>
      <c r="B1153" s="81">
        <v>89749.41</v>
      </c>
      <c r="C1153" s="84">
        <f t="shared" si="8"/>
        <v>5.5764474431302087E-3</v>
      </c>
      <c r="D1153" s="77"/>
      <c r="E1153" s="85" t="s">
        <v>889</v>
      </c>
      <c r="F1153" s="81">
        <v>18512.75</v>
      </c>
      <c r="G1153" s="84">
        <f t="shared" si="9"/>
        <v>1.548780813877488E-3</v>
      </c>
    </row>
    <row r="1154" spans="1:7" x14ac:dyDescent="0.25">
      <c r="A1154" s="85" t="s">
        <v>890</v>
      </c>
      <c r="B1154" s="81">
        <v>91375.8</v>
      </c>
      <c r="C1154" s="84">
        <f t="shared" si="8"/>
        <v>1.7959219630950974E-2</v>
      </c>
      <c r="D1154" s="77"/>
      <c r="E1154" s="85" t="s">
        <v>890</v>
      </c>
      <c r="F1154" s="81">
        <v>18562.75</v>
      </c>
      <c r="G1154" s="84">
        <f t="shared" si="9"/>
        <v>2.6972005940332764E-3</v>
      </c>
    </row>
    <row r="1155" spans="1:7" x14ac:dyDescent="0.25">
      <c r="A1155" s="85" t="s">
        <v>891</v>
      </c>
      <c r="B1155" s="81">
        <v>92405.38</v>
      </c>
      <c r="C1155" s="84">
        <f t="shared" si="8"/>
        <v>1.1204528899272101E-2</v>
      </c>
      <c r="D1155" s="77"/>
      <c r="E1155" s="85" t="s">
        <v>891</v>
      </c>
      <c r="F1155" s="81">
        <v>18618.05</v>
      </c>
      <c r="G1155" s="84">
        <f t="shared" si="9"/>
        <v>2.9746557780997683E-3</v>
      </c>
    </row>
    <row r="1156" spans="1:7" x14ac:dyDescent="0.25">
      <c r="A1156" s="85" t="s">
        <v>892</v>
      </c>
      <c r="B1156" s="81">
        <v>93396.05</v>
      </c>
      <c r="C1156" s="84">
        <f t="shared" si="8"/>
        <v>1.0663851059093525E-2</v>
      </c>
      <c r="D1156" s="77"/>
      <c r="E1156" s="85" t="s">
        <v>892</v>
      </c>
      <c r="F1156" s="81">
        <v>18758.349999999999</v>
      </c>
      <c r="G1156" s="84">
        <f t="shared" si="9"/>
        <v>7.5074463545009001E-3</v>
      </c>
    </row>
    <row r="1157" spans="1:7" x14ac:dyDescent="0.25">
      <c r="A1157" s="86">
        <v>44573</v>
      </c>
      <c r="B1157" s="81">
        <v>94162.68</v>
      </c>
      <c r="C1157" s="84">
        <f t="shared" si="8"/>
        <v>8.1748716190529602E-3</v>
      </c>
      <c r="D1157" s="77"/>
      <c r="E1157" s="86">
        <v>44573</v>
      </c>
      <c r="F1157" s="81">
        <v>18812.5</v>
      </c>
      <c r="G1157" s="84">
        <f t="shared" si="9"/>
        <v>2.8825558908002974E-3</v>
      </c>
    </row>
    <row r="1158" spans="1:7" x14ac:dyDescent="0.25">
      <c r="A1158" s="80">
        <v>44604</v>
      </c>
      <c r="B1158" s="81">
        <v>94390.99</v>
      </c>
      <c r="C1158" s="84">
        <f t="shared" si="8"/>
        <v>2.4216989420508587E-3</v>
      </c>
      <c r="D1158" s="77"/>
      <c r="E1158" s="80">
        <v>44604</v>
      </c>
      <c r="F1158" s="81">
        <v>18696.099999999999</v>
      </c>
      <c r="G1158" s="84">
        <f t="shared" si="9"/>
        <v>-6.2065965491442813E-3</v>
      </c>
    </row>
    <row r="1159" spans="1:7" x14ac:dyDescent="0.25">
      <c r="A1159" s="80">
        <v>44693</v>
      </c>
      <c r="B1159" s="81">
        <v>94510.28</v>
      </c>
      <c r="C1159" s="84">
        <f t="shared" si="8"/>
        <v>1.2629879709860857E-3</v>
      </c>
      <c r="D1159" s="77"/>
      <c r="E1159" s="80">
        <v>44693</v>
      </c>
      <c r="F1159" s="81">
        <v>18701.05</v>
      </c>
      <c r="G1159" s="84">
        <f t="shared" si="9"/>
        <v>2.6472605687367874E-4</v>
      </c>
    </row>
    <row r="1160" spans="1:7" x14ac:dyDescent="0.25">
      <c r="A1160" s="80">
        <v>44724</v>
      </c>
      <c r="B1160" s="81">
        <v>94353.75</v>
      </c>
      <c r="C1160" s="84">
        <f t="shared" si="8"/>
        <v>-1.657594999327537E-3</v>
      </c>
      <c r="D1160" s="77"/>
      <c r="E1160" s="80">
        <v>44724</v>
      </c>
      <c r="F1160" s="81">
        <v>18642.75</v>
      </c>
      <c r="G1160" s="84">
        <f t="shared" si="9"/>
        <v>-3.1223414523407593E-3</v>
      </c>
    </row>
    <row r="1161" spans="1:7" x14ac:dyDescent="0.25">
      <c r="A1161" s="80">
        <v>44754</v>
      </c>
      <c r="B1161" s="81">
        <v>92725.06</v>
      </c>
      <c r="C1161" s="84">
        <f t="shared" si="8"/>
        <v>-1.7412246202575293E-2</v>
      </c>
      <c r="D1161" s="77"/>
      <c r="E1161" s="80">
        <v>44754</v>
      </c>
      <c r="F1161" s="81">
        <v>18560.5</v>
      </c>
      <c r="G1161" s="84">
        <f t="shared" si="9"/>
        <v>-4.4216639141222676E-3</v>
      </c>
    </row>
    <row r="1162" spans="1:7" x14ac:dyDescent="0.25">
      <c r="A1162" s="80">
        <v>44785</v>
      </c>
      <c r="B1162" s="81">
        <v>90935.16</v>
      </c>
      <c r="C1162" s="84">
        <f t="shared" si="8"/>
        <v>-1.9492045374152105E-2</v>
      </c>
      <c r="D1162" s="77"/>
      <c r="E1162" s="80">
        <v>44785</v>
      </c>
      <c r="F1162" s="81">
        <v>18609.349999999999</v>
      </c>
      <c r="G1162" s="84">
        <f t="shared" si="9"/>
        <v>2.6284759354648821E-3</v>
      </c>
    </row>
    <row r="1163" spans="1:7" x14ac:dyDescent="0.25">
      <c r="A1163" s="80">
        <v>44816</v>
      </c>
      <c r="B1163" s="81">
        <v>91352.73</v>
      </c>
      <c r="C1163" s="84">
        <f t="shared" si="8"/>
        <v>4.5814423589613275E-3</v>
      </c>
      <c r="D1163" s="77"/>
      <c r="E1163" s="80">
        <v>44816</v>
      </c>
      <c r="F1163" s="81">
        <v>18496.599999999999</v>
      </c>
      <c r="G1163" s="84">
        <f t="shared" si="9"/>
        <v>-6.0772111756395393E-3</v>
      </c>
    </row>
    <row r="1164" spans="1:7" x14ac:dyDescent="0.25">
      <c r="A1164" s="86">
        <v>44907</v>
      </c>
      <c r="B1164" s="81">
        <v>91235.9</v>
      </c>
      <c r="C1164" s="84">
        <f t="shared" si="8"/>
        <v>-1.2797074598116709E-3</v>
      </c>
      <c r="D1164" s="77"/>
      <c r="E1164" s="86">
        <v>44907</v>
      </c>
      <c r="F1164" s="81">
        <v>18497.150000000001</v>
      </c>
      <c r="G1164" s="84">
        <f t="shared" si="9"/>
        <v>2.9734752494251067E-5</v>
      </c>
    </row>
    <row r="1165" spans="1:7" x14ac:dyDescent="0.25">
      <c r="A1165" s="85" t="s">
        <v>893</v>
      </c>
      <c r="B1165" s="81">
        <v>90812.93</v>
      </c>
      <c r="C1165" s="84">
        <f t="shared" si="8"/>
        <v>-4.6467836248640718E-3</v>
      </c>
      <c r="D1165" s="77"/>
      <c r="E1165" s="85" t="s">
        <v>893</v>
      </c>
      <c r="F1165" s="81">
        <v>18608</v>
      </c>
      <c r="G1165" s="84">
        <f t="shared" si="9"/>
        <v>5.9749296136281512E-3</v>
      </c>
    </row>
    <row r="1166" spans="1:7" x14ac:dyDescent="0.25">
      <c r="A1166" s="85" t="s">
        <v>894</v>
      </c>
      <c r="B1166" s="81">
        <v>91008.09</v>
      </c>
      <c r="C1166" s="84">
        <f t="shared" si="8"/>
        <v>2.1467273140207623E-3</v>
      </c>
      <c r="D1166" s="77"/>
      <c r="E1166" s="85" t="s">
        <v>894</v>
      </c>
      <c r="F1166" s="81">
        <v>18660.3</v>
      </c>
      <c r="G1166" s="84">
        <f t="shared" si="9"/>
        <v>2.8066766840707338E-3</v>
      </c>
    </row>
    <row r="1167" spans="1:7" x14ac:dyDescent="0.25">
      <c r="A1167" s="85" t="s">
        <v>895</v>
      </c>
      <c r="B1167" s="81">
        <v>90715.99</v>
      </c>
      <c r="C1167" s="84">
        <f t="shared" si="8"/>
        <v>-3.2147666018103676E-3</v>
      </c>
      <c r="D1167" s="77"/>
      <c r="E1167" s="85" t="s">
        <v>895</v>
      </c>
      <c r="F1167" s="81">
        <v>18414.900000000001</v>
      </c>
      <c r="G1167" s="84">
        <f t="shared" si="9"/>
        <v>-1.3238152933783446E-2</v>
      </c>
    </row>
    <row r="1168" spans="1:7" x14ac:dyDescent="0.25">
      <c r="A1168" s="85" t="s">
        <v>896</v>
      </c>
      <c r="B1168" s="81">
        <v>88958.94</v>
      </c>
      <c r="C1168" s="84">
        <f t="shared" si="8"/>
        <v>-1.9558722098815574E-2</v>
      </c>
      <c r="D1168" s="77"/>
      <c r="E1168" s="85" t="s">
        <v>896</v>
      </c>
      <c r="F1168" s="81">
        <v>18269</v>
      </c>
      <c r="G1168" s="84">
        <f t="shared" si="9"/>
        <v>-7.9544851721632479E-3</v>
      </c>
    </row>
    <row r="1169" spans="1:7" x14ac:dyDescent="0.25">
      <c r="A1169" s="85" t="s">
        <v>897</v>
      </c>
      <c r="B1169" s="81">
        <v>89761.74</v>
      </c>
      <c r="C1169" s="84">
        <f t="shared" si="8"/>
        <v>8.9839116495804752E-3</v>
      </c>
      <c r="D1169" s="77"/>
      <c r="E1169" s="85" t="s">
        <v>897</v>
      </c>
      <c r="F1169" s="81">
        <v>18420.45</v>
      </c>
      <c r="G1169" s="84">
        <f t="shared" si="9"/>
        <v>8.2558261417479597E-3</v>
      </c>
    </row>
    <row r="1170" spans="1:7" x14ac:dyDescent="0.25">
      <c r="A1170" s="85" t="s">
        <v>898</v>
      </c>
      <c r="B1170" s="81">
        <v>88851.37</v>
      </c>
      <c r="C1170" s="84">
        <f t="shared" si="8"/>
        <v>-1.0193852885531972E-2</v>
      </c>
      <c r="D1170" s="77"/>
      <c r="E1170" s="85" t="s">
        <v>898</v>
      </c>
      <c r="F1170" s="81">
        <v>18385.3</v>
      </c>
      <c r="G1170" s="84">
        <f t="shared" si="9"/>
        <v>-1.9100282258184755E-3</v>
      </c>
    </row>
    <row r="1171" spans="1:7" x14ac:dyDescent="0.25">
      <c r="A1171" s="85" t="s">
        <v>899</v>
      </c>
      <c r="B1171" s="81">
        <v>88040.73</v>
      </c>
      <c r="C1171" s="84">
        <f t="shared" si="8"/>
        <v>-9.1654254182225586E-3</v>
      </c>
      <c r="D1171" s="77"/>
      <c r="E1171" s="85" t="s">
        <v>899</v>
      </c>
      <c r="F1171" s="81">
        <v>18199.099999999999</v>
      </c>
      <c r="G1171" s="84">
        <f t="shared" si="9"/>
        <v>-1.0179289959781981E-2</v>
      </c>
    </row>
    <row r="1172" spans="1:7" x14ac:dyDescent="0.25">
      <c r="A1172" s="85" t="s">
        <v>900</v>
      </c>
      <c r="B1172" s="81">
        <v>88040.52</v>
      </c>
      <c r="C1172" s="84">
        <f t="shared" si="8"/>
        <v>-2.3852624853167505E-6</v>
      </c>
      <c r="D1172" s="77"/>
      <c r="E1172" s="85" t="s">
        <v>900</v>
      </c>
      <c r="F1172" s="81">
        <v>18127.349999999999</v>
      </c>
      <c r="G1172" s="84">
        <f t="shared" si="9"/>
        <v>-3.950294801933504E-3</v>
      </c>
    </row>
    <row r="1173" spans="1:7" x14ac:dyDescent="0.25">
      <c r="A1173" s="85" t="s">
        <v>901</v>
      </c>
      <c r="B1173" s="81">
        <v>85922.43</v>
      </c>
      <c r="C1173" s="84">
        <f t="shared" si="8"/>
        <v>-2.4352250563469378E-2</v>
      </c>
      <c r="D1173" s="77"/>
      <c r="E1173" s="85" t="s">
        <v>901</v>
      </c>
      <c r="F1173" s="81">
        <v>17806.8</v>
      </c>
      <c r="G1173" s="84">
        <f t="shared" si="9"/>
        <v>-1.7841440690702759E-2</v>
      </c>
    </row>
    <row r="1174" spans="1:7" x14ac:dyDescent="0.25">
      <c r="A1174" s="85" t="s">
        <v>902</v>
      </c>
      <c r="B1174" s="81">
        <v>87445.4</v>
      </c>
      <c r="C1174" s="84">
        <f t="shared" si="8"/>
        <v>1.7569686111012645E-2</v>
      </c>
      <c r="D1174" s="77"/>
      <c r="E1174" s="85" t="s">
        <v>902</v>
      </c>
      <c r="F1174" s="81">
        <v>18014.599999999999</v>
      </c>
      <c r="G1174" s="84">
        <f t="shared" si="9"/>
        <v>1.1602133416483444E-2</v>
      </c>
    </row>
    <row r="1175" spans="1:7" x14ac:dyDescent="0.25">
      <c r="A1175" s="85" t="s">
        <v>903</v>
      </c>
      <c r="B1175" s="81">
        <v>87938.09</v>
      </c>
      <c r="C1175" s="84">
        <f t="shared" si="8"/>
        <v>5.6184455681498029E-3</v>
      </c>
      <c r="D1175" s="77"/>
      <c r="E1175" s="85" t="s">
        <v>903</v>
      </c>
      <c r="F1175" s="81">
        <v>18132.3</v>
      </c>
      <c r="G1175" s="84">
        <f t="shared" si="9"/>
        <v>6.5123380415187272E-3</v>
      </c>
    </row>
    <row r="1176" spans="1:7" x14ac:dyDescent="0.25">
      <c r="A1176" s="85" t="s">
        <v>904</v>
      </c>
      <c r="B1176" s="81">
        <v>87771.49</v>
      </c>
      <c r="C1176" s="84">
        <f t="shared" si="8"/>
        <v>-1.8963115149944086E-3</v>
      </c>
      <c r="D1176" s="77"/>
      <c r="E1176" s="85" t="s">
        <v>904</v>
      </c>
      <c r="F1176" s="81">
        <v>18122.5</v>
      </c>
      <c r="G1176" s="84">
        <f t="shared" si="9"/>
        <v>-5.4061808305026044E-4</v>
      </c>
    </row>
    <row r="1177" spans="1:7" x14ac:dyDescent="0.25">
      <c r="A1177" s="85" t="s">
        <v>905</v>
      </c>
      <c r="B1177" s="81">
        <v>87416.8</v>
      </c>
      <c r="C1177" s="84">
        <f t="shared" si="8"/>
        <v>-4.0492487784077611E-3</v>
      </c>
      <c r="D1177" s="77"/>
      <c r="E1177" s="85" t="s">
        <v>905</v>
      </c>
      <c r="F1177" s="81">
        <v>18191</v>
      </c>
      <c r="G1177" s="84">
        <f t="shared" si="9"/>
        <v>3.7727060871833766E-3</v>
      </c>
    </row>
    <row r="1178" spans="1:7" x14ac:dyDescent="0.25">
      <c r="A1178" s="85" t="s">
        <v>906</v>
      </c>
      <c r="B1178" s="81">
        <v>88382.63</v>
      </c>
      <c r="C1178" s="84">
        <f t="shared" si="8"/>
        <v>1.0987973254319583E-2</v>
      </c>
      <c r="D1178" s="77"/>
      <c r="E1178" s="85" t="s">
        <v>906</v>
      </c>
      <c r="F1178" s="81">
        <v>18105.3</v>
      </c>
      <c r="G1178" s="84">
        <f t="shared" si="9"/>
        <v>-4.7222531914706822E-3</v>
      </c>
    </row>
    <row r="1179" spans="1:7" x14ac:dyDescent="0.25">
      <c r="A1179" s="80">
        <v>44958</v>
      </c>
      <c r="B1179" s="81">
        <v>87899.21</v>
      </c>
      <c r="C1179" s="84">
        <f t="shared" si="8"/>
        <v>-5.4846399586432389E-3</v>
      </c>
      <c r="D1179" s="77"/>
      <c r="E1179" s="80">
        <v>44958</v>
      </c>
      <c r="F1179" s="81">
        <v>18197.45</v>
      </c>
      <c r="G1179" s="84">
        <f t="shared" si="9"/>
        <v>5.0767612877239332E-3</v>
      </c>
    </row>
    <row r="1180" spans="1:7" x14ac:dyDescent="0.25">
      <c r="A1180" s="80">
        <v>44986</v>
      </c>
      <c r="B1180" s="81">
        <v>88722.73</v>
      </c>
      <c r="C1180" s="84">
        <f t="shared" si="8"/>
        <v>9.3252963685638464E-3</v>
      </c>
      <c r="D1180" s="77"/>
      <c r="E1180" s="80">
        <v>44986</v>
      </c>
      <c r="F1180" s="81">
        <v>18232.55</v>
      </c>
      <c r="G1180" s="84">
        <f t="shared" si="9"/>
        <v>1.9269838518420508E-3</v>
      </c>
    </row>
    <row r="1181" spans="1:7" x14ac:dyDescent="0.25">
      <c r="A1181" s="80">
        <v>45017</v>
      </c>
      <c r="B1181" s="81">
        <v>87860.32</v>
      </c>
      <c r="C1181" s="84">
        <f t="shared" si="8"/>
        <v>-9.767832834548738E-3</v>
      </c>
      <c r="D1181" s="77"/>
      <c r="E1181" s="80">
        <v>45017</v>
      </c>
      <c r="F1181" s="81">
        <v>18042.95</v>
      </c>
      <c r="G1181" s="84">
        <f t="shared" si="9"/>
        <v>-1.0453431463642316E-2</v>
      </c>
    </row>
    <row r="1182" spans="1:7" x14ac:dyDescent="0.25">
      <c r="A1182" s="80">
        <v>45047</v>
      </c>
      <c r="B1182" s="81">
        <v>91118.24</v>
      </c>
      <c r="C1182" s="84">
        <f t="shared" si="8"/>
        <v>3.6409723064644503E-2</v>
      </c>
      <c r="D1182" s="77"/>
      <c r="E1182" s="80">
        <v>45047</v>
      </c>
      <c r="F1182" s="81">
        <v>17992.150000000001</v>
      </c>
      <c r="G1182" s="84">
        <f t="shared" si="9"/>
        <v>-2.8194751035864399E-3</v>
      </c>
    </row>
    <row r="1183" spans="1:7" x14ac:dyDescent="0.25">
      <c r="A1183" s="80">
        <v>45078</v>
      </c>
      <c r="B1183" s="81">
        <v>92980.73</v>
      </c>
      <c r="C1183" s="84">
        <f t="shared" si="8"/>
        <v>2.0234263618779606E-2</v>
      </c>
      <c r="D1183" s="77"/>
      <c r="E1183" s="80">
        <v>45078</v>
      </c>
      <c r="F1183" s="81">
        <v>17859.45</v>
      </c>
      <c r="G1183" s="84">
        <f t="shared" si="9"/>
        <v>-7.4027717595589147E-3</v>
      </c>
    </row>
    <row r="1184" spans="1:7" x14ac:dyDescent="0.25">
      <c r="A1184" s="80">
        <v>45170</v>
      </c>
      <c r="B1184" s="81">
        <v>93286.3</v>
      </c>
      <c r="C1184" s="84">
        <f t="shared" si="8"/>
        <v>3.2809915326324308E-3</v>
      </c>
      <c r="D1184" s="77"/>
      <c r="E1184" s="80">
        <v>45170</v>
      </c>
      <c r="F1184" s="81">
        <v>18101.2</v>
      </c>
      <c r="G1184" s="84">
        <f t="shared" si="9"/>
        <v>1.3445454515296811E-2</v>
      </c>
    </row>
    <row r="1185" spans="1:7" x14ac:dyDescent="0.25">
      <c r="A1185" s="80">
        <v>45200</v>
      </c>
      <c r="B1185" s="81">
        <v>94001.41</v>
      </c>
      <c r="C1185" s="84">
        <f t="shared" si="8"/>
        <v>7.6365232424688888E-3</v>
      </c>
      <c r="D1185" s="77"/>
      <c r="E1185" s="80">
        <v>45200</v>
      </c>
      <c r="F1185" s="81">
        <v>17914.150000000001</v>
      </c>
      <c r="G1185" s="84">
        <f t="shared" si="9"/>
        <v>-1.0387331059448432E-2</v>
      </c>
    </row>
    <row r="1186" spans="1:7" x14ac:dyDescent="0.25">
      <c r="A1186" s="80">
        <v>45231</v>
      </c>
      <c r="B1186" s="81">
        <v>90984.67</v>
      </c>
      <c r="C1186" s="84">
        <f t="shared" si="8"/>
        <v>-3.2618751370355407E-2</v>
      </c>
      <c r="D1186" s="77"/>
      <c r="E1186" s="80">
        <v>45231</v>
      </c>
      <c r="F1186" s="81">
        <v>17895.7</v>
      </c>
      <c r="G1186" s="84">
        <f t="shared" si="9"/>
        <v>-1.0304428324909225E-3</v>
      </c>
    </row>
    <row r="1187" spans="1:7" x14ac:dyDescent="0.25">
      <c r="A1187" s="80">
        <v>45261</v>
      </c>
      <c r="B1187" s="81">
        <v>89363.73</v>
      </c>
      <c r="C1187" s="84">
        <f t="shared" si="8"/>
        <v>-1.7976135626084792E-2</v>
      </c>
      <c r="D1187" s="77"/>
      <c r="E1187" s="80">
        <v>45261</v>
      </c>
      <c r="F1187" s="81">
        <v>17858.2</v>
      </c>
      <c r="G1187" s="84">
        <f t="shared" si="9"/>
        <v>-2.097674030007273E-3</v>
      </c>
    </row>
    <row r="1188" spans="1:7" x14ac:dyDescent="0.25">
      <c r="A1188" s="85" t="s">
        <v>907</v>
      </c>
      <c r="B1188" s="81">
        <v>89558.09</v>
      </c>
      <c r="C1188" s="84">
        <f t="shared" si="8"/>
        <v>2.1725698570385361E-3</v>
      </c>
      <c r="D1188" s="77"/>
      <c r="E1188" s="85" t="s">
        <v>907</v>
      </c>
      <c r="F1188" s="81">
        <v>17956.599999999999</v>
      </c>
      <c r="G1188" s="84">
        <f t="shared" si="9"/>
        <v>5.4949488811592336E-3</v>
      </c>
    </row>
    <row r="1189" spans="1:7" x14ac:dyDescent="0.25">
      <c r="A1189" s="85" t="s">
        <v>908</v>
      </c>
      <c r="B1189" s="81">
        <v>89074.33</v>
      </c>
      <c r="C1189" s="84">
        <f t="shared" si="8"/>
        <v>-5.4162753058252739E-3</v>
      </c>
      <c r="D1189" s="77"/>
      <c r="E1189" s="85" t="s">
        <v>908</v>
      </c>
      <c r="F1189" s="81">
        <v>17894.849999999999</v>
      </c>
      <c r="G1189" s="84">
        <f t="shared" si="9"/>
        <v>-3.44477342271146E-3</v>
      </c>
    </row>
    <row r="1190" spans="1:7" x14ac:dyDescent="0.25">
      <c r="A1190" s="85" t="s">
        <v>909</v>
      </c>
      <c r="B1190" s="81">
        <v>89372.21</v>
      </c>
      <c r="C1190" s="84">
        <f t="shared" si="8"/>
        <v>3.3385940314228958E-3</v>
      </c>
      <c r="D1190" s="77"/>
      <c r="E1190" s="85" t="s">
        <v>909</v>
      </c>
      <c r="F1190" s="81">
        <v>18053.3</v>
      </c>
      <c r="G1190" s="84">
        <f t="shared" si="9"/>
        <v>8.8155315999272829E-3</v>
      </c>
    </row>
    <row r="1191" spans="1:7" x14ac:dyDescent="0.25">
      <c r="A1191" s="85" t="s">
        <v>910</v>
      </c>
      <c r="B1191" s="81">
        <v>90041.16</v>
      </c>
      <c r="C1191" s="84">
        <f t="shared" si="8"/>
        <v>7.4571153748819027E-3</v>
      </c>
      <c r="D1191" s="77"/>
      <c r="E1191" s="85" t="s">
        <v>910</v>
      </c>
      <c r="F1191" s="81">
        <v>18165.349999999999</v>
      </c>
      <c r="G1191" s="84">
        <f t="shared" si="9"/>
        <v>6.1874397571668738E-3</v>
      </c>
    </row>
    <row r="1192" spans="1:7" x14ac:dyDescent="0.25">
      <c r="A1192" s="85" t="s">
        <v>911</v>
      </c>
      <c r="B1192" s="81">
        <v>90327.82</v>
      </c>
      <c r="C1192" s="84">
        <f t="shared" si="8"/>
        <v>3.1785980200741484E-3</v>
      </c>
      <c r="D1192" s="77"/>
      <c r="E1192" s="85" t="s">
        <v>911</v>
      </c>
      <c r="F1192" s="81">
        <v>18107.849999999999</v>
      </c>
      <c r="G1192" s="84">
        <f t="shared" si="9"/>
        <v>-3.1703874024205901E-3</v>
      </c>
    </row>
    <row r="1193" spans="1:7" x14ac:dyDescent="0.25">
      <c r="A1193" s="85" t="s">
        <v>912</v>
      </c>
      <c r="B1193" s="81">
        <v>89402.41</v>
      </c>
      <c r="C1193" s="84">
        <f t="shared" si="8"/>
        <v>-1.0297857828128041E-2</v>
      </c>
      <c r="D1193" s="77"/>
      <c r="E1193" s="85" t="s">
        <v>912</v>
      </c>
      <c r="F1193" s="81">
        <v>18027.650000000001</v>
      </c>
      <c r="G1193" s="84">
        <f t="shared" si="9"/>
        <v>-4.4388555124240574E-3</v>
      </c>
    </row>
    <row r="1194" spans="1:7" x14ac:dyDescent="0.25">
      <c r="A1194" s="85" t="s">
        <v>913</v>
      </c>
      <c r="B1194" s="81">
        <v>90124.52</v>
      </c>
      <c r="C1194" s="84">
        <f t="shared" si="8"/>
        <v>8.0446303442016347E-3</v>
      </c>
      <c r="D1194" s="77"/>
      <c r="E1194" s="85" t="s">
        <v>913</v>
      </c>
      <c r="F1194" s="81">
        <v>18118.55</v>
      </c>
      <c r="G1194" s="84">
        <f t="shared" si="9"/>
        <v>5.0295849424065783E-3</v>
      </c>
    </row>
    <row r="1195" spans="1:7" x14ac:dyDescent="0.25">
      <c r="A1195" s="85" t="s">
        <v>914</v>
      </c>
      <c r="B1195" s="81">
        <v>90258.43</v>
      </c>
      <c r="C1195" s="84">
        <f t="shared" si="8"/>
        <v>1.4847303982945775E-3</v>
      </c>
      <c r="D1195" s="77"/>
      <c r="E1195" s="85" t="s">
        <v>914</v>
      </c>
      <c r="F1195" s="81">
        <v>18118.3</v>
      </c>
      <c r="G1195" s="84">
        <f t="shared" si="9"/>
        <v>-1.3798108831454769E-5</v>
      </c>
    </row>
    <row r="1196" spans="1:7" x14ac:dyDescent="0.25">
      <c r="A1196" s="85" t="s">
        <v>915</v>
      </c>
      <c r="B1196" s="81">
        <v>89417.14</v>
      </c>
      <c r="C1196" s="84">
        <f t="shared" si="8"/>
        <v>-9.3646136549064059E-3</v>
      </c>
      <c r="D1196" s="77"/>
      <c r="E1196" s="85" t="s">
        <v>915</v>
      </c>
      <c r="F1196" s="81">
        <v>17891.95</v>
      </c>
      <c r="G1196" s="84">
        <f t="shared" si="9"/>
        <v>-1.2571586207360697E-2</v>
      </c>
    </row>
    <row r="1197" spans="1:7" x14ac:dyDescent="0.25">
      <c r="A1197" s="85" t="s">
        <v>916</v>
      </c>
      <c r="B1197" s="81">
        <v>88108.75</v>
      </c>
      <c r="C1197" s="84">
        <f t="shared" si="8"/>
        <v>-1.4740539432053714E-2</v>
      </c>
      <c r="D1197" s="77"/>
      <c r="E1197" s="85" t="s">
        <v>916</v>
      </c>
      <c r="F1197" s="81">
        <v>17604.349999999999</v>
      </c>
      <c r="G1197" s="84">
        <f t="shared" si="9"/>
        <v>-1.6204860425410094E-2</v>
      </c>
    </row>
    <row r="1198" spans="1:7" x14ac:dyDescent="0.25">
      <c r="A1198" s="85" t="s">
        <v>917</v>
      </c>
      <c r="B1198" s="81">
        <v>89109.82</v>
      </c>
      <c r="C1198" s="84">
        <f t="shared" si="8"/>
        <v>1.1297694681212023E-2</v>
      </c>
      <c r="D1198" s="77"/>
      <c r="E1198" s="85" t="s">
        <v>917</v>
      </c>
      <c r="F1198" s="81">
        <v>17648.95</v>
      </c>
      <c r="G1198" s="84">
        <f t="shared" si="9"/>
        <v>2.5302609284759267E-3</v>
      </c>
    </row>
    <row r="1199" spans="1:7" x14ac:dyDescent="0.25">
      <c r="A1199" s="85" t="s">
        <v>918</v>
      </c>
      <c r="B1199" s="81">
        <v>90712.54</v>
      </c>
      <c r="C1199" s="84">
        <f t="shared" si="8"/>
        <v>1.7826063910443123E-2</v>
      </c>
      <c r="D1199" s="77"/>
      <c r="E1199" s="85" t="s">
        <v>918</v>
      </c>
      <c r="F1199" s="81">
        <v>17662.150000000001</v>
      </c>
      <c r="G1199" s="84">
        <f t="shared" si="9"/>
        <v>7.4764029525351266E-4</v>
      </c>
    </row>
    <row r="1200" spans="1:7" x14ac:dyDescent="0.25">
      <c r="A1200" s="80">
        <v>44928</v>
      </c>
      <c r="B1200" s="81">
        <v>91802.71</v>
      </c>
      <c r="C1200" s="84">
        <f t="shared" si="8"/>
        <v>1.1946212330165297E-2</v>
      </c>
      <c r="D1200" s="77"/>
      <c r="E1200" s="80">
        <v>44928</v>
      </c>
      <c r="F1200" s="81">
        <v>17616.3</v>
      </c>
      <c r="G1200" s="84">
        <f t="shared" si="9"/>
        <v>-2.5993220119003902E-3</v>
      </c>
    </row>
    <row r="1201" spans="1:7" x14ac:dyDescent="0.25">
      <c r="A1201" s="80">
        <v>44959</v>
      </c>
      <c r="B1201" s="81">
        <v>92657.14</v>
      </c>
      <c r="C1201" s="84">
        <f t="shared" si="8"/>
        <v>9.264196094372304E-3</v>
      </c>
      <c r="D1201" s="77"/>
      <c r="E1201" s="80">
        <v>44959</v>
      </c>
      <c r="F1201" s="81">
        <v>17610.400000000001</v>
      </c>
      <c r="G1201" s="84">
        <f t="shared" si="9"/>
        <v>-3.3497319108321866E-4</v>
      </c>
    </row>
    <row r="1202" spans="1:7" x14ac:dyDescent="0.25">
      <c r="A1202" s="80">
        <v>44987</v>
      </c>
      <c r="B1202" s="81">
        <v>92693.08</v>
      </c>
      <c r="C1202" s="84">
        <f t="shared" si="8"/>
        <v>3.8780639645788684E-4</v>
      </c>
      <c r="D1202" s="77"/>
      <c r="E1202" s="80">
        <v>44987</v>
      </c>
      <c r="F1202" s="81">
        <v>17854.05</v>
      </c>
      <c r="G1202" s="84">
        <f t="shared" si="9"/>
        <v>1.3740736629151006E-2</v>
      </c>
    </row>
    <row r="1203" spans="1:7" x14ac:dyDescent="0.25">
      <c r="A1203" s="80">
        <v>45079</v>
      </c>
      <c r="B1203" s="81">
        <v>92517.88</v>
      </c>
      <c r="C1203" s="84">
        <f t="shared" si="8"/>
        <v>-1.8918972425542848E-3</v>
      </c>
      <c r="D1203" s="77"/>
      <c r="E1203" s="80">
        <v>45079</v>
      </c>
      <c r="F1203" s="81">
        <v>17764.599999999999</v>
      </c>
      <c r="G1203" s="84">
        <f t="shared" si="9"/>
        <v>-5.0226602101452831E-3</v>
      </c>
    </row>
    <row r="1204" spans="1:7" x14ac:dyDescent="0.25">
      <c r="A1204" s="80">
        <v>45109</v>
      </c>
      <c r="B1204" s="81">
        <v>91581.49</v>
      </c>
      <c r="C1204" s="84">
        <f t="shared" si="8"/>
        <v>-1.017274611163391E-2</v>
      </c>
      <c r="D1204" s="77"/>
      <c r="E1204" s="80">
        <v>45109</v>
      </c>
      <c r="F1204" s="81">
        <v>17721.5</v>
      </c>
      <c r="G1204" s="84">
        <f t="shared" si="9"/>
        <v>-2.4291213288073102E-3</v>
      </c>
    </row>
    <row r="1205" spans="1:7" x14ac:dyDescent="0.25">
      <c r="A1205" s="80">
        <v>45140</v>
      </c>
      <c r="B1205" s="81">
        <v>92116.37</v>
      </c>
      <c r="C1205" s="84">
        <f t="shared" si="8"/>
        <v>5.8234920278030441E-3</v>
      </c>
      <c r="D1205" s="77"/>
      <c r="E1205" s="80">
        <v>45140</v>
      </c>
      <c r="F1205" s="81">
        <v>17871.7</v>
      </c>
      <c r="G1205" s="84">
        <f t="shared" si="9"/>
        <v>8.4398644447551876E-3</v>
      </c>
    </row>
    <row r="1206" spans="1:7" x14ac:dyDescent="0.25">
      <c r="A1206" s="80">
        <v>45171</v>
      </c>
      <c r="B1206" s="81">
        <v>88659.74</v>
      </c>
      <c r="C1206" s="84">
        <f t="shared" si="8"/>
        <v>-3.8246772291042508E-2</v>
      </c>
      <c r="D1206" s="77"/>
      <c r="E1206" s="80">
        <v>45171</v>
      </c>
      <c r="F1206" s="81">
        <v>17893.45</v>
      </c>
      <c r="G1206" s="84">
        <f t="shared" si="9"/>
        <v>1.2162679413476782E-3</v>
      </c>
    </row>
    <row r="1207" spans="1:7" x14ac:dyDescent="0.25">
      <c r="A1207" s="80">
        <v>45201</v>
      </c>
      <c r="B1207" s="81">
        <v>88917.16</v>
      </c>
      <c r="C1207" s="84">
        <f t="shared" si="8"/>
        <v>2.8992530032404804E-3</v>
      </c>
      <c r="D1207" s="77"/>
      <c r="E1207" s="80">
        <v>45201</v>
      </c>
      <c r="F1207" s="81">
        <v>17856.5</v>
      </c>
      <c r="G1207" s="84">
        <f t="shared" si="9"/>
        <v>-2.0671364943135387E-3</v>
      </c>
    </row>
    <row r="1208" spans="1:7" x14ac:dyDescent="0.25">
      <c r="A1208" s="85" t="s">
        <v>919</v>
      </c>
      <c r="B1208" s="81">
        <v>88650.61</v>
      </c>
      <c r="C1208" s="84">
        <f t="shared" si="8"/>
        <v>-3.0022362753175428E-3</v>
      </c>
      <c r="D1208" s="77"/>
      <c r="E1208" s="85" t="s">
        <v>919</v>
      </c>
      <c r="F1208" s="81">
        <v>17770.900000000001</v>
      </c>
      <c r="G1208" s="84">
        <f t="shared" si="9"/>
        <v>-4.8052995568044921E-3</v>
      </c>
    </row>
    <row r="1209" spans="1:7" x14ac:dyDescent="0.25">
      <c r="A1209" s="85" t="s">
        <v>920</v>
      </c>
      <c r="B1209" s="81">
        <v>87898.01</v>
      </c>
      <c r="C1209" s="84">
        <f t="shared" si="8"/>
        <v>-8.5257484172661813E-3</v>
      </c>
      <c r="D1209" s="77"/>
      <c r="E1209" s="85" t="s">
        <v>920</v>
      </c>
      <c r="F1209" s="81">
        <v>17929.849999999999</v>
      </c>
      <c r="G1209" s="84">
        <f t="shared" si="9"/>
        <v>8.9046336726180588E-3</v>
      </c>
    </row>
    <row r="1210" spans="1:7" x14ac:dyDescent="0.25">
      <c r="A1210" s="85" t="s">
        <v>921</v>
      </c>
      <c r="B1210" s="81">
        <v>88702.080000000002</v>
      </c>
      <c r="C1210" s="84">
        <f t="shared" si="8"/>
        <v>9.1061737995369648E-3</v>
      </c>
      <c r="D1210" s="77"/>
      <c r="E1210" s="85" t="s">
        <v>921</v>
      </c>
      <c r="F1210" s="81">
        <v>18015.849999999999</v>
      </c>
      <c r="G1210" s="84">
        <f t="shared" si="9"/>
        <v>4.7850042753287744E-3</v>
      </c>
    </row>
    <row r="1211" spans="1:7" x14ac:dyDescent="0.25">
      <c r="A1211" s="85" t="s">
        <v>922</v>
      </c>
      <c r="B1211" s="81">
        <v>89061.8</v>
      </c>
      <c r="C1211" s="84">
        <f t="shared" si="8"/>
        <v>4.0471719114781018E-3</v>
      </c>
      <c r="D1211" s="77"/>
      <c r="E1211" s="85" t="s">
        <v>922</v>
      </c>
      <c r="F1211" s="81">
        <v>18035.849999999999</v>
      </c>
      <c r="G1211" s="84">
        <f t="shared" si="9"/>
        <v>1.1095178342057001E-3</v>
      </c>
    </row>
    <row r="1212" spans="1:7" x14ac:dyDescent="0.25">
      <c r="A1212" s="85" t="s">
        <v>923</v>
      </c>
      <c r="B1212" s="81">
        <v>88586.52</v>
      </c>
      <c r="C1212" s="84">
        <f t="shared" si="8"/>
        <v>-5.3508092165942336E-3</v>
      </c>
      <c r="D1212" s="77"/>
      <c r="E1212" s="85" t="s">
        <v>923</v>
      </c>
      <c r="F1212" s="81">
        <v>17944.2</v>
      </c>
      <c r="G1212" s="84">
        <f t="shared" si="9"/>
        <v>-5.0945008816343056E-3</v>
      </c>
    </row>
    <row r="1213" spans="1:7" x14ac:dyDescent="0.25">
      <c r="A1213" s="85" t="s">
        <v>924</v>
      </c>
      <c r="B1213" s="81">
        <v>89027.16</v>
      </c>
      <c r="C1213" s="84">
        <f t="shared" si="8"/>
        <v>4.9617901506526932E-3</v>
      </c>
      <c r="D1213" s="77"/>
      <c r="E1213" s="85" t="s">
        <v>924</v>
      </c>
      <c r="F1213" s="81">
        <v>17844.599999999999</v>
      </c>
      <c r="G1213" s="84">
        <f t="shared" si="9"/>
        <v>-5.5660014941524474E-3</v>
      </c>
    </row>
    <row r="1214" spans="1:7" x14ac:dyDescent="0.25">
      <c r="A1214" s="85" t="s">
        <v>925</v>
      </c>
      <c r="B1214" s="81">
        <v>89804.95</v>
      </c>
      <c r="C1214" s="84">
        <f t="shared" si="8"/>
        <v>8.6986045663789372E-3</v>
      </c>
      <c r="D1214" s="77"/>
      <c r="E1214" s="85" t="s">
        <v>925</v>
      </c>
      <c r="F1214" s="81">
        <v>17826.7</v>
      </c>
      <c r="G1214" s="84">
        <f t="shared" si="9"/>
        <v>-1.0036080267580851E-3</v>
      </c>
    </row>
    <row r="1215" spans="1:7" x14ac:dyDescent="0.25">
      <c r="A1215" s="85" t="s">
        <v>926</v>
      </c>
      <c r="B1215" s="81">
        <v>87509.93</v>
      </c>
      <c r="C1215" s="84">
        <f t="shared" si="8"/>
        <v>-2.5887823644559219E-2</v>
      </c>
      <c r="D1215" s="77"/>
      <c r="E1215" s="85" t="s">
        <v>926</v>
      </c>
      <c r="F1215" s="81">
        <v>17554.3</v>
      </c>
      <c r="G1215" s="84">
        <f t="shared" si="9"/>
        <v>-1.539839927597453E-2</v>
      </c>
    </row>
    <row r="1216" spans="1:7" x14ac:dyDescent="0.25">
      <c r="A1216" s="85" t="s">
        <v>927</v>
      </c>
      <c r="B1216" s="81">
        <v>86584.05</v>
      </c>
      <c r="C1216" s="84">
        <f t="shared" si="8"/>
        <v>-1.063665417226114E-2</v>
      </c>
      <c r="D1216" s="77"/>
      <c r="E1216" s="85" t="s">
        <v>927</v>
      </c>
      <c r="F1216" s="81">
        <v>17511.25</v>
      </c>
      <c r="G1216" s="84">
        <f t="shared" si="9"/>
        <v>-2.4554026176142147E-3</v>
      </c>
    </row>
    <row r="1217" spans="1:7" x14ac:dyDescent="0.25">
      <c r="A1217" s="85" t="s">
        <v>928</v>
      </c>
      <c r="B1217" s="81">
        <v>86653.8</v>
      </c>
      <c r="C1217" s="84">
        <f t="shared" si="8"/>
        <v>8.0525132087462699E-4</v>
      </c>
      <c r="D1217" s="77"/>
      <c r="E1217" s="85" t="s">
        <v>928</v>
      </c>
      <c r="F1217" s="81">
        <v>17465.8</v>
      </c>
      <c r="G1217" s="84">
        <f t="shared" si="9"/>
        <v>-2.5988484209401182E-3</v>
      </c>
    </row>
    <row r="1218" spans="1:7" x14ac:dyDescent="0.25">
      <c r="A1218" s="85" t="s">
        <v>929</v>
      </c>
      <c r="B1218" s="81">
        <v>84998.99</v>
      </c>
      <c r="C1218" s="84">
        <f t="shared" si="8"/>
        <v>-1.928149572067181E-2</v>
      </c>
      <c r="D1218" s="77"/>
      <c r="E1218" s="85" t="s">
        <v>929</v>
      </c>
      <c r="F1218" s="81">
        <v>17392.7</v>
      </c>
      <c r="G1218" s="84">
        <f t="shared" si="9"/>
        <v>-4.1941051482731325E-3</v>
      </c>
    </row>
    <row r="1219" spans="1:7" x14ac:dyDescent="0.25">
      <c r="A1219" s="85" t="s">
        <v>930</v>
      </c>
      <c r="B1219" s="81">
        <v>85112.3</v>
      </c>
      <c r="C1219" s="84">
        <f t="shared" si="8"/>
        <v>1.3321869084387769E-3</v>
      </c>
      <c r="D1219" s="77"/>
      <c r="E1219" s="85" t="s">
        <v>930</v>
      </c>
      <c r="F1219" s="81">
        <v>17303.95</v>
      </c>
      <c r="G1219" s="84">
        <f t="shared" si="9"/>
        <v>-5.1157788177069495E-3</v>
      </c>
    </row>
    <row r="1220" spans="1:7" x14ac:dyDescent="0.25">
      <c r="A1220" s="80">
        <v>44929</v>
      </c>
      <c r="B1220" s="81">
        <v>85922.92</v>
      </c>
      <c r="C1220" s="84">
        <f t="shared" si="8"/>
        <v>9.4790543102764961E-3</v>
      </c>
      <c r="D1220" s="77"/>
      <c r="E1220" s="80">
        <v>44929</v>
      </c>
      <c r="F1220" s="81">
        <v>17450.900000000001</v>
      </c>
      <c r="G1220" s="84">
        <f t="shared" si="9"/>
        <v>8.4564241084092717E-3</v>
      </c>
    </row>
    <row r="1221" spans="1:7" x14ac:dyDescent="0.25">
      <c r="A1221" s="80">
        <v>44960</v>
      </c>
      <c r="B1221" s="81">
        <v>86655.78</v>
      </c>
      <c r="C1221" s="84">
        <f t="shared" si="8"/>
        <v>8.4931037870345939E-3</v>
      </c>
      <c r="D1221" s="77"/>
      <c r="E1221" s="80">
        <v>44960</v>
      </c>
      <c r="F1221" s="81">
        <v>17321.900000000001</v>
      </c>
      <c r="G1221" s="84">
        <f t="shared" si="9"/>
        <v>-7.4196263629130879E-3</v>
      </c>
    </row>
    <row r="1222" spans="1:7" x14ac:dyDescent="0.25">
      <c r="A1222" s="80">
        <v>44988</v>
      </c>
      <c r="B1222" s="81">
        <v>86216.98</v>
      </c>
      <c r="C1222" s="84">
        <f t="shared" si="8"/>
        <v>-5.0765770429344916E-3</v>
      </c>
      <c r="D1222" s="77"/>
      <c r="E1222" s="80">
        <v>44988</v>
      </c>
      <c r="F1222" s="81">
        <v>17594.349999999999</v>
      </c>
      <c r="G1222" s="84">
        <f t="shared" si="9"/>
        <v>1.5606230891244488E-2</v>
      </c>
    </row>
    <row r="1223" spans="1:7" x14ac:dyDescent="0.25">
      <c r="A1223" s="80">
        <v>45080</v>
      </c>
      <c r="B1223" s="81">
        <v>86568.59</v>
      </c>
      <c r="C1223" s="84">
        <f t="shared" si="8"/>
        <v>4.0699056679644949E-3</v>
      </c>
      <c r="D1223" s="77"/>
      <c r="E1223" s="80">
        <v>45080</v>
      </c>
      <c r="F1223" s="81">
        <v>17711.45</v>
      </c>
      <c r="G1223" s="84">
        <f t="shared" si="9"/>
        <v>6.6334953122811511E-3</v>
      </c>
    </row>
    <row r="1224" spans="1:7" x14ac:dyDescent="0.25">
      <c r="A1224" s="80">
        <v>45141</v>
      </c>
      <c r="B1224" s="81">
        <v>86605.97</v>
      </c>
      <c r="C1224" s="84">
        <f t="shared" si="8"/>
        <v>4.3170313908169351E-4</v>
      </c>
      <c r="D1224" s="77"/>
      <c r="E1224" s="80">
        <v>45141</v>
      </c>
      <c r="F1224" s="81">
        <v>17754.400000000001</v>
      </c>
      <c r="G1224" s="84">
        <f t="shared" si="9"/>
        <v>2.4220494360940436E-3</v>
      </c>
    </row>
    <row r="1225" spans="1:7" x14ac:dyDescent="0.25">
      <c r="A1225" s="80">
        <v>45172</v>
      </c>
      <c r="B1225" s="81">
        <v>85452.02</v>
      </c>
      <c r="C1225" s="84">
        <f t="shared" si="8"/>
        <v>-1.3413701999155554E-2</v>
      </c>
      <c r="D1225" s="77"/>
      <c r="E1225" s="80">
        <v>45172</v>
      </c>
      <c r="F1225" s="81">
        <v>17589.599999999999</v>
      </c>
      <c r="G1225" s="84">
        <f t="shared" si="9"/>
        <v>-9.3255542287693904E-3</v>
      </c>
    </row>
    <row r="1226" spans="1:7" x14ac:dyDescent="0.25">
      <c r="A1226" s="80">
        <v>45202</v>
      </c>
      <c r="B1226" s="81">
        <v>84967.14</v>
      </c>
      <c r="C1226" s="84">
        <f t="shared" si="8"/>
        <v>-5.6904553269592831E-3</v>
      </c>
      <c r="D1226" s="77"/>
      <c r="E1226" s="80">
        <v>45202</v>
      </c>
      <c r="F1226" s="81">
        <v>17412.900000000001</v>
      </c>
      <c r="G1226" s="84">
        <f t="shared" si="9"/>
        <v>-1.0096507452669731E-2</v>
      </c>
    </row>
    <row r="1227" spans="1:7" x14ac:dyDescent="0.25">
      <c r="A1227" s="85" t="s">
        <v>931</v>
      </c>
      <c r="B1227" s="81">
        <v>82935.679999999993</v>
      </c>
      <c r="C1227" s="84">
        <f t="shared" si="8"/>
        <v>-2.419922589399516E-2</v>
      </c>
      <c r="D1227" s="77"/>
      <c r="E1227" s="85" t="s">
        <v>931</v>
      </c>
      <c r="F1227" s="81">
        <v>17154.3</v>
      </c>
      <c r="G1227" s="84">
        <f t="shared" si="9"/>
        <v>-1.4962439797248966E-2</v>
      </c>
    </row>
    <row r="1228" spans="1:7" x14ac:dyDescent="0.25">
      <c r="A1228" s="85" t="s">
        <v>932</v>
      </c>
      <c r="B1228" s="81">
        <v>82352.67</v>
      </c>
      <c r="C1228" s="84">
        <f t="shared" si="8"/>
        <v>-7.0544889319616028E-3</v>
      </c>
      <c r="D1228" s="77"/>
      <c r="E1228" s="85" t="s">
        <v>932</v>
      </c>
      <c r="F1228" s="81">
        <v>17043.3</v>
      </c>
      <c r="G1228" s="84">
        <f t="shared" si="9"/>
        <v>-6.4917064247525776E-3</v>
      </c>
    </row>
    <row r="1229" spans="1:7" x14ac:dyDescent="0.25">
      <c r="A1229" s="85" t="s">
        <v>933</v>
      </c>
      <c r="B1229" s="81">
        <v>81968.13</v>
      </c>
      <c r="C1229" s="84">
        <f t="shared" si="8"/>
        <v>-4.6803655042061184E-3</v>
      </c>
      <c r="D1229" s="77"/>
      <c r="E1229" s="85" t="s">
        <v>933</v>
      </c>
      <c r="F1229" s="81">
        <v>16972.150000000001</v>
      </c>
      <c r="G1229" s="84">
        <f t="shared" si="9"/>
        <v>-4.1833992356591016E-3</v>
      </c>
    </row>
    <row r="1230" spans="1:7" x14ac:dyDescent="0.25">
      <c r="A1230" s="85" t="s">
        <v>934</v>
      </c>
      <c r="B1230" s="81">
        <v>82999.98</v>
      </c>
      <c r="C1230" s="84">
        <f t="shared" si="8"/>
        <v>1.2509853652349917E-2</v>
      </c>
      <c r="D1230" s="77"/>
      <c r="E1230" s="85" t="s">
        <v>934</v>
      </c>
      <c r="F1230" s="81">
        <v>16985.599999999999</v>
      </c>
      <c r="G1230" s="84">
        <f t="shared" si="9"/>
        <v>7.9216088835932304E-4</v>
      </c>
    </row>
    <row r="1231" spans="1:7" x14ac:dyDescent="0.25">
      <c r="A1231" s="85" t="s">
        <v>935</v>
      </c>
      <c r="B1231" s="81">
        <v>82761.48</v>
      </c>
      <c r="C1231" s="84">
        <f t="shared" si="8"/>
        <v>-2.8776310799880373E-3</v>
      </c>
      <c r="D1231" s="77"/>
      <c r="E1231" s="85" t="s">
        <v>935</v>
      </c>
      <c r="F1231" s="81">
        <v>17100.05</v>
      </c>
      <c r="G1231" s="84">
        <f t="shared" si="9"/>
        <v>6.715461205305623E-3</v>
      </c>
    </row>
    <row r="1232" spans="1:7" x14ac:dyDescent="0.25">
      <c r="A1232" s="85" t="s">
        <v>936</v>
      </c>
      <c r="B1232" s="81">
        <v>83418.52</v>
      </c>
      <c r="C1232" s="84">
        <f t="shared" si="8"/>
        <v>7.9076113099013755E-3</v>
      </c>
      <c r="D1232" s="77"/>
      <c r="E1232" s="85" t="s">
        <v>936</v>
      </c>
      <c r="F1232" s="81">
        <v>16988.400000000001</v>
      </c>
      <c r="G1232" s="84">
        <f t="shared" si="9"/>
        <v>-6.5506292746326279E-3</v>
      </c>
    </row>
    <row r="1233" spans="1:7" x14ac:dyDescent="0.25">
      <c r="A1233" s="85" t="s">
        <v>937</v>
      </c>
      <c r="B1233" s="81">
        <v>83604.25</v>
      </c>
      <c r="C1233" s="84">
        <f t="shared" si="8"/>
        <v>2.2240090564303789E-3</v>
      </c>
      <c r="D1233" s="77"/>
      <c r="E1233" s="85" t="s">
        <v>937</v>
      </c>
      <c r="F1233" s="81">
        <v>17107.5</v>
      </c>
      <c r="G1233" s="84">
        <f t="shared" si="9"/>
        <v>6.9862056382009536E-3</v>
      </c>
    </row>
    <row r="1234" spans="1:7" x14ac:dyDescent="0.25">
      <c r="A1234" s="85" t="s">
        <v>938</v>
      </c>
      <c r="B1234" s="81">
        <v>84257</v>
      </c>
      <c r="C1234" s="84">
        <f t="shared" si="8"/>
        <v>7.7772957153712631E-3</v>
      </c>
      <c r="D1234" s="77"/>
      <c r="E1234" s="85" t="s">
        <v>938</v>
      </c>
      <c r="F1234" s="81">
        <v>17151.900000000001</v>
      </c>
      <c r="G1234" s="84">
        <f t="shared" si="9"/>
        <v>2.5919908029994904E-3</v>
      </c>
    </row>
    <row r="1235" spans="1:7" x14ac:dyDescent="0.25">
      <c r="A1235" s="85" t="s">
        <v>939</v>
      </c>
      <c r="B1235" s="81">
        <v>84022.2</v>
      </c>
      <c r="C1235" s="84">
        <f t="shared" si="8"/>
        <v>-2.7906021941467418E-3</v>
      </c>
      <c r="D1235" s="77"/>
      <c r="E1235" s="85" t="s">
        <v>939</v>
      </c>
      <c r="F1235" s="81">
        <v>17076.900000000001</v>
      </c>
      <c r="G1235" s="84">
        <f t="shared" si="9"/>
        <v>-4.3822815890368141E-3</v>
      </c>
    </row>
    <row r="1236" spans="1:7" x14ac:dyDescent="0.25">
      <c r="A1236" s="85" t="s">
        <v>940</v>
      </c>
      <c r="B1236" s="81">
        <v>83736.53</v>
      </c>
      <c r="C1236" s="84">
        <f t="shared" si="8"/>
        <v>-3.4057276914692494E-3</v>
      </c>
      <c r="D1236" s="77"/>
      <c r="E1236" s="85" t="s">
        <v>940</v>
      </c>
      <c r="F1236" s="81">
        <v>16945.05</v>
      </c>
      <c r="G1236" s="84">
        <f t="shared" si="9"/>
        <v>-7.7509172808900607E-3</v>
      </c>
    </row>
    <row r="1237" spans="1:7" x14ac:dyDescent="0.25">
      <c r="A1237" s="85" t="s">
        <v>941</v>
      </c>
      <c r="B1237" s="81">
        <v>83568.06</v>
      </c>
      <c r="C1237" s="84">
        <f t="shared" si="8"/>
        <v>-2.0139322769540439E-3</v>
      </c>
      <c r="D1237" s="77"/>
      <c r="E1237" s="85" t="s">
        <v>941</v>
      </c>
      <c r="F1237" s="81">
        <v>16985.7</v>
      </c>
      <c r="G1237" s="84">
        <f t="shared" si="9"/>
        <v>2.3960578205877384E-3</v>
      </c>
    </row>
    <row r="1238" spans="1:7" x14ac:dyDescent="0.25">
      <c r="A1238" s="85" t="s">
        <v>942</v>
      </c>
      <c r="B1238" s="81">
        <v>82225.95</v>
      </c>
      <c r="C1238" s="84">
        <f t="shared" si="8"/>
        <v>-1.6190443999753446E-2</v>
      </c>
      <c r="D1238" s="77"/>
      <c r="E1238" s="85" t="s">
        <v>942</v>
      </c>
      <c r="F1238" s="81">
        <v>16951.7</v>
      </c>
      <c r="G1238" s="84">
        <f t="shared" si="9"/>
        <v>-2.0036898156717883E-3</v>
      </c>
    </row>
    <row r="1239" spans="1:7" x14ac:dyDescent="0.25">
      <c r="A1239" s="85" t="s">
        <v>943</v>
      </c>
      <c r="B1239" s="81">
        <v>81873.19</v>
      </c>
      <c r="C1239" s="84">
        <f t="shared" si="8"/>
        <v>-4.2993588312786307E-3</v>
      </c>
      <c r="D1239" s="77"/>
      <c r="E1239" s="85" t="s">
        <v>943</v>
      </c>
      <c r="F1239" s="81">
        <v>17080.7</v>
      </c>
      <c r="G1239" s="84">
        <f t="shared" si="9"/>
        <v>7.5810473446718757E-3</v>
      </c>
    </row>
    <row r="1240" spans="1:7" x14ac:dyDescent="0.25">
      <c r="A1240" s="85" t="s">
        <v>944</v>
      </c>
      <c r="B1240" s="81">
        <v>83904.95</v>
      </c>
      <c r="C1240" s="84">
        <f t="shared" si="8"/>
        <v>2.4513023700077664E-2</v>
      </c>
      <c r="D1240" s="77"/>
      <c r="E1240" s="85" t="s">
        <v>944</v>
      </c>
      <c r="F1240" s="81">
        <v>17359.75</v>
      </c>
      <c r="G1240" s="84">
        <f t="shared" si="9"/>
        <v>1.6205137079674727E-2</v>
      </c>
    </row>
    <row r="1241" spans="1:7" x14ac:dyDescent="0.25">
      <c r="A1241" s="80">
        <v>44989</v>
      </c>
      <c r="B1241" s="81">
        <v>84258</v>
      </c>
      <c r="C1241" s="84">
        <f t="shared" si="8"/>
        <v>4.1989096731940637E-3</v>
      </c>
      <c r="D1241" s="77"/>
      <c r="E1241" s="80">
        <v>44989</v>
      </c>
      <c r="F1241" s="81">
        <v>17398.05</v>
      </c>
      <c r="G1241" s="84">
        <f t="shared" si="9"/>
        <v>2.2038227679195624E-3</v>
      </c>
    </row>
    <row r="1242" spans="1:7" x14ac:dyDescent="0.25">
      <c r="A1242" s="80">
        <v>45050</v>
      </c>
      <c r="B1242" s="81">
        <v>83807.8</v>
      </c>
      <c r="C1242" s="84">
        <f t="shared" si="8"/>
        <v>-5.3574382986698935E-3</v>
      </c>
      <c r="D1242" s="77"/>
      <c r="E1242" s="80">
        <v>45050</v>
      </c>
      <c r="F1242" s="81">
        <v>17557.05</v>
      </c>
      <c r="G1242" s="84">
        <f t="shared" si="9"/>
        <v>9.0974476751935936E-3</v>
      </c>
    </row>
    <row r="1243" spans="1:7" x14ac:dyDescent="0.25">
      <c r="A1243" s="80">
        <v>45081</v>
      </c>
      <c r="B1243" s="81">
        <v>83863.360000000001</v>
      </c>
      <c r="C1243" s="84">
        <f t="shared" si="8"/>
        <v>6.6272580249950681E-4</v>
      </c>
      <c r="D1243" s="77"/>
      <c r="E1243" s="80">
        <v>45081</v>
      </c>
      <c r="F1243" s="81">
        <v>17599.150000000001</v>
      </c>
      <c r="G1243" s="84">
        <f t="shared" si="9"/>
        <v>2.3950267733336621E-3</v>
      </c>
    </row>
    <row r="1244" spans="1:7" x14ac:dyDescent="0.25">
      <c r="A1244" s="80">
        <v>45203</v>
      </c>
      <c r="B1244" s="81">
        <v>84255.61</v>
      </c>
      <c r="C1244" s="84">
        <f t="shared" si="8"/>
        <v>4.666346834783423E-3</v>
      </c>
      <c r="D1244" s="77"/>
      <c r="E1244" s="80">
        <v>45203</v>
      </c>
      <c r="F1244" s="81">
        <v>17624.05</v>
      </c>
      <c r="G1244" s="84">
        <f t="shared" si="9"/>
        <v>1.4138411131193697E-3</v>
      </c>
    </row>
    <row r="1245" spans="1:7" x14ac:dyDescent="0.25">
      <c r="A1245" s="80">
        <v>45234</v>
      </c>
      <c r="B1245" s="81">
        <v>84473.78</v>
      </c>
      <c r="C1245" s="84">
        <f t="shared" si="8"/>
        <v>2.5860358007076382E-3</v>
      </c>
      <c r="D1245" s="77"/>
      <c r="E1245" s="80">
        <v>45234</v>
      </c>
      <c r="F1245" s="81">
        <v>17722.3</v>
      </c>
      <c r="G1245" s="84">
        <f t="shared" si="9"/>
        <v>5.5592870573658824E-3</v>
      </c>
    </row>
    <row r="1246" spans="1:7" x14ac:dyDescent="0.25">
      <c r="A1246" s="80">
        <v>45264</v>
      </c>
      <c r="B1246" s="81">
        <v>85311.61</v>
      </c>
      <c r="C1246" s="84">
        <f t="shared" si="8"/>
        <v>9.8693627370113751E-3</v>
      </c>
      <c r="D1246" s="77"/>
      <c r="E1246" s="80">
        <v>45264</v>
      </c>
      <c r="F1246" s="81">
        <v>17812.400000000001</v>
      </c>
      <c r="G1246" s="84">
        <f t="shared" si="9"/>
        <v>5.0711103842399786E-3</v>
      </c>
    </row>
    <row r="1247" spans="1:7" x14ac:dyDescent="0.25">
      <c r="A1247" s="85" t="s">
        <v>945</v>
      </c>
      <c r="B1247" s="81">
        <v>85372.21</v>
      </c>
      <c r="C1247" s="84">
        <f t="shared" si="8"/>
        <v>7.1008491075857222E-4</v>
      </c>
      <c r="D1247" s="77"/>
      <c r="E1247" s="85" t="s">
        <v>945</v>
      </c>
      <c r="F1247" s="81">
        <v>17828</v>
      </c>
      <c r="G1247" s="84">
        <f t="shared" si="9"/>
        <v>8.7541110628643569E-4</v>
      </c>
    </row>
    <row r="1248" spans="1:7" x14ac:dyDescent="0.25">
      <c r="A1248" s="85" t="s">
        <v>946</v>
      </c>
      <c r="B1248" s="81">
        <v>85231.84</v>
      </c>
      <c r="C1248" s="84">
        <f t="shared" si="8"/>
        <v>-1.6455650575175143E-3</v>
      </c>
      <c r="D1248" s="77"/>
      <c r="E1248" s="85" t="s">
        <v>946</v>
      </c>
      <c r="F1248" s="81">
        <v>17706.849999999999</v>
      </c>
      <c r="G1248" s="84">
        <f t="shared" si="9"/>
        <v>-6.8186847221795004E-3</v>
      </c>
    </row>
    <row r="1249" spans="1:7" x14ac:dyDescent="0.25">
      <c r="A1249" s="85" t="s">
        <v>947</v>
      </c>
      <c r="B1249" s="81">
        <v>86674.39</v>
      </c>
      <c r="C1249" s="84">
        <f t="shared" si="8"/>
        <v>1.6783380817821721E-2</v>
      </c>
      <c r="D1249" s="77"/>
      <c r="E1249" s="85" t="s">
        <v>947</v>
      </c>
      <c r="F1249" s="81">
        <v>17660.150000000001</v>
      </c>
      <c r="G1249" s="84">
        <f t="shared" si="9"/>
        <v>-2.6408814511533168E-3</v>
      </c>
    </row>
    <row r="1250" spans="1:7" x14ac:dyDescent="0.25">
      <c r="A1250" s="85" t="s">
        <v>948</v>
      </c>
      <c r="B1250" s="81">
        <v>85691.97</v>
      </c>
      <c r="C1250" s="84">
        <f t="shared" si="8"/>
        <v>-1.1399331497605117E-2</v>
      </c>
      <c r="D1250" s="77"/>
      <c r="E1250" s="85" t="s">
        <v>948</v>
      </c>
      <c r="F1250" s="81">
        <v>17618.75</v>
      </c>
      <c r="G1250" s="84">
        <f t="shared" si="9"/>
        <v>-2.3470130306909674E-3</v>
      </c>
    </row>
    <row r="1251" spans="1:7" x14ac:dyDescent="0.25">
      <c r="A1251" s="85" t="s">
        <v>949</v>
      </c>
      <c r="B1251" s="81">
        <v>86356.23</v>
      </c>
      <c r="C1251" s="84">
        <f t="shared" si="8"/>
        <v>7.7218279601722001E-3</v>
      </c>
      <c r="D1251" s="77"/>
      <c r="E1251" s="85" t="s">
        <v>949</v>
      </c>
      <c r="F1251" s="81">
        <v>17624.45</v>
      </c>
      <c r="G1251" s="84">
        <f t="shared" si="9"/>
        <v>3.2346665738081727E-4</v>
      </c>
    </row>
    <row r="1252" spans="1:7" x14ac:dyDescent="0.25">
      <c r="A1252" s="85" t="s">
        <v>950</v>
      </c>
      <c r="B1252" s="81">
        <v>86370.96</v>
      </c>
      <c r="C1252" s="84">
        <f t="shared" si="8"/>
        <v>1.7055797683880283E-4</v>
      </c>
      <c r="D1252" s="77"/>
      <c r="E1252" s="85" t="s">
        <v>950</v>
      </c>
      <c r="F1252" s="81">
        <v>17624.05</v>
      </c>
      <c r="G1252" s="84">
        <f t="shared" si="9"/>
        <v>-2.2696001249353279E-5</v>
      </c>
    </row>
    <row r="1253" spans="1:7" x14ac:dyDescent="0.25">
      <c r="A1253" s="85" t="s">
        <v>951</v>
      </c>
      <c r="B1253" s="81">
        <v>86749.07</v>
      </c>
      <c r="C1253" s="84">
        <f t="shared" si="8"/>
        <v>4.368190107509648E-3</v>
      </c>
      <c r="D1253" s="77"/>
      <c r="E1253" s="85" t="s">
        <v>951</v>
      </c>
      <c r="F1253" s="81">
        <v>17743.400000000001</v>
      </c>
      <c r="G1253" s="84">
        <f t="shared" si="9"/>
        <v>6.7491692528103258E-3</v>
      </c>
    </row>
    <row r="1254" spans="1:7" x14ac:dyDescent="0.25">
      <c r="A1254" s="85" t="s">
        <v>952</v>
      </c>
      <c r="B1254" s="81">
        <v>86414.94</v>
      </c>
      <c r="C1254" s="84">
        <f t="shared" si="8"/>
        <v>-3.859120780095978E-3</v>
      </c>
      <c r="D1254" s="77"/>
      <c r="E1254" s="85" t="s">
        <v>952</v>
      </c>
      <c r="F1254" s="81">
        <v>17769.25</v>
      </c>
      <c r="G1254" s="84">
        <f t="shared" si="9"/>
        <v>1.4558195215261978E-3</v>
      </c>
    </row>
    <row r="1255" spans="1:7" x14ac:dyDescent="0.25">
      <c r="A1255" s="85" t="s">
        <v>953</v>
      </c>
      <c r="B1255" s="81">
        <v>87083.55</v>
      </c>
      <c r="C1255" s="84">
        <f t="shared" si="8"/>
        <v>7.707425117780501E-3</v>
      </c>
      <c r="D1255" s="77"/>
      <c r="E1255" s="85" t="s">
        <v>953</v>
      </c>
      <c r="F1255" s="81">
        <v>17813.599999999999</v>
      </c>
      <c r="G1255" s="84">
        <f t="shared" si="9"/>
        <v>2.4927751973571103E-3</v>
      </c>
    </row>
    <row r="1256" spans="1:7" x14ac:dyDescent="0.25">
      <c r="A1256" s="85" t="s">
        <v>954</v>
      </c>
      <c r="B1256" s="81">
        <v>87307.88</v>
      </c>
      <c r="C1256" s="84">
        <f t="shared" si="8"/>
        <v>2.5727195852979111E-3</v>
      </c>
      <c r="D1256" s="77"/>
      <c r="E1256" s="85" t="s">
        <v>954</v>
      </c>
      <c r="F1256" s="81">
        <v>17915.05</v>
      </c>
      <c r="G1256" s="84">
        <f t="shared" si="9"/>
        <v>5.6789312022102979E-3</v>
      </c>
    </row>
    <row r="1257" spans="1:7" x14ac:dyDescent="0.25">
      <c r="A1257" s="85" t="s">
        <v>955</v>
      </c>
      <c r="B1257" s="81">
        <v>88856.15</v>
      </c>
      <c r="C1257" s="84">
        <f t="shared" si="8"/>
        <v>1.7578047756608827E-2</v>
      </c>
      <c r="D1257" s="77"/>
      <c r="E1257" s="85" t="s">
        <v>955</v>
      </c>
      <c r="F1257" s="81">
        <v>18065</v>
      </c>
      <c r="G1257" s="84">
        <f t="shared" si="9"/>
        <v>8.3352228892828832E-3</v>
      </c>
    </row>
    <row r="1258" spans="1:7" x14ac:dyDescent="0.25">
      <c r="A1258" s="80">
        <v>44962</v>
      </c>
      <c r="B1258" s="81">
        <v>88446.94</v>
      </c>
      <c r="C1258" s="84">
        <f t="shared" si="8"/>
        <v>-4.6159457975004526E-3</v>
      </c>
      <c r="D1258" s="77"/>
      <c r="E1258" s="80">
        <v>44962</v>
      </c>
      <c r="F1258" s="81">
        <v>18147.650000000001</v>
      </c>
      <c r="G1258" s="84">
        <f t="shared" si="9"/>
        <v>4.564711144417706E-3</v>
      </c>
    </row>
    <row r="1259" spans="1:7" x14ac:dyDescent="0.25">
      <c r="A1259" s="80">
        <v>44990</v>
      </c>
      <c r="B1259" s="81">
        <v>93401.44</v>
      </c>
      <c r="C1259" s="84">
        <f t="shared" si="8"/>
        <v>5.4503938484334491E-2</v>
      </c>
      <c r="D1259" s="77"/>
      <c r="E1259" s="80">
        <v>44990</v>
      </c>
      <c r="F1259" s="81">
        <v>18089.849999999999</v>
      </c>
      <c r="G1259" s="84">
        <f t="shared" si="9"/>
        <v>-3.190068245158949E-3</v>
      </c>
    </row>
    <row r="1260" spans="1:7" x14ac:dyDescent="0.25">
      <c r="A1260" s="80">
        <v>45021</v>
      </c>
      <c r="B1260" s="81">
        <v>94949.82</v>
      </c>
      <c r="C1260" s="84">
        <f t="shared" si="8"/>
        <v>1.6441778847066827E-2</v>
      </c>
      <c r="D1260" s="77"/>
      <c r="E1260" s="80">
        <v>45021</v>
      </c>
      <c r="F1260" s="81">
        <v>18255.8</v>
      </c>
      <c r="G1260" s="84">
        <f t="shared" si="9"/>
        <v>9.1318302584812369E-3</v>
      </c>
    </row>
    <row r="1261" spans="1:7" x14ac:dyDescent="0.25">
      <c r="A1261" s="80">
        <v>45051</v>
      </c>
      <c r="B1261" s="81">
        <v>98447.13</v>
      </c>
      <c r="C1261" s="84">
        <f t="shared" si="8"/>
        <v>3.6171111284577305E-2</v>
      </c>
      <c r="D1261" s="77"/>
      <c r="E1261" s="80">
        <v>45051</v>
      </c>
      <c r="F1261" s="81">
        <v>18069</v>
      </c>
      <c r="G1261" s="84">
        <f t="shared" si="9"/>
        <v>-1.0285075027649962E-2</v>
      </c>
    </row>
    <row r="1262" spans="1:7" x14ac:dyDescent="0.25">
      <c r="A1262" s="80">
        <v>45143</v>
      </c>
      <c r="B1262" s="81">
        <v>97565.23</v>
      </c>
      <c r="C1262" s="84">
        <f t="shared" si="8"/>
        <v>-8.9984728595377695E-3</v>
      </c>
      <c r="D1262" s="77"/>
      <c r="E1262" s="80">
        <v>45143</v>
      </c>
      <c r="F1262" s="81">
        <v>18264.400000000001</v>
      </c>
      <c r="G1262" s="84">
        <f t="shared" si="9"/>
        <v>1.075604726542361E-2</v>
      </c>
    </row>
    <row r="1263" spans="1:7" x14ac:dyDescent="0.25">
      <c r="A1263" s="80">
        <v>45174</v>
      </c>
      <c r="B1263" s="81">
        <v>97334.73</v>
      </c>
      <c r="C1263" s="84">
        <f t="shared" si="8"/>
        <v>-2.3653171346503668E-3</v>
      </c>
      <c r="D1263" s="77"/>
      <c r="E1263" s="80">
        <v>45174</v>
      </c>
      <c r="F1263" s="81">
        <v>18265.95</v>
      </c>
      <c r="G1263" s="84">
        <f t="shared" si="9"/>
        <v>8.4860944443795967E-5</v>
      </c>
    </row>
    <row r="1264" spans="1:7" x14ac:dyDescent="0.25">
      <c r="A1264" s="80">
        <v>45204</v>
      </c>
      <c r="B1264" s="81">
        <v>97064.78</v>
      </c>
      <c r="C1264" s="84">
        <f t="shared" si="8"/>
        <v>-2.7772721599530117E-3</v>
      </c>
      <c r="D1264" s="77"/>
      <c r="E1264" s="80">
        <v>45204</v>
      </c>
      <c r="F1264" s="81">
        <v>18315.099999999999</v>
      </c>
      <c r="G1264" s="84">
        <f t="shared" si="9"/>
        <v>2.6871852817707963E-3</v>
      </c>
    </row>
    <row r="1265" spans="1:7" x14ac:dyDescent="0.25">
      <c r="A1265" s="80">
        <v>45235</v>
      </c>
      <c r="B1265" s="81">
        <v>97196.21</v>
      </c>
      <c r="C1265" s="84">
        <f t="shared" si="8"/>
        <v>1.3531282843103302E-3</v>
      </c>
      <c r="D1265" s="77"/>
      <c r="E1265" s="80">
        <v>45235</v>
      </c>
      <c r="F1265" s="81">
        <v>18297</v>
      </c>
      <c r="G1265" s="84">
        <f t="shared" si="9"/>
        <v>-9.8874423890292907E-4</v>
      </c>
    </row>
    <row r="1266" spans="1:7" x14ac:dyDescent="0.25">
      <c r="A1266" s="80">
        <v>45265</v>
      </c>
      <c r="B1266" s="81">
        <v>96525.49</v>
      </c>
      <c r="C1266" s="84">
        <f t="shared" si="8"/>
        <v>-6.9246003941557171E-3</v>
      </c>
      <c r="D1266" s="77"/>
      <c r="E1266" s="80">
        <v>45265</v>
      </c>
      <c r="F1266" s="81">
        <v>18314.8</v>
      </c>
      <c r="G1266" s="84">
        <f t="shared" si="9"/>
        <v>9.723641778049823E-4</v>
      </c>
    </row>
    <row r="1267" spans="1:7" x14ac:dyDescent="0.25">
      <c r="A1267" s="85" t="s">
        <v>956</v>
      </c>
      <c r="B1267" s="81">
        <v>96736.88</v>
      </c>
      <c r="C1267" s="84">
        <f t="shared" si="8"/>
        <v>2.1875969367651251E-3</v>
      </c>
      <c r="D1267" s="77"/>
      <c r="E1267" s="85" t="s">
        <v>956</v>
      </c>
      <c r="F1267" s="81">
        <v>18398.849999999999</v>
      </c>
      <c r="G1267" s="84">
        <f t="shared" si="9"/>
        <v>4.5786865014996328E-3</v>
      </c>
    </row>
    <row r="1268" spans="1:7" x14ac:dyDescent="0.25">
      <c r="A1268" s="85" t="s">
        <v>957</v>
      </c>
      <c r="B1268" s="81">
        <v>96388.43</v>
      </c>
      <c r="C1268" s="84">
        <f t="shared" si="8"/>
        <v>-3.6085418127109531E-3</v>
      </c>
      <c r="D1268" s="77"/>
      <c r="E1268" s="85" t="s">
        <v>957</v>
      </c>
      <c r="F1268" s="81">
        <v>18286.5</v>
      </c>
      <c r="G1268" s="84">
        <f t="shared" si="9"/>
        <v>-6.1250799705598689E-3</v>
      </c>
    </row>
    <row r="1269" spans="1:7" x14ac:dyDescent="0.25">
      <c r="A1269" s="85" t="s">
        <v>958</v>
      </c>
      <c r="B1269" s="81">
        <v>97489.81</v>
      </c>
      <c r="C1269" s="84">
        <f t="shared" si="8"/>
        <v>1.1361686054897634E-2</v>
      </c>
      <c r="D1269" s="77"/>
      <c r="E1269" s="85" t="s">
        <v>958</v>
      </c>
      <c r="F1269" s="81">
        <v>18181.75</v>
      </c>
      <c r="G1269" s="84">
        <f t="shared" si="9"/>
        <v>-5.7447389485387043E-3</v>
      </c>
    </row>
    <row r="1270" spans="1:7" x14ac:dyDescent="0.25">
      <c r="A1270" s="85" t="s">
        <v>959</v>
      </c>
      <c r="B1270" s="81">
        <v>96896.42</v>
      </c>
      <c r="C1270" s="84">
        <f t="shared" si="8"/>
        <v>-6.1052868116549053E-3</v>
      </c>
      <c r="D1270" s="77"/>
      <c r="E1270" s="85" t="s">
        <v>959</v>
      </c>
      <c r="F1270" s="81">
        <v>18129.95</v>
      </c>
      <c r="G1270" s="84">
        <f t="shared" si="9"/>
        <v>-2.8530768395788001E-3</v>
      </c>
    </row>
    <row r="1271" spans="1:7" x14ac:dyDescent="0.25">
      <c r="A1271" s="85" t="s">
        <v>960</v>
      </c>
      <c r="B1271" s="81">
        <v>96073.77</v>
      </c>
      <c r="C1271" s="84">
        <f t="shared" si="8"/>
        <v>-8.5262390388818228E-3</v>
      </c>
      <c r="D1271" s="77"/>
      <c r="E1271" s="85" t="s">
        <v>960</v>
      </c>
      <c r="F1271" s="81">
        <v>18203.400000000001</v>
      </c>
      <c r="G1271" s="84">
        <f t="shared" si="9"/>
        <v>4.0431229190964193E-3</v>
      </c>
    </row>
    <row r="1272" spans="1:7" x14ac:dyDescent="0.25">
      <c r="A1272" s="85" t="s">
        <v>961</v>
      </c>
      <c r="B1272" s="81">
        <v>95749.119999999995</v>
      </c>
      <c r="C1272" s="84">
        <f t="shared" si="8"/>
        <v>-3.3848964529073419E-3</v>
      </c>
      <c r="D1272" s="77"/>
      <c r="E1272" s="85" t="s">
        <v>961</v>
      </c>
      <c r="F1272" s="81">
        <v>18314.400000000001</v>
      </c>
      <c r="G1272" s="84">
        <f t="shared" si="9"/>
        <v>6.0792458392437739E-3</v>
      </c>
    </row>
    <row r="1273" spans="1:7" x14ac:dyDescent="0.25">
      <c r="A1273" s="85" t="s">
        <v>962</v>
      </c>
      <c r="B1273" s="81">
        <v>95326.02</v>
      </c>
      <c r="C1273" s="84">
        <f t="shared" si="8"/>
        <v>-4.4286314955843415E-3</v>
      </c>
      <c r="D1273" s="77"/>
      <c r="E1273" s="85" t="s">
        <v>962</v>
      </c>
      <c r="F1273" s="81">
        <v>18348</v>
      </c>
      <c r="G1273" s="84">
        <f t="shared" si="9"/>
        <v>1.8329410735294929E-3</v>
      </c>
    </row>
    <row r="1274" spans="1:7" x14ac:dyDescent="0.25">
      <c r="A1274" s="85" t="s">
        <v>963</v>
      </c>
      <c r="B1274" s="81">
        <v>95478.42</v>
      </c>
      <c r="C1274" s="84">
        <f t="shared" si="8"/>
        <v>1.597447443134444E-3</v>
      </c>
      <c r="D1274" s="77"/>
      <c r="E1274" s="85" t="s">
        <v>963</v>
      </c>
      <c r="F1274" s="81">
        <v>18285.400000000001</v>
      </c>
      <c r="G1274" s="84">
        <f t="shared" si="9"/>
        <v>-3.4176495183284154E-3</v>
      </c>
    </row>
    <row r="1275" spans="1:7" x14ac:dyDescent="0.25">
      <c r="A1275" s="85" t="s">
        <v>964</v>
      </c>
      <c r="B1275" s="81">
        <v>96563.63</v>
      </c>
      <c r="C1275" s="84">
        <f t="shared" si="8"/>
        <v>1.1301915923416622E-2</v>
      </c>
      <c r="D1275" s="77"/>
      <c r="E1275" s="85" t="s">
        <v>964</v>
      </c>
      <c r="F1275" s="81">
        <v>18321.150000000001</v>
      </c>
      <c r="G1275" s="84">
        <f t="shared" si="9"/>
        <v>1.953202985013659E-3</v>
      </c>
    </row>
    <row r="1276" spans="1:7" x14ac:dyDescent="0.25">
      <c r="A1276" s="85" t="s">
        <v>965</v>
      </c>
      <c r="B1276" s="81">
        <v>97716.13</v>
      </c>
      <c r="C1276" s="84">
        <f t="shared" si="8"/>
        <v>1.1864473369160487E-2</v>
      </c>
      <c r="D1276" s="77"/>
      <c r="E1276" s="85" t="s">
        <v>965</v>
      </c>
      <c r="F1276" s="81">
        <v>18499.349999999999</v>
      </c>
      <c r="G1276" s="84">
        <f t="shared" si="9"/>
        <v>9.6794661302798419E-3</v>
      </c>
    </row>
    <row r="1277" spans="1:7" x14ac:dyDescent="0.25">
      <c r="A1277" s="85" t="s">
        <v>966</v>
      </c>
      <c r="B1277" s="81">
        <v>97616.7</v>
      </c>
      <c r="C1277" s="84">
        <f t="shared" si="8"/>
        <v>-1.0180573187597614E-3</v>
      </c>
      <c r="D1277" s="77"/>
      <c r="E1277" s="85" t="s">
        <v>966</v>
      </c>
      <c r="F1277" s="81">
        <v>18598.650000000001</v>
      </c>
      <c r="G1277" s="84">
        <f t="shared" si="9"/>
        <v>5.3534011080012102E-3</v>
      </c>
    </row>
    <row r="1278" spans="1:7" x14ac:dyDescent="0.25">
      <c r="A1278" s="85" t="s">
        <v>967</v>
      </c>
      <c r="B1278" s="81">
        <v>96932.05</v>
      </c>
      <c r="C1278" s="84">
        <f t="shared" si="8"/>
        <v>-7.0383677755050354E-3</v>
      </c>
      <c r="D1278" s="77"/>
      <c r="E1278" s="85" t="s">
        <v>967</v>
      </c>
      <c r="F1278" s="81">
        <v>18633.849999999999</v>
      </c>
      <c r="G1278" s="84">
        <f t="shared" si="9"/>
        <v>1.8908217545032591E-3</v>
      </c>
    </row>
    <row r="1279" spans="1:7" x14ac:dyDescent="0.25">
      <c r="A1279" s="85" t="s">
        <v>968</v>
      </c>
      <c r="B1279" s="81">
        <v>97047.16</v>
      </c>
      <c r="C1279" s="84">
        <f t="shared" ref="C1279:C1483" si="10">LN(B1279/B1278)</f>
        <v>1.1868283566226596E-3</v>
      </c>
      <c r="D1279" s="77"/>
      <c r="E1279" s="85" t="s">
        <v>968</v>
      </c>
      <c r="F1279" s="81">
        <v>18534.400000000001</v>
      </c>
      <c r="G1279" s="84">
        <f t="shared" ref="G1279:G1483" si="11">LN(F1279/F1278)</f>
        <v>-5.3513543052989016E-3</v>
      </c>
    </row>
    <row r="1280" spans="1:7" x14ac:dyDescent="0.25">
      <c r="A1280" s="80">
        <v>44932</v>
      </c>
      <c r="B1280" s="81">
        <v>97402.16</v>
      </c>
      <c r="C1280" s="84">
        <f t="shared" si="10"/>
        <v>3.6513410734841686E-3</v>
      </c>
      <c r="D1280" s="77"/>
      <c r="E1280" s="80">
        <v>44932</v>
      </c>
      <c r="F1280" s="81">
        <v>18487.75</v>
      </c>
      <c r="G1280" s="84">
        <f t="shared" si="11"/>
        <v>-2.5201142931687418E-3</v>
      </c>
    </row>
    <row r="1281" spans="1:7" x14ac:dyDescent="0.25">
      <c r="A1281" s="80">
        <v>44963</v>
      </c>
      <c r="B1281" s="81">
        <v>96205.39</v>
      </c>
      <c r="C1281" s="84">
        <f t="shared" si="10"/>
        <v>-1.236300178585005E-2</v>
      </c>
      <c r="D1281" s="77"/>
      <c r="E1281" s="80">
        <v>44963</v>
      </c>
      <c r="F1281" s="81">
        <v>18534.099999999999</v>
      </c>
      <c r="G1281" s="84">
        <f t="shared" si="11"/>
        <v>2.5039280433874476E-3</v>
      </c>
    </row>
    <row r="1282" spans="1:7" x14ac:dyDescent="0.25">
      <c r="A1282" s="80">
        <v>45052</v>
      </c>
      <c r="B1282" s="81">
        <v>96633.62</v>
      </c>
      <c r="C1282" s="84">
        <f t="shared" si="10"/>
        <v>4.4413285871680733E-3</v>
      </c>
      <c r="D1282" s="77"/>
      <c r="E1282" s="80">
        <v>45052</v>
      </c>
      <c r="F1282" s="81">
        <v>18593.849999999999</v>
      </c>
      <c r="G1282" s="84">
        <f t="shared" si="11"/>
        <v>3.2186022433864751E-3</v>
      </c>
    </row>
    <row r="1283" spans="1:7" x14ac:dyDescent="0.25">
      <c r="A1283" s="80">
        <v>45083</v>
      </c>
      <c r="B1283" s="81">
        <v>96472.68</v>
      </c>
      <c r="C1283" s="84">
        <f t="shared" si="10"/>
        <v>-1.6668543415002215E-3</v>
      </c>
      <c r="D1283" s="77"/>
      <c r="E1283" s="80">
        <v>45083</v>
      </c>
      <c r="F1283" s="81">
        <v>18599</v>
      </c>
      <c r="G1283" s="84">
        <f t="shared" si="11"/>
        <v>2.7693495028842678E-4</v>
      </c>
    </row>
    <row r="1284" spans="1:7" x14ac:dyDescent="0.25">
      <c r="A1284" s="80">
        <v>45113</v>
      </c>
      <c r="B1284" s="81">
        <v>97387.98</v>
      </c>
      <c r="C1284" s="84">
        <f t="shared" si="10"/>
        <v>9.4429349550026759E-3</v>
      </c>
      <c r="D1284" s="77"/>
      <c r="E1284" s="80">
        <v>45113</v>
      </c>
      <c r="F1284" s="81">
        <v>18726.400000000001</v>
      </c>
      <c r="G1284" s="84">
        <f t="shared" si="11"/>
        <v>6.826477130569099E-3</v>
      </c>
    </row>
    <row r="1285" spans="1:7" x14ac:dyDescent="0.25">
      <c r="A1285" s="80">
        <v>45144</v>
      </c>
      <c r="B1285" s="81">
        <v>96913.04</v>
      </c>
      <c r="C1285" s="84">
        <f t="shared" si="10"/>
        <v>-4.8887128426040021E-3</v>
      </c>
      <c r="D1285" s="77"/>
      <c r="E1285" s="80">
        <v>45144</v>
      </c>
      <c r="F1285" s="81">
        <v>18634.55</v>
      </c>
      <c r="G1285" s="84">
        <f t="shared" si="11"/>
        <v>-4.9169084323055657E-3</v>
      </c>
    </row>
    <row r="1286" spans="1:7" x14ac:dyDescent="0.25">
      <c r="A1286" s="80">
        <v>45175</v>
      </c>
      <c r="B1286" s="81">
        <v>98224.42</v>
      </c>
      <c r="C1286" s="84">
        <f t="shared" si="10"/>
        <v>1.3440779050521131E-2</v>
      </c>
      <c r="D1286" s="77"/>
      <c r="E1286" s="80">
        <v>45175</v>
      </c>
      <c r="F1286" s="81">
        <v>18563.400000000001</v>
      </c>
      <c r="G1286" s="84">
        <f t="shared" si="11"/>
        <v>-3.8254842952022451E-3</v>
      </c>
    </row>
    <row r="1287" spans="1:7" x14ac:dyDescent="0.25">
      <c r="A1287" s="80">
        <v>45266</v>
      </c>
      <c r="B1287" s="81">
        <v>98801.03</v>
      </c>
      <c r="C1287" s="84">
        <f t="shared" si="10"/>
        <v>5.8531691839899379E-3</v>
      </c>
      <c r="D1287" s="77"/>
      <c r="E1287" s="80">
        <v>45266</v>
      </c>
      <c r="F1287" s="81">
        <v>18601.5</v>
      </c>
      <c r="G1287" s="84">
        <f t="shared" si="11"/>
        <v>2.0503223927487504E-3</v>
      </c>
    </row>
    <row r="1288" spans="1:7" x14ac:dyDescent="0.25">
      <c r="A1288" s="85" t="s">
        <v>969</v>
      </c>
      <c r="B1288" s="81">
        <v>99823.61</v>
      </c>
      <c r="C1288" s="84">
        <f t="shared" si="10"/>
        <v>1.0296698684000936E-2</v>
      </c>
      <c r="D1288" s="77"/>
      <c r="E1288" s="85" t="s">
        <v>969</v>
      </c>
      <c r="F1288" s="81">
        <v>18716.150000000001</v>
      </c>
      <c r="G1288" s="84">
        <f t="shared" si="11"/>
        <v>6.1445648760739416E-3</v>
      </c>
    </row>
    <row r="1289" spans="1:7" x14ac:dyDescent="0.25">
      <c r="A1289" s="85" t="s">
        <v>970</v>
      </c>
      <c r="B1289" s="81">
        <v>99944.7</v>
      </c>
      <c r="C1289" s="84">
        <f t="shared" si="10"/>
        <v>1.2123045425003142E-3</v>
      </c>
      <c r="D1289" s="77"/>
      <c r="E1289" s="85" t="s">
        <v>970</v>
      </c>
      <c r="F1289" s="81">
        <v>18755.900000000001</v>
      </c>
      <c r="G1289" s="84">
        <f t="shared" si="11"/>
        <v>2.1215820810404676E-3</v>
      </c>
    </row>
    <row r="1290" spans="1:7" x14ac:dyDescent="0.25">
      <c r="A1290" s="85" t="s">
        <v>971</v>
      </c>
      <c r="B1290" s="81">
        <v>99911.6</v>
      </c>
      <c r="C1290" s="84">
        <f t="shared" si="10"/>
        <v>-3.312379975275552E-4</v>
      </c>
      <c r="D1290" s="77"/>
      <c r="E1290" s="85" t="s">
        <v>971</v>
      </c>
      <c r="F1290" s="81">
        <v>18688.099999999999</v>
      </c>
      <c r="G1290" s="84">
        <f t="shared" si="11"/>
        <v>-3.6214119270170913E-3</v>
      </c>
    </row>
    <row r="1291" spans="1:7" x14ac:dyDescent="0.25">
      <c r="A1291" s="85" t="s">
        <v>972</v>
      </c>
      <c r="B1291" s="81">
        <v>99723.43</v>
      </c>
      <c r="C1291" s="84">
        <f t="shared" si="10"/>
        <v>-1.8851406561850284E-3</v>
      </c>
      <c r="D1291" s="77"/>
      <c r="E1291" s="85" t="s">
        <v>972</v>
      </c>
      <c r="F1291" s="81">
        <v>18826</v>
      </c>
      <c r="G1291" s="84">
        <f t="shared" si="11"/>
        <v>7.3519354661314941E-3</v>
      </c>
    </row>
    <row r="1292" spans="1:7" x14ac:dyDescent="0.25">
      <c r="A1292" s="85" t="s">
        <v>973</v>
      </c>
      <c r="B1292" s="81">
        <v>99589.36</v>
      </c>
      <c r="C1292" s="84">
        <f t="shared" si="10"/>
        <v>-1.3453227986124547E-3</v>
      </c>
      <c r="D1292" s="77"/>
      <c r="E1292" s="85" t="s">
        <v>973</v>
      </c>
      <c r="F1292" s="81">
        <v>18755.45</v>
      </c>
      <c r="G1292" s="84">
        <f t="shared" si="11"/>
        <v>-3.7545162773133895E-3</v>
      </c>
    </row>
    <row r="1293" spans="1:7" x14ac:dyDescent="0.25">
      <c r="A1293" s="85" t="s">
        <v>974</v>
      </c>
      <c r="B1293" s="81">
        <v>99180.05</v>
      </c>
      <c r="C1293" s="84">
        <f t="shared" si="10"/>
        <v>-4.1184463801134785E-3</v>
      </c>
      <c r="D1293" s="77"/>
      <c r="E1293" s="85" t="s">
        <v>974</v>
      </c>
      <c r="F1293" s="81">
        <v>18816.7</v>
      </c>
      <c r="G1293" s="84">
        <f t="shared" si="11"/>
        <v>3.2603965574623172E-3</v>
      </c>
    </row>
    <row r="1294" spans="1:7" x14ac:dyDescent="0.25">
      <c r="A1294" s="85" t="s">
        <v>975</v>
      </c>
      <c r="B1294" s="81">
        <v>100252.2</v>
      </c>
      <c r="C1294" s="84">
        <f t="shared" si="10"/>
        <v>1.0752125888286019E-2</v>
      </c>
      <c r="D1294" s="77"/>
      <c r="E1294" s="85" t="s">
        <v>975</v>
      </c>
      <c r="F1294" s="81">
        <v>18856.849999999999</v>
      </c>
      <c r="G1294" s="84">
        <f t="shared" si="11"/>
        <v>2.1314697022533084E-3</v>
      </c>
    </row>
    <row r="1295" spans="1:7" x14ac:dyDescent="0.25">
      <c r="A1295" s="85" t="s">
        <v>976</v>
      </c>
      <c r="B1295" s="81">
        <v>99699.42</v>
      </c>
      <c r="C1295" s="84">
        <f t="shared" si="10"/>
        <v>-5.5291515845304808E-3</v>
      </c>
      <c r="D1295" s="77"/>
      <c r="E1295" s="85" t="s">
        <v>976</v>
      </c>
      <c r="F1295" s="81">
        <v>18771.25</v>
      </c>
      <c r="G1295" s="84">
        <f t="shared" si="11"/>
        <v>-4.5497990950773125E-3</v>
      </c>
    </row>
    <row r="1296" spans="1:7" x14ac:dyDescent="0.25">
      <c r="A1296" s="85" t="s">
        <v>977</v>
      </c>
      <c r="B1296" s="81">
        <v>99323.65</v>
      </c>
      <c r="C1296" s="84">
        <f t="shared" si="10"/>
        <v>-3.7761496344939538E-3</v>
      </c>
      <c r="D1296" s="77"/>
      <c r="E1296" s="85" t="s">
        <v>977</v>
      </c>
      <c r="F1296" s="81">
        <v>18665.5</v>
      </c>
      <c r="G1296" s="84">
        <f t="shared" si="11"/>
        <v>-5.6495438985202338E-3</v>
      </c>
    </row>
    <row r="1297" spans="1:7" x14ac:dyDescent="0.25">
      <c r="A1297" s="85" t="s">
        <v>978</v>
      </c>
      <c r="B1297" s="81">
        <v>99785.47</v>
      </c>
      <c r="C1297" s="84">
        <f t="shared" si="10"/>
        <v>4.6388716716083368E-3</v>
      </c>
      <c r="D1297" s="77"/>
      <c r="E1297" s="85" t="s">
        <v>978</v>
      </c>
      <c r="F1297" s="81">
        <v>18691.2</v>
      </c>
      <c r="G1297" s="84">
        <f t="shared" si="11"/>
        <v>1.3759247500199831E-3</v>
      </c>
    </row>
    <row r="1298" spans="1:7" x14ac:dyDescent="0.25">
      <c r="A1298" s="85" t="s">
        <v>979</v>
      </c>
      <c r="B1298" s="81">
        <v>99422.68</v>
      </c>
      <c r="C1298" s="84">
        <f t="shared" si="10"/>
        <v>-3.6423248856063488E-3</v>
      </c>
      <c r="D1298" s="77"/>
      <c r="E1298" s="85" t="s">
        <v>979</v>
      </c>
      <c r="F1298" s="81">
        <v>18817.400000000001</v>
      </c>
      <c r="G1298" s="84">
        <f t="shared" si="11"/>
        <v>6.729148846371014E-3</v>
      </c>
    </row>
    <row r="1299" spans="1:7" x14ac:dyDescent="0.25">
      <c r="A1299" s="85" t="s">
        <v>980</v>
      </c>
      <c r="B1299" s="81">
        <v>100217.3</v>
      </c>
      <c r="C1299" s="84">
        <f t="shared" si="10"/>
        <v>7.9605717882552593E-3</v>
      </c>
      <c r="D1299" s="77"/>
      <c r="E1299" s="85" t="s">
        <v>980</v>
      </c>
      <c r="F1299" s="81">
        <v>18972.099999999999</v>
      </c>
      <c r="G1299" s="84">
        <f t="shared" si="11"/>
        <v>8.1875052167941238E-3</v>
      </c>
    </row>
    <row r="1300" spans="1:7" x14ac:dyDescent="0.25">
      <c r="A1300" s="85" t="s">
        <v>981</v>
      </c>
      <c r="B1300" s="81">
        <v>101089.1</v>
      </c>
      <c r="C1300" s="84">
        <f t="shared" si="10"/>
        <v>8.6614777302968377E-3</v>
      </c>
      <c r="D1300" s="77"/>
      <c r="E1300" s="85" t="s">
        <v>981</v>
      </c>
      <c r="F1300" s="81">
        <v>19189.05</v>
      </c>
      <c r="G1300" s="84">
        <f t="shared" si="11"/>
        <v>1.1370324916684512E-2</v>
      </c>
    </row>
    <row r="1301" spans="1:7" x14ac:dyDescent="0.25">
      <c r="A1301" s="80">
        <v>44992</v>
      </c>
      <c r="B1301" s="81">
        <v>99730.37</v>
      </c>
      <c r="C1301" s="84">
        <f t="shared" si="10"/>
        <v>-1.3532061744633851E-2</v>
      </c>
      <c r="D1301" s="77"/>
      <c r="E1301" s="80">
        <v>44992</v>
      </c>
      <c r="F1301" s="81">
        <v>19322.55</v>
      </c>
      <c r="G1301" s="84">
        <f t="shared" si="11"/>
        <v>6.9330038087148356E-3</v>
      </c>
    </row>
    <row r="1302" spans="1:7" x14ac:dyDescent="0.25">
      <c r="A1302" s="80">
        <v>45023</v>
      </c>
      <c r="B1302" s="81">
        <v>98981.09</v>
      </c>
      <c r="C1302" s="84">
        <f t="shared" si="10"/>
        <v>-7.5414226351133741E-3</v>
      </c>
      <c r="D1302" s="77"/>
      <c r="E1302" s="80">
        <v>45023</v>
      </c>
      <c r="F1302" s="81">
        <v>19389</v>
      </c>
      <c r="G1302" s="84">
        <f t="shared" si="11"/>
        <v>3.4330872964505156E-3</v>
      </c>
    </row>
    <row r="1303" spans="1:7" x14ac:dyDescent="0.25">
      <c r="A1303" s="80">
        <v>45053</v>
      </c>
      <c r="B1303" s="81">
        <v>100021.6</v>
      </c>
      <c r="C1303" s="84">
        <f t="shared" si="10"/>
        <v>1.0457340874623095E-2</v>
      </c>
      <c r="D1303" s="77"/>
      <c r="E1303" s="80">
        <v>45053</v>
      </c>
      <c r="F1303" s="81">
        <v>19398.5</v>
      </c>
      <c r="G1303" s="84">
        <f t="shared" si="11"/>
        <v>4.8984854347202441E-4</v>
      </c>
    </row>
    <row r="1304" spans="1:7" x14ac:dyDescent="0.25">
      <c r="A1304" s="80">
        <v>45084</v>
      </c>
      <c r="B1304" s="81">
        <v>101135</v>
      </c>
      <c r="C1304" s="84">
        <f t="shared" si="10"/>
        <v>1.1070095341608811E-2</v>
      </c>
      <c r="D1304" s="77"/>
      <c r="E1304" s="80">
        <v>45084</v>
      </c>
      <c r="F1304" s="81">
        <v>19497.3</v>
      </c>
      <c r="G1304" s="84">
        <f t="shared" si="11"/>
        <v>5.0802509522156619E-3</v>
      </c>
    </row>
    <row r="1305" spans="1:7" x14ac:dyDescent="0.25">
      <c r="A1305" s="80">
        <v>45114</v>
      </c>
      <c r="B1305" s="81">
        <v>101056.3</v>
      </c>
      <c r="C1305" s="84">
        <f t="shared" si="10"/>
        <v>-7.7847072524338094E-4</v>
      </c>
      <c r="D1305" s="77"/>
      <c r="E1305" s="80">
        <v>45114</v>
      </c>
      <c r="F1305" s="81">
        <v>19331.8</v>
      </c>
      <c r="G1305" s="84">
        <f t="shared" si="11"/>
        <v>-8.524586056305487E-3</v>
      </c>
    </row>
    <row r="1306" spans="1:7" x14ac:dyDescent="0.25">
      <c r="A1306" s="80">
        <v>45206</v>
      </c>
      <c r="B1306" s="81">
        <v>100432.6</v>
      </c>
      <c r="C1306" s="84">
        <f t="shared" si="10"/>
        <v>-6.1909315309921506E-3</v>
      </c>
      <c r="D1306" s="77"/>
      <c r="E1306" s="80">
        <v>45206</v>
      </c>
      <c r="F1306" s="81">
        <v>19355.900000000001</v>
      </c>
      <c r="G1306" s="84">
        <f t="shared" si="11"/>
        <v>1.2458741727910268E-3</v>
      </c>
    </row>
    <row r="1307" spans="1:7" x14ac:dyDescent="0.25">
      <c r="A1307" s="80">
        <v>45237</v>
      </c>
      <c r="B1307" s="81">
        <v>101757.7</v>
      </c>
      <c r="C1307" s="84">
        <f t="shared" si="10"/>
        <v>1.3107641386297235E-2</v>
      </c>
      <c r="D1307" s="77"/>
      <c r="E1307" s="80">
        <v>45237</v>
      </c>
      <c r="F1307" s="81">
        <v>19439.400000000001</v>
      </c>
      <c r="G1307" s="84">
        <f t="shared" si="11"/>
        <v>4.3046517974119156E-3</v>
      </c>
    </row>
    <row r="1308" spans="1:7" x14ac:dyDescent="0.25">
      <c r="A1308" s="80">
        <v>45267</v>
      </c>
      <c r="B1308" s="81">
        <v>102058.4</v>
      </c>
      <c r="C1308" s="84">
        <f t="shared" si="10"/>
        <v>2.9507013251043883E-3</v>
      </c>
      <c r="D1308" s="77"/>
      <c r="E1308" s="80">
        <v>45267</v>
      </c>
      <c r="F1308" s="81">
        <v>19384.3</v>
      </c>
      <c r="G1308" s="84">
        <f t="shared" si="11"/>
        <v>-2.8384742821917232E-3</v>
      </c>
    </row>
    <row r="1309" spans="1:7" x14ac:dyDescent="0.25">
      <c r="A1309" s="85" t="s">
        <v>982</v>
      </c>
      <c r="B1309" s="81">
        <v>101092.6</v>
      </c>
      <c r="C1309" s="84">
        <f t="shared" si="10"/>
        <v>-9.5082699692511166E-3</v>
      </c>
      <c r="D1309" s="77"/>
      <c r="E1309" s="85" t="s">
        <v>982</v>
      </c>
      <c r="F1309" s="81">
        <v>19413.75</v>
      </c>
      <c r="G1309" s="84">
        <f t="shared" si="11"/>
        <v>1.5181178258223326E-3</v>
      </c>
    </row>
    <row r="1310" spans="1:7" x14ac:dyDescent="0.25">
      <c r="A1310" s="85" t="s">
        <v>983</v>
      </c>
      <c r="B1310" s="81">
        <v>101968.3</v>
      </c>
      <c r="C1310" s="84">
        <f t="shared" si="10"/>
        <v>8.6250521761185445E-3</v>
      </c>
      <c r="D1310" s="77"/>
      <c r="E1310" s="85" t="s">
        <v>983</v>
      </c>
      <c r="F1310" s="81">
        <v>19564.5</v>
      </c>
      <c r="G1310" s="84">
        <f t="shared" si="11"/>
        <v>7.735121594226721E-3</v>
      </c>
    </row>
    <row r="1311" spans="1:7" x14ac:dyDescent="0.25">
      <c r="A1311" s="85" t="s">
        <v>984</v>
      </c>
      <c r="B1311" s="81">
        <v>101815.5</v>
      </c>
      <c r="C1311" s="84">
        <f t="shared" si="10"/>
        <v>-1.4996288089222283E-3</v>
      </c>
      <c r="D1311" s="77"/>
      <c r="E1311" s="85" t="s">
        <v>984</v>
      </c>
      <c r="F1311" s="81">
        <v>19711.45</v>
      </c>
      <c r="G1311" s="84">
        <f t="shared" si="11"/>
        <v>7.4829856798224494E-3</v>
      </c>
    </row>
    <row r="1312" spans="1:7" x14ac:dyDescent="0.25">
      <c r="A1312" s="85" t="s">
        <v>985</v>
      </c>
      <c r="B1312" s="81">
        <v>102072.4</v>
      </c>
      <c r="C1312" s="84">
        <f t="shared" si="10"/>
        <v>2.5200135560071862E-3</v>
      </c>
      <c r="D1312" s="77"/>
      <c r="E1312" s="85" t="s">
        <v>985</v>
      </c>
      <c r="F1312" s="81">
        <v>19749.25</v>
      </c>
      <c r="G1312" s="84">
        <f t="shared" si="11"/>
        <v>1.9158307663970271E-3</v>
      </c>
    </row>
    <row r="1313" spans="1:7" x14ac:dyDescent="0.25">
      <c r="A1313" s="85" t="s">
        <v>986</v>
      </c>
      <c r="B1313" s="81">
        <v>102544.3</v>
      </c>
      <c r="C1313" s="84">
        <f t="shared" si="10"/>
        <v>4.6125349168263385E-3</v>
      </c>
      <c r="D1313" s="77"/>
      <c r="E1313" s="85" t="s">
        <v>986</v>
      </c>
      <c r="F1313" s="81">
        <v>19833.150000000001</v>
      </c>
      <c r="G1313" s="84">
        <f t="shared" si="11"/>
        <v>4.2392642007422158E-3</v>
      </c>
    </row>
    <row r="1314" spans="1:7" x14ac:dyDescent="0.25">
      <c r="A1314" s="85" t="s">
        <v>987</v>
      </c>
      <c r="B1314" s="81">
        <v>101891.4</v>
      </c>
      <c r="C1314" s="84">
        <f t="shared" si="10"/>
        <v>-6.3873601310317383E-3</v>
      </c>
      <c r="D1314" s="77"/>
      <c r="E1314" s="85" t="s">
        <v>987</v>
      </c>
      <c r="F1314" s="81">
        <v>19979.150000000001</v>
      </c>
      <c r="G1314" s="84">
        <f t="shared" si="11"/>
        <v>7.3344496296331371E-3</v>
      </c>
    </row>
    <row r="1315" spans="1:7" x14ac:dyDescent="0.25">
      <c r="A1315" s="85" t="s">
        <v>988</v>
      </c>
      <c r="B1315" s="81">
        <v>102084.4</v>
      </c>
      <c r="C1315" s="84">
        <f t="shared" si="10"/>
        <v>1.8923819158564348E-3</v>
      </c>
      <c r="D1315" s="77"/>
      <c r="E1315" s="85" t="s">
        <v>988</v>
      </c>
      <c r="F1315" s="81">
        <v>19745</v>
      </c>
      <c r="G1315" s="84">
        <f t="shared" si="11"/>
        <v>-1.1788935034292592E-2</v>
      </c>
    </row>
    <row r="1316" spans="1:7" x14ac:dyDescent="0.25">
      <c r="A1316" s="85" t="s">
        <v>989</v>
      </c>
      <c r="B1316" s="81">
        <v>102718.6</v>
      </c>
      <c r="C1316" s="84">
        <f t="shared" si="10"/>
        <v>6.1932884494538777E-3</v>
      </c>
      <c r="D1316" s="77"/>
      <c r="E1316" s="85" t="s">
        <v>989</v>
      </c>
      <c r="F1316" s="81">
        <v>19672.349999999999</v>
      </c>
      <c r="G1316" s="84">
        <f t="shared" si="11"/>
        <v>-3.6861981977146939E-3</v>
      </c>
    </row>
    <row r="1317" spans="1:7" x14ac:dyDescent="0.25">
      <c r="A1317" s="85" t="s">
        <v>990</v>
      </c>
      <c r="B1317" s="81">
        <v>102520.9</v>
      </c>
      <c r="C1317" s="84">
        <f t="shared" si="10"/>
        <v>-1.9265303330722235E-3</v>
      </c>
      <c r="D1317" s="77"/>
      <c r="E1317" s="85" t="s">
        <v>990</v>
      </c>
      <c r="F1317" s="81">
        <v>19680.599999999999</v>
      </c>
      <c r="G1317" s="84">
        <f t="shared" si="11"/>
        <v>4.1928242334364116E-4</v>
      </c>
    </row>
    <row r="1318" spans="1:7" x14ac:dyDescent="0.25">
      <c r="A1318" s="85" t="s">
        <v>991</v>
      </c>
      <c r="B1318" s="81">
        <v>102200.3</v>
      </c>
      <c r="C1318" s="84">
        <f t="shared" si="10"/>
        <v>-3.1320670461709001E-3</v>
      </c>
      <c r="D1318" s="77"/>
      <c r="E1318" s="85" t="s">
        <v>991</v>
      </c>
      <c r="F1318" s="81">
        <v>19778.3</v>
      </c>
      <c r="G1318" s="84">
        <f t="shared" si="11"/>
        <v>4.9519981374134591E-3</v>
      </c>
    </row>
    <row r="1319" spans="1:7" x14ac:dyDescent="0.25">
      <c r="A1319" s="85" t="s">
        <v>992</v>
      </c>
      <c r="B1319" s="81">
        <v>102398.3</v>
      </c>
      <c r="C1319" s="84">
        <f t="shared" si="10"/>
        <v>1.9354977190604919E-3</v>
      </c>
      <c r="D1319" s="77"/>
      <c r="E1319" s="85" t="s">
        <v>992</v>
      </c>
      <c r="F1319" s="81">
        <v>19659.900000000001</v>
      </c>
      <c r="G1319" s="84">
        <f t="shared" si="11"/>
        <v>-6.0043488655605838E-3</v>
      </c>
    </row>
    <row r="1320" spans="1:7" x14ac:dyDescent="0.25">
      <c r="A1320" s="85" t="s">
        <v>993</v>
      </c>
      <c r="B1320" s="81">
        <v>102529.3</v>
      </c>
      <c r="C1320" s="84">
        <f t="shared" si="10"/>
        <v>1.2785004835267403E-3</v>
      </c>
      <c r="D1320" s="77"/>
      <c r="E1320" s="85" t="s">
        <v>993</v>
      </c>
      <c r="F1320" s="81">
        <v>19646.05</v>
      </c>
      <c r="G1320" s="84">
        <f t="shared" si="11"/>
        <v>-7.0472793931755033E-4</v>
      </c>
    </row>
    <row r="1321" spans="1:7" x14ac:dyDescent="0.25">
      <c r="A1321" s="85" t="s">
        <v>994</v>
      </c>
      <c r="B1321" s="81">
        <v>102951.4</v>
      </c>
      <c r="C1321" s="84">
        <f t="shared" si="10"/>
        <v>4.1084208270939252E-3</v>
      </c>
      <c r="D1321" s="77"/>
      <c r="E1321" s="85" t="s">
        <v>994</v>
      </c>
      <c r="F1321" s="81">
        <v>19753.8</v>
      </c>
      <c r="G1321" s="84">
        <f t="shared" si="11"/>
        <v>5.4695776061646278E-3</v>
      </c>
    </row>
    <row r="1322" spans="1:7" x14ac:dyDescent="0.25">
      <c r="A1322" s="80">
        <v>44934</v>
      </c>
      <c r="B1322" s="81">
        <v>103280.9</v>
      </c>
      <c r="C1322" s="84">
        <f t="shared" si="10"/>
        <v>3.1954284597562142E-3</v>
      </c>
      <c r="D1322" s="77"/>
      <c r="E1322" s="80">
        <v>44934</v>
      </c>
      <c r="F1322" s="81">
        <v>19733.55</v>
      </c>
      <c r="G1322" s="84">
        <f t="shared" si="11"/>
        <v>-1.0256450116385468E-3</v>
      </c>
    </row>
    <row r="1323" spans="1:7" x14ac:dyDescent="0.25">
      <c r="A1323" s="80">
        <v>44965</v>
      </c>
      <c r="B1323" s="81">
        <v>102584.3</v>
      </c>
      <c r="C1323" s="84">
        <f t="shared" si="10"/>
        <v>-6.7675610902782702E-3</v>
      </c>
      <c r="D1323" s="77"/>
      <c r="E1323" s="80">
        <v>44965</v>
      </c>
      <c r="F1323" s="81">
        <v>19526.55</v>
      </c>
      <c r="G1323" s="84">
        <f t="shared" si="11"/>
        <v>-1.0545154913078857E-2</v>
      </c>
    </row>
    <row r="1324" spans="1:7" x14ac:dyDescent="0.25">
      <c r="A1324" s="80">
        <v>44993</v>
      </c>
      <c r="B1324" s="81">
        <v>106968.3</v>
      </c>
      <c r="C1324" s="84">
        <f t="shared" si="10"/>
        <v>4.1847629300302794E-2</v>
      </c>
      <c r="D1324" s="77"/>
      <c r="E1324" s="80">
        <v>44993</v>
      </c>
      <c r="F1324" s="81">
        <v>19381.650000000001</v>
      </c>
      <c r="G1324" s="84">
        <f t="shared" si="11"/>
        <v>-7.4483358208647541E-3</v>
      </c>
    </row>
    <row r="1325" spans="1:7" x14ac:dyDescent="0.25">
      <c r="A1325" s="80">
        <v>45024</v>
      </c>
      <c r="B1325" s="81">
        <v>111291.2</v>
      </c>
      <c r="C1325" s="84">
        <f t="shared" si="10"/>
        <v>3.9617660681649756E-2</v>
      </c>
      <c r="D1325" s="77"/>
      <c r="E1325" s="80">
        <v>45024</v>
      </c>
      <c r="F1325" s="81">
        <v>19517</v>
      </c>
      <c r="G1325" s="84">
        <f t="shared" si="11"/>
        <v>6.9591384917051941E-3</v>
      </c>
    </row>
    <row r="1326" spans="1:7" x14ac:dyDescent="0.25">
      <c r="A1326" s="80">
        <v>45115</v>
      </c>
      <c r="B1326" s="81">
        <v>108211.1</v>
      </c>
      <c r="C1326" s="84">
        <f t="shared" si="10"/>
        <v>-2.8066240616168799E-2</v>
      </c>
      <c r="D1326" s="77"/>
      <c r="E1326" s="80">
        <v>45115</v>
      </c>
      <c r="F1326" s="81">
        <v>19597.3</v>
      </c>
      <c r="G1326" s="84">
        <f t="shared" si="11"/>
        <v>4.1059209962603233E-3</v>
      </c>
    </row>
    <row r="1327" spans="1:7" x14ac:dyDescent="0.25">
      <c r="A1327" s="80">
        <v>45146</v>
      </c>
      <c r="B1327" s="81">
        <v>107629.8</v>
      </c>
      <c r="C1327" s="84">
        <f t="shared" si="10"/>
        <v>-5.3863878944709525E-3</v>
      </c>
      <c r="D1327" s="77"/>
      <c r="E1327" s="80">
        <v>45146</v>
      </c>
      <c r="F1327" s="81">
        <v>19570.849999999999</v>
      </c>
      <c r="G1327" s="84">
        <f t="shared" si="11"/>
        <v>-1.3505873532751007E-3</v>
      </c>
    </row>
    <row r="1328" spans="1:7" x14ac:dyDescent="0.25">
      <c r="A1328" s="80">
        <v>45177</v>
      </c>
      <c r="B1328" s="81">
        <v>106411.9</v>
      </c>
      <c r="C1328" s="84">
        <f t="shared" si="10"/>
        <v>-1.1380148297566296E-2</v>
      </c>
      <c r="D1328" s="77"/>
      <c r="E1328" s="80">
        <v>45177</v>
      </c>
      <c r="F1328" s="81">
        <v>19632.55</v>
      </c>
      <c r="G1328" s="84">
        <f t="shared" si="11"/>
        <v>3.1476887690017655E-3</v>
      </c>
    </row>
    <row r="1329" spans="1:7" x14ac:dyDescent="0.25">
      <c r="A1329" s="80">
        <v>45207</v>
      </c>
      <c r="B1329" s="81">
        <v>106350.6</v>
      </c>
      <c r="C1329" s="84">
        <f t="shared" si="10"/>
        <v>-5.7622937967128523E-4</v>
      </c>
      <c r="D1329" s="77"/>
      <c r="E1329" s="80">
        <v>45207</v>
      </c>
      <c r="F1329" s="81">
        <v>19543.099999999999</v>
      </c>
      <c r="G1329" s="84">
        <f t="shared" si="11"/>
        <v>-4.5666201045435747E-3</v>
      </c>
    </row>
    <row r="1330" spans="1:7" x14ac:dyDescent="0.25">
      <c r="A1330" s="80">
        <v>45238</v>
      </c>
      <c r="B1330" s="81">
        <v>105984.2</v>
      </c>
      <c r="C1330" s="84">
        <f t="shared" si="10"/>
        <v>-3.4511569810198473E-3</v>
      </c>
      <c r="D1330" s="77"/>
      <c r="E1330" s="80">
        <v>45238</v>
      </c>
      <c r="F1330" s="81">
        <v>19428.3</v>
      </c>
      <c r="G1330" s="84">
        <f t="shared" si="11"/>
        <v>-5.8915169615944563E-3</v>
      </c>
    </row>
    <row r="1331" spans="1:7" x14ac:dyDescent="0.25">
      <c r="A1331" s="85" t="s">
        <v>995</v>
      </c>
      <c r="B1331" s="81">
        <v>106261.3</v>
      </c>
      <c r="C1331" s="84">
        <f t="shared" si="10"/>
        <v>2.6111286923756879E-3</v>
      </c>
      <c r="D1331" s="77"/>
      <c r="E1331" s="85" t="s">
        <v>995</v>
      </c>
      <c r="F1331" s="81">
        <v>19434.55</v>
      </c>
      <c r="G1331" s="84">
        <f t="shared" si="11"/>
        <v>3.2164393779061565E-4</v>
      </c>
    </row>
    <row r="1332" spans="1:7" x14ac:dyDescent="0.25">
      <c r="A1332" s="85" t="s">
        <v>996</v>
      </c>
      <c r="B1332" s="81">
        <v>106458.7</v>
      </c>
      <c r="C1332" s="84">
        <f t="shared" si="10"/>
        <v>1.8559614203041449E-3</v>
      </c>
      <c r="D1332" s="77"/>
      <c r="E1332" s="85" t="s">
        <v>996</v>
      </c>
      <c r="F1332" s="81">
        <v>19465</v>
      </c>
      <c r="G1332" s="84">
        <f t="shared" si="11"/>
        <v>1.5655711297147335E-3</v>
      </c>
    </row>
    <row r="1333" spans="1:7" x14ac:dyDescent="0.25">
      <c r="A1333" s="85" t="s">
        <v>997</v>
      </c>
      <c r="B1333" s="81">
        <v>106467.9</v>
      </c>
      <c r="C1333" s="84">
        <f t="shared" si="10"/>
        <v>8.6414755185380582E-5</v>
      </c>
      <c r="D1333" s="77"/>
      <c r="E1333" s="85" t="s">
        <v>997</v>
      </c>
      <c r="F1333" s="81">
        <v>19365.25</v>
      </c>
      <c r="G1333" s="84">
        <f t="shared" si="11"/>
        <v>-5.137758290060533E-3</v>
      </c>
    </row>
    <row r="1334" spans="1:7" x14ac:dyDescent="0.25">
      <c r="A1334" s="85" t="s">
        <v>998</v>
      </c>
      <c r="B1334" s="81">
        <v>107755.2</v>
      </c>
      <c r="C1334" s="84">
        <f t="shared" si="10"/>
        <v>1.2018456414057336E-2</v>
      </c>
      <c r="D1334" s="77"/>
      <c r="E1334" s="85" t="s">
        <v>998</v>
      </c>
      <c r="F1334" s="81">
        <v>19310.150000000001</v>
      </c>
      <c r="G1334" s="84">
        <f t="shared" si="11"/>
        <v>-2.8493583662490217E-3</v>
      </c>
    </row>
    <row r="1335" spans="1:7" x14ac:dyDescent="0.25">
      <c r="A1335" s="85" t="s">
        <v>999</v>
      </c>
      <c r="B1335" s="81">
        <v>107793.3</v>
      </c>
      <c r="C1335" s="84">
        <f t="shared" si="10"/>
        <v>3.5351672961590378E-4</v>
      </c>
      <c r="D1335" s="77"/>
      <c r="E1335" s="85" t="s">
        <v>999</v>
      </c>
      <c r="F1335" s="81">
        <v>19393.599999999999</v>
      </c>
      <c r="G1335" s="84">
        <f t="shared" si="11"/>
        <v>4.3122503280009121E-3</v>
      </c>
    </row>
    <row r="1336" spans="1:7" x14ac:dyDescent="0.25">
      <c r="A1336" s="85" t="s">
        <v>1000</v>
      </c>
      <c r="B1336" s="81">
        <v>108406.7</v>
      </c>
      <c r="C1336" s="84">
        <f t="shared" si="10"/>
        <v>5.6743908037918088E-3</v>
      </c>
      <c r="D1336" s="77"/>
      <c r="E1336" s="85" t="s">
        <v>1000</v>
      </c>
      <c r="F1336" s="81">
        <v>19396.45</v>
      </c>
      <c r="G1336" s="84">
        <f t="shared" si="11"/>
        <v>1.4694489979421606E-4</v>
      </c>
    </row>
    <row r="1337" spans="1:7" x14ac:dyDescent="0.25">
      <c r="A1337" s="85" t="s">
        <v>1001</v>
      </c>
      <c r="B1337" s="81">
        <v>108670.39999999999</v>
      </c>
      <c r="C1337" s="84">
        <f t="shared" si="10"/>
        <v>2.4295527230869308E-3</v>
      </c>
      <c r="D1337" s="77"/>
      <c r="E1337" s="85" t="s">
        <v>1001</v>
      </c>
      <c r="F1337" s="81">
        <v>19444</v>
      </c>
      <c r="G1337" s="84">
        <f t="shared" si="11"/>
        <v>2.4484795493044608E-3</v>
      </c>
    </row>
    <row r="1338" spans="1:7" x14ac:dyDescent="0.25">
      <c r="A1338" s="85" t="s">
        <v>1002</v>
      </c>
      <c r="B1338" s="81">
        <v>108590</v>
      </c>
      <c r="C1338" s="84">
        <f t="shared" si="10"/>
        <v>-7.4012570786169277E-4</v>
      </c>
      <c r="D1338" s="77"/>
      <c r="E1338" s="85" t="s">
        <v>1002</v>
      </c>
      <c r="F1338" s="81">
        <v>19386.7</v>
      </c>
      <c r="G1338" s="84">
        <f t="shared" si="11"/>
        <v>-2.9512752327599183E-3</v>
      </c>
    </row>
    <row r="1339" spans="1:7" x14ac:dyDescent="0.25">
      <c r="A1339" s="85" t="s">
        <v>1003</v>
      </c>
      <c r="B1339" s="81">
        <v>108536.9</v>
      </c>
      <c r="C1339" s="84">
        <f t="shared" si="10"/>
        <v>-4.8911490062833744E-4</v>
      </c>
      <c r="D1339" s="77"/>
      <c r="E1339" s="85" t="s">
        <v>1003</v>
      </c>
      <c r="F1339" s="81">
        <v>19265.8</v>
      </c>
      <c r="G1339" s="84">
        <f t="shared" si="11"/>
        <v>-6.2557606509410085E-3</v>
      </c>
    </row>
    <row r="1340" spans="1:7" x14ac:dyDescent="0.25">
      <c r="A1340" s="85" t="s">
        <v>1004</v>
      </c>
      <c r="B1340" s="81">
        <v>108282.9</v>
      </c>
      <c r="C1340" s="84">
        <f t="shared" si="10"/>
        <v>-2.342960524764254E-3</v>
      </c>
      <c r="D1340" s="77"/>
      <c r="E1340" s="85" t="s">
        <v>1004</v>
      </c>
      <c r="F1340" s="81">
        <v>19306.05</v>
      </c>
      <c r="G1340" s="84">
        <f t="shared" si="11"/>
        <v>2.0870149919961396E-3</v>
      </c>
    </row>
    <row r="1341" spans="1:7" x14ac:dyDescent="0.25">
      <c r="A1341" s="85" t="s">
        <v>1005</v>
      </c>
      <c r="B1341" s="81">
        <v>108807.3</v>
      </c>
      <c r="C1341" s="84">
        <f t="shared" si="10"/>
        <v>4.8311809558527164E-3</v>
      </c>
      <c r="D1341" s="77"/>
      <c r="E1341" s="85" t="s">
        <v>1005</v>
      </c>
      <c r="F1341" s="81">
        <v>19342.650000000001</v>
      </c>
      <c r="G1341" s="84">
        <f t="shared" si="11"/>
        <v>1.8939840636754115E-3</v>
      </c>
    </row>
    <row r="1342" spans="1:7" x14ac:dyDescent="0.25">
      <c r="A1342" s="85" t="s">
        <v>1006</v>
      </c>
      <c r="B1342" s="81">
        <v>109588.8</v>
      </c>
      <c r="C1342" s="84">
        <f t="shared" si="10"/>
        <v>7.156751751892702E-3</v>
      </c>
      <c r="D1342" s="77"/>
      <c r="E1342" s="85" t="s">
        <v>1006</v>
      </c>
      <c r="F1342" s="81">
        <v>19347.45</v>
      </c>
      <c r="G1342" s="84">
        <f t="shared" si="11"/>
        <v>2.4812549073918429E-4</v>
      </c>
    </row>
    <row r="1343" spans="1:7" x14ac:dyDescent="0.25">
      <c r="A1343" s="85" t="s">
        <v>1007</v>
      </c>
      <c r="B1343" s="81">
        <v>108681.1</v>
      </c>
      <c r="C1343" s="84">
        <f t="shared" si="10"/>
        <v>-8.3172735467465161E-3</v>
      </c>
      <c r="D1343" s="77"/>
      <c r="E1343" s="85" t="s">
        <v>1007</v>
      </c>
      <c r="F1343" s="81">
        <v>19253.8</v>
      </c>
      <c r="G1343" s="84">
        <f t="shared" si="11"/>
        <v>-4.8521839960522653E-3</v>
      </c>
    </row>
    <row r="1344" spans="1:7" x14ac:dyDescent="0.25">
      <c r="A1344" s="80">
        <v>44935</v>
      </c>
      <c r="B1344" s="81">
        <v>107979</v>
      </c>
      <c r="C1344" s="84">
        <f t="shared" si="10"/>
        <v>-6.4811421914119302E-3</v>
      </c>
      <c r="D1344" s="77"/>
      <c r="E1344" s="80">
        <v>44935</v>
      </c>
      <c r="F1344" s="81">
        <v>19435.3</v>
      </c>
      <c r="G1344" s="84">
        <f t="shared" si="11"/>
        <v>9.3825564041325141E-3</v>
      </c>
    </row>
    <row r="1345" spans="1:7" x14ac:dyDescent="0.25">
      <c r="A1345" s="80">
        <v>45025</v>
      </c>
      <c r="B1345" s="81">
        <v>108190.3</v>
      </c>
      <c r="C1345" s="84">
        <f t="shared" si="10"/>
        <v>1.9549498221629372E-3</v>
      </c>
      <c r="D1345" s="77"/>
      <c r="E1345" s="80">
        <v>45025</v>
      </c>
      <c r="F1345" s="81">
        <v>19528.8</v>
      </c>
      <c r="G1345" s="84">
        <f t="shared" si="11"/>
        <v>4.7992988144208368E-3</v>
      </c>
    </row>
    <row r="1346" spans="1:7" x14ac:dyDescent="0.25">
      <c r="A1346" s="80">
        <v>45055</v>
      </c>
      <c r="B1346" s="81">
        <v>108514.9</v>
      </c>
      <c r="C1346" s="84">
        <f t="shared" si="10"/>
        <v>2.9957771457729153E-3</v>
      </c>
      <c r="D1346" s="77"/>
      <c r="E1346" s="80">
        <v>45055</v>
      </c>
      <c r="F1346" s="81">
        <v>19574.900000000001</v>
      </c>
      <c r="G1346" s="84">
        <f t="shared" si="11"/>
        <v>2.3578342385654032E-3</v>
      </c>
    </row>
    <row r="1347" spans="1:7" x14ac:dyDescent="0.25">
      <c r="A1347" s="80">
        <v>45086</v>
      </c>
      <c r="B1347" s="81">
        <v>109390.6</v>
      </c>
      <c r="C1347" s="84">
        <f t="shared" si="10"/>
        <v>8.0374723377804255E-3</v>
      </c>
      <c r="D1347" s="77"/>
      <c r="E1347" s="80">
        <v>45086</v>
      </c>
      <c r="F1347" s="81">
        <v>19611.05</v>
      </c>
      <c r="G1347" s="84">
        <f t="shared" si="11"/>
        <v>1.8450495779825536E-3</v>
      </c>
    </row>
    <row r="1348" spans="1:7" x14ac:dyDescent="0.25">
      <c r="A1348" s="80">
        <v>45116</v>
      </c>
      <c r="B1348" s="81">
        <v>109200</v>
      </c>
      <c r="C1348" s="84">
        <f t="shared" si="10"/>
        <v>-1.7438997679147935E-3</v>
      </c>
      <c r="D1348" s="77"/>
      <c r="E1348" s="80">
        <v>45116</v>
      </c>
      <c r="F1348" s="81">
        <v>19727.05</v>
      </c>
      <c r="G1348" s="84">
        <f t="shared" si="11"/>
        <v>5.8976074708040286E-3</v>
      </c>
    </row>
    <row r="1349" spans="1:7" x14ac:dyDescent="0.25">
      <c r="A1349" s="80">
        <v>45147</v>
      </c>
      <c r="B1349" s="81">
        <v>108853.2</v>
      </c>
      <c r="C1349" s="84">
        <f t="shared" si="10"/>
        <v>-3.1808778078898019E-3</v>
      </c>
      <c r="D1349" s="77"/>
      <c r="E1349" s="80">
        <v>45147</v>
      </c>
      <c r="F1349" s="81">
        <v>19819.95</v>
      </c>
      <c r="G1349" s="84">
        <f t="shared" si="11"/>
        <v>4.6982158385487317E-3</v>
      </c>
    </row>
    <row r="1350" spans="1:7" x14ac:dyDescent="0.25">
      <c r="A1350" s="80">
        <v>45239</v>
      </c>
      <c r="B1350" s="81">
        <v>109435.3</v>
      </c>
      <c r="C1350" s="84">
        <f t="shared" si="10"/>
        <v>5.3333215426909289E-3</v>
      </c>
      <c r="D1350" s="77"/>
      <c r="E1350" s="80">
        <v>45239</v>
      </c>
      <c r="F1350" s="81">
        <v>19996.349999999999</v>
      </c>
      <c r="G1350" s="84">
        <f t="shared" si="11"/>
        <v>8.8607507045185847E-3</v>
      </c>
    </row>
    <row r="1351" spans="1:7" x14ac:dyDescent="0.25">
      <c r="A1351" s="80">
        <v>45269</v>
      </c>
      <c r="B1351" s="81">
        <v>107911.1</v>
      </c>
      <c r="C1351" s="84">
        <f t="shared" si="10"/>
        <v>-1.4025767042000177E-2</v>
      </c>
      <c r="D1351" s="77"/>
      <c r="E1351" s="80">
        <v>45269</v>
      </c>
      <c r="F1351" s="81">
        <v>19993.2</v>
      </c>
      <c r="G1351" s="84">
        <f t="shared" si="11"/>
        <v>-1.5754115795312492E-4</v>
      </c>
    </row>
    <row r="1352" spans="1:7" x14ac:dyDescent="0.25">
      <c r="A1352" s="85" t="s">
        <v>1008</v>
      </c>
      <c r="B1352" s="81">
        <v>109053.5</v>
      </c>
      <c r="C1352" s="84">
        <f t="shared" si="10"/>
        <v>1.053084749808385E-2</v>
      </c>
      <c r="D1352" s="77"/>
      <c r="E1352" s="85" t="s">
        <v>1008</v>
      </c>
      <c r="F1352" s="81">
        <v>20070</v>
      </c>
      <c r="G1352" s="84">
        <f t="shared" si="11"/>
        <v>3.833947067360447E-3</v>
      </c>
    </row>
    <row r="1353" spans="1:7" x14ac:dyDescent="0.25">
      <c r="A1353" s="85" t="s">
        <v>1009</v>
      </c>
      <c r="B1353" s="81">
        <v>110996</v>
      </c>
      <c r="C1353" s="84">
        <f t="shared" si="10"/>
        <v>1.7655577125295065E-2</v>
      </c>
      <c r="D1353" s="77"/>
      <c r="E1353" s="85" t="s">
        <v>1009</v>
      </c>
      <c r="F1353" s="81">
        <v>20103.099999999999</v>
      </c>
      <c r="G1353" s="84">
        <f t="shared" si="11"/>
        <v>1.6478692204573958E-3</v>
      </c>
    </row>
    <row r="1354" spans="1:7" x14ac:dyDescent="0.25">
      <c r="A1354" s="85" t="s">
        <v>1010</v>
      </c>
      <c r="B1354" s="81">
        <v>109228.7</v>
      </c>
      <c r="C1354" s="84">
        <f t="shared" si="10"/>
        <v>-1.6050315334620136E-2</v>
      </c>
      <c r="D1354" s="77"/>
      <c r="E1354" s="85" t="s">
        <v>1010</v>
      </c>
      <c r="F1354" s="81">
        <v>20192.349999999999</v>
      </c>
      <c r="G1354" s="84">
        <f t="shared" si="11"/>
        <v>4.4297877773378114E-3</v>
      </c>
    </row>
    <row r="1355" spans="1:7" x14ac:dyDescent="0.25">
      <c r="A1355" s="85" t="s">
        <v>1011</v>
      </c>
      <c r="B1355" s="81">
        <v>108998.8</v>
      </c>
      <c r="C1355" s="84">
        <f t="shared" si="10"/>
        <v>-2.1069762981340166E-3</v>
      </c>
      <c r="D1355" s="77"/>
      <c r="E1355" s="85" t="s">
        <v>1011</v>
      </c>
      <c r="F1355" s="81">
        <v>20133.3</v>
      </c>
      <c r="G1355" s="84">
        <f t="shared" si="11"/>
        <v>-2.9286591638919969E-3</v>
      </c>
    </row>
    <row r="1356" spans="1:7" x14ac:dyDescent="0.25">
      <c r="A1356" s="85" t="s">
        <v>1012</v>
      </c>
      <c r="B1356" s="81">
        <v>109598.7</v>
      </c>
      <c r="C1356" s="84">
        <f t="shared" si="10"/>
        <v>5.4886401354702057E-3</v>
      </c>
      <c r="D1356" s="77"/>
      <c r="E1356" s="85" t="s">
        <v>1012</v>
      </c>
      <c r="F1356" s="81">
        <v>19901.400000000001</v>
      </c>
      <c r="G1356" s="84">
        <f t="shared" si="11"/>
        <v>-1.1585079627478101E-2</v>
      </c>
    </row>
    <row r="1357" spans="1:7" x14ac:dyDescent="0.25">
      <c r="A1357" s="85" t="s">
        <v>1013</v>
      </c>
      <c r="B1357" s="81">
        <v>108836.5</v>
      </c>
      <c r="C1357" s="84">
        <f t="shared" si="10"/>
        <v>-6.9787570268240321E-3</v>
      </c>
      <c r="D1357" s="77"/>
      <c r="E1357" s="85" t="s">
        <v>1013</v>
      </c>
      <c r="F1357" s="81">
        <v>19742.349999999999</v>
      </c>
      <c r="G1357" s="84">
        <f t="shared" si="11"/>
        <v>-8.0240064758942062E-3</v>
      </c>
    </row>
    <row r="1358" spans="1:7" x14ac:dyDescent="0.25">
      <c r="A1358" s="85" t="s">
        <v>1014</v>
      </c>
      <c r="B1358" s="81">
        <v>108649.9</v>
      </c>
      <c r="C1358" s="84">
        <f t="shared" si="10"/>
        <v>-1.7159697874238502E-3</v>
      </c>
      <c r="D1358" s="77"/>
      <c r="E1358" s="85" t="s">
        <v>1014</v>
      </c>
      <c r="F1358" s="81">
        <v>19674.25</v>
      </c>
      <c r="G1358" s="84">
        <f t="shared" si="11"/>
        <v>-3.45540040278986E-3</v>
      </c>
    </row>
    <row r="1359" spans="1:7" x14ac:dyDescent="0.25">
      <c r="A1359" s="85" t="s">
        <v>1015</v>
      </c>
      <c r="B1359" s="81">
        <v>109355</v>
      </c>
      <c r="C1359" s="84">
        <f t="shared" si="10"/>
        <v>6.4686844990630155E-3</v>
      </c>
      <c r="D1359" s="77"/>
      <c r="E1359" s="85" t="s">
        <v>1015</v>
      </c>
      <c r="F1359" s="81">
        <v>19674.55</v>
      </c>
      <c r="G1359" s="84">
        <f t="shared" si="11"/>
        <v>1.5248241369763049E-5</v>
      </c>
    </row>
    <row r="1360" spans="1:7" x14ac:dyDescent="0.25">
      <c r="A1360" s="85" t="s">
        <v>1016</v>
      </c>
      <c r="B1360" s="81">
        <v>109714.4</v>
      </c>
      <c r="C1360" s="84">
        <f t="shared" si="10"/>
        <v>3.2811549439672959E-3</v>
      </c>
      <c r="D1360" s="77"/>
      <c r="E1360" s="85" t="s">
        <v>1016</v>
      </c>
      <c r="F1360" s="81">
        <v>19664.7</v>
      </c>
      <c r="G1360" s="84">
        <f t="shared" si="11"/>
        <v>-5.00772140080995E-4</v>
      </c>
    </row>
    <row r="1361" spans="1:7" x14ac:dyDescent="0.25">
      <c r="A1361" s="85" t="s">
        <v>1017</v>
      </c>
      <c r="B1361" s="81">
        <v>110280.2</v>
      </c>
      <c r="C1361" s="84">
        <f t="shared" si="10"/>
        <v>5.143773960938125E-3</v>
      </c>
      <c r="D1361" s="77"/>
      <c r="E1361" s="85" t="s">
        <v>1017</v>
      </c>
      <c r="F1361" s="81">
        <v>19716.45</v>
      </c>
      <c r="G1361" s="84">
        <f t="shared" si="11"/>
        <v>2.6281624476409476E-3</v>
      </c>
    </row>
    <row r="1362" spans="1:7" x14ac:dyDescent="0.25">
      <c r="A1362" s="85" t="s">
        <v>1018</v>
      </c>
      <c r="B1362" s="81">
        <v>108721.3</v>
      </c>
      <c r="C1362" s="84">
        <f t="shared" si="10"/>
        <v>-1.4236672626461087E-2</v>
      </c>
      <c r="D1362" s="77"/>
      <c r="E1362" s="85" t="s">
        <v>1018</v>
      </c>
      <c r="F1362" s="81">
        <v>19523.55</v>
      </c>
      <c r="G1362" s="84">
        <f t="shared" si="11"/>
        <v>-9.8318834812623906E-3</v>
      </c>
    </row>
    <row r="1363" spans="1:7" x14ac:dyDescent="0.25">
      <c r="A1363" s="85" t="s">
        <v>1019</v>
      </c>
      <c r="B1363" s="81">
        <v>107290.5</v>
      </c>
      <c r="C1363" s="84">
        <f t="shared" si="10"/>
        <v>-1.3247618188597009E-2</v>
      </c>
      <c r="D1363" s="77"/>
      <c r="E1363" s="85" t="s">
        <v>1019</v>
      </c>
      <c r="F1363" s="81">
        <v>19638.3</v>
      </c>
      <c r="G1363" s="84">
        <f t="shared" si="11"/>
        <v>5.860311931494425E-3</v>
      </c>
    </row>
    <row r="1364" spans="1:7" x14ac:dyDescent="0.25">
      <c r="A1364" s="86">
        <v>44995</v>
      </c>
      <c r="B1364" s="81">
        <v>108289.3</v>
      </c>
      <c r="C1364" s="84">
        <f t="shared" si="10"/>
        <v>9.2662405909212844E-3</v>
      </c>
      <c r="D1364" s="77"/>
      <c r="E1364" s="86">
        <v>44995</v>
      </c>
      <c r="F1364" s="81">
        <v>19528.75</v>
      </c>
      <c r="G1364" s="84">
        <f t="shared" si="11"/>
        <v>-5.5940023911736723E-3</v>
      </c>
    </row>
    <row r="1365" spans="1:7" x14ac:dyDescent="0.25">
      <c r="A1365" s="86">
        <v>45026</v>
      </c>
      <c r="B1365" s="81">
        <v>106896.3</v>
      </c>
      <c r="C1365" s="84">
        <f t="shared" si="10"/>
        <v>-1.2947143850003026E-2</v>
      </c>
      <c r="D1365" s="77"/>
      <c r="E1365" s="86">
        <v>45026</v>
      </c>
      <c r="F1365" s="81">
        <v>19436.099999999999</v>
      </c>
      <c r="G1365" s="84">
        <f t="shared" si="11"/>
        <v>-4.7555771219727006E-3</v>
      </c>
    </row>
    <row r="1366" spans="1:7" x14ac:dyDescent="0.25">
      <c r="A1366" s="80">
        <v>45056</v>
      </c>
      <c r="B1366" s="81">
        <v>106765.4</v>
      </c>
      <c r="C1366" s="84">
        <f t="shared" si="10"/>
        <v>-1.2253016462697175E-3</v>
      </c>
      <c r="D1366" s="77"/>
      <c r="E1366" s="80">
        <v>45056</v>
      </c>
      <c r="F1366" s="81">
        <v>19545.75</v>
      </c>
      <c r="G1366" s="84">
        <f t="shared" si="11"/>
        <v>5.625709872108961E-3</v>
      </c>
    </row>
    <row r="1367" spans="1:7" x14ac:dyDescent="0.25">
      <c r="A1367" s="80">
        <v>45087</v>
      </c>
      <c r="B1367" s="81">
        <v>107545.2</v>
      </c>
      <c r="C1367" s="84">
        <f t="shared" si="10"/>
        <v>7.2773203142981304E-3</v>
      </c>
      <c r="D1367" s="77"/>
      <c r="E1367" s="80">
        <v>45087</v>
      </c>
      <c r="F1367" s="81">
        <v>19653.5</v>
      </c>
      <c r="G1367" s="84">
        <f t="shared" si="11"/>
        <v>5.4975680085460219E-3</v>
      </c>
    </row>
    <row r="1368" spans="1:7" x14ac:dyDescent="0.25">
      <c r="A1368" s="80">
        <v>45179</v>
      </c>
      <c r="B1368" s="81">
        <v>107261.9</v>
      </c>
      <c r="C1368" s="84">
        <f t="shared" si="10"/>
        <v>-2.6377169493575015E-3</v>
      </c>
      <c r="D1368" s="77"/>
      <c r="E1368" s="80">
        <v>45179</v>
      </c>
      <c r="F1368" s="81">
        <v>19512.349999999999</v>
      </c>
      <c r="G1368" s="84">
        <f t="shared" si="11"/>
        <v>-7.2078410705406432E-3</v>
      </c>
    </row>
    <row r="1369" spans="1:7" x14ac:dyDescent="0.25">
      <c r="A1369" s="86">
        <v>45209</v>
      </c>
      <c r="B1369" s="81">
        <v>107199</v>
      </c>
      <c r="C1369" s="84">
        <f t="shared" si="10"/>
        <v>-5.8658712896911182E-4</v>
      </c>
      <c r="D1369" s="77"/>
      <c r="E1369" s="86">
        <v>45209</v>
      </c>
      <c r="F1369" s="81">
        <v>19689.849999999999</v>
      </c>
      <c r="G1369" s="84">
        <f t="shared" si="11"/>
        <v>9.0556761096549799E-3</v>
      </c>
    </row>
    <row r="1370" spans="1:7" x14ac:dyDescent="0.25">
      <c r="A1370" s="86">
        <v>45240</v>
      </c>
      <c r="B1370" s="81">
        <v>107733</v>
      </c>
      <c r="C1370" s="84">
        <f t="shared" si="10"/>
        <v>4.9690236796548371E-3</v>
      </c>
      <c r="D1370" s="77"/>
      <c r="E1370" s="86">
        <v>45240</v>
      </c>
      <c r="F1370" s="81">
        <v>19811.349999999999</v>
      </c>
      <c r="G1370" s="84">
        <f t="shared" si="11"/>
        <v>6.1517312470612808E-3</v>
      </c>
    </row>
    <row r="1371" spans="1:7" x14ac:dyDescent="0.25">
      <c r="A1371" s="86">
        <v>45270</v>
      </c>
      <c r="B1371" s="81">
        <v>108680.1</v>
      </c>
      <c r="C1371" s="84">
        <f t="shared" si="10"/>
        <v>8.7527607755846486E-3</v>
      </c>
      <c r="D1371" s="77"/>
      <c r="E1371" s="86">
        <v>45270</v>
      </c>
      <c r="F1371" s="81">
        <v>19794</v>
      </c>
      <c r="G1371" s="84">
        <f t="shared" si="11"/>
        <v>-8.761443143344063E-4</v>
      </c>
    </row>
    <row r="1372" spans="1:7" x14ac:dyDescent="0.25">
      <c r="A1372" s="85" t="s">
        <v>1020</v>
      </c>
      <c r="B1372" s="81">
        <v>109087.6</v>
      </c>
      <c r="C1372" s="84">
        <f t="shared" si="10"/>
        <v>3.7425244941002565E-3</v>
      </c>
      <c r="D1372" s="77"/>
      <c r="E1372" s="85" t="s">
        <v>1020</v>
      </c>
      <c r="F1372" s="81">
        <v>19751.05</v>
      </c>
      <c r="G1372" s="84">
        <f t="shared" si="11"/>
        <v>-2.1722069835914395E-3</v>
      </c>
    </row>
    <row r="1373" spans="1:7" x14ac:dyDescent="0.25">
      <c r="A1373" s="85" t="s">
        <v>1021</v>
      </c>
      <c r="B1373" s="81">
        <v>109543.3</v>
      </c>
      <c r="C1373" s="84">
        <f t="shared" si="10"/>
        <v>4.1686756988506919E-3</v>
      </c>
      <c r="D1373" s="77"/>
      <c r="E1373" s="85" t="s">
        <v>1021</v>
      </c>
      <c r="F1373" s="81">
        <v>19731.75</v>
      </c>
      <c r="G1373" s="84">
        <f t="shared" si="11"/>
        <v>-9.7764097466312354E-4</v>
      </c>
    </row>
    <row r="1374" spans="1:7" x14ac:dyDescent="0.25">
      <c r="A1374" s="85" t="s">
        <v>1022</v>
      </c>
      <c r="B1374" s="81">
        <v>110880.5</v>
      </c>
      <c r="C1374" s="84">
        <f t="shared" si="10"/>
        <v>1.2133139927761655E-2</v>
      </c>
      <c r="D1374" s="77"/>
      <c r="E1374" s="85" t="s">
        <v>1022</v>
      </c>
      <c r="F1374" s="81">
        <v>19811.5</v>
      </c>
      <c r="G1374" s="84">
        <f t="shared" si="11"/>
        <v>4.0335636613206176E-3</v>
      </c>
    </row>
    <row r="1375" spans="1:7" x14ac:dyDescent="0.25">
      <c r="A1375" s="85" t="s">
        <v>1023</v>
      </c>
      <c r="B1375" s="81">
        <v>109667.6</v>
      </c>
      <c r="C1375" s="84">
        <f t="shared" si="10"/>
        <v>-1.0999072111590399E-2</v>
      </c>
      <c r="D1375" s="77"/>
      <c r="E1375" s="85" t="s">
        <v>1023</v>
      </c>
      <c r="F1375" s="81">
        <v>19671.099999999999</v>
      </c>
      <c r="G1375" s="84">
        <f t="shared" si="11"/>
        <v>-7.112023615253143E-3</v>
      </c>
    </row>
    <row r="1376" spans="1:7" x14ac:dyDescent="0.25">
      <c r="A1376" s="85" t="s">
        <v>1024</v>
      </c>
      <c r="B1376" s="81">
        <v>109569.9</v>
      </c>
      <c r="C1376" s="84">
        <f t="shared" si="10"/>
        <v>-8.9127094103387127E-4</v>
      </c>
      <c r="D1376" s="77"/>
      <c r="E1376" s="85" t="s">
        <v>1024</v>
      </c>
      <c r="F1376" s="81">
        <v>19624.7</v>
      </c>
      <c r="G1376" s="84">
        <f t="shared" si="11"/>
        <v>-2.3615766348855094E-3</v>
      </c>
    </row>
    <row r="1377" spans="1:7" x14ac:dyDescent="0.25">
      <c r="A1377" s="85" t="s">
        <v>1025</v>
      </c>
      <c r="B1377" s="81">
        <v>109499.4</v>
      </c>
      <c r="C1377" s="84">
        <f t="shared" si="10"/>
        <v>-6.4363196882255623E-4</v>
      </c>
      <c r="D1377" s="77"/>
      <c r="E1377" s="85" t="s">
        <v>1025</v>
      </c>
      <c r="F1377" s="81">
        <v>19542.650000000001</v>
      </c>
      <c r="G1377" s="84">
        <f t="shared" si="11"/>
        <v>-4.1897202656687891E-3</v>
      </c>
    </row>
    <row r="1378" spans="1:7" x14ac:dyDescent="0.25">
      <c r="A1378" s="85" t="s">
        <v>1026</v>
      </c>
      <c r="B1378" s="81">
        <v>108972.2</v>
      </c>
      <c r="C1378" s="84">
        <f t="shared" si="10"/>
        <v>-4.826265961633794E-3</v>
      </c>
      <c r="D1378" s="77"/>
      <c r="E1378" s="85" t="s">
        <v>1026</v>
      </c>
      <c r="F1378" s="81">
        <v>19281.75</v>
      </c>
      <c r="G1378" s="84">
        <f t="shared" si="11"/>
        <v>-1.3440203963636189E-2</v>
      </c>
    </row>
    <row r="1379" spans="1:7" x14ac:dyDescent="0.25">
      <c r="A1379" s="85" t="s">
        <v>1027</v>
      </c>
      <c r="B1379" s="81">
        <v>108627.3</v>
      </c>
      <c r="C1379" s="84">
        <f t="shared" si="10"/>
        <v>-3.1700467035134334E-3</v>
      </c>
      <c r="D1379" s="77"/>
      <c r="E1379" s="85" t="s">
        <v>1027</v>
      </c>
      <c r="F1379" s="81">
        <v>19122.150000000001</v>
      </c>
      <c r="G1379" s="84">
        <f t="shared" si="11"/>
        <v>-8.3117036978903082E-3</v>
      </c>
    </row>
    <row r="1380" spans="1:7" x14ac:dyDescent="0.25">
      <c r="A1380" s="85" t="s">
        <v>1028</v>
      </c>
      <c r="B1380" s="81">
        <v>107476.2</v>
      </c>
      <c r="C1380" s="84">
        <f t="shared" si="10"/>
        <v>-1.0653329417029029E-2</v>
      </c>
      <c r="D1380" s="77"/>
      <c r="E1380" s="85" t="s">
        <v>1028</v>
      </c>
      <c r="F1380" s="81">
        <v>18857.25</v>
      </c>
      <c r="G1380" s="84">
        <f t="shared" si="11"/>
        <v>-1.3949893667133624E-2</v>
      </c>
    </row>
    <row r="1381" spans="1:7" x14ac:dyDescent="0.25">
      <c r="A1381" s="85" t="s">
        <v>1029</v>
      </c>
      <c r="B1381" s="81">
        <v>108185.7</v>
      </c>
      <c r="C1381" s="84">
        <f t="shared" si="10"/>
        <v>6.5797673090773135E-3</v>
      </c>
      <c r="D1381" s="77"/>
      <c r="E1381" s="85" t="s">
        <v>1029</v>
      </c>
      <c r="F1381" s="81">
        <v>19047.25</v>
      </c>
      <c r="G1381" s="84">
        <f t="shared" si="11"/>
        <v>1.0025278863763394E-2</v>
      </c>
    </row>
    <row r="1382" spans="1:7" x14ac:dyDescent="0.25">
      <c r="A1382" s="85" t="s">
        <v>1030</v>
      </c>
      <c r="B1382" s="81">
        <v>109010.5</v>
      </c>
      <c r="C1382" s="84">
        <f t="shared" si="10"/>
        <v>7.5950128485204839E-3</v>
      </c>
      <c r="D1382" s="77"/>
      <c r="E1382" s="85" t="s">
        <v>1030</v>
      </c>
      <c r="F1382" s="81">
        <v>19140.900000000001</v>
      </c>
      <c r="G1382" s="84">
        <f t="shared" si="11"/>
        <v>4.9046726660236838E-3</v>
      </c>
    </row>
    <row r="1383" spans="1:7" x14ac:dyDescent="0.25">
      <c r="A1383" s="85" t="s">
        <v>1031</v>
      </c>
      <c r="B1383" s="81">
        <v>108292.7</v>
      </c>
      <c r="C1383" s="84">
        <f t="shared" si="10"/>
        <v>-6.6064614853021597E-3</v>
      </c>
      <c r="D1383" s="77"/>
      <c r="E1383" s="85" t="s">
        <v>1031</v>
      </c>
      <c r="F1383" s="81">
        <v>19079.599999999999</v>
      </c>
      <c r="G1383" s="84">
        <f t="shared" si="11"/>
        <v>-3.207705423086861E-3</v>
      </c>
    </row>
    <row r="1384" spans="1:7" x14ac:dyDescent="0.25">
      <c r="A1384" s="86">
        <v>44937</v>
      </c>
      <c r="B1384" s="81">
        <v>108578.6</v>
      </c>
      <c r="C1384" s="84">
        <f t="shared" si="10"/>
        <v>2.6365882956556714E-3</v>
      </c>
      <c r="D1384" s="77"/>
      <c r="E1384" s="86">
        <v>44937</v>
      </c>
      <c r="F1384" s="81">
        <v>18989.150000000001</v>
      </c>
      <c r="G1384" s="84">
        <f t="shared" si="11"/>
        <v>-4.7519380175908114E-3</v>
      </c>
    </row>
    <row r="1385" spans="1:7" x14ac:dyDescent="0.25">
      <c r="A1385" s="86">
        <v>44968</v>
      </c>
      <c r="B1385" s="81">
        <v>110494.8</v>
      </c>
      <c r="C1385" s="84">
        <f t="shared" si="10"/>
        <v>1.7494126351713584E-2</v>
      </c>
      <c r="D1385" s="77"/>
      <c r="E1385" s="86">
        <v>44968</v>
      </c>
      <c r="F1385" s="81">
        <v>19133.25</v>
      </c>
      <c r="G1385" s="84">
        <f t="shared" si="11"/>
        <v>7.5598958250219696E-3</v>
      </c>
    </row>
    <row r="1386" spans="1:7" x14ac:dyDescent="0.25">
      <c r="A1386" s="80">
        <v>44996</v>
      </c>
      <c r="B1386" s="81">
        <v>107718.1</v>
      </c>
      <c r="C1386" s="84">
        <f t="shared" si="10"/>
        <v>-2.5450831560710215E-2</v>
      </c>
      <c r="D1386" s="77"/>
      <c r="E1386" s="80">
        <v>44996</v>
      </c>
      <c r="F1386" s="81">
        <v>19230.599999999999</v>
      </c>
      <c r="G1386" s="84">
        <f t="shared" si="11"/>
        <v>5.0751011147600316E-3</v>
      </c>
    </row>
    <row r="1387" spans="1:7" x14ac:dyDescent="0.25">
      <c r="A1387" s="80">
        <v>45088</v>
      </c>
      <c r="B1387" s="81">
        <v>107386.8</v>
      </c>
      <c r="C1387" s="84">
        <f t="shared" si="10"/>
        <v>-3.0803599728772167E-3</v>
      </c>
      <c r="D1387" s="77"/>
      <c r="E1387" s="80">
        <v>45088</v>
      </c>
      <c r="F1387" s="81">
        <v>19411.75</v>
      </c>
      <c r="G1387" s="84">
        <f t="shared" si="11"/>
        <v>9.3757924662759996E-3</v>
      </c>
    </row>
    <row r="1388" spans="1:7" x14ac:dyDescent="0.25">
      <c r="A1388" s="80">
        <v>45118</v>
      </c>
      <c r="B1388" s="81">
        <v>107180.3</v>
      </c>
      <c r="C1388" s="84">
        <f t="shared" si="10"/>
        <v>-1.9248064009328269E-3</v>
      </c>
      <c r="D1388" s="77"/>
      <c r="E1388" s="80">
        <v>45118</v>
      </c>
      <c r="F1388" s="81">
        <v>19406.7</v>
      </c>
      <c r="G1388" s="84">
        <f t="shared" si="11"/>
        <v>-2.6018555756290862E-4</v>
      </c>
    </row>
    <row r="1389" spans="1:7" x14ac:dyDescent="0.25">
      <c r="A1389" s="80">
        <v>45149</v>
      </c>
      <c r="B1389" s="81">
        <v>108343</v>
      </c>
      <c r="C1389" s="84">
        <f t="shared" si="10"/>
        <v>1.0789657357573692E-2</v>
      </c>
      <c r="D1389" s="77"/>
      <c r="E1389" s="80">
        <v>45149</v>
      </c>
      <c r="F1389" s="81">
        <v>19443.5</v>
      </c>
      <c r="G1389" s="84">
        <f t="shared" si="11"/>
        <v>1.8944567083908723E-3</v>
      </c>
    </row>
    <row r="1390" spans="1:7" x14ac:dyDescent="0.25">
      <c r="A1390" s="80">
        <v>45180</v>
      </c>
      <c r="B1390" s="81">
        <v>108073.1</v>
      </c>
      <c r="C1390" s="84">
        <f t="shared" si="10"/>
        <v>-2.4942704348640894E-3</v>
      </c>
      <c r="D1390" s="77"/>
      <c r="E1390" s="80">
        <v>45180</v>
      </c>
      <c r="F1390" s="81">
        <v>19395.3</v>
      </c>
      <c r="G1390" s="84">
        <f t="shared" si="11"/>
        <v>-2.4820553026905696E-3</v>
      </c>
    </row>
    <row r="1391" spans="1:7" x14ac:dyDescent="0.25">
      <c r="A1391" s="86">
        <v>45210</v>
      </c>
      <c r="B1391" s="81">
        <v>108290.6</v>
      </c>
      <c r="C1391" s="84">
        <f t="shared" si="10"/>
        <v>2.0105042875821016E-3</v>
      </c>
      <c r="D1391" s="77"/>
      <c r="E1391" s="86">
        <v>45210</v>
      </c>
      <c r="F1391" s="81">
        <v>19425.349999999999</v>
      </c>
      <c r="G1391" s="84">
        <f t="shared" si="11"/>
        <v>1.548145433003843E-3</v>
      </c>
    </row>
    <row r="1392" spans="1:7" x14ac:dyDescent="0.25">
      <c r="A1392" s="85" t="s">
        <v>1032</v>
      </c>
      <c r="B1392" s="81">
        <v>107632.5</v>
      </c>
      <c r="C1392" s="84">
        <f t="shared" si="10"/>
        <v>-6.0957075716887056E-3</v>
      </c>
      <c r="D1392" s="77"/>
      <c r="E1392" s="85" t="s">
        <v>1032</v>
      </c>
      <c r="F1392" s="81">
        <v>19443.55</v>
      </c>
      <c r="G1392" s="84">
        <f t="shared" si="11"/>
        <v>9.3648141985561584E-4</v>
      </c>
    </row>
    <row r="1393" spans="1:7" x14ac:dyDescent="0.25">
      <c r="A1393" s="85" t="s">
        <v>1033</v>
      </c>
      <c r="B1393" s="81">
        <v>109374.3</v>
      </c>
      <c r="C1393" s="84">
        <f t="shared" si="10"/>
        <v>1.6053297926238805E-2</v>
      </c>
      <c r="D1393" s="77"/>
      <c r="E1393" s="85" t="s">
        <v>1033</v>
      </c>
      <c r="F1393" s="81">
        <v>19675.45</v>
      </c>
      <c r="G1393" s="84">
        <f t="shared" si="11"/>
        <v>1.185627017720115E-2</v>
      </c>
    </row>
    <row r="1394" spans="1:7" x14ac:dyDescent="0.25">
      <c r="A1394" s="85" t="s">
        <v>1034</v>
      </c>
      <c r="B1394" s="81">
        <v>110293.6</v>
      </c>
      <c r="C1394" s="84">
        <f t="shared" si="10"/>
        <v>8.3699563466495906E-3</v>
      </c>
      <c r="D1394" s="77"/>
      <c r="E1394" s="85" t="s">
        <v>1034</v>
      </c>
      <c r="F1394" s="81">
        <v>19765.2</v>
      </c>
      <c r="G1394" s="84">
        <f t="shared" si="11"/>
        <v>4.5511498880301303E-3</v>
      </c>
    </row>
    <row r="1395" spans="1:7" x14ac:dyDescent="0.25">
      <c r="A1395" s="85" t="s">
        <v>1035</v>
      </c>
      <c r="B1395" s="81">
        <v>111473</v>
      </c>
      <c r="C1395" s="84">
        <f t="shared" si="10"/>
        <v>1.0636508106215175E-2</v>
      </c>
      <c r="D1395" s="77"/>
      <c r="E1395" s="85" t="s">
        <v>1035</v>
      </c>
      <c r="F1395" s="81">
        <v>19731.8</v>
      </c>
      <c r="G1395" s="84">
        <f t="shared" si="11"/>
        <v>-1.6912680943572324E-3</v>
      </c>
    </row>
    <row r="1396" spans="1:7" x14ac:dyDescent="0.25">
      <c r="A1396" s="85" t="s">
        <v>1036</v>
      </c>
      <c r="B1396" s="81">
        <v>111388.7</v>
      </c>
      <c r="C1396" s="84">
        <f t="shared" si="10"/>
        <v>-7.5652302769470725E-4</v>
      </c>
      <c r="D1396" s="77"/>
      <c r="E1396" s="85" t="s">
        <v>1036</v>
      </c>
      <c r="F1396" s="81">
        <v>19694</v>
      </c>
      <c r="G1396" s="84">
        <f t="shared" si="11"/>
        <v>-1.9175266745258626E-3</v>
      </c>
    </row>
    <row r="1397" spans="1:7" x14ac:dyDescent="0.25">
      <c r="A1397" s="85" t="s">
        <v>1037</v>
      </c>
      <c r="B1397" s="81">
        <v>111432</v>
      </c>
      <c r="C1397" s="84">
        <f t="shared" si="10"/>
        <v>3.8865330326184677E-4</v>
      </c>
      <c r="D1397" s="77"/>
      <c r="E1397" s="85" t="s">
        <v>1037</v>
      </c>
      <c r="F1397" s="81">
        <v>19783.400000000001</v>
      </c>
      <c r="G1397" s="84">
        <f t="shared" si="11"/>
        <v>4.5291813962118265E-3</v>
      </c>
    </row>
    <row r="1398" spans="1:7" x14ac:dyDescent="0.25">
      <c r="A1398" s="85" t="s">
        <v>1038</v>
      </c>
      <c r="B1398" s="81">
        <v>111195.5</v>
      </c>
      <c r="C1398" s="84">
        <f t="shared" si="10"/>
        <v>-2.1246260139840285E-3</v>
      </c>
      <c r="D1398" s="77"/>
      <c r="E1398" s="85" t="s">
        <v>1038</v>
      </c>
      <c r="F1398" s="81">
        <v>19811.849999999999</v>
      </c>
      <c r="G1398" s="84">
        <f t="shared" si="11"/>
        <v>1.4370413065190699E-3</v>
      </c>
    </row>
    <row r="1399" spans="1:7" x14ac:dyDescent="0.25">
      <c r="A1399" s="85" t="s">
        <v>1039</v>
      </c>
      <c r="B1399" s="81">
        <v>111376.5</v>
      </c>
      <c r="C1399" s="84">
        <f t="shared" si="10"/>
        <v>1.6264403420022605E-3</v>
      </c>
      <c r="D1399" s="77"/>
      <c r="E1399" s="85" t="s">
        <v>1039</v>
      </c>
      <c r="F1399" s="81">
        <v>19802</v>
      </c>
      <c r="G1399" s="84">
        <f t="shared" si="11"/>
        <v>-4.9730082801831082E-4</v>
      </c>
    </row>
    <row r="1400" spans="1:7" x14ac:dyDescent="0.25">
      <c r="A1400" s="85" t="s">
        <v>1040</v>
      </c>
      <c r="B1400" s="81">
        <v>111446</v>
      </c>
      <c r="C1400" s="84">
        <f t="shared" si="10"/>
        <v>6.2381494017701284E-4</v>
      </c>
      <c r="D1400" s="77"/>
      <c r="E1400" s="85" t="s">
        <v>1040</v>
      </c>
      <c r="F1400" s="81">
        <v>19794.7</v>
      </c>
      <c r="G1400" s="84">
        <f t="shared" si="11"/>
        <v>-3.6871759933041186E-4</v>
      </c>
    </row>
    <row r="1401" spans="1:7" x14ac:dyDescent="0.25">
      <c r="A1401" s="85" t="s">
        <v>1041</v>
      </c>
      <c r="B1401" s="81">
        <v>111544.7</v>
      </c>
      <c r="C1401" s="84">
        <f t="shared" si="10"/>
        <v>8.8523876955864218E-4</v>
      </c>
      <c r="D1401" s="77"/>
      <c r="E1401" s="85" t="s">
        <v>1041</v>
      </c>
      <c r="F1401" s="81">
        <v>19889.7</v>
      </c>
      <c r="G1401" s="84">
        <f t="shared" si="11"/>
        <v>4.7877846948800578E-3</v>
      </c>
    </row>
    <row r="1402" spans="1:7" x14ac:dyDescent="0.25">
      <c r="A1402" s="85" t="s">
        <v>1042</v>
      </c>
      <c r="B1402" s="81">
        <v>112264.3</v>
      </c>
      <c r="C1402" s="84">
        <f t="shared" si="10"/>
        <v>6.4305052942805136E-3</v>
      </c>
      <c r="D1402" s="77"/>
      <c r="E1402" s="85" t="s">
        <v>1042</v>
      </c>
      <c r="F1402" s="81">
        <v>20096.599999999999</v>
      </c>
      <c r="G1402" s="84">
        <f t="shared" si="11"/>
        <v>1.0348636732111694E-2</v>
      </c>
    </row>
    <row r="1403" spans="1:7" x14ac:dyDescent="0.25">
      <c r="A1403" s="85" t="s">
        <v>1043</v>
      </c>
      <c r="B1403" s="81">
        <v>111680.7</v>
      </c>
      <c r="C1403" s="84">
        <f t="shared" si="10"/>
        <v>-5.2120058150361172E-3</v>
      </c>
      <c r="D1403" s="77"/>
      <c r="E1403" s="85" t="s">
        <v>1043</v>
      </c>
      <c r="F1403" s="81">
        <v>20133.150000000001</v>
      </c>
      <c r="G1403" s="84">
        <f t="shared" si="11"/>
        <v>1.8170637429511605E-3</v>
      </c>
    </row>
    <row r="1404" spans="1:7" x14ac:dyDescent="0.25">
      <c r="A1404" s="80">
        <v>44938</v>
      </c>
      <c r="B1404" s="81">
        <v>111407</v>
      </c>
      <c r="C1404" s="84">
        <f t="shared" si="10"/>
        <v>-2.4537447589073344E-3</v>
      </c>
      <c r="D1404" s="77"/>
      <c r="E1404" s="80">
        <v>44938</v>
      </c>
      <c r="F1404" s="81">
        <v>20267.900000000001</v>
      </c>
      <c r="G1404" s="84">
        <f t="shared" si="11"/>
        <v>6.6706434446280362E-3</v>
      </c>
    </row>
    <row r="1405" spans="1:7" x14ac:dyDescent="0.25">
      <c r="A1405" s="80">
        <v>45028</v>
      </c>
      <c r="B1405" s="81">
        <v>111504.4</v>
      </c>
      <c r="C1405" s="84">
        <f t="shared" si="10"/>
        <v>8.738898611605439E-4</v>
      </c>
      <c r="D1405" s="77"/>
      <c r="E1405" s="80">
        <v>45028</v>
      </c>
      <c r="F1405" s="81">
        <v>20686.8</v>
      </c>
      <c r="G1405" s="84">
        <f t="shared" si="11"/>
        <v>2.0457461991232925E-2</v>
      </c>
    </row>
    <row r="1406" spans="1:7" x14ac:dyDescent="0.25">
      <c r="A1406" s="86">
        <v>45058</v>
      </c>
      <c r="B1406" s="81">
        <v>113727.6</v>
      </c>
      <c r="C1406" s="84">
        <f t="shared" si="10"/>
        <v>1.9742063357259934E-2</v>
      </c>
      <c r="D1406" s="77"/>
      <c r="E1406" s="86">
        <v>45058</v>
      </c>
      <c r="F1406" s="81">
        <v>20855.099999999999</v>
      </c>
      <c r="G1406" s="84">
        <f t="shared" si="11"/>
        <v>8.1027069438026102E-3</v>
      </c>
    </row>
    <row r="1407" spans="1:7" x14ac:dyDescent="0.25">
      <c r="A1407" s="80">
        <v>45089</v>
      </c>
      <c r="B1407" s="81">
        <v>114086.5</v>
      </c>
      <c r="C1407" s="84">
        <f t="shared" si="10"/>
        <v>3.1508172401916918E-3</v>
      </c>
      <c r="D1407" s="77"/>
      <c r="E1407" s="80">
        <v>45089</v>
      </c>
      <c r="F1407" s="81">
        <v>20937.7</v>
      </c>
      <c r="G1407" s="84">
        <f t="shared" si="11"/>
        <v>3.9528391278700111E-3</v>
      </c>
    </row>
    <row r="1408" spans="1:7" x14ac:dyDescent="0.25">
      <c r="A1408" s="80">
        <v>45119</v>
      </c>
      <c r="B1408" s="81">
        <v>117406.2</v>
      </c>
      <c r="C1408" s="84">
        <f t="shared" si="10"/>
        <v>2.8682784300011862E-2</v>
      </c>
      <c r="D1408" s="77"/>
      <c r="E1408" s="80">
        <v>45119</v>
      </c>
      <c r="F1408" s="81">
        <v>20901.150000000001</v>
      </c>
      <c r="G1408" s="84">
        <f t="shared" si="11"/>
        <v>-1.7471803980189876E-3</v>
      </c>
    </row>
    <row r="1409" spans="1:7" x14ac:dyDescent="0.25">
      <c r="A1409" s="80">
        <v>45150</v>
      </c>
      <c r="B1409" s="81">
        <v>117947</v>
      </c>
      <c r="C1409" s="84">
        <f t="shared" si="10"/>
        <v>4.5956541216292737E-3</v>
      </c>
      <c r="D1409" s="77"/>
      <c r="E1409" s="80">
        <v>45150</v>
      </c>
      <c r="F1409" s="81">
        <v>20969.400000000001</v>
      </c>
      <c r="G1409" s="84">
        <f t="shared" si="11"/>
        <v>3.2600508207486305E-3</v>
      </c>
    </row>
    <row r="1410" spans="1:7" x14ac:dyDescent="0.25">
      <c r="A1410" s="86">
        <v>45242</v>
      </c>
      <c r="B1410" s="81">
        <v>119048</v>
      </c>
      <c r="C1410" s="84">
        <f t="shared" si="10"/>
        <v>9.2914021036742487E-3</v>
      </c>
      <c r="D1410" s="77"/>
      <c r="E1410" s="86">
        <v>45242</v>
      </c>
      <c r="F1410" s="81">
        <v>20997.1</v>
      </c>
      <c r="G1410" s="84">
        <f t="shared" si="11"/>
        <v>1.3201007481038823E-3</v>
      </c>
    </row>
    <row r="1411" spans="1:7" x14ac:dyDescent="0.25">
      <c r="A1411" s="86">
        <v>45272</v>
      </c>
      <c r="B1411" s="81">
        <v>119500.5</v>
      </c>
      <c r="C1411" s="84">
        <f t="shared" si="10"/>
        <v>3.7937823354814103E-3</v>
      </c>
      <c r="D1411" s="77"/>
      <c r="E1411" s="86">
        <v>45272</v>
      </c>
      <c r="F1411" s="81">
        <v>20906.400000000001</v>
      </c>
      <c r="G1411" s="84">
        <f t="shared" si="11"/>
        <v>-4.3290007586474161E-3</v>
      </c>
    </row>
    <row r="1412" spans="1:7" x14ac:dyDescent="0.25">
      <c r="A1412" s="85" t="s">
        <v>1044</v>
      </c>
      <c r="B1412" s="81">
        <v>119782.8</v>
      </c>
      <c r="C1412" s="84">
        <f t="shared" si="10"/>
        <v>2.3595472895480496E-3</v>
      </c>
      <c r="D1412" s="77"/>
      <c r="E1412" s="85" t="s">
        <v>1044</v>
      </c>
      <c r="F1412" s="81">
        <v>20926.349999999999</v>
      </c>
      <c r="G1412" s="84">
        <f t="shared" si="11"/>
        <v>9.5379823284038147E-4</v>
      </c>
    </row>
    <row r="1413" spans="1:7" x14ac:dyDescent="0.25">
      <c r="A1413" s="85" t="s">
        <v>1045</v>
      </c>
      <c r="B1413" s="81">
        <v>120556.4</v>
      </c>
      <c r="C1413" s="84">
        <f t="shared" si="10"/>
        <v>6.4375904693247128E-3</v>
      </c>
      <c r="D1413" s="77"/>
      <c r="E1413" s="85" t="s">
        <v>1045</v>
      </c>
      <c r="F1413" s="81">
        <v>21182.7</v>
      </c>
      <c r="G1413" s="84">
        <f t="shared" si="11"/>
        <v>1.2175680378580502E-2</v>
      </c>
    </row>
    <row r="1414" spans="1:7" x14ac:dyDescent="0.25">
      <c r="A1414" s="85" t="s">
        <v>1046</v>
      </c>
      <c r="B1414" s="81">
        <v>120081.60000000001</v>
      </c>
      <c r="C1414" s="84">
        <f t="shared" si="10"/>
        <v>-3.9461815353000144E-3</v>
      </c>
      <c r="D1414" s="77"/>
      <c r="E1414" s="85" t="s">
        <v>1046</v>
      </c>
      <c r="F1414" s="81">
        <v>21456.65</v>
      </c>
      <c r="G1414" s="84">
        <f t="shared" si="11"/>
        <v>1.2849809834677589E-2</v>
      </c>
    </row>
    <row r="1415" spans="1:7" x14ac:dyDescent="0.25">
      <c r="A1415" s="85" t="s">
        <v>1047</v>
      </c>
      <c r="B1415" s="81">
        <v>119416.2</v>
      </c>
      <c r="C1415" s="84">
        <f t="shared" si="10"/>
        <v>-5.5566415398223693E-3</v>
      </c>
      <c r="D1415" s="77"/>
      <c r="E1415" s="85" t="s">
        <v>1047</v>
      </c>
      <c r="F1415" s="81">
        <v>21418.65</v>
      </c>
      <c r="G1415" s="84">
        <f t="shared" si="11"/>
        <v>-1.7725828134065394E-3</v>
      </c>
    </row>
    <row r="1416" spans="1:7" x14ac:dyDescent="0.25">
      <c r="A1416" s="85" t="s">
        <v>1048</v>
      </c>
      <c r="B1416" s="81">
        <v>118782.2</v>
      </c>
      <c r="C1416" s="84">
        <f t="shared" si="10"/>
        <v>-5.3233060941510696E-3</v>
      </c>
      <c r="D1416" s="77"/>
      <c r="E1416" s="85" t="s">
        <v>1048</v>
      </c>
      <c r="F1416" s="81">
        <v>21453.1</v>
      </c>
      <c r="G1416" s="84">
        <f t="shared" si="11"/>
        <v>1.6071192528823127E-3</v>
      </c>
    </row>
    <row r="1417" spans="1:7" x14ac:dyDescent="0.25">
      <c r="A1417" s="85" t="s">
        <v>1049</v>
      </c>
      <c r="B1417" s="81">
        <v>117316.6</v>
      </c>
      <c r="C1417" s="84">
        <f t="shared" si="10"/>
        <v>-1.2415300929497657E-2</v>
      </c>
      <c r="D1417" s="77"/>
      <c r="E1417" s="85" t="s">
        <v>1049</v>
      </c>
      <c r="F1417" s="81">
        <v>21150.15</v>
      </c>
      <c r="G1417" s="84">
        <f t="shared" si="11"/>
        <v>-1.4222159410509942E-2</v>
      </c>
    </row>
    <row r="1418" spans="1:7" x14ac:dyDescent="0.25">
      <c r="A1418" s="85" t="s">
        <v>1050</v>
      </c>
      <c r="B1418" s="81">
        <v>117572.8</v>
      </c>
      <c r="C1418" s="84">
        <f t="shared" si="10"/>
        <v>2.1814530719482736E-3</v>
      </c>
      <c r="D1418" s="77"/>
      <c r="E1418" s="85" t="s">
        <v>1050</v>
      </c>
      <c r="F1418" s="81">
        <v>21255.05</v>
      </c>
      <c r="G1418" s="84">
        <f t="shared" si="11"/>
        <v>4.9475165299410597E-3</v>
      </c>
    </row>
    <row r="1419" spans="1:7" x14ac:dyDescent="0.25">
      <c r="A1419" s="85" t="s">
        <v>1051</v>
      </c>
      <c r="B1419" s="81">
        <v>119541.9</v>
      </c>
      <c r="C1419" s="84">
        <f t="shared" si="10"/>
        <v>1.6609221335850397E-2</v>
      </c>
      <c r="D1419" s="77"/>
      <c r="E1419" s="85" t="s">
        <v>1051</v>
      </c>
      <c r="F1419" s="81">
        <v>21349.4</v>
      </c>
      <c r="G1419" s="84">
        <f t="shared" si="11"/>
        <v>4.4291220395791331E-3</v>
      </c>
    </row>
    <row r="1420" spans="1:7" x14ac:dyDescent="0.25">
      <c r="A1420" s="85" t="s">
        <v>1052</v>
      </c>
      <c r="B1420" s="81">
        <v>120266.9</v>
      </c>
      <c r="C1420" s="84">
        <f t="shared" si="10"/>
        <v>6.0465021203837625E-3</v>
      </c>
      <c r="D1420" s="77"/>
      <c r="E1420" s="85" t="s">
        <v>1052</v>
      </c>
      <c r="F1420" s="81">
        <v>21441.35</v>
      </c>
      <c r="G1420" s="84">
        <f t="shared" si="11"/>
        <v>4.2976644029708395E-3</v>
      </c>
    </row>
    <row r="1421" spans="1:7" x14ac:dyDescent="0.25">
      <c r="A1421" s="85" t="s">
        <v>1053</v>
      </c>
      <c r="B1421" s="81">
        <v>121036.1</v>
      </c>
      <c r="C1421" s="84">
        <f t="shared" si="10"/>
        <v>6.3754085560165817E-3</v>
      </c>
      <c r="D1421" s="77"/>
      <c r="E1421" s="85" t="s">
        <v>1053</v>
      </c>
      <c r="F1421" s="81">
        <v>21654.75</v>
      </c>
      <c r="G1421" s="84">
        <f t="shared" si="11"/>
        <v>9.903529283836263E-3</v>
      </c>
    </row>
    <row r="1422" spans="1:7" x14ac:dyDescent="0.25">
      <c r="A1422" s="85" t="s">
        <v>1054</v>
      </c>
      <c r="B1422" s="81">
        <v>125858.8</v>
      </c>
      <c r="C1422" s="84">
        <f t="shared" si="10"/>
        <v>3.9071795442498697E-2</v>
      </c>
      <c r="D1422" s="77"/>
      <c r="E1422" s="85" t="s">
        <v>1054</v>
      </c>
      <c r="F1422" s="81">
        <v>21778.7</v>
      </c>
      <c r="G1422" s="84">
        <f t="shared" si="11"/>
        <v>5.7075980144208728E-3</v>
      </c>
    </row>
    <row r="1423" spans="1:7" x14ac:dyDescent="0.25">
      <c r="A1423" s="85" t="s">
        <v>1055</v>
      </c>
      <c r="B1423" s="81">
        <v>129576.6</v>
      </c>
      <c r="C1423" s="84">
        <f t="shared" si="10"/>
        <v>2.9111568410472546E-2</v>
      </c>
      <c r="D1423" s="77"/>
      <c r="E1423" s="85" t="s">
        <v>1055</v>
      </c>
      <c r="F1423" s="81">
        <v>21731.4</v>
      </c>
      <c r="G1423" s="84">
        <f t="shared" si="11"/>
        <v>-2.1742086840976452E-3</v>
      </c>
    </row>
    <row r="1424" spans="1:7" x14ac:dyDescent="0.25">
      <c r="A1424" s="80">
        <v>45292</v>
      </c>
      <c r="B1424" s="81">
        <v>129420.9</v>
      </c>
      <c r="C1424" s="84">
        <f t="shared" si="10"/>
        <v>-1.2023283526411631E-3</v>
      </c>
      <c r="D1424" s="77"/>
      <c r="E1424" s="80">
        <v>45292</v>
      </c>
      <c r="F1424" s="81">
        <v>21741.9</v>
      </c>
      <c r="G1424" s="84">
        <f t="shared" si="11"/>
        <v>4.8305512598190972E-4</v>
      </c>
    </row>
    <row r="1425" spans="1:7" x14ac:dyDescent="0.25">
      <c r="A1425" s="80">
        <v>45323</v>
      </c>
      <c r="B1425" s="81">
        <v>129989.7</v>
      </c>
      <c r="C1425" s="84">
        <f t="shared" si="10"/>
        <v>4.3853328395673692E-3</v>
      </c>
      <c r="D1425" s="77"/>
      <c r="E1425" s="80">
        <v>45323</v>
      </c>
      <c r="F1425" s="81">
        <v>21665.8</v>
      </c>
      <c r="G1425" s="84">
        <f t="shared" si="11"/>
        <v>-3.5062939508453059E-3</v>
      </c>
    </row>
    <row r="1426" spans="1:7" x14ac:dyDescent="0.25">
      <c r="A1426" s="80">
        <v>45352</v>
      </c>
      <c r="B1426" s="81">
        <v>130593.2</v>
      </c>
      <c r="C1426" s="84">
        <f t="shared" si="10"/>
        <v>4.6319315580321601E-3</v>
      </c>
      <c r="D1426" s="77"/>
      <c r="E1426" s="80">
        <v>45352</v>
      </c>
      <c r="F1426" s="81">
        <v>21517.35</v>
      </c>
      <c r="G1426" s="84">
        <f t="shared" si="11"/>
        <v>-6.8753939803709255E-3</v>
      </c>
    </row>
    <row r="1427" spans="1:7" x14ac:dyDescent="0.25">
      <c r="A1427" s="80">
        <v>45383</v>
      </c>
      <c r="B1427" s="81">
        <v>131507.1</v>
      </c>
      <c r="C1427" s="84">
        <f t="shared" si="10"/>
        <v>6.97369445025921E-3</v>
      </c>
      <c r="D1427" s="77"/>
      <c r="E1427" s="80">
        <v>45383</v>
      </c>
      <c r="F1427" s="81">
        <v>21658.6</v>
      </c>
      <c r="G1427" s="84">
        <f t="shared" si="11"/>
        <v>6.5430177643685588E-3</v>
      </c>
    </row>
    <row r="1428" spans="1:7" x14ac:dyDescent="0.25">
      <c r="A1428" s="80">
        <v>45413</v>
      </c>
      <c r="B1428" s="81">
        <v>132698.6</v>
      </c>
      <c r="C1428" s="84">
        <f t="shared" si="10"/>
        <v>9.0195486137525129E-3</v>
      </c>
      <c r="D1428" s="77"/>
      <c r="E1428" s="80">
        <v>45413</v>
      </c>
      <c r="F1428" s="81">
        <v>21710.799999999999</v>
      </c>
      <c r="G1428" s="84">
        <f t="shared" si="11"/>
        <v>2.4072283779417876E-3</v>
      </c>
    </row>
    <row r="1429" spans="1:7" x14ac:dyDescent="0.25">
      <c r="A1429" s="80">
        <v>45505</v>
      </c>
      <c r="B1429" s="81">
        <v>131917.9</v>
      </c>
      <c r="C1429" s="84">
        <f t="shared" si="10"/>
        <v>-5.9006317834626515E-3</v>
      </c>
      <c r="D1429" s="77"/>
      <c r="E1429" s="80">
        <v>45505</v>
      </c>
      <c r="F1429" s="81">
        <v>21513</v>
      </c>
      <c r="G1429" s="84">
        <f t="shared" si="11"/>
        <v>-9.1524290208980594E-3</v>
      </c>
    </row>
    <row r="1430" spans="1:7" x14ac:dyDescent="0.25">
      <c r="A1430" s="80">
        <v>45536</v>
      </c>
      <c r="B1430" s="81">
        <v>131689.79999999999</v>
      </c>
      <c r="C1430" s="84">
        <f t="shared" si="10"/>
        <v>-1.730602383235895E-3</v>
      </c>
      <c r="D1430" s="77"/>
      <c r="E1430" s="80">
        <v>45536</v>
      </c>
      <c r="F1430" s="81">
        <v>21544.85</v>
      </c>
      <c r="G1430" s="84">
        <f t="shared" si="11"/>
        <v>1.4794053028200293E-3</v>
      </c>
    </row>
    <row r="1431" spans="1:7" x14ac:dyDescent="0.25">
      <c r="A1431" s="80">
        <v>45566</v>
      </c>
      <c r="B1431" s="81">
        <v>131825.79999999999</v>
      </c>
      <c r="C1431" s="84">
        <f t="shared" si="10"/>
        <v>1.0321970469671122E-3</v>
      </c>
      <c r="D1431" s="77"/>
      <c r="E1431" s="80">
        <v>45566</v>
      </c>
      <c r="F1431" s="81">
        <v>21618.7</v>
      </c>
      <c r="G1431" s="84">
        <f t="shared" si="11"/>
        <v>3.4218720221299791E-3</v>
      </c>
    </row>
    <row r="1432" spans="1:7" x14ac:dyDescent="0.25">
      <c r="A1432" s="80">
        <v>45597</v>
      </c>
      <c r="B1432" s="81">
        <v>133365.29999999999</v>
      </c>
      <c r="C1432" s="84">
        <f t="shared" si="10"/>
        <v>1.1610625654692978E-2</v>
      </c>
      <c r="D1432" s="77"/>
      <c r="E1432" s="80">
        <v>45597</v>
      </c>
      <c r="F1432" s="81">
        <v>21647.200000000001</v>
      </c>
      <c r="G1432" s="84">
        <f t="shared" si="11"/>
        <v>1.3174349370812008E-3</v>
      </c>
    </row>
    <row r="1433" spans="1:7" x14ac:dyDescent="0.25">
      <c r="A1433" s="80">
        <v>45627</v>
      </c>
      <c r="B1433" s="81">
        <v>134348.4</v>
      </c>
      <c r="C1433" s="84">
        <f t="shared" si="10"/>
        <v>7.3444460937436467E-3</v>
      </c>
      <c r="D1433" s="77"/>
      <c r="E1433" s="80">
        <v>45627</v>
      </c>
      <c r="F1433" s="81">
        <v>21894.55</v>
      </c>
      <c r="G1433" s="84">
        <f t="shared" si="11"/>
        <v>1.1361631573985989E-2</v>
      </c>
    </row>
    <row r="1434" spans="1:7" x14ac:dyDescent="0.25">
      <c r="A1434" s="85" t="s">
        <v>1056</v>
      </c>
      <c r="B1434" s="81">
        <v>135948.4</v>
      </c>
      <c r="C1434" s="84">
        <f t="shared" si="10"/>
        <v>1.1838976178314056E-2</v>
      </c>
      <c r="D1434" s="77"/>
      <c r="E1434" s="85" t="s">
        <v>1056</v>
      </c>
      <c r="F1434" s="81">
        <v>22097.45</v>
      </c>
      <c r="G1434" s="84">
        <f t="shared" si="11"/>
        <v>9.2244698464408817E-3</v>
      </c>
    </row>
    <row r="1435" spans="1:7" x14ac:dyDescent="0.25">
      <c r="A1435" s="85" t="s">
        <v>1057</v>
      </c>
      <c r="B1435" s="81">
        <v>136591.9</v>
      </c>
      <c r="C1435" s="84">
        <f t="shared" si="10"/>
        <v>4.7222461838934953E-3</v>
      </c>
      <c r="D1435" s="77"/>
      <c r="E1435" s="85" t="s">
        <v>1057</v>
      </c>
      <c r="F1435" s="81">
        <v>22032.3</v>
      </c>
      <c r="G1435" s="84">
        <f t="shared" si="11"/>
        <v>-2.9526587996769691E-3</v>
      </c>
    </row>
    <row r="1436" spans="1:7" x14ac:dyDescent="0.25">
      <c r="A1436" s="85" t="s">
        <v>1058</v>
      </c>
      <c r="B1436" s="81">
        <v>134875.6</v>
      </c>
      <c r="C1436" s="84">
        <f t="shared" si="10"/>
        <v>-1.2644776028496302E-2</v>
      </c>
      <c r="D1436" s="77"/>
      <c r="E1436" s="85" t="s">
        <v>1058</v>
      </c>
      <c r="F1436" s="81">
        <v>21571.95</v>
      </c>
      <c r="G1436" s="84">
        <f t="shared" si="11"/>
        <v>-2.1115698798429821E-2</v>
      </c>
    </row>
    <row r="1437" spans="1:7" x14ac:dyDescent="0.25">
      <c r="A1437" s="85" t="s">
        <v>1059</v>
      </c>
      <c r="B1437" s="81">
        <v>137584.4</v>
      </c>
      <c r="C1437" s="84">
        <f t="shared" si="10"/>
        <v>1.9884674847229777E-2</v>
      </c>
      <c r="D1437" s="77"/>
      <c r="E1437" s="85" t="s">
        <v>1059</v>
      </c>
      <c r="F1437" s="81">
        <v>21462.25</v>
      </c>
      <c r="G1437" s="84">
        <f t="shared" si="11"/>
        <v>-5.0982817207920056E-3</v>
      </c>
    </row>
    <row r="1438" spans="1:7" x14ac:dyDescent="0.25">
      <c r="A1438" s="85" t="s">
        <v>1060</v>
      </c>
      <c r="B1438" s="81">
        <v>139429.1</v>
      </c>
      <c r="C1438" s="84">
        <f t="shared" si="10"/>
        <v>1.3318681355081454E-2</v>
      </c>
      <c r="D1438" s="77"/>
      <c r="E1438" s="85" t="s">
        <v>1060</v>
      </c>
      <c r="F1438" s="81">
        <v>21622.400000000001</v>
      </c>
      <c r="G1438" s="84">
        <f t="shared" si="11"/>
        <v>7.4342364436114933E-3</v>
      </c>
    </row>
    <row r="1439" spans="1:7" x14ac:dyDescent="0.25">
      <c r="A1439" s="85" t="s">
        <v>1061</v>
      </c>
      <c r="B1439" s="81">
        <v>140994.4</v>
      </c>
      <c r="C1439" s="84">
        <f t="shared" si="10"/>
        <v>1.116394494319782E-2</v>
      </c>
      <c r="D1439" s="77"/>
      <c r="E1439" s="85" t="s">
        <v>1061</v>
      </c>
      <c r="F1439" s="81">
        <v>21238.799999999999</v>
      </c>
      <c r="G1439" s="84">
        <f t="shared" si="11"/>
        <v>-1.7900116773147141E-2</v>
      </c>
    </row>
    <row r="1440" spans="1:7" x14ac:dyDescent="0.25">
      <c r="A1440" s="85" t="s">
        <v>1062</v>
      </c>
      <c r="B1440" s="81">
        <v>139768.20000000001</v>
      </c>
      <c r="C1440" s="84">
        <f t="shared" si="10"/>
        <v>-8.7348371635730827E-3</v>
      </c>
      <c r="D1440" s="77"/>
      <c r="E1440" s="85" t="s">
        <v>1062</v>
      </c>
      <c r="F1440" s="81">
        <v>21453.95</v>
      </c>
      <c r="G1440" s="84">
        <f t="shared" si="11"/>
        <v>1.0079080002224091E-2</v>
      </c>
    </row>
    <row r="1441" spans="1:7" x14ac:dyDescent="0.25">
      <c r="A1441" s="85" t="s">
        <v>1063</v>
      </c>
      <c r="B1441" s="81">
        <v>136855.20000000001</v>
      </c>
      <c r="C1441" s="84">
        <f t="shared" si="10"/>
        <v>-2.1061903541216228E-2</v>
      </c>
      <c r="D1441" s="77"/>
      <c r="E1441" s="85" t="s">
        <v>1063</v>
      </c>
      <c r="F1441" s="81">
        <v>21352.6</v>
      </c>
      <c r="G1441" s="84">
        <f t="shared" si="11"/>
        <v>-4.7352654852423287E-3</v>
      </c>
    </row>
    <row r="1442" spans="1:7" x14ac:dyDescent="0.25">
      <c r="A1442" s="85" t="s">
        <v>1064</v>
      </c>
      <c r="B1442" s="81">
        <v>143870.70000000001</v>
      </c>
      <c r="C1442" s="84">
        <f t="shared" si="10"/>
        <v>4.9991546968076367E-2</v>
      </c>
      <c r="D1442" s="77"/>
      <c r="E1442" s="85" t="s">
        <v>1064</v>
      </c>
      <c r="F1442" s="81">
        <v>21737.599999999999</v>
      </c>
      <c r="G1442" s="84">
        <f t="shared" si="11"/>
        <v>1.7869967895292525E-2</v>
      </c>
    </row>
    <row r="1443" spans="1:7" x14ac:dyDescent="0.25">
      <c r="A1443" s="85" t="s">
        <v>1065</v>
      </c>
      <c r="B1443" s="81">
        <v>140617</v>
      </c>
      <c r="C1443" s="84">
        <f t="shared" si="10"/>
        <v>-2.2875097089123352E-2</v>
      </c>
      <c r="D1443" s="77"/>
      <c r="E1443" s="85" t="s">
        <v>1065</v>
      </c>
      <c r="F1443" s="81">
        <v>21522.1</v>
      </c>
      <c r="G1443" s="84">
        <f t="shared" si="11"/>
        <v>-9.9631658391133322E-3</v>
      </c>
    </row>
    <row r="1444" spans="1:7" x14ac:dyDescent="0.25">
      <c r="A1444" s="85" t="s">
        <v>1066</v>
      </c>
      <c r="B1444" s="81">
        <v>142574.5</v>
      </c>
      <c r="C1444" s="84">
        <f t="shared" si="10"/>
        <v>1.3824787658712673E-2</v>
      </c>
      <c r="D1444" s="77"/>
      <c r="E1444" s="85" t="s">
        <v>1066</v>
      </c>
      <c r="F1444" s="81">
        <v>21725.7</v>
      </c>
      <c r="G1444" s="84">
        <f t="shared" si="11"/>
        <v>9.415577400253396E-3</v>
      </c>
    </row>
    <row r="1445" spans="1:7" x14ac:dyDescent="0.25">
      <c r="A1445" s="80">
        <v>45293</v>
      </c>
      <c r="B1445" s="81">
        <v>142474.9</v>
      </c>
      <c r="C1445" s="84">
        <f t="shared" si="10"/>
        <v>-6.9882626697953629E-4</v>
      </c>
      <c r="D1445" s="77"/>
      <c r="E1445" s="80">
        <v>45293</v>
      </c>
      <c r="F1445" s="81">
        <v>21697.45</v>
      </c>
      <c r="G1445" s="84">
        <f t="shared" si="11"/>
        <v>-1.3011494553287434E-3</v>
      </c>
    </row>
    <row r="1446" spans="1:7" x14ac:dyDescent="0.25">
      <c r="A1446" s="80">
        <v>45324</v>
      </c>
      <c r="B1446" s="81">
        <v>140939</v>
      </c>
      <c r="C1446" s="84">
        <f t="shared" si="10"/>
        <v>-1.0838671187412476E-2</v>
      </c>
      <c r="D1446" s="77"/>
      <c r="E1446" s="80">
        <v>45324</v>
      </c>
      <c r="F1446" s="81">
        <v>21853.8</v>
      </c>
      <c r="G1446" s="84">
        <f t="shared" si="11"/>
        <v>7.18007734330033E-3</v>
      </c>
    </row>
    <row r="1447" spans="1:7" x14ac:dyDescent="0.25">
      <c r="A1447" s="80">
        <v>45414</v>
      </c>
      <c r="B1447" s="81">
        <v>141642.9</v>
      </c>
      <c r="C1447" s="84">
        <f t="shared" si="10"/>
        <v>4.981928820470289E-3</v>
      </c>
      <c r="D1447" s="77"/>
      <c r="E1447" s="80">
        <v>45414</v>
      </c>
      <c r="F1447" s="81">
        <v>21771.7</v>
      </c>
      <c r="G1447" s="84">
        <f t="shared" si="11"/>
        <v>-3.7638581528382955E-3</v>
      </c>
    </row>
    <row r="1448" spans="1:7" x14ac:dyDescent="0.25">
      <c r="A1448" s="80">
        <v>45445</v>
      </c>
      <c r="B1448" s="81">
        <v>143384.79999999999</v>
      </c>
      <c r="C1448" s="84">
        <f t="shared" si="10"/>
        <v>1.2222823860466593E-2</v>
      </c>
      <c r="D1448" s="77"/>
      <c r="E1448" s="80">
        <v>45445</v>
      </c>
      <c r="F1448" s="81">
        <v>21929.4</v>
      </c>
      <c r="G1448" s="84">
        <f t="shared" si="11"/>
        <v>7.2172409632705048E-3</v>
      </c>
    </row>
    <row r="1449" spans="1:7" x14ac:dyDescent="0.25">
      <c r="A1449" s="80">
        <v>45475</v>
      </c>
      <c r="B1449" s="81">
        <v>142993.9</v>
      </c>
      <c r="C1449" s="84">
        <f t="shared" si="10"/>
        <v>-2.7299533294192217E-3</v>
      </c>
      <c r="D1449" s="77"/>
      <c r="E1449" s="80">
        <v>45475</v>
      </c>
      <c r="F1449" s="81">
        <v>21930.5</v>
      </c>
      <c r="G1449" s="84">
        <f t="shared" si="11"/>
        <v>5.0159713096876929E-5</v>
      </c>
    </row>
    <row r="1450" spans="1:7" x14ac:dyDescent="0.25">
      <c r="A1450" s="80">
        <v>45506</v>
      </c>
      <c r="B1450" s="81">
        <v>142480.20000000001</v>
      </c>
      <c r="C1450" s="84">
        <f t="shared" si="10"/>
        <v>-3.5989293211951792E-3</v>
      </c>
      <c r="D1450" s="77"/>
      <c r="E1450" s="80">
        <v>45506</v>
      </c>
      <c r="F1450" s="81">
        <v>21717.95</v>
      </c>
      <c r="G1450" s="84">
        <f t="shared" si="11"/>
        <v>-9.7392544332029034E-3</v>
      </c>
    </row>
    <row r="1451" spans="1:7" x14ac:dyDescent="0.25">
      <c r="A1451" s="80">
        <v>45537</v>
      </c>
      <c r="B1451" s="81">
        <v>137080.6</v>
      </c>
      <c r="C1451" s="84">
        <f t="shared" si="10"/>
        <v>-3.8633968683247463E-2</v>
      </c>
      <c r="D1451" s="77"/>
      <c r="E1451" s="80">
        <v>45537</v>
      </c>
      <c r="F1451" s="81">
        <v>21782.5</v>
      </c>
      <c r="G1451" s="84">
        <f t="shared" si="11"/>
        <v>2.9677875690214571E-3</v>
      </c>
    </row>
    <row r="1452" spans="1:7" x14ac:dyDescent="0.25">
      <c r="A1452" s="80">
        <v>45628</v>
      </c>
      <c r="B1452" s="81">
        <v>143799.79999999999</v>
      </c>
      <c r="C1452" s="84">
        <f t="shared" si="10"/>
        <v>4.7852980462437959E-2</v>
      </c>
      <c r="D1452" s="77"/>
      <c r="E1452" s="80">
        <v>45628</v>
      </c>
      <c r="F1452" s="81">
        <v>21616.05</v>
      </c>
      <c r="G1452" s="84">
        <f t="shared" si="11"/>
        <v>-7.6708008067306686E-3</v>
      </c>
    </row>
    <row r="1453" spans="1:7" x14ac:dyDescent="0.25">
      <c r="A1453" s="85" t="s">
        <v>1067</v>
      </c>
      <c r="B1453" s="81">
        <v>144624.5</v>
      </c>
      <c r="C1453" s="84">
        <f t="shared" si="10"/>
        <v>5.7186738255291048E-3</v>
      </c>
      <c r="D1453" s="77"/>
      <c r="E1453" s="85" t="s">
        <v>1067</v>
      </c>
      <c r="F1453" s="81">
        <v>21743.25</v>
      </c>
      <c r="G1453" s="84">
        <f t="shared" si="11"/>
        <v>5.8672702236109882E-3</v>
      </c>
    </row>
    <row r="1454" spans="1:7" x14ac:dyDescent="0.25">
      <c r="A1454" s="85" t="s">
        <v>1068</v>
      </c>
      <c r="B1454" s="81">
        <v>147281.5</v>
      </c>
      <c r="C1454" s="84">
        <f t="shared" si="10"/>
        <v>1.8204993264272745E-2</v>
      </c>
      <c r="D1454" s="77"/>
      <c r="E1454" s="85" t="s">
        <v>1068</v>
      </c>
      <c r="F1454" s="81">
        <v>21840.05</v>
      </c>
      <c r="G1454" s="84">
        <f t="shared" si="11"/>
        <v>4.4420757111879932E-3</v>
      </c>
    </row>
    <row r="1455" spans="1:7" x14ac:dyDescent="0.25">
      <c r="A1455" s="85" t="s">
        <v>1069</v>
      </c>
      <c r="B1455" s="81">
        <v>148506.79999999999</v>
      </c>
      <c r="C1455" s="84">
        <f t="shared" si="10"/>
        <v>8.2850268849616344E-3</v>
      </c>
      <c r="D1455" s="77"/>
      <c r="E1455" s="85" t="s">
        <v>1069</v>
      </c>
      <c r="F1455" s="81">
        <v>21910.75</v>
      </c>
      <c r="G1455" s="84">
        <f t="shared" si="11"/>
        <v>3.2319437149108312E-3</v>
      </c>
    </row>
    <row r="1456" spans="1:7" x14ac:dyDescent="0.25">
      <c r="A1456" s="85" t="s">
        <v>1070</v>
      </c>
      <c r="B1456" s="81">
        <v>148051.5</v>
      </c>
      <c r="C1456" s="84">
        <f t="shared" si="10"/>
        <v>-3.0705622316241593E-3</v>
      </c>
      <c r="D1456" s="77"/>
      <c r="E1456" s="85" t="s">
        <v>1070</v>
      </c>
      <c r="F1456" s="81">
        <v>22040.7</v>
      </c>
      <c r="G1456" s="84">
        <f t="shared" si="11"/>
        <v>5.9133602496496528E-3</v>
      </c>
    </row>
    <row r="1457" spans="1:7" x14ac:dyDescent="0.25">
      <c r="A1457" s="85" t="s">
        <v>1071</v>
      </c>
      <c r="B1457" s="81">
        <v>148899.29999999999</v>
      </c>
      <c r="C1457" s="84">
        <f t="shared" si="10"/>
        <v>5.7100523286728357E-3</v>
      </c>
      <c r="D1457" s="77"/>
      <c r="E1457" s="85" t="s">
        <v>1071</v>
      </c>
      <c r="F1457" s="81">
        <v>22122.25</v>
      </c>
      <c r="G1457" s="84">
        <f t="shared" si="11"/>
        <v>3.6931451676362253E-3</v>
      </c>
    </row>
    <row r="1458" spans="1:7" x14ac:dyDescent="0.25">
      <c r="A1458" s="85" t="s">
        <v>1072</v>
      </c>
      <c r="B1458" s="81">
        <v>148623.1</v>
      </c>
      <c r="C1458" s="84">
        <f t="shared" si="10"/>
        <v>-1.856667459951628E-3</v>
      </c>
      <c r="D1458" s="77"/>
      <c r="E1458" s="85" t="s">
        <v>1072</v>
      </c>
      <c r="F1458" s="81">
        <v>22196.95</v>
      </c>
      <c r="G1458" s="84">
        <f t="shared" si="11"/>
        <v>3.3710026687649355E-3</v>
      </c>
    </row>
    <row r="1459" spans="1:7" x14ac:dyDescent="0.25">
      <c r="A1459" s="85" t="s">
        <v>1073</v>
      </c>
      <c r="B1459" s="81">
        <v>149686</v>
      </c>
      <c r="C1459" s="84">
        <f t="shared" si="10"/>
        <v>7.1261956009429873E-3</v>
      </c>
      <c r="D1459" s="77"/>
      <c r="E1459" s="85" t="s">
        <v>1073</v>
      </c>
      <c r="F1459" s="81">
        <v>22055.05</v>
      </c>
      <c r="G1459" s="84">
        <f t="shared" si="11"/>
        <v>-6.4132914383778911E-3</v>
      </c>
    </row>
    <row r="1460" spans="1:7" x14ac:dyDescent="0.25">
      <c r="A1460" s="85" t="s">
        <v>1074</v>
      </c>
      <c r="B1460" s="81">
        <v>150164.5</v>
      </c>
      <c r="C1460" s="84">
        <f t="shared" si="10"/>
        <v>3.191593185119431E-3</v>
      </c>
      <c r="D1460" s="77"/>
      <c r="E1460" s="85" t="s">
        <v>1074</v>
      </c>
      <c r="F1460" s="81">
        <v>22217.45</v>
      </c>
      <c r="G1460" s="84">
        <f t="shared" si="11"/>
        <v>7.3364155357774361E-3</v>
      </c>
    </row>
    <row r="1461" spans="1:7" x14ac:dyDescent="0.25">
      <c r="A1461" s="85" t="s">
        <v>1075</v>
      </c>
      <c r="B1461" s="81">
        <v>150725</v>
      </c>
      <c r="C1461" s="84">
        <f t="shared" si="10"/>
        <v>3.7256245121514882E-3</v>
      </c>
      <c r="D1461" s="77"/>
      <c r="E1461" s="85" t="s">
        <v>1075</v>
      </c>
      <c r="F1461" s="81">
        <v>22212.7</v>
      </c>
      <c r="G1461" s="84">
        <f t="shared" si="11"/>
        <v>-2.1381877027633613E-4</v>
      </c>
    </row>
    <row r="1462" spans="1:7" x14ac:dyDescent="0.25">
      <c r="A1462" s="85" t="s">
        <v>1076</v>
      </c>
      <c r="B1462" s="81">
        <v>148374.79999999999</v>
      </c>
      <c r="C1462" s="84">
        <f t="shared" si="10"/>
        <v>-1.5715479382518781E-2</v>
      </c>
      <c r="D1462" s="77"/>
      <c r="E1462" s="85" t="s">
        <v>1076</v>
      </c>
      <c r="F1462" s="81">
        <v>22122.05</v>
      </c>
      <c r="G1462" s="84">
        <f t="shared" si="11"/>
        <v>-4.0893487084771958E-3</v>
      </c>
    </row>
    <row r="1463" spans="1:7" x14ac:dyDescent="0.25">
      <c r="A1463" s="85" t="s">
        <v>1077</v>
      </c>
      <c r="B1463" s="81">
        <v>147149.20000000001</v>
      </c>
      <c r="C1463" s="84">
        <f t="shared" si="10"/>
        <v>-8.2944669575370587E-3</v>
      </c>
      <c r="D1463" s="77"/>
      <c r="E1463" s="85" t="s">
        <v>1077</v>
      </c>
      <c r="F1463" s="81">
        <v>22198.35</v>
      </c>
      <c r="G1463" s="84">
        <f t="shared" si="11"/>
        <v>3.4431131207391997E-3</v>
      </c>
    </row>
    <row r="1464" spans="1:7" x14ac:dyDescent="0.25">
      <c r="A1464" s="85" t="s">
        <v>1078</v>
      </c>
      <c r="B1464" s="81">
        <v>146028.4</v>
      </c>
      <c r="C1464" s="84">
        <f t="shared" si="10"/>
        <v>-7.645914695800623E-3</v>
      </c>
      <c r="D1464" s="77"/>
      <c r="E1464" s="85" t="s">
        <v>1078</v>
      </c>
      <c r="F1464" s="81">
        <v>21951.15</v>
      </c>
      <c r="G1464" s="84">
        <f t="shared" si="11"/>
        <v>-1.1198431843397458E-2</v>
      </c>
    </row>
    <row r="1465" spans="1:7" x14ac:dyDescent="0.25">
      <c r="A1465" s="85" t="s">
        <v>1079</v>
      </c>
      <c r="B1465" s="81">
        <v>146081.5</v>
      </c>
      <c r="C1465" s="84">
        <f t="shared" si="10"/>
        <v>3.6356180043795006E-4</v>
      </c>
      <c r="D1465" s="77"/>
      <c r="E1465" s="85" t="s">
        <v>1079</v>
      </c>
      <c r="F1465" s="81">
        <v>21982.799999999999</v>
      </c>
      <c r="G1465" s="84">
        <f t="shared" si="11"/>
        <v>1.4407994489542065E-3</v>
      </c>
    </row>
    <row r="1466" spans="1:7" x14ac:dyDescent="0.25">
      <c r="A1466" s="80">
        <v>45294</v>
      </c>
      <c r="B1466" s="81">
        <v>145186</v>
      </c>
      <c r="C1466" s="84">
        <f t="shared" si="10"/>
        <v>-6.149006130722382E-3</v>
      </c>
      <c r="D1466" s="77"/>
      <c r="E1466" s="80">
        <v>45294</v>
      </c>
      <c r="F1466" s="81">
        <v>22338.75</v>
      </c>
      <c r="G1466" s="84">
        <f t="shared" si="11"/>
        <v>1.6062509231593233E-2</v>
      </c>
    </row>
    <row r="1467" spans="1:7" x14ac:dyDescent="0.25">
      <c r="A1467" s="80">
        <v>45385</v>
      </c>
      <c r="B1467" s="81">
        <v>146145.79999999999</v>
      </c>
      <c r="C1467" s="84">
        <f t="shared" si="10"/>
        <v>6.5890745366359053E-3</v>
      </c>
      <c r="D1467" s="77"/>
      <c r="E1467" s="80">
        <v>45385</v>
      </c>
      <c r="F1467" s="81">
        <v>22405.599999999999</v>
      </c>
      <c r="G1467" s="84">
        <f t="shared" si="11"/>
        <v>2.9880889873316013E-3</v>
      </c>
    </row>
    <row r="1468" spans="1:7" x14ac:dyDescent="0.25">
      <c r="A1468" s="80">
        <v>45415</v>
      </c>
      <c r="B1468" s="81">
        <v>145396.29999999999</v>
      </c>
      <c r="C1468" s="84">
        <f t="shared" si="10"/>
        <v>-5.1416358129679294E-3</v>
      </c>
      <c r="D1468" s="77"/>
      <c r="E1468" s="80">
        <v>45415</v>
      </c>
      <c r="F1468" s="81">
        <v>22356.3</v>
      </c>
      <c r="G1468" s="84">
        <f t="shared" si="11"/>
        <v>-2.202767082468908E-3</v>
      </c>
    </row>
    <row r="1469" spans="1:7" x14ac:dyDescent="0.25">
      <c r="A1469" s="80">
        <v>45446</v>
      </c>
      <c r="B1469" s="81">
        <v>145740.1</v>
      </c>
      <c r="C1469" s="84">
        <f t="shared" si="10"/>
        <v>2.3617806623283046E-3</v>
      </c>
      <c r="D1469" s="77"/>
      <c r="E1469" s="80">
        <v>45446</v>
      </c>
      <c r="F1469" s="81">
        <v>22474.05</v>
      </c>
      <c r="G1469" s="84">
        <f t="shared" si="11"/>
        <v>5.2531497425974778E-3</v>
      </c>
    </row>
    <row r="1470" spans="1:7" x14ac:dyDescent="0.25">
      <c r="A1470" s="80">
        <v>45476</v>
      </c>
      <c r="B1470" s="81">
        <v>143956.70000000001</v>
      </c>
      <c r="C1470" s="84">
        <f t="shared" si="10"/>
        <v>-1.2312338481407564E-2</v>
      </c>
      <c r="D1470" s="77"/>
      <c r="E1470" s="80">
        <v>45476</v>
      </c>
      <c r="F1470" s="81">
        <v>22493.55</v>
      </c>
      <c r="G1470" s="84">
        <f t="shared" si="11"/>
        <v>8.6729117063467345E-4</v>
      </c>
    </row>
    <row r="1471" spans="1:7" x14ac:dyDescent="0.25">
      <c r="A1471" s="80">
        <v>45599</v>
      </c>
      <c r="B1471" s="81">
        <v>144950.70000000001</v>
      </c>
      <c r="C1471" s="84">
        <f t="shared" si="10"/>
        <v>6.8811246935526604E-3</v>
      </c>
      <c r="D1471" s="77"/>
      <c r="E1471" s="80">
        <v>45599</v>
      </c>
      <c r="F1471" s="81">
        <v>22332.65</v>
      </c>
      <c r="G1471" s="84">
        <f t="shared" si="11"/>
        <v>-7.1788682071318097E-3</v>
      </c>
    </row>
    <row r="1472" spans="1:7" x14ac:dyDescent="0.25">
      <c r="A1472" s="80">
        <v>45629</v>
      </c>
      <c r="B1472" s="81">
        <v>142276.70000000001</v>
      </c>
      <c r="C1472" s="84">
        <f t="shared" si="10"/>
        <v>-1.861993149875173E-2</v>
      </c>
      <c r="D1472" s="77"/>
      <c r="E1472" s="80">
        <v>45629</v>
      </c>
      <c r="F1472" s="81">
        <v>22335.7</v>
      </c>
      <c r="G1472" s="84">
        <f t="shared" si="11"/>
        <v>1.3656201783766265E-4</v>
      </c>
    </row>
    <row r="1473" spans="1:7" x14ac:dyDescent="0.25">
      <c r="A1473" s="85" t="s">
        <v>1080</v>
      </c>
      <c r="B1473" s="81">
        <v>139057.70000000001</v>
      </c>
      <c r="C1473" s="84">
        <f t="shared" si="10"/>
        <v>-2.2884798197811529E-2</v>
      </c>
      <c r="D1473" s="77"/>
      <c r="E1473" s="85" t="s">
        <v>1080</v>
      </c>
      <c r="F1473" s="81">
        <v>21997.7</v>
      </c>
      <c r="G1473" s="84">
        <f t="shared" si="11"/>
        <v>-1.524839281915699E-2</v>
      </c>
    </row>
    <row r="1474" spans="1:7" x14ac:dyDescent="0.25">
      <c r="A1474" s="85" t="s">
        <v>1081</v>
      </c>
      <c r="B1474" s="81">
        <v>140301.70000000001</v>
      </c>
      <c r="C1474" s="84">
        <f t="shared" si="10"/>
        <v>8.906149016473278E-3</v>
      </c>
      <c r="D1474" s="77"/>
      <c r="E1474" s="85" t="s">
        <v>1081</v>
      </c>
      <c r="F1474" s="81">
        <v>22146.65</v>
      </c>
      <c r="G1474" s="84">
        <f t="shared" si="11"/>
        <v>6.7483410794881684E-3</v>
      </c>
    </row>
    <row r="1475" spans="1:7" x14ac:dyDescent="0.25">
      <c r="A1475" s="85" t="s">
        <v>1082</v>
      </c>
      <c r="B1475" s="81">
        <v>141312</v>
      </c>
      <c r="C1475" s="84">
        <f t="shared" si="10"/>
        <v>7.1751078471409312E-3</v>
      </c>
      <c r="D1475" s="77"/>
      <c r="E1475" s="85" t="s">
        <v>1082</v>
      </c>
      <c r="F1475" s="81">
        <v>22023.35</v>
      </c>
      <c r="G1475" s="84">
        <f t="shared" si="11"/>
        <v>-5.5829893714841473E-3</v>
      </c>
    </row>
    <row r="1476" spans="1:7" x14ac:dyDescent="0.25">
      <c r="A1476" s="85" t="s">
        <v>1083</v>
      </c>
      <c r="B1476" s="81">
        <v>137012.79999999999</v>
      </c>
      <c r="C1476" s="84">
        <f t="shared" si="10"/>
        <v>-3.0895859653833548E-2</v>
      </c>
      <c r="D1476" s="77"/>
      <c r="E1476" s="85" t="s">
        <v>1083</v>
      </c>
      <c r="F1476" s="81">
        <v>22055.7</v>
      </c>
      <c r="G1476" s="84">
        <f t="shared" si="11"/>
        <v>1.4678177414507178E-3</v>
      </c>
    </row>
    <row r="1477" spans="1:7" x14ac:dyDescent="0.25">
      <c r="A1477" s="85" t="s">
        <v>1084</v>
      </c>
      <c r="B1477" s="81">
        <v>132679.79999999999</v>
      </c>
      <c r="C1477" s="84">
        <f t="shared" si="10"/>
        <v>-3.2135645429164007E-2</v>
      </c>
      <c r="D1477" s="77"/>
      <c r="E1477" s="85" t="s">
        <v>1084</v>
      </c>
      <c r="F1477" s="81">
        <v>21817.45</v>
      </c>
      <c r="G1477" s="84">
        <f t="shared" si="11"/>
        <v>-1.0860963573548457E-2</v>
      </c>
    </row>
    <row r="1478" spans="1:7" x14ac:dyDescent="0.25">
      <c r="A1478" s="85" t="s">
        <v>1085</v>
      </c>
      <c r="B1478" s="81">
        <v>131512.70000000001</v>
      </c>
      <c r="C1478" s="84">
        <f t="shared" si="10"/>
        <v>-8.835281790285426E-3</v>
      </c>
      <c r="D1478" s="77"/>
      <c r="E1478" s="85" t="s">
        <v>1085</v>
      </c>
      <c r="F1478" s="81">
        <v>21839.1</v>
      </c>
      <c r="G1478" s="84">
        <f t="shared" si="11"/>
        <v>9.9183292197013414E-4</v>
      </c>
    </row>
    <row r="1479" spans="1:7" x14ac:dyDescent="0.25">
      <c r="A1479" s="85" t="s">
        <v>1086</v>
      </c>
      <c r="B1479" s="81">
        <v>131583.6</v>
      </c>
      <c r="C1479" s="84">
        <f t="shared" si="10"/>
        <v>5.3896616346386266E-4</v>
      </c>
      <c r="D1479" s="77"/>
      <c r="E1479" s="85" t="s">
        <v>1086</v>
      </c>
      <c r="F1479" s="81">
        <v>22011.95</v>
      </c>
      <c r="G1479" s="84">
        <f t="shared" si="11"/>
        <v>7.883546470263552E-3</v>
      </c>
    </row>
    <row r="1480" spans="1:7" x14ac:dyDescent="0.25">
      <c r="A1480" s="85" t="s">
        <v>1087</v>
      </c>
      <c r="B1480" s="81">
        <v>131303</v>
      </c>
      <c r="C1480" s="84">
        <f t="shared" si="10"/>
        <v>-2.1347615782827227E-3</v>
      </c>
      <c r="D1480" s="77"/>
      <c r="E1480" s="85" t="s">
        <v>1087</v>
      </c>
      <c r="F1480" s="81">
        <v>22096.75</v>
      </c>
      <c r="G1480" s="84">
        <f t="shared" si="11"/>
        <v>3.8450511793153485E-3</v>
      </c>
    </row>
    <row r="1481" spans="1:7" x14ac:dyDescent="0.25">
      <c r="A1481" s="85" t="s">
        <v>1088</v>
      </c>
      <c r="B1481" s="81">
        <v>131645.4</v>
      </c>
      <c r="C1481" s="84">
        <f t="shared" si="10"/>
        <v>2.604314713655056E-3</v>
      </c>
      <c r="D1481" s="77"/>
      <c r="E1481" s="85" t="s">
        <v>1088</v>
      </c>
      <c r="F1481" s="81">
        <v>22004.7</v>
      </c>
      <c r="G1481" s="84">
        <f t="shared" si="11"/>
        <v>-4.1744719810147216E-3</v>
      </c>
    </row>
    <row r="1482" spans="1:7" x14ac:dyDescent="0.25">
      <c r="A1482" s="85" t="s">
        <v>1089</v>
      </c>
      <c r="B1482" s="81">
        <v>131809.4</v>
      </c>
      <c r="C1482" s="84">
        <f t="shared" si="10"/>
        <v>1.2449955072636634E-3</v>
      </c>
      <c r="D1482" s="77"/>
      <c r="E1482" s="85" t="s">
        <v>1089</v>
      </c>
      <c r="F1482" s="81">
        <v>22123.65</v>
      </c>
      <c r="G1482" s="84">
        <f t="shared" si="11"/>
        <v>5.3911051782769932E-3</v>
      </c>
    </row>
    <row r="1483" spans="1:7" x14ac:dyDescent="0.25">
      <c r="A1483" s="85" t="s">
        <v>1090</v>
      </c>
      <c r="B1483" s="81">
        <v>133387.29999999999</v>
      </c>
      <c r="C1483" s="84">
        <f t="shared" si="10"/>
        <v>1.1899986843349071E-2</v>
      </c>
      <c r="D1483" s="77"/>
      <c r="E1483" s="85" t="s">
        <v>1090</v>
      </c>
      <c r="F1483" s="81">
        <v>22326.9</v>
      </c>
      <c r="G1483" s="84">
        <f t="shared" si="11"/>
        <v>9.1450574409679217E-3</v>
      </c>
    </row>
    <row r="1484" spans="1:7" x14ac:dyDescent="0.25">
      <c r="A1484" s="80"/>
      <c r="B1484" s="87"/>
      <c r="C1484" s="84"/>
      <c r="D1484" s="77"/>
      <c r="E1484" s="80"/>
      <c r="F1484" s="87"/>
      <c r="G1484" s="84"/>
    </row>
    <row r="1485" spans="1:7" x14ac:dyDescent="0.25">
      <c r="A1485" s="80"/>
      <c r="B1485" s="87"/>
      <c r="C1485" s="84"/>
      <c r="D1485" s="77"/>
      <c r="E1485" s="80"/>
      <c r="F1485" s="87"/>
      <c r="G1485" s="84"/>
    </row>
    <row r="1486" spans="1:7" x14ac:dyDescent="0.25">
      <c r="A1486" s="80"/>
      <c r="B1486" s="87"/>
      <c r="C1486" s="84"/>
      <c r="D1486" s="77"/>
      <c r="E1486" s="80"/>
      <c r="F1486" s="87"/>
      <c r="G1486" s="84"/>
    </row>
    <row r="1487" spans="1:7" x14ac:dyDescent="0.25">
      <c r="A1487" s="80"/>
      <c r="B1487" s="87"/>
      <c r="C1487" s="84"/>
      <c r="D1487" s="77"/>
      <c r="E1487" s="80"/>
      <c r="F1487" s="87"/>
      <c r="G1487" s="84"/>
    </row>
    <row r="1488" spans="1:7" x14ac:dyDescent="0.25">
      <c r="A1488" s="80"/>
      <c r="B1488" s="87"/>
      <c r="C1488" s="84"/>
      <c r="D1488" s="77"/>
      <c r="E1488" s="80"/>
      <c r="F1488" s="87"/>
      <c r="G1488" s="84"/>
    </row>
    <row r="1489" spans="1:7" x14ac:dyDescent="0.25">
      <c r="A1489" s="85"/>
      <c r="B1489" s="87"/>
      <c r="C1489" s="84"/>
      <c r="D1489" s="77"/>
      <c r="E1489" s="85"/>
      <c r="F1489" s="87"/>
      <c r="G1489" s="84"/>
    </row>
    <row r="1490" spans="1:7" x14ac:dyDescent="0.25">
      <c r="A1490" s="85"/>
      <c r="B1490" s="87"/>
      <c r="C1490" s="84"/>
      <c r="D1490" s="77"/>
      <c r="E1490" s="85"/>
      <c r="F1490" s="87"/>
      <c r="G1490" s="84"/>
    </row>
    <row r="1491" spans="1:7" x14ac:dyDescent="0.25">
      <c r="A1491" s="85"/>
      <c r="B1491" s="87"/>
      <c r="C1491" s="84"/>
      <c r="D1491" s="77"/>
      <c r="E1491" s="85"/>
      <c r="F1491" s="87"/>
      <c r="G1491" s="84"/>
    </row>
    <row r="1492" spans="1:7" x14ac:dyDescent="0.25">
      <c r="A1492" s="85"/>
      <c r="B1492" s="87"/>
      <c r="C1492" s="84"/>
      <c r="D1492" s="77"/>
      <c r="E1492" s="85"/>
      <c r="F1492" s="87"/>
      <c r="G1492" s="84"/>
    </row>
    <row r="1493" spans="1:7" x14ac:dyDescent="0.25">
      <c r="A1493" s="85"/>
      <c r="B1493" s="87"/>
      <c r="C1493" s="84"/>
      <c r="D1493" s="77"/>
      <c r="E1493" s="85"/>
      <c r="F1493" s="87"/>
      <c r="G1493" s="84"/>
    </row>
    <row r="1494" spans="1:7" x14ac:dyDescent="0.25">
      <c r="A1494" s="85"/>
      <c r="B1494" s="87"/>
      <c r="C1494" s="84"/>
      <c r="D1494" s="77"/>
      <c r="E1494" s="85"/>
      <c r="F1494" s="87"/>
      <c r="G1494" s="84"/>
    </row>
    <row r="1495" spans="1:7" x14ac:dyDescent="0.25">
      <c r="A1495" s="85"/>
      <c r="B1495" s="87"/>
      <c r="C1495" s="84"/>
      <c r="D1495" s="77"/>
      <c r="E1495" s="85"/>
      <c r="F1495" s="87"/>
      <c r="G1495" s="84"/>
    </row>
    <row r="1496" spans="1:7" x14ac:dyDescent="0.25">
      <c r="A1496" s="85"/>
      <c r="B1496" s="87"/>
      <c r="C1496" s="84"/>
      <c r="D1496" s="77"/>
      <c r="E1496" s="85"/>
      <c r="F1496" s="87"/>
      <c r="G1496" s="84"/>
    </row>
    <row r="1497" spans="1:7" x14ac:dyDescent="0.25">
      <c r="A1497" s="85"/>
      <c r="B1497" s="87"/>
      <c r="C1497" s="84"/>
      <c r="D1497" s="77"/>
      <c r="E1497" s="85"/>
      <c r="F1497" s="87"/>
      <c r="G1497" s="84"/>
    </row>
    <row r="1498" spans="1:7" x14ac:dyDescent="0.25">
      <c r="A1498" s="85"/>
      <c r="B1498" s="87"/>
      <c r="C1498" s="84"/>
      <c r="D1498" s="77"/>
      <c r="E1498" s="85"/>
      <c r="F1498" s="87"/>
      <c r="G1498" s="84"/>
    </row>
    <row r="1499" spans="1:7" x14ac:dyDescent="0.25">
      <c r="A1499" s="85"/>
      <c r="B1499" s="87"/>
      <c r="C1499" s="84"/>
      <c r="D1499" s="77"/>
      <c r="E1499" s="85"/>
      <c r="F1499" s="87"/>
      <c r="G1499" s="84"/>
    </row>
    <row r="1500" spans="1:7" x14ac:dyDescent="0.25">
      <c r="A1500" s="80"/>
      <c r="B1500" s="87"/>
      <c r="C1500" s="84"/>
      <c r="D1500" s="77"/>
      <c r="E1500" s="80"/>
      <c r="F1500" s="87"/>
      <c r="G1500" s="84"/>
    </row>
    <row r="1501" spans="1:7" x14ac:dyDescent="0.25">
      <c r="A1501" s="80"/>
      <c r="B1501" s="87"/>
      <c r="C1501" s="84"/>
      <c r="D1501" s="77"/>
      <c r="E1501" s="80"/>
      <c r="F1501" s="87"/>
      <c r="G1501" s="84"/>
    </row>
    <row r="1502" spans="1:7" x14ac:dyDescent="0.25">
      <c r="A1502" s="80"/>
      <c r="B1502" s="87"/>
      <c r="C1502" s="84"/>
      <c r="D1502" s="77"/>
      <c r="E1502" s="80"/>
      <c r="F1502" s="87"/>
      <c r="G1502" s="84"/>
    </row>
    <row r="1503" spans="1:7" x14ac:dyDescent="0.25">
      <c r="A1503" s="80"/>
      <c r="B1503" s="87"/>
      <c r="C1503" s="84"/>
      <c r="D1503" s="77"/>
      <c r="E1503" s="80"/>
      <c r="F1503" s="87"/>
      <c r="G1503" s="84"/>
    </row>
    <row r="1504" spans="1:7" x14ac:dyDescent="0.25">
      <c r="A1504" s="80"/>
      <c r="B1504" s="87"/>
      <c r="C1504" s="84"/>
      <c r="D1504" s="77"/>
      <c r="E1504" s="80"/>
      <c r="F1504" s="87"/>
      <c r="G1504" s="84"/>
    </row>
    <row r="1505" spans="1:7" x14ac:dyDescent="0.25">
      <c r="A1505" s="80"/>
      <c r="B1505" s="87"/>
      <c r="C1505" s="84"/>
      <c r="D1505" s="77"/>
      <c r="E1505" s="80"/>
      <c r="F1505" s="87"/>
      <c r="G1505" s="84"/>
    </row>
    <row r="1506" spans="1:7" x14ac:dyDescent="0.25">
      <c r="A1506" s="80"/>
      <c r="B1506" s="87"/>
      <c r="C1506" s="84"/>
      <c r="D1506" s="77"/>
      <c r="E1506" s="80"/>
      <c r="F1506" s="87"/>
      <c r="G1506" s="84"/>
    </row>
    <row r="1507" spans="1:7" x14ac:dyDescent="0.25">
      <c r="A1507" s="80"/>
      <c r="B1507" s="87"/>
      <c r="C1507" s="84"/>
      <c r="D1507" s="77"/>
      <c r="E1507" s="80"/>
      <c r="F1507" s="87"/>
      <c r="G1507" s="84"/>
    </row>
    <row r="1508" spans="1:7" x14ac:dyDescent="0.25">
      <c r="A1508" s="80"/>
      <c r="B1508" s="87"/>
      <c r="C1508" s="84"/>
      <c r="D1508" s="77"/>
      <c r="E1508" s="80"/>
      <c r="F1508" s="87"/>
      <c r="G1508" s="84"/>
    </row>
    <row r="1509" spans="1:7" x14ac:dyDescent="0.25">
      <c r="A1509" s="85"/>
      <c r="B1509" s="87"/>
      <c r="C1509" s="84"/>
      <c r="D1509" s="77"/>
      <c r="E1509" s="85"/>
      <c r="F1509" s="87"/>
      <c r="G1509" s="84"/>
    </row>
    <row r="1510" spans="1:7" x14ac:dyDescent="0.25">
      <c r="A1510" s="85"/>
      <c r="B1510" s="87"/>
      <c r="C1510" s="84"/>
      <c r="D1510" s="77"/>
      <c r="E1510" s="85"/>
      <c r="F1510" s="87"/>
      <c r="G1510" s="84"/>
    </row>
    <row r="1511" spans="1:7" x14ac:dyDescent="0.25">
      <c r="A1511" s="85"/>
      <c r="B1511" s="87"/>
      <c r="C1511" s="84"/>
      <c r="D1511" s="77"/>
      <c r="E1511" s="85"/>
      <c r="F1511" s="87"/>
      <c r="G1511" s="84"/>
    </row>
    <row r="1512" spans="1:7" x14ac:dyDescent="0.25">
      <c r="A1512" s="85"/>
      <c r="B1512" s="87"/>
      <c r="C1512" s="84"/>
      <c r="D1512" s="77"/>
      <c r="E1512" s="85"/>
      <c r="F1512" s="87"/>
      <c r="G1512" s="84"/>
    </row>
    <row r="1513" spans="1:7" x14ac:dyDescent="0.25">
      <c r="A1513" s="85"/>
      <c r="B1513" s="87"/>
      <c r="C1513" s="84"/>
      <c r="D1513" s="77"/>
      <c r="E1513" s="85"/>
      <c r="F1513" s="87"/>
      <c r="G1513" s="84"/>
    </row>
    <row r="1514" spans="1:7" x14ac:dyDescent="0.25">
      <c r="A1514" s="85"/>
      <c r="B1514" s="87"/>
      <c r="C1514" s="84"/>
      <c r="D1514" s="77"/>
      <c r="E1514" s="85"/>
      <c r="F1514" s="87"/>
      <c r="G1514" s="84"/>
    </row>
    <row r="1515" spans="1:7" x14ac:dyDescent="0.25">
      <c r="A1515" s="85"/>
      <c r="B1515" s="87"/>
      <c r="C1515" s="84"/>
      <c r="D1515" s="77"/>
      <c r="E1515" s="85"/>
      <c r="F1515" s="87"/>
      <c r="G1515" s="84"/>
    </row>
    <row r="1516" spans="1:7" x14ac:dyDescent="0.25">
      <c r="A1516" s="85"/>
      <c r="B1516" s="87"/>
      <c r="C1516" s="84"/>
      <c r="D1516" s="77"/>
      <c r="E1516" s="85"/>
      <c r="F1516" s="87"/>
      <c r="G1516" s="84"/>
    </row>
    <row r="1517" spans="1:7" x14ac:dyDescent="0.25">
      <c r="A1517" s="85"/>
      <c r="B1517" s="87"/>
      <c r="C1517" s="84"/>
      <c r="D1517" s="77"/>
      <c r="E1517" s="85"/>
      <c r="F1517" s="87"/>
      <c r="G1517" s="84"/>
    </row>
    <row r="1518" spans="1:7" x14ac:dyDescent="0.25">
      <c r="A1518" s="85"/>
      <c r="B1518" s="87"/>
      <c r="C1518" s="84"/>
      <c r="D1518" s="77"/>
      <c r="E1518" s="85"/>
      <c r="F1518" s="87"/>
      <c r="G1518" s="84"/>
    </row>
    <row r="1519" spans="1:7" x14ac:dyDescent="0.25">
      <c r="A1519" s="85"/>
      <c r="B1519" s="87"/>
      <c r="C1519" s="84"/>
      <c r="D1519" s="77"/>
      <c r="E1519" s="85"/>
      <c r="F1519" s="87"/>
      <c r="G1519" s="84"/>
    </row>
    <row r="1520" spans="1:7" x14ac:dyDescent="0.25">
      <c r="A1520" s="85"/>
      <c r="B1520" s="87"/>
      <c r="C1520" s="84"/>
      <c r="D1520" s="77"/>
      <c r="E1520" s="85"/>
      <c r="F1520" s="87"/>
      <c r="G1520" s="84"/>
    </row>
    <row r="1521" spans="1:7" x14ac:dyDescent="0.25">
      <c r="A1521" s="85"/>
      <c r="B1521" s="87"/>
      <c r="C1521" s="84"/>
      <c r="D1521" s="77"/>
      <c r="E1521" s="85"/>
      <c r="F1521" s="87"/>
      <c r="G1521" s="84"/>
    </row>
    <row r="1522" spans="1:7" x14ac:dyDescent="0.25">
      <c r="A1522" s="80"/>
      <c r="B1522" s="87"/>
      <c r="C1522" s="84"/>
      <c r="D1522" s="77"/>
      <c r="E1522" s="80"/>
      <c r="F1522" s="87"/>
      <c r="G1522" s="84"/>
    </row>
    <row r="1523" spans="1:7" x14ac:dyDescent="0.25">
      <c r="A1523" s="80"/>
      <c r="B1523" s="87"/>
      <c r="C1523" s="84"/>
      <c r="D1523" s="77"/>
      <c r="E1523" s="80"/>
      <c r="F1523" s="87"/>
      <c r="G1523" s="84"/>
    </row>
    <row r="1524" spans="1:7" x14ac:dyDescent="0.25">
      <c r="A1524" s="80"/>
      <c r="B1524" s="87"/>
      <c r="C1524" s="84"/>
      <c r="D1524" s="77"/>
      <c r="E1524" s="80"/>
      <c r="F1524" s="87"/>
      <c r="G1524" s="84"/>
    </row>
    <row r="1525" spans="1:7" x14ac:dyDescent="0.25">
      <c r="A1525" s="80"/>
      <c r="B1525" s="87"/>
      <c r="C1525" s="84"/>
      <c r="D1525" s="77"/>
      <c r="E1525" s="80"/>
      <c r="F1525" s="87"/>
      <c r="G1525" s="84"/>
    </row>
    <row r="1526" spans="1:7" x14ac:dyDescent="0.25">
      <c r="A1526" s="80"/>
      <c r="B1526" s="87"/>
      <c r="C1526" s="84"/>
      <c r="D1526" s="77"/>
      <c r="E1526" s="80"/>
      <c r="F1526" s="87"/>
      <c r="G1526" s="84"/>
    </row>
    <row r="1527" spans="1:7" x14ac:dyDescent="0.25">
      <c r="A1527" s="80"/>
      <c r="B1527" s="87"/>
      <c r="C1527" s="84"/>
      <c r="D1527" s="77"/>
      <c r="E1527" s="80"/>
      <c r="F1527" s="87"/>
      <c r="G1527" s="84"/>
    </row>
    <row r="1528" spans="1:7" x14ac:dyDescent="0.25">
      <c r="A1528" s="80"/>
      <c r="B1528" s="87"/>
      <c r="C1528" s="84"/>
      <c r="D1528" s="77"/>
      <c r="E1528" s="80"/>
      <c r="F1528" s="87"/>
      <c r="G1528" s="84"/>
    </row>
    <row r="1529" spans="1:7" x14ac:dyDescent="0.25">
      <c r="A1529" s="80"/>
      <c r="B1529" s="87"/>
      <c r="C1529" s="84"/>
      <c r="D1529" s="77"/>
      <c r="E1529" s="80"/>
      <c r="F1529" s="87"/>
      <c r="G1529" s="84"/>
    </row>
    <row r="1530" spans="1:7" x14ac:dyDescent="0.25">
      <c r="A1530" s="85"/>
      <c r="B1530" s="87"/>
      <c r="C1530" s="84"/>
      <c r="D1530" s="77"/>
      <c r="E1530" s="85"/>
      <c r="F1530" s="87"/>
      <c r="G1530" s="84"/>
    </row>
    <row r="1531" spans="1:7" x14ac:dyDescent="0.25">
      <c r="A1531" s="85"/>
      <c r="B1531" s="87"/>
      <c r="C1531" s="84"/>
      <c r="D1531" s="77"/>
      <c r="E1531" s="85"/>
      <c r="F1531" s="87"/>
      <c r="G1531" s="84"/>
    </row>
    <row r="1532" spans="1:7" x14ac:dyDescent="0.25">
      <c r="A1532" s="85"/>
      <c r="B1532" s="87"/>
      <c r="C1532" s="84"/>
      <c r="D1532" s="77"/>
      <c r="E1532" s="85"/>
      <c r="F1532" s="87"/>
      <c r="G1532" s="84"/>
    </row>
    <row r="1533" spans="1:7" x14ac:dyDescent="0.25">
      <c r="A1533" s="85"/>
      <c r="B1533" s="87"/>
      <c r="C1533" s="84"/>
      <c r="D1533" s="77"/>
      <c r="E1533" s="85"/>
      <c r="F1533" s="87"/>
      <c r="G1533" s="84"/>
    </row>
    <row r="1534" spans="1:7" x14ac:dyDescent="0.25">
      <c r="A1534" s="85"/>
      <c r="B1534" s="87"/>
      <c r="C1534" s="84"/>
      <c r="D1534" s="77"/>
      <c r="E1534" s="85"/>
      <c r="F1534" s="87"/>
      <c r="G1534" s="84"/>
    </row>
    <row r="1535" spans="1:7" x14ac:dyDescent="0.25">
      <c r="A1535" s="85"/>
      <c r="B1535" s="87"/>
      <c r="C1535" s="84"/>
      <c r="D1535" s="77"/>
      <c r="E1535" s="85"/>
      <c r="F1535" s="87"/>
      <c r="G1535" s="84"/>
    </row>
    <row r="1536" spans="1:7" x14ac:dyDescent="0.25">
      <c r="A1536" s="85"/>
      <c r="B1536" s="87"/>
      <c r="C1536" s="84"/>
      <c r="D1536" s="77"/>
      <c r="E1536" s="85"/>
      <c r="F1536" s="87"/>
      <c r="G1536" s="84"/>
    </row>
    <row r="1537" spans="1:7" x14ac:dyDescent="0.25">
      <c r="A1537" s="85"/>
      <c r="B1537" s="87"/>
      <c r="C1537" s="84"/>
      <c r="D1537" s="77"/>
      <c r="E1537" s="85"/>
      <c r="F1537" s="87"/>
      <c r="G1537" s="84"/>
    </row>
    <row r="1538" spans="1:7" x14ac:dyDescent="0.25">
      <c r="A1538" s="85"/>
      <c r="B1538" s="87"/>
      <c r="C1538" s="84"/>
      <c r="D1538" s="77"/>
      <c r="E1538" s="85"/>
      <c r="F1538" s="87"/>
      <c r="G1538" s="84"/>
    </row>
    <row r="1539" spans="1:7" x14ac:dyDescent="0.25">
      <c r="A1539" s="85"/>
      <c r="B1539" s="87"/>
      <c r="C1539" s="84"/>
      <c r="D1539" s="77"/>
      <c r="E1539" s="85"/>
      <c r="F1539" s="87"/>
      <c r="G1539" s="84"/>
    </row>
    <row r="1540" spans="1:7" x14ac:dyDescent="0.25">
      <c r="A1540" s="85"/>
      <c r="B1540" s="87"/>
      <c r="C1540" s="84"/>
      <c r="D1540" s="77"/>
      <c r="E1540" s="85"/>
      <c r="F1540" s="87"/>
      <c r="G1540" s="84"/>
    </row>
    <row r="1541" spans="1:7" x14ac:dyDescent="0.25">
      <c r="A1541" s="85"/>
      <c r="B1541" s="87"/>
      <c r="C1541" s="84"/>
      <c r="D1541" s="77"/>
      <c r="E1541" s="85"/>
      <c r="F1541" s="87"/>
      <c r="G1541" s="84"/>
    </row>
    <row r="1542" spans="1:7" x14ac:dyDescent="0.25">
      <c r="A1542" s="85"/>
      <c r="B1542" s="87"/>
      <c r="C1542" s="84"/>
      <c r="D1542" s="77"/>
      <c r="E1542" s="85"/>
      <c r="F1542" s="87"/>
      <c r="G1542" s="84"/>
    </row>
    <row r="1543" spans="1:7" x14ac:dyDescent="0.25">
      <c r="A1543" s="80"/>
      <c r="B1543" s="87"/>
      <c r="C1543" s="84"/>
      <c r="D1543" s="77"/>
      <c r="E1543" s="80"/>
      <c r="F1543" s="87"/>
      <c r="G1543" s="84"/>
    </row>
    <row r="1544" spans="1:7" x14ac:dyDescent="0.25">
      <c r="A1544" s="80"/>
      <c r="B1544" s="87"/>
      <c r="C1544" s="84"/>
      <c r="D1544" s="77"/>
      <c r="E1544" s="80"/>
      <c r="F1544" s="87"/>
      <c r="G1544" s="84"/>
    </row>
    <row r="1545" spans="1:7" x14ac:dyDescent="0.25">
      <c r="A1545" s="80"/>
      <c r="B1545" s="87"/>
      <c r="C1545" s="84"/>
      <c r="D1545" s="77"/>
      <c r="E1545" s="80"/>
      <c r="F1545" s="87"/>
      <c r="G1545" s="84"/>
    </row>
    <row r="1546" spans="1:7" x14ac:dyDescent="0.25">
      <c r="A1546" s="80"/>
      <c r="B1546" s="87"/>
      <c r="C1546" s="84"/>
      <c r="D1546" s="77"/>
      <c r="E1546" s="80"/>
      <c r="F1546" s="87"/>
      <c r="G1546" s="84"/>
    </row>
    <row r="1547" spans="1:7" x14ac:dyDescent="0.25">
      <c r="A1547" s="80"/>
      <c r="B1547" s="87"/>
      <c r="C1547" s="84"/>
      <c r="D1547" s="77"/>
      <c r="E1547" s="80"/>
      <c r="F1547" s="87"/>
      <c r="G1547" s="84"/>
    </row>
    <row r="1548" spans="1:7" x14ac:dyDescent="0.25">
      <c r="A1548" s="80"/>
      <c r="B1548" s="87"/>
      <c r="C1548" s="84"/>
      <c r="D1548" s="77"/>
      <c r="E1548" s="80"/>
      <c r="F1548" s="87"/>
      <c r="G1548" s="84"/>
    </row>
    <row r="1549" spans="1:7" x14ac:dyDescent="0.25">
      <c r="A1549" s="80"/>
      <c r="B1549" s="87"/>
      <c r="C1549" s="84"/>
      <c r="D1549" s="77"/>
      <c r="E1549" s="80"/>
      <c r="F1549" s="87"/>
      <c r="G1549" s="84"/>
    </row>
    <row r="1550" spans="1:7" x14ac:dyDescent="0.25">
      <c r="A1550" s="80"/>
      <c r="B1550" s="87"/>
      <c r="C1550" s="84"/>
      <c r="D1550" s="77"/>
      <c r="E1550" s="80"/>
      <c r="F1550" s="87"/>
      <c r="G1550" s="84"/>
    </row>
    <row r="1551" spans="1:7" x14ac:dyDescent="0.25">
      <c r="A1551" s="85"/>
      <c r="B1551" s="87"/>
      <c r="C1551" s="84"/>
      <c r="D1551" s="77"/>
      <c r="E1551" s="85"/>
      <c r="F1551" s="87"/>
      <c r="G1551" s="84"/>
    </row>
    <row r="1552" spans="1:7" x14ac:dyDescent="0.25">
      <c r="A1552" s="85"/>
      <c r="B1552" s="87"/>
      <c r="C1552" s="84"/>
      <c r="D1552" s="77"/>
      <c r="E1552" s="85"/>
      <c r="F1552" s="87"/>
      <c r="G1552" s="84"/>
    </row>
    <row r="1553" spans="1:7" x14ac:dyDescent="0.25">
      <c r="A1553" s="85"/>
      <c r="B1553" s="87"/>
      <c r="C1553" s="84"/>
      <c r="D1553" s="77"/>
      <c r="E1553" s="85"/>
      <c r="F1553" s="87"/>
      <c r="G1553" s="84"/>
    </row>
    <row r="1554" spans="1:7" x14ac:dyDescent="0.25">
      <c r="A1554" s="85"/>
      <c r="B1554" s="87"/>
      <c r="C1554" s="84"/>
      <c r="D1554" s="77"/>
      <c r="E1554" s="85"/>
      <c r="F1554" s="87"/>
      <c r="G1554" s="84"/>
    </row>
    <row r="1555" spans="1:7" x14ac:dyDescent="0.25">
      <c r="A1555" s="85"/>
      <c r="B1555" s="87"/>
      <c r="C1555" s="84"/>
      <c r="D1555" s="77"/>
      <c r="E1555" s="85"/>
      <c r="F1555" s="87"/>
      <c r="G1555" s="84"/>
    </row>
    <row r="1556" spans="1:7" x14ac:dyDescent="0.25">
      <c r="A1556" s="85"/>
      <c r="B1556" s="87"/>
      <c r="C1556" s="84"/>
      <c r="D1556" s="77"/>
      <c r="E1556" s="85"/>
      <c r="F1556" s="87"/>
      <c r="G1556" s="84"/>
    </row>
    <row r="1557" spans="1:7" x14ac:dyDescent="0.25">
      <c r="A1557" s="85"/>
      <c r="B1557" s="87"/>
      <c r="C1557" s="84"/>
      <c r="D1557" s="77"/>
      <c r="E1557" s="85"/>
      <c r="F1557" s="87"/>
      <c r="G1557" s="84"/>
    </row>
    <row r="1558" spans="1:7" x14ac:dyDescent="0.25">
      <c r="A1558" s="85"/>
      <c r="B1558" s="87"/>
      <c r="C1558" s="84"/>
      <c r="D1558" s="77"/>
      <c r="E1558" s="85"/>
      <c r="F1558" s="87"/>
      <c r="G1558" s="84"/>
    </row>
    <row r="1559" spans="1:7" x14ac:dyDescent="0.25">
      <c r="A1559" s="85"/>
      <c r="B1559" s="87"/>
      <c r="C1559" s="84"/>
      <c r="D1559" s="77"/>
      <c r="E1559" s="85"/>
      <c r="F1559" s="87"/>
      <c r="G1559" s="84"/>
    </row>
    <row r="1560" spans="1:7" x14ac:dyDescent="0.25">
      <c r="A1560" s="85"/>
      <c r="B1560" s="87"/>
      <c r="C1560" s="84"/>
      <c r="D1560" s="77"/>
      <c r="E1560" s="85"/>
      <c r="F1560" s="87"/>
      <c r="G1560" s="84"/>
    </row>
    <row r="1561" spans="1:7" x14ac:dyDescent="0.25">
      <c r="A1561" s="85"/>
      <c r="B1561" s="87"/>
      <c r="C1561" s="84"/>
      <c r="D1561" s="77"/>
      <c r="E1561" s="85"/>
      <c r="F1561" s="87"/>
      <c r="G1561" s="84"/>
    </row>
    <row r="1562" spans="1:7" x14ac:dyDescent="0.25">
      <c r="A1562" s="85"/>
      <c r="B1562" s="87"/>
      <c r="C1562" s="84"/>
      <c r="D1562" s="77"/>
      <c r="E1562" s="85"/>
      <c r="F1562" s="87"/>
      <c r="G1562" s="84"/>
    </row>
    <row r="1563" spans="1:7" x14ac:dyDescent="0.25">
      <c r="A1563" s="85"/>
      <c r="B1563" s="87"/>
      <c r="C1563" s="84"/>
      <c r="D1563" s="77"/>
      <c r="E1563" s="85"/>
      <c r="F1563" s="87"/>
      <c r="G1563" s="84"/>
    </row>
    <row r="1564" spans="1:7" x14ac:dyDescent="0.25">
      <c r="A1564" s="80"/>
      <c r="B1564" s="87"/>
      <c r="C1564" s="84"/>
      <c r="D1564" s="77"/>
      <c r="E1564" s="80"/>
      <c r="F1564" s="87"/>
      <c r="G1564" s="84"/>
    </row>
    <row r="1565" spans="1:7" x14ac:dyDescent="0.25">
      <c r="A1565" s="80"/>
      <c r="B1565" s="87"/>
      <c r="C1565" s="84"/>
      <c r="D1565" s="77"/>
      <c r="E1565" s="80"/>
      <c r="F1565" s="87"/>
      <c r="G1565" s="84"/>
    </row>
    <row r="1566" spans="1:7" x14ac:dyDescent="0.25">
      <c r="A1566" s="80"/>
      <c r="B1566" s="87"/>
      <c r="C1566" s="84"/>
      <c r="D1566" s="77"/>
      <c r="E1566" s="80"/>
      <c r="F1566" s="87"/>
      <c r="G1566" s="84"/>
    </row>
    <row r="1567" spans="1:7" x14ac:dyDescent="0.25">
      <c r="A1567" s="80"/>
      <c r="B1567" s="87"/>
      <c r="C1567" s="84"/>
      <c r="D1567" s="77"/>
      <c r="E1567" s="80"/>
      <c r="F1567" s="87"/>
      <c r="G1567" s="84"/>
    </row>
    <row r="1568" spans="1:7" x14ac:dyDescent="0.25">
      <c r="A1568" s="80"/>
      <c r="B1568" s="87"/>
      <c r="C1568" s="84"/>
      <c r="D1568" s="77"/>
      <c r="E1568" s="80"/>
      <c r="F1568" s="87"/>
      <c r="G1568" s="84"/>
    </row>
    <row r="1569" spans="1:7" x14ac:dyDescent="0.25">
      <c r="A1569" s="80"/>
      <c r="B1569" s="87"/>
      <c r="C1569" s="84"/>
      <c r="D1569" s="77"/>
      <c r="E1569" s="80"/>
      <c r="F1569" s="87"/>
      <c r="G1569" s="84"/>
    </row>
    <row r="1570" spans="1:7" x14ac:dyDescent="0.25">
      <c r="A1570" s="80"/>
      <c r="B1570" s="87"/>
      <c r="C1570" s="84"/>
      <c r="D1570" s="77"/>
      <c r="E1570" s="80"/>
      <c r="F1570" s="87"/>
      <c r="G1570" s="84"/>
    </row>
    <row r="1571" spans="1:7" x14ac:dyDescent="0.25">
      <c r="A1571" s="80"/>
      <c r="B1571" s="87"/>
      <c r="C1571" s="84"/>
      <c r="D1571" s="77"/>
      <c r="E1571" s="80"/>
      <c r="F1571" s="87"/>
      <c r="G1571" s="84"/>
    </row>
    <row r="1572" spans="1:7" x14ac:dyDescent="0.25">
      <c r="A1572" s="80"/>
      <c r="B1572" s="87"/>
      <c r="C1572" s="84"/>
      <c r="D1572" s="77"/>
      <c r="E1572" s="80"/>
      <c r="F1572" s="87"/>
      <c r="G1572" s="84"/>
    </row>
    <row r="1573" spans="1:7" x14ac:dyDescent="0.25">
      <c r="A1573" s="85"/>
      <c r="B1573" s="87"/>
      <c r="C1573" s="84"/>
      <c r="D1573" s="77"/>
      <c r="E1573" s="85"/>
      <c r="F1573" s="87"/>
      <c r="G1573" s="84"/>
    </row>
    <row r="1574" spans="1:7" x14ac:dyDescent="0.25">
      <c r="A1574" s="85"/>
      <c r="B1574" s="87"/>
      <c r="C1574" s="84"/>
      <c r="D1574" s="77"/>
      <c r="E1574" s="85"/>
      <c r="F1574" s="87"/>
      <c r="G1574" s="84"/>
    </row>
    <row r="1575" spans="1:7" x14ac:dyDescent="0.25">
      <c r="A1575" s="85"/>
      <c r="B1575" s="87"/>
      <c r="C1575" s="84"/>
      <c r="D1575" s="77"/>
      <c r="E1575" s="85"/>
      <c r="F1575" s="87"/>
      <c r="G1575" s="84"/>
    </row>
    <row r="1576" spans="1:7" x14ac:dyDescent="0.25">
      <c r="A1576" s="85"/>
      <c r="B1576" s="87"/>
      <c r="C1576" s="84"/>
      <c r="D1576" s="77"/>
      <c r="E1576" s="85"/>
      <c r="F1576" s="87"/>
      <c r="G1576" s="84"/>
    </row>
    <row r="1577" spans="1:7" x14ac:dyDescent="0.25">
      <c r="A1577" s="85"/>
      <c r="B1577" s="87"/>
      <c r="C1577" s="84"/>
      <c r="D1577" s="77"/>
      <c r="E1577" s="85"/>
      <c r="F1577" s="87"/>
      <c r="G1577" s="84"/>
    </row>
    <row r="1578" spans="1:7" x14ac:dyDescent="0.25">
      <c r="A1578" s="85"/>
      <c r="B1578" s="87"/>
      <c r="C1578" s="84"/>
      <c r="D1578" s="77"/>
      <c r="E1578" s="85"/>
      <c r="F1578" s="87"/>
      <c r="G1578" s="84"/>
    </row>
    <row r="1579" spans="1:7" x14ac:dyDescent="0.25">
      <c r="A1579" s="85"/>
      <c r="B1579" s="87"/>
      <c r="C1579" s="84"/>
      <c r="D1579" s="77"/>
      <c r="E1579" s="85"/>
      <c r="F1579" s="87"/>
      <c r="G1579" s="84"/>
    </row>
    <row r="1580" spans="1:7" x14ac:dyDescent="0.25">
      <c r="A1580" s="85"/>
      <c r="B1580" s="87"/>
      <c r="C1580" s="84"/>
      <c r="D1580" s="77"/>
      <c r="E1580" s="85"/>
      <c r="F1580" s="87"/>
      <c r="G1580" s="84"/>
    </row>
    <row r="1581" spans="1:7" x14ac:dyDescent="0.25">
      <c r="A1581" s="85"/>
      <c r="B1581" s="87"/>
      <c r="C1581" s="84"/>
      <c r="D1581" s="77"/>
      <c r="E1581" s="85"/>
      <c r="F1581" s="87"/>
      <c r="G1581" s="84"/>
    </row>
    <row r="1582" spans="1:7" x14ac:dyDescent="0.25">
      <c r="A1582" s="85"/>
      <c r="B1582" s="87"/>
      <c r="C1582" s="84"/>
      <c r="D1582" s="77"/>
      <c r="E1582" s="85"/>
      <c r="F1582" s="87"/>
      <c r="G1582" s="84"/>
    </row>
    <row r="1583" spans="1:7" x14ac:dyDescent="0.25">
      <c r="A1583" s="85"/>
      <c r="B1583" s="87"/>
      <c r="C1583" s="84"/>
      <c r="D1583" s="77"/>
      <c r="E1583" s="85"/>
      <c r="F1583" s="87"/>
      <c r="G1583" s="84"/>
    </row>
    <row r="1584" spans="1:7" x14ac:dyDescent="0.25">
      <c r="A1584" s="85"/>
      <c r="B1584" s="87"/>
      <c r="C1584" s="84"/>
      <c r="D1584" s="77"/>
      <c r="E1584" s="85"/>
      <c r="F1584" s="87"/>
      <c r="G1584" s="84"/>
    </row>
    <row r="1585" spans="1:7" x14ac:dyDescent="0.25">
      <c r="A1585" s="85"/>
      <c r="B1585" s="87"/>
      <c r="C1585" s="84"/>
      <c r="D1585" s="77"/>
      <c r="E1585" s="85"/>
      <c r="F1585" s="87"/>
      <c r="G1585" s="84"/>
    </row>
    <row r="1586" spans="1:7" x14ac:dyDescent="0.25">
      <c r="A1586" s="80"/>
      <c r="B1586" s="87"/>
      <c r="C1586" s="84"/>
      <c r="D1586" s="77"/>
      <c r="E1586" s="80"/>
      <c r="F1586" s="87"/>
      <c r="G1586" s="84"/>
    </row>
    <row r="1587" spans="1:7" x14ac:dyDescent="0.25">
      <c r="A1587" s="80"/>
      <c r="B1587" s="87"/>
      <c r="C1587" s="84"/>
      <c r="D1587" s="77"/>
      <c r="E1587" s="80"/>
      <c r="F1587" s="87"/>
      <c r="G1587" s="84"/>
    </row>
    <row r="1588" spans="1:7" x14ac:dyDescent="0.25">
      <c r="A1588" s="80"/>
      <c r="B1588" s="87"/>
      <c r="C1588" s="84"/>
      <c r="D1588" s="77"/>
      <c r="E1588" s="80"/>
      <c r="F1588" s="87"/>
      <c r="G1588" s="84"/>
    </row>
    <row r="1589" spans="1:7" x14ac:dyDescent="0.25">
      <c r="A1589" s="80"/>
      <c r="B1589" s="87"/>
      <c r="C1589" s="84"/>
      <c r="D1589" s="77"/>
      <c r="E1589" s="80"/>
      <c r="F1589" s="87"/>
      <c r="G1589" s="84"/>
    </row>
    <row r="1590" spans="1:7" x14ac:dyDescent="0.25">
      <c r="A1590" s="80"/>
      <c r="B1590" s="87"/>
      <c r="C1590" s="84"/>
      <c r="D1590" s="77"/>
      <c r="E1590" s="80"/>
      <c r="F1590" s="87"/>
      <c r="G1590" s="84"/>
    </row>
    <row r="1591" spans="1:7" x14ac:dyDescent="0.25">
      <c r="A1591" s="80"/>
      <c r="B1591" s="87"/>
      <c r="C1591" s="84"/>
      <c r="D1591" s="77"/>
      <c r="E1591" s="80"/>
      <c r="F1591" s="87"/>
      <c r="G1591" s="84"/>
    </row>
    <row r="1592" spans="1:7" x14ac:dyDescent="0.25">
      <c r="A1592" s="80"/>
      <c r="B1592" s="87"/>
      <c r="C1592" s="84"/>
      <c r="D1592" s="77"/>
      <c r="E1592" s="80"/>
      <c r="F1592" s="87"/>
      <c r="G1592" s="84"/>
    </row>
    <row r="1593" spans="1:7" x14ac:dyDescent="0.25">
      <c r="A1593" s="80"/>
      <c r="B1593" s="87"/>
      <c r="C1593" s="84"/>
      <c r="D1593" s="77"/>
      <c r="E1593" s="80"/>
      <c r="F1593" s="87"/>
      <c r="G1593" s="84"/>
    </row>
    <row r="1594" spans="1:7" x14ac:dyDescent="0.25">
      <c r="A1594" s="85"/>
      <c r="B1594" s="87"/>
      <c r="C1594" s="84"/>
      <c r="D1594" s="77"/>
      <c r="E1594" s="85"/>
      <c r="F1594" s="87"/>
      <c r="G1594" s="84"/>
    </row>
    <row r="1595" spans="1:7" x14ac:dyDescent="0.25">
      <c r="A1595" s="85"/>
      <c r="B1595" s="87"/>
      <c r="C1595" s="84"/>
      <c r="D1595" s="77"/>
      <c r="E1595" s="85"/>
      <c r="F1595" s="87"/>
      <c r="G1595" s="84"/>
    </row>
    <row r="1596" spans="1:7" x14ac:dyDescent="0.25">
      <c r="A1596" s="85"/>
      <c r="B1596" s="87"/>
      <c r="C1596" s="84"/>
      <c r="D1596" s="77"/>
      <c r="E1596" s="85"/>
      <c r="F1596" s="87"/>
      <c r="G1596" s="84"/>
    </row>
    <row r="1597" spans="1:7" x14ac:dyDescent="0.25">
      <c r="A1597" s="85"/>
      <c r="B1597" s="87"/>
      <c r="C1597" s="84"/>
      <c r="D1597" s="77"/>
      <c r="E1597" s="85"/>
      <c r="F1597" s="87"/>
      <c r="G1597" s="84"/>
    </row>
    <row r="1598" spans="1:7" x14ac:dyDescent="0.25">
      <c r="A1598" s="85"/>
      <c r="B1598" s="87"/>
      <c r="C1598" s="84"/>
      <c r="D1598" s="77"/>
      <c r="E1598" s="85"/>
      <c r="F1598" s="87"/>
      <c r="G1598" s="84"/>
    </row>
    <row r="1599" spans="1:7" x14ac:dyDescent="0.25">
      <c r="A1599" s="85"/>
      <c r="B1599" s="87"/>
      <c r="C1599" s="84"/>
      <c r="D1599" s="77"/>
      <c r="E1599" s="85"/>
      <c r="F1599" s="87"/>
      <c r="G1599" s="84"/>
    </row>
    <row r="1600" spans="1:7" x14ac:dyDescent="0.25">
      <c r="A1600" s="85"/>
      <c r="B1600" s="87"/>
      <c r="C1600" s="84"/>
      <c r="D1600" s="77"/>
      <c r="E1600" s="85"/>
      <c r="F1600" s="87"/>
      <c r="G1600" s="84"/>
    </row>
    <row r="1601" spans="1:7" x14ac:dyDescent="0.25">
      <c r="A1601" s="85"/>
      <c r="B1601" s="87"/>
      <c r="C1601" s="84"/>
      <c r="D1601" s="77"/>
      <c r="E1601" s="85"/>
      <c r="F1601" s="87"/>
      <c r="G1601" s="84"/>
    </row>
    <row r="1602" spans="1:7" x14ac:dyDescent="0.25">
      <c r="A1602" s="85"/>
      <c r="B1602" s="87"/>
      <c r="C1602" s="84"/>
      <c r="D1602" s="77"/>
      <c r="E1602" s="85"/>
      <c r="F1602" s="87"/>
      <c r="G1602" s="84"/>
    </row>
    <row r="1603" spans="1:7" x14ac:dyDescent="0.25">
      <c r="A1603" s="85"/>
      <c r="B1603" s="87"/>
      <c r="C1603" s="84"/>
      <c r="D1603" s="77"/>
      <c r="E1603" s="85"/>
      <c r="F1603" s="87"/>
      <c r="G1603" s="84"/>
    </row>
    <row r="1604" spans="1:7" x14ac:dyDescent="0.25">
      <c r="A1604" s="85"/>
      <c r="B1604" s="87"/>
      <c r="C1604" s="84"/>
      <c r="D1604" s="77"/>
      <c r="E1604" s="85"/>
      <c r="F1604" s="87"/>
      <c r="G1604" s="84"/>
    </row>
    <row r="1605" spans="1:7" x14ac:dyDescent="0.25">
      <c r="A1605" s="85"/>
      <c r="B1605" s="87"/>
      <c r="C1605" s="84"/>
      <c r="D1605" s="77"/>
      <c r="E1605" s="85"/>
      <c r="F1605" s="87"/>
      <c r="G1605" s="84"/>
    </row>
    <row r="1606" spans="1:7" x14ac:dyDescent="0.25">
      <c r="A1606" s="80"/>
      <c r="B1606" s="87"/>
      <c r="C1606" s="84"/>
      <c r="D1606" s="77"/>
      <c r="E1606" s="80"/>
      <c r="F1606" s="87"/>
      <c r="G1606" s="84"/>
    </row>
    <row r="1607" spans="1:7" x14ac:dyDescent="0.25">
      <c r="A1607" s="80"/>
      <c r="B1607" s="87"/>
      <c r="C1607" s="84"/>
      <c r="D1607" s="77"/>
      <c r="E1607" s="80"/>
      <c r="F1607" s="87"/>
      <c r="G1607" s="84"/>
    </row>
    <row r="1608" spans="1:7" x14ac:dyDescent="0.25">
      <c r="A1608" s="80"/>
      <c r="B1608" s="87"/>
      <c r="C1608" s="84"/>
      <c r="D1608" s="77"/>
      <c r="E1608" s="80"/>
      <c r="F1608" s="87"/>
      <c r="G1608" s="84"/>
    </row>
    <row r="1609" spans="1:7" x14ac:dyDescent="0.25">
      <c r="A1609" s="80"/>
      <c r="B1609" s="87"/>
      <c r="C1609" s="84"/>
      <c r="D1609" s="77"/>
      <c r="E1609" s="80"/>
      <c r="F1609" s="87"/>
      <c r="G1609" s="84"/>
    </row>
    <row r="1610" spans="1:7" x14ac:dyDescent="0.25">
      <c r="A1610" s="80"/>
      <c r="B1610" s="87"/>
      <c r="C1610" s="84"/>
      <c r="D1610" s="77"/>
      <c r="E1610" s="80"/>
      <c r="F1610" s="87"/>
      <c r="G1610" s="84"/>
    </row>
    <row r="1611" spans="1:7" x14ac:dyDescent="0.25">
      <c r="A1611" s="86"/>
      <c r="B1611" s="87"/>
      <c r="C1611" s="84"/>
      <c r="D1611" s="77"/>
      <c r="E1611" s="86"/>
      <c r="F1611" s="87"/>
      <c r="G1611" s="84"/>
    </row>
    <row r="1612" spans="1:7" x14ac:dyDescent="0.25">
      <c r="A1612" s="86"/>
      <c r="B1612" s="87"/>
      <c r="C1612" s="84"/>
      <c r="D1612" s="77"/>
      <c r="E1612" s="86"/>
      <c r="F1612" s="87"/>
      <c r="G1612" s="84"/>
    </row>
    <row r="1613" spans="1:7" x14ac:dyDescent="0.25">
      <c r="A1613" s="86"/>
      <c r="B1613" s="87"/>
      <c r="C1613" s="84"/>
      <c r="D1613" s="77"/>
      <c r="E1613" s="86"/>
      <c r="F1613" s="87"/>
      <c r="G1613" s="84"/>
    </row>
    <row r="1614" spans="1:7" x14ac:dyDescent="0.25">
      <c r="A1614" s="85"/>
      <c r="B1614" s="87"/>
      <c r="C1614" s="84"/>
      <c r="D1614" s="77"/>
      <c r="E1614" s="85"/>
      <c r="F1614" s="87"/>
      <c r="G1614" s="84"/>
    </row>
    <row r="1615" spans="1:7" x14ac:dyDescent="0.25">
      <c r="A1615" s="85"/>
      <c r="B1615" s="87"/>
      <c r="C1615" s="84"/>
      <c r="D1615" s="77"/>
      <c r="E1615" s="85"/>
      <c r="F1615" s="87"/>
      <c r="G1615" s="84"/>
    </row>
    <row r="1616" spans="1:7" x14ac:dyDescent="0.25">
      <c r="A1616" s="85"/>
      <c r="B1616" s="87"/>
      <c r="C1616" s="84"/>
      <c r="D1616" s="77"/>
      <c r="E1616" s="85"/>
      <c r="F1616" s="87"/>
      <c r="G1616" s="84"/>
    </row>
    <row r="1617" spans="1:7" x14ac:dyDescent="0.25">
      <c r="A1617" s="85"/>
      <c r="B1617" s="87"/>
      <c r="C1617" s="84"/>
      <c r="D1617" s="77"/>
      <c r="E1617" s="85"/>
      <c r="F1617" s="87"/>
      <c r="G1617" s="84"/>
    </row>
    <row r="1618" spans="1:7" x14ac:dyDescent="0.25">
      <c r="A1618" s="85"/>
      <c r="B1618" s="87"/>
      <c r="C1618" s="84"/>
      <c r="D1618" s="77"/>
      <c r="E1618" s="85"/>
      <c r="F1618" s="87"/>
      <c r="G1618" s="84"/>
    </row>
    <row r="1619" spans="1:7" x14ac:dyDescent="0.25">
      <c r="A1619" s="85"/>
      <c r="B1619" s="87"/>
      <c r="C1619" s="84"/>
      <c r="D1619" s="77"/>
      <c r="E1619" s="85"/>
      <c r="F1619" s="87"/>
      <c r="G1619" s="84"/>
    </row>
    <row r="1620" spans="1:7" x14ac:dyDescent="0.25">
      <c r="A1620" s="85"/>
      <c r="B1620" s="87"/>
      <c r="C1620" s="84"/>
      <c r="D1620" s="77"/>
      <c r="E1620" s="85"/>
      <c r="F1620" s="87"/>
      <c r="G1620" s="84"/>
    </row>
    <row r="1621" spans="1:7" x14ac:dyDescent="0.25">
      <c r="A1621" s="85"/>
      <c r="B1621" s="87"/>
      <c r="C1621" s="84"/>
      <c r="D1621" s="77"/>
      <c r="E1621" s="85"/>
      <c r="F1621" s="87"/>
      <c r="G1621" s="84"/>
    </row>
    <row r="1622" spans="1:7" x14ac:dyDescent="0.25">
      <c r="A1622" s="85"/>
      <c r="B1622" s="87"/>
      <c r="C1622" s="84"/>
      <c r="D1622" s="77"/>
      <c r="E1622" s="85"/>
      <c r="F1622" s="87"/>
      <c r="G1622" s="84"/>
    </row>
    <row r="1623" spans="1:7" x14ac:dyDescent="0.25">
      <c r="A1623" s="85"/>
      <c r="B1623" s="87"/>
      <c r="C1623" s="84"/>
      <c r="D1623" s="77"/>
      <c r="E1623" s="85"/>
      <c r="F1623" s="87"/>
      <c r="G1623" s="84"/>
    </row>
    <row r="1624" spans="1:7" x14ac:dyDescent="0.25">
      <c r="A1624" s="85"/>
      <c r="B1624" s="87"/>
      <c r="C1624" s="84"/>
      <c r="D1624" s="77"/>
      <c r="E1624" s="85"/>
      <c r="F1624" s="87"/>
      <c r="G1624" s="84"/>
    </row>
    <row r="1625" spans="1:7" x14ac:dyDescent="0.25">
      <c r="A1625" s="85"/>
      <c r="B1625" s="87"/>
      <c r="C1625" s="84"/>
      <c r="D1625" s="77"/>
      <c r="E1625" s="85"/>
      <c r="F1625" s="87"/>
      <c r="G1625" s="84"/>
    </row>
    <row r="1626" spans="1:7" x14ac:dyDescent="0.25">
      <c r="A1626" s="80"/>
      <c r="B1626" s="87"/>
      <c r="C1626" s="84"/>
      <c r="D1626" s="77"/>
      <c r="E1626" s="80"/>
      <c r="F1626" s="87"/>
      <c r="G1626" s="84"/>
    </row>
    <row r="1627" spans="1:7" x14ac:dyDescent="0.25">
      <c r="A1627" s="80"/>
      <c r="B1627" s="87"/>
      <c r="C1627" s="84"/>
      <c r="D1627" s="77"/>
      <c r="E1627" s="80"/>
      <c r="F1627" s="87"/>
      <c r="G1627" s="84"/>
    </row>
    <row r="1628" spans="1:7" x14ac:dyDescent="0.25">
      <c r="A1628" s="80"/>
      <c r="B1628" s="87"/>
      <c r="C1628" s="84"/>
      <c r="D1628" s="77"/>
      <c r="E1628" s="80"/>
      <c r="F1628" s="87"/>
      <c r="G1628" s="84"/>
    </row>
    <row r="1629" spans="1:7" x14ac:dyDescent="0.25">
      <c r="A1629" s="80"/>
      <c r="B1629" s="87"/>
      <c r="C1629" s="84"/>
      <c r="D1629" s="77"/>
      <c r="E1629" s="80"/>
      <c r="F1629" s="87"/>
      <c r="G1629" s="84"/>
    </row>
    <row r="1630" spans="1:7" x14ac:dyDescent="0.25">
      <c r="A1630" s="80"/>
      <c r="B1630" s="87"/>
      <c r="C1630" s="84"/>
      <c r="D1630" s="77"/>
      <c r="E1630" s="80"/>
      <c r="F1630" s="87"/>
      <c r="G1630" s="84"/>
    </row>
    <row r="1631" spans="1:7" x14ac:dyDescent="0.25">
      <c r="A1631" s="80"/>
      <c r="B1631" s="87"/>
      <c r="C1631" s="84"/>
      <c r="D1631" s="77"/>
      <c r="E1631" s="80"/>
      <c r="F1631" s="87"/>
      <c r="G1631" s="84"/>
    </row>
    <row r="1632" spans="1:7" x14ac:dyDescent="0.25">
      <c r="A1632" s="80"/>
      <c r="B1632" s="87"/>
      <c r="C1632" s="84"/>
      <c r="D1632" s="77"/>
      <c r="E1632" s="80"/>
      <c r="F1632" s="87"/>
      <c r="G1632" s="84"/>
    </row>
    <row r="1633" spans="1:7" x14ac:dyDescent="0.25">
      <c r="A1633" s="86"/>
      <c r="B1633" s="87"/>
      <c r="C1633" s="84"/>
      <c r="D1633" s="77"/>
      <c r="E1633" s="86"/>
      <c r="F1633" s="87"/>
      <c r="G1633" s="84"/>
    </row>
    <row r="1634" spans="1:7" x14ac:dyDescent="0.25">
      <c r="A1634" s="85"/>
      <c r="B1634" s="87"/>
      <c r="C1634" s="84"/>
      <c r="D1634" s="77"/>
      <c r="E1634" s="85"/>
      <c r="F1634" s="87"/>
      <c r="G1634" s="84"/>
    </row>
    <row r="1635" spans="1:7" x14ac:dyDescent="0.25">
      <c r="A1635" s="85"/>
      <c r="B1635" s="87"/>
      <c r="C1635" s="84"/>
      <c r="D1635" s="77"/>
      <c r="E1635" s="85"/>
      <c r="F1635" s="87"/>
      <c r="G1635" s="84"/>
    </row>
    <row r="1636" spans="1:7" x14ac:dyDescent="0.25">
      <c r="A1636" s="85"/>
      <c r="B1636" s="87"/>
      <c r="C1636" s="84"/>
      <c r="D1636" s="77"/>
      <c r="E1636" s="85"/>
      <c r="F1636" s="87"/>
      <c r="G1636" s="84"/>
    </row>
    <row r="1637" spans="1:7" x14ac:dyDescent="0.25">
      <c r="A1637" s="85"/>
      <c r="B1637" s="87"/>
      <c r="C1637" s="84"/>
      <c r="D1637" s="77"/>
      <c r="E1637" s="85"/>
      <c r="F1637" s="87"/>
      <c r="G1637" s="84"/>
    </row>
    <row r="1638" spans="1:7" x14ac:dyDescent="0.25">
      <c r="A1638" s="85"/>
      <c r="B1638" s="87"/>
      <c r="C1638" s="84"/>
      <c r="D1638" s="77"/>
      <c r="E1638" s="85"/>
      <c r="F1638" s="87"/>
      <c r="G1638" s="84"/>
    </row>
    <row r="1639" spans="1:7" x14ac:dyDescent="0.25">
      <c r="A1639" s="85"/>
      <c r="B1639" s="87"/>
      <c r="C1639" s="84"/>
      <c r="D1639" s="77"/>
      <c r="E1639" s="85"/>
      <c r="F1639" s="87"/>
      <c r="G1639" s="84"/>
    </row>
    <row r="1640" spans="1:7" x14ac:dyDescent="0.25">
      <c r="A1640" s="85"/>
      <c r="B1640" s="87"/>
      <c r="C1640" s="84"/>
      <c r="D1640" s="77"/>
      <c r="E1640" s="85"/>
      <c r="F1640" s="87"/>
      <c r="G1640" s="84"/>
    </row>
    <row r="1641" spans="1:7" x14ac:dyDescent="0.25">
      <c r="A1641" s="85"/>
      <c r="B1641" s="87"/>
      <c r="C1641" s="84"/>
      <c r="D1641" s="77"/>
      <c r="E1641" s="85"/>
      <c r="F1641" s="87"/>
      <c r="G1641" s="84"/>
    </row>
    <row r="1642" spans="1:7" x14ac:dyDescent="0.25">
      <c r="A1642" s="85"/>
      <c r="B1642" s="87"/>
      <c r="C1642" s="84"/>
      <c r="D1642" s="77"/>
      <c r="E1642" s="85"/>
      <c r="F1642" s="87"/>
      <c r="G1642" s="84"/>
    </row>
    <row r="1643" spans="1:7" x14ac:dyDescent="0.25">
      <c r="A1643" s="85"/>
      <c r="B1643" s="87"/>
      <c r="C1643" s="84"/>
      <c r="D1643" s="77"/>
      <c r="E1643" s="85"/>
      <c r="F1643" s="87"/>
      <c r="G1643" s="84"/>
    </row>
    <row r="1644" spans="1:7" x14ac:dyDescent="0.25">
      <c r="A1644" s="85"/>
      <c r="B1644" s="87"/>
      <c r="C1644" s="84"/>
      <c r="D1644" s="77"/>
      <c r="E1644" s="85"/>
      <c r="F1644" s="87"/>
      <c r="G1644" s="84"/>
    </row>
    <row r="1645" spans="1:7" x14ac:dyDescent="0.25">
      <c r="A1645" s="85"/>
      <c r="B1645" s="87"/>
      <c r="C1645" s="84"/>
      <c r="D1645" s="77"/>
      <c r="E1645" s="85"/>
      <c r="F1645" s="87"/>
      <c r="G1645" s="84"/>
    </row>
    <row r="1646" spans="1:7" x14ac:dyDescent="0.25">
      <c r="A1646" s="80"/>
      <c r="B1646" s="87"/>
      <c r="C1646" s="84"/>
      <c r="D1646" s="77"/>
      <c r="E1646" s="80"/>
      <c r="F1646" s="87"/>
      <c r="G1646" s="84"/>
    </row>
    <row r="1647" spans="1:7" x14ac:dyDescent="0.25">
      <c r="A1647" s="80"/>
      <c r="B1647" s="87"/>
      <c r="C1647" s="84"/>
      <c r="D1647" s="77"/>
      <c r="E1647" s="80"/>
      <c r="F1647" s="87"/>
      <c r="G1647" s="84"/>
    </row>
    <row r="1648" spans="1:7" x14ac:dyDescent="0.25">
      <c r="A1648" s="80"/>
      <c r="B1648" s="87"/>
      <c r="C1648" s="84"/>
      <c r="D1648" s="77"/>
      <c r="E1648" s="80"/>
      <c r="F1648" s="87"/>
      <c r="G1648" s="84"/>
    </row>
    <row r="1649" spans="1:7" x14ac:dyDescent="0.25">
      <c r="A1649" s="80"/>
      <c r="B1649" s="87"/>
      <c r="C1649" s="84"/>
      <c r="D1649" s="77"/>
      <c r="E1649" s="80"/>
      <c r="F1649" s="87"/>
      <c r="G1649" s="84"/>
    </row>
    <row r="1650" spans="1:7" x14ac:dyDescent="0.25">
      <c r="A1650" s="80"/>
      <c r="B1650" s="87"/>
      <c r="C1650" s="84"/>
      <c r="D1650" s="77"/>
      <c r="E1650" s="80"/>
      <c r="F1650" s="87"/>
      <c r="G1650" s="84"/>
    </row>
    <row r="1651" spans="1:7" x14ac:dyDescent="0.25">
      <c r="A1651" s="80"/>
      <c r="B1651" s="87"/>
      <c r="C1651" s="84"/>
      <c r="D1651" s="77"/>
      <c r="E1651" s="80"/>
      <c r="F1651" s="87"/>
      <c r="G1651" s="84"/>
    </row>
    <row r="1652" spans="1:7" x14ac:dyDescent="0.25">
      <c r="A1652" s="86"/>
      <c r="B1652" s="87"/>
      <c r="C1652" s="84"/>
      <c r="D1652" s="77"/>
      <c r="E1652" s="86"/>
      <c r="F1652" s="87"/>
      <c r="G1652" s="84"/>
    </row>
    <row r="1653" spans="1:7" x14ac:dyDescent="0.25">
      <c r="A1653" s="86"/>
      <c r="B1653" s="87"/>
      <c r="C1653" s="84"/>
      <c r="D1653" s="77"/>
      <c r="E1653" s="86"/>
      <c r="F1653" s="87"/>
      <c r="G1653" s="84"/>
    </row>
    <row r="1654" spans="1:7" x14ac:dyDescent="0.25">
      <c r="A1654" s="85"/>
      <c r="B1654" s="87"/>
      <c r="C1654" s="84"/>
      <c r="D1654" s="77"/>
      <c r="E1654" s="85"/>
      <c r="F1654" s="87"/>
      <c r="G1654" s="84"/>
    </row>
    <row r="1655" spans="1:7" x14ac:dyDescent="0.25">
      <c r="A1655" s="85"/>
      <c r="B1655" s="87"/>
      <c r="C1655" s="84"/>
      <c r="D1655" s="77"/>
      <c r="E1655" s="85"/>
      <c r="F1655" s="87"/>
      <c r="G1655" s="84"/>
    </row>
    <row r="1656" spans="1:7" x14ac:dyDescent="0.25">
      <c r="A1656" s="85"/>
      <c r="B1656" s="87"/>
      <c r="C1656" s="84"/>
      <c r="D1656" s="77"/>
      <c r="E1656" s="85"/>
      <c r="F1656" s="87"/>
      <c r="G1656" s="84"/>
    </row>
    <row r="1657" spans="1:7" x14ac:dyDescent="0.25">
      <c r="A1657" s="85"/>
      <c r="B1657" s="87"/>
      <c r="C1657" s="84"/>
      <c r="D1657" s="77"/>
      <c r="E1657" s="85"/>
      <c r="F1657" s="87"/>
      <c r="G1657" s="84"/>
    </row>
    <row r="1658" spans="1:7" x14ac:dyDescent="0.25">
      <c r="A1658" s="85"/>
      <c r="B1658" s="87"/>
      <c r="C1658" s="84"/>
      <c r="D1658" s="77"/>
      <c r="E1658" s="85"/>
      <c r="F1658" s="87"/>
      <c r="G1658" s="84"/>
    </row>
    <row r="1659" spans="1:7" x14ac:dyDescent="0.25">
      <c r="A1659" s="85"/>
      <c r="B1659" s="87"/>
      <c r="C1659" s="84"/>
      <c r="D1659" s="77"/>
      <c r="E1659" s="85"/>
      <c r="F1659" s="87"/>
      <c r="G1659" s="84"/>
    </row>
    <row r="1660" spans="1:7" x14ac:dyDescent="0.25">
      <c r="A1660" s="85"/>
      <c r="B1660" s="87"/>
      <c r="C1660" s="84"/>
      <c r="D1660" s="77"/>
      <c r="E1660" s="85"/>
      <c r="F1660" s="87"/>
      <c r="G1660" s="84"/>
    </row>
    <row r="1661" spans="1:7" x14ac:dyDescent="0.25">
      <c r="A1661" s="85"/>
      <c r="B1661" s="87"/>
      <c r="C1661" s="84"/>
      <c r="D1661" s="77"/>
      <c r="E1661" s="85"/>
      <c r="F1661" s="87"/>
      <c r="G1661" s="84"/>
    </row>
    <row r="1662" spans="1:7" x14ac:dyDescent="0.25">
      <c r="A1662" s="85"/>
      <c r="B1662" s="87"/>
      <c r="C1662" s="84"/>
      <c r="D1662" s="77"/>
      <c r="E1662" s="85"/>
      <c r="F1662" s="87"/>
      <c r="G1662" s="84"/>
    </row>
    <row r="1663" spans="1:7" x14ac:dyDescent="0.25">
      <c r="A1663" s="85"/>
      <c r="B1663" s="87"/>
      <c r="C1663" s="84"/>
      <c r="D1663" s="77"/>
      <c r="E1663" s="85"/>
      <c r="F1663" s="87"/>
      <c r="G1663" s="84"/>
    </row>
    <row r="1664" spans="1:7" x14ac:dyDescent="0.25">
      <c r="A1664" s="85"/>
      <c r="B1664" s="87"/>
      <c r="C1664" s="84"/>
      <c r="D1664" s="77"/>
      <c r="E1664" s="85"/>
      <c r="F1664" s="87"/>
      <c r="G1664" s="84"/>
    </row>
    <row r="1665" spans="1:7" x14ac:dyDescent="0.25">
      <c r="A1665" s="85"/>
      <c r="B1665" s="87"/>
      <c r="C1665" s="84"/>
      <c r="D1665" s="77"/>
      <c r="E1665" s="85"/>
      <c r="F1665" s="87"/>
      <c r="G1665" s="84"/>
    </row>
    <row r="1666" spans="1:7" x14ac:dyDescent="0.25">
      <c r="A1666" s="80"/>
      <c r="B1666" s="87"/>
      <c r="C1666" s="84"/>
      <c r="D1666" s="77"/>
      <c r="E1666" s="80"/>
      <c r="F1666" s="87"/>
      <c r="G1666" s="84"/>
    </row>
    <row r="1667" spans="1:7" x14ac:dyDescent="0.25">
      <c r="A1667" s="80"/>
      <c r="B1667" s="87"/>
      <c r="C1667" s="84"/>
      <c r="D1667" s="77"/>
      <c r="E1667" s="80"/>
      <c r="F1667" s="87"/>
      <c r="G1667" s="84"/>
    </row>
    <row r="1668" spans="1:7" x14ac:dyDescent="0.25">
      <c r="A1668" s="80"/>
      <c r="B1668" s="87"/>
      <c r="C1668" s="84"/>
      <c r="D1668" s="77"/>
      <c r="E1668" s="80"/>
      <c r="F1668" s="87"/>
      <c r="G1668" s="84"/>
    </row>
    <row r="1669" spans="1:7" x14ac:dyDescent="0.25">
      <c r="A1669" s="80"/>
      <c r="B1669" s="87"/>
      <c r="C1669" s="84"/>
      <c r="D1669" s="77"/>
      <c r="E1669" s="80"/>
      <c r="F1669" s="87"/>
      <c r="G1669" s="84"/>
    </row>
    <row r="1670" spans="1:7" x14ac:dyDescent="0.25">
      <c r="A1670" s="80"/>
      <c r="B1670" s="87"/>
      <c r="C1670" s="84"/>
      <c r="D1670" s="77"/>
      <c r="E1670" s="80"/>
      <c r="F1670" s="87"/>
      <c r="G1670" s="84"/>
    </row>
    <row r="1671" spans="1:7" x14ac:dyDescent="0.25">
      <c r="A1671" s="80"/>
      <c r="B1671" s="87"/>
      <c r="C1671" s="84"/>
      <c r="D1671" s="77"/>
      <c r="E1671" s="80"/>
      <c r="F1671" s="87"/>
      <c r="G1671" s="84"/>
    </row>
    <row r="1672" spans="1:7" x14ac:dyDescent="0.25">
      <c r="A1672" s="80"/>
      <c r="B1672" s="87"/>
      <c r="C1672" s="84"/>
      <c r="D1672" s="77"/>
      <c r="E1672" s="80"/>
      <c r="F1672" s="87"/>
      <c r="G1672" s="84"/>
    </row>
    <row r="1673" spans="1:7" x14ac:dyDescent="0.25">
      <c r="A1673" s="80"/>
      <c r="B1673" s="87"/>
      <c r="C1673" s="84"/>
      <c r="D1673" s="77"/>
      <c r="E1673" s="80"/>
      <c r="F1673" s="87"/>
      <c r="G1673" s="84"/>
    </row>
    <row r="1674" spans="1:7" x14ac:dyDescent="0.25">
      <c r="A1674" s="80"/>
      <c r="B1674" s="87"/>
      <c r="C1674" s="84"/>
      <c r="D1674" s="77"/>
      <c r="E1674" s="80"/>
      <c r="F1674" s="87"/>
      <c r="G1674" s="84"/>
    </row>
    <row r="1675" spans="1:7" x14ac:dyDescent="0.25">
      <c r="A1675" s="80"/>
      <c r="B1675" s="87"/>
      <c r="C1675" s="84"/>
      <c r="D1675" s="77"/>
      <c r="E1675" s="80"/>
      <c r="F1675" s="87"/>
      <c r="G1675" s="84"/>
    </row>
    <row r="1676" spans="1:7" x14ac:dyDescent="0.25">
      <c r="A1676" s="85"/>
      <c r="B1676" s="87"/>
      <c r="C1676" s="84"/>
      <c r="D1676" s="77"/>
      <c r="E1676" s="85"/>
      <c r="F1676" s="87"/>
      <c r="G1676" s="84"/>
    </row>
    <row r="1677" spans="1:7" x14ac:dyDescent="0.25">
      <c r="A1677" s="85"/>
      <c r="B1677" s="87"/>
      <c r="C1677" s="84"/>
      <c r="D1677" s="77"/>
      <c r="E1677" s="85"/>
      <c r="F1677" s="87"/>
      <c r="G1677" s="84"/>
    </row>
    <row r="1678" spans="1:7" x14ac:dyDescent="0.25">
      <c r="A1678" s="85"/>
      <c r="B1678" s="87"/>
      <c r="C1678" s="84"/>
      <c r="D1678" s="77"/>
      <c r="E1678" s="85"/>
      <c r="F1678" s="87"/>
      <c r="G1678" s="84"/>
    </row>
    <row r="1679" spans="1:7" x14ac:dyDescent="0.25">
      <c r="A1679" s="85"/>
      <c r="B1679" s="87"/>
      <c r="C1679" s="84"/>
      <c r="D1679" s="77"/>
      <c r="E1679" s="85"/>
      <c r="F1679" s="87"/>
      <c r="G1679" s="84"/>
    </row>
    <row r="1680" spans="1:7" x14ac:dyDescent="0.25">
      <c r="A1680" s="85"/>
      <c r="B1680" s="87"/>
      <c r="C1680" s="84"/>
      <c r="D1680" s="77"/>
      <c r="E1680" s="85"/>
      <c r="F1680" s="87"/>
      <c r="G1680" s="84"/>
    </row>
    <row r="1681" spans="1:7" x14ac:dyDescent="0.25">
      <c r="A1681" s="85"/>
      <c r="B1681" s="87"/>
      <c r="C1681" s="84"/>
      <c r="D1681" s="77"/>
      <c r="E1681" s="85"/>
      <c r="F1681" s="87"/>
      <c r="G1681" s="84"/>
    </row>
    <row r="1682" spans="1:7" x14ac:dyDescent="0.25">
      <c r="A1682" s="85"/>
      <c r="B1682" s="87"/>
      <c r="C1682" s="84"/>
      <c r="D1682" s="77"/>
      <c r="E1682" s="85"/>
      <c r="F1682" s="87"/>
      <c r="G1682" s="84"/>
    </row>
    <row r="1683" spans="1:7" x14ac:dyDescent="0.25">
      <c r="A1683" s="85"/>
      <c r="B1683" s="87"/>
      <c r="C1683" s="84"/>
      <c r="D1683" s="77"/>
      <c r="E1683" s="85"/>
      <c r="F1683" s="87"/>
      <c r="G1683" s="84"/>
    </row>
    <row r="1684" spans="1:7" x14ac:dyDescent="0.25">
      <c r="A1684" s="85"/>
      <c r="B1684" s="87"/>
      <c r="C1684" s="84"/>
      <c r="D1684" s="77"/>
      <c r="E1684" s="85"/>
      <c r="F1684" s="87"/>
      <c r="G1684" s="84"/>
    </row>
    <row r="1685" spans="1:7" x14ac:dyDescent="0.25">
      <c r="A1685" s="85"/>
      <c r="B1685" s="87"/>
      <c r="C1685" s="84"/>
      <c r="D1685" s="77"/>
      <c r="E1685" s="85"/>
      <c r="F1685" s="87"/>
      <c r="G1685" s="84"/>
    </row>
    <row r="1686" spans="1:7" x14ac:dyDescent="0.25">
      <c r="A1686" s="85"/>
      <c r="B1686" s="87"/>
      <c r="C1686" s="84"/>
      <c r="D1686" s="77"/>
      <c r="E1686" s="85"/>
      <c r="F1686" s="87"/>
      <c r="G1686" s="84"/>
    </row>
    <row r="1687" spans="1:7" x14ac:dyDescent="0.25">
      <c r="A1687" s="80"/>
      <c r="B1687" s="87"/>
      <c r="C1687" s="84"/>
      <c r="D1687" s="77"/>
      <c r="E1687" s="80"/>
      <c r="F1687" s="87"/>
      <c r="G1687" s="84"/>
    </row>
    <row r="1688" spans="1:7" x14ac:dyDescent="0.25">
      <c r="A1688" s="80"/>
      <c r="B1688" s="87"/>
      <c r="C1688" s="84"/>
      <c r="D1688" s="77"/>
      <c r="E1688" s="80"/>
      <c r="F1688" s="87"/>
      <c r="G1688" s="84"/>
    </row>
    <row r="1689" spans="1:7" x14ac:dyDescent="0.25">
      <c r="A1689" s="80"/>
      <c r="B1689" s="87"/>
      <c r="C1689" s="84"/>
      <c r="D1689" s="77"/>
      <c r="E1689" s="80"/>
      <c r="F1689" s="87"/>
      <c r="G1689" s="84"/>
    </row>
    <row r="1690" spans="1:7" x14ac:dyDescent="0.25">
      <c r="A1690" s="80"/>
      <c r="B1690" s="87"/>
      <c r="C1690" s="84"/>
      <c r="D1690" s="77"/>
      <c r="E1690" s="80"/>
      <c r="F1690" s="87"/>
      <c r="G1690" s="84"/>
    </row>
    <row r="1691" spans="1:7" x14ac:dyDescent="0.25">
      <c r="A1691" s="80"/>
      <c r="B1691" s="87"/>
      <c r="C1691" s="84"/>
      <c r="D1691" s="77"/>
      <c r="E1691" s="80"/>
      <c r="F1691" s="87"/>
      <c r="G1691" s="84"/>
    </row>
    <row r="1692" spans="1:7" x14ac:dyDescent="0.25">
      <c r="A1692" s="80"/>
      <c r="B1692" s="87"/>
      <c r="C1692" s="84"/>
      <c r="D1692" s="77"/>
      <c r="E1692" s="80"/>
      <c r="F1692" s="87"/>
      <c r="G1692" s="84"/>
    </row>
    <row r="1693" spans="1:7" x14ac:dyDescent="0.25">
      <c r="A1693" s="80"/>
      <c r="B1693" s="87"/>
      <c r="C1693" s="84"/>
      <c r="D1693" s="77"/>
      <c r="E1693" s="80"/>
      <c r="F1693" s="87"/>
      <c r="G1693" s="84"/>
    </row>
    <row r="1694" spans="1:7" x14ac:dyDescent="0.25">
      <c r="A1694" s="80"/>
      <c r="B1694" s="87"/>
      <c r="C1694" s="84"/>
      <c r="D1694" s="77"/>
      <c r="E1694" s="80"/>
      <c r="F1694" s="87"/>
      <c r="G1694" s="84"/>
    </row>
    <row r="1695" spans="1:7" x14ac:dyDescent="0.25">
      <c r="A1695" s="85"/>
      <c r="B1695" s="87"/>
      <c r="C1695" s="84"/>
      <c r="D1695" s="77"/>
      <c r="E1695" s="85"/>
      <c r="F1695" s="87"/>
      <c r="G1695" s="84"/>
    </row>
    <row r="1696" spans="1:7" x14ac:dyDescent="0.25">
      <c r="A1696" s="85"/>
      <c r="B1696" s="87"/>
      <c r="C1696" s="84"/>
      <c r="D1696" s="77"/>
      <c r="E1696" s="85"/>
      <c r="F1696" s="87"/>
      <c r="G1696" s="84"/>
    </row>
    <row r="1697" spans="1:7" x14ac:dyDescent="0.25">
      <c r="A1697" s="85"/>
      <c r="B1697" s="87"/>
      <c r="C1697" s="84"/>
      <c r="D1697" s="77"/>
      <c r="E1697" s="85"/>
      <c r="F1697" s="87"/>
      <c r="G1697" s="84"/>
    </row>
    <row r="1698" spans="1:7" x14ac:dyDescent="0.25">
      <c r="A1698" s="85"/>
      <c r="B1698" s="87"/>
      <c r="C1698" s="84"/>
      <c r="D1698" s="77"/>
      <c r="E1698" s="85"/>
      <c r="F1698" s="87"/>
      <c r="G1698" s="84"/>
    </row>
    <row r="1699" spans="1:7" x14ac:dyDescent="0.25">
      <c r="A1699" s="85"/>
      <c r="B1699" s="87"/>
      <c r="C1699" s="84"/>
      <c r="D1699" s="77"/>
      <c r="E1699" s="85"/>
      <c r="F1699" s="87"/>
      <c r="G1699" s="84"/>
    </row>
    <row r="1700" spans="1:7" x14ac:dyDescent="0.25">
      <c r="A1700" s="85"/>
      <c r="B1700" s="87"/>
      <c r="C1700" s="84"/>
      <c r="D1700" s="77"/>
      <c r="E1700" s="85"/>
      <c r="F1700" s="87"/>
      <c r="G1700" s="84"/>
    </row>
    <row r="1701" spans="1:7" x14ac:dyDescent="0.25">
      <c r="A1701" s="85"/>
      <c r="B1701" s="87"/>
      <c r="C1701" s="84"/>
      <c r="D1701" s="77"/>
      <c r="E1701" s="85"/>
      <c r="F1701" s="87"/>
      <c r="G1701" s="84"/>
    </row>
    <row r="1702" spans="1:7" x14ac:dyDescent="0.25">
      <c r="A1702" s="85"/>
      <c r="B1702" s="87"/>
      <c r="C1702" s="84"/>
      <c r="D1702" s="77"/>
      <c r="E1702" s="85"/>
      <c r="F1702" s="87"/>
      <c r="G1702" s="84"/>
    </row>
    <row r="1703" spans="1:7" x14ac:dyDescent="0.25">
      <c r="A1703" s="85"/>
      <c r="B1703" s="87"/>
      <c r="C1703" s="84"/>
      <c r="D1703" s="77"/>
      <c r="E1703" s="85"/>
      <c r="F1703" s="87"/>
      <c r="G1703" s="84"/>
    </row>
    <row r="1704" spans="1:7" x14ac:dyDescent="0.25">
      <c r="A1704" s="85"/>
      <c r="B1704" s="87"/>
      <c r="C1704" s="84"/>
      <c r="D1704" s="77"/>
      <c r="E1704" s="85"/>
      <c r="F1704" s="87"/>
      <c r="G1704" s="84"/>
    </row>
    <row r="1705" spans="1:7" x14ac:dyDescent="0.25">
      <c r="A1705" s="85"/>
      <c r="B1705" s="87"/>
      <c r="C1705" s="84"/>
      <c r="D1705" s="77"/>
      <c r="E1705" s="85"/>
      <c r="F1705" s="87"/>
      <c r="G1705" s="84"/>
    </row>
    <row r="1706" spans="1:7" x14ac:dyDescent="0.25">
      <c r="A1706" s="85"/>
      <c r="B1706" s="87"/>
      <c r="C1706" s="84"/>
      <c r="D1706" s="77"/>
      <c r="E1706" s="85"/>
      <c r="F1706" s="87"/>
      <c r="G1706" s="84"/>
    </row>
    <row r="1707" spans="1:7" x14ac:dyDescent="0.25">
      <c r="A1707" s="85"/>
      <c r="B1707" s="87"/>
      <c r="C1707" s="84"/>
      <c r="D1707" s="77"/>
      <c r="E1707" s="85"/>
      <c r="F1707" s="87"/>
      <c r="G1707" s="84"/>
    </row>
    <row r="1708" spans="1:7" x14ac:dyDescent="0.25">
      <c r="A1708" s="80"/>
      <c r="B1708" s="87"/>
      <c r="C1708" s="84"/>
      <c r="D1708" s="77"/>
      <c r="E1708" s="80"/>
      <c r="F1708" s="87"/>
      <c r="G1708" s="84"/>
    </row>
    <row r="1709" spans="1:7" x14ac:dyDescent="0.25">
      <c r="A1709" s="80"/>
      <c r="B1709" s="87"/>
      <c r="C1709" s="84"/>
      <c r="D1709" s="77"/>
      <c r="E1709" s="80"/>
      <c r="F1709" s="87"/>
      <c r="G1709" s="84"/>
    </row>
    <row r="1710" spans="1:7" x14ac:dyDescent="0.25">
      <c r="A1710" s="80"/>
      <c r="B1710" s="87"/>
      <c r="C1710" s="84"/>
      <c r="D1710" s="77"/>
      <c r="E1710" s="80"/>
      <c r="F1710" s="87"/>
      <c r="G1710" s="84"/>
    </row>
    <row r="1711" spans="1:7" x14ac:dyDescent="0.25">
      <c r="A1711" s="80"/>
      <c r="B1711" s="87"/>
      <c r="C1711" s="84"/>
      <c r="D1711" s="77"/>
      <c r="E1711" s="80"/>
      <c r="F1711" s="87"/>
      <c r="G1711" s="84"/>
    </row>
    <row r="1712" spans="1:7" x14ac:dyDescent="0.25">
      <c r="A1712" s="80"/>
      <c r="B1712" s="87"/>
      <c r="C1712" s="84"/>
      <c r="D1712" s="77"/>
      <c r="E1712" s="80"/>
      <c r="F1712" s="87"/>
      <c r="G1712" s="84"/>
    </row>
    <row r="1713" spans="1:7" x14ac:dyDescent="0.25">
      <c r="A1713" s="80"/>
      <c r="B1713" s="87"/>
      <c r="C1713" s="84"/>
      <c r="D1713" s="77"/>
      <c r="E1713" s="80"/>
      <c r="F1713" s="87"/>
      <c r="G1713" s="84"/>
    </row>
    <row r="1714" spans="1:7" x14ac:dyDescent="0.25">
      <c r="A1714" s="80"/>
      <c r="B1714" s="87"/>
      <c r="C1714" s="84"/>
      <c r="D1714" s="77"/>
      <c r="E1714" s="80"/>
      <c r="F1714" s="87"/>
      <c r="G1714" s="84"/>
    </row>
    <row r="1715" spans="1:7" x14ac:dyDescent="0.25">
      <c r="A1715" s="85"/>
      <c r="B1715" s="87"/>
      <c r="C1715" s="84"/>
      <c r="D1715" s="77"/>
      <c r="E1715" s="85"/>
      <c r="F1715" s="87"/>
      <c r="G1715" s="84"/>
    </row>
    <row r="1716" spans="1:7" x14ac:dyDescent="0.25">
      <c r="A1716" s="85"/>
      <c r="B1716" s="87"/>
      <c r="C1716" s="84"/>
      <c r="D1716" s="77"/>
      <c r="E1716" s="85"/>
      <c r="F1716" s="87"/>
      <c r="G1716" s="84"/>
    </row>
    <row r="1717" spans="1:7" x14ac:dyDescent="0.25">
      <c r="A1717" s="85"/>
      <c r="B1717" s="87"/>
      <c r="C1717" s="84"/>
      <c r="D1717" s="77"/>
      <c r="E1717" s="85"/>
      <c r="F1717" s="87"/>
      <c r="G1717" s="84"/>
    </row>
    <row r="1718" spans="1:7" x14ac:dyDescent="0.25">
      <c r="A1718" s="85"/>
      <c r="B1718" s="87"/>
      <c r="C1718" s="84"/>
      <c r="D1718" s="77"/>
      <c r="E1718" s="85"/>
      <c r="F1718" s="87"/>
      <c r="G1718" s="84"/>
    </row>
    <row r="1719" spans="1:7" x14ac:dyDescent="0.25">
      <c r="A1719" s="85"/>
      <c r="B1719" s="87"/>
      <c r="C1719" s="84"/>
      <c r="D1719" s="77"/>
      <c r="E1719" s="85"/>
      <c r="F1719" s="87"/>
      <c r="G1719" s="84"/>
    </row>
    <row r="1720" spans="1:7" x14ac:dyDescent="0.25">
      <c r="A1720" s="85"/>
      <c r="B1720" s="87"/>
      <c r="C1720" s="84"/>
      <c r="D1720" s="77"/>
      <c r="E1720" s="85"/>
      <c r="F1720" s="87"/>
      <c r="G1720" s="84"/>
    </row>
    <row r="1721" spans="1:7" x14ac:dyDescent="0.25">
      <c r="A1721" s="85"/>
      <c r="B1721" s="87"/>
      <c r="C1721" s="84"/>
      <c r="D1721" s="77"/>
      <c r="E1721" s="85"/>
      <c r="F1721" s="87"/>
      <c r="G1721" s="84"/>
    </row>
    <row r="1722" spans="1:7" x14ac:dyDescent="0.25">
      <c r="A1722" s="85"/>
      <c r="B1722" s="87"/>
      <c r="C1722" s="84"/>
      <c r="D1722" s="77"/>
      <c r="E1722" s="85"/>
      <c r="F1722" s="87"/>
      <c r="G1722" s="84"/>
    </row>
    <row r="1723" spans="1:7" x14ac:dyDescent="0.25">
      <c r="A1723" s="85"/>
      <c r="B1723" s="87"/>
      <c r="C1723" s="84"/>
      <c r="D1723" s="77"/>
      <c r="E1723" s="85"/>
      <c r="F1723" s="87"/>
      <c r="G1723" s="84"/>
    </row>
    <row r="1724" spans="1:7" x14ac:dyDescent="0.25">
      <c r="A1724" s="85"/>
      <c r="B1724" s="87"/>
      <c r="C1724" s="84"/>
      <c r="D1724" s="77"/>
      <c r="E1724" s="85"/>
      <c r="F1724" s="87"/>
      <c r="G1724" s="84"/>
    </row>
    <row r="1725" spans="1:7" x14ac:dyDescent="0.25">
      <c r="A1725" s="85"/>
      <c r="B1725" s="87"/>
      <c r="C1725" s="84"/>
      <c r="D1725" s="77"/>
      <c r="E1725" s="85"/>
      <c r="F1725" s="87"/>
      <c r="G1725" s="84"/>
    </row>
    <row r="1726" spans="1:7" x14ac:dyDescent="0.25">
      <c r="A1726" s="80"/>
      <c r="B1726" s="87"/>
      <c r="C1726" s="84"/>
      <c r="D1726" s="77"/>
      <c r="E1726" s="80"/>
      <c r="F1726" s="87"/>
      <c r="G1726" s="84"/>
    </row>
    <row r="1727" spans="1:7" x14ac:dyDescent="0.25">
      <c r="A1727" s="80"/>
      <c r="B1727" s="87"/>
      <c r="C1727" s="84"/>
      <c r="D1727" s="77"/>
      <c r="E1727" s="80"/>
      <c r="F1727" s="87"/>
      <c r="G1727" s="84"/>
    </row>
    <row r="1728" spans="1:7" x14ac:dyDescent="0.25">
      <c r="A1728" s="80"/>
      <c r="B1728" s="87"/>
      <c r="C1728" s="84"/>
      <c r="D1728" s="77"/>
      <c r="E1728" s="80"/>
      <c r="F1728" s="87"/>
      <c r="G1728" s="84"/>
    </row>
    <row r="1729" spans="1:7" x14ac:dyDescent="0.25">
      <c r="A1729" s="80"/>
      <c r="B1729" s="87"/>
      <c r="C1729" s="84"/>
      <c r="D1729" s="77"/>
      <c r="E1729" s="80"/>
      <c r="F1729" s="87"/>
      <c r="G1729" s="84"/>
    </row>
    <row r="1730" spans="1:7" x14ac:dyDescent="0.25">
      <c r="A1730" s="80"/>
      <c r="B1730" s="87"/>
      <c r="C1730" s="84"/>
      <c r="D1730" s="77"/>
      <c r="E1730" s="80"/>
      <c r="F1730" s="87"/>
      <c r="G1730" s="84"/>
    </row>
    <row r="1731" spans="1:7" x14ac:dyDescent="0.25">
      <c r="A1731" s="80"/>
      <c r="B1731" s="87"/>
      <c r="C1731" s="84"/>
      <c r="D1731" s="77"/>
      <c r="E1731" s="80"/>
      <c r="F1731" s="87"/>
      <c r="G1731" s="84"/>
    </row>
    <row r="1732" spans="1:7" x14ac:dyDescent="0.25">
      <c r="A1732" s="80"/>
      <c r="B1732" s="87"/>
      <c r="C1732" s="84"/>
      <c r="D1732" s="77"/>
      <c r="E1732" s="80"/>
      <c r="F1732" s="87"/>
      <c r="G1732" s="84"/>
    </row>
    <row r="1733" spans="1:7" x14ac:dyDescent="0.25">
      <c r="A1733" s="80"/>
      <c r="B1733" s="87"/>
      <c r="C1733" s="84"/>
      <c r="D1733" s="77"/>
      <c r="E1733" s="80"/>
      <c r="F1733" s="87"/>
      <c r="G1733" s="84"/>
    </row>
    <row r="1734" spans="1:7" x14ac:dyDescent="0.25">
      <c r="A1734" s="80"/>
      <c r="B1734" s="87"/>
      <c r="C1734" s="84"/>
      <c r="D1734" s="77"/>
      <c r="E1734" s="80"/>
      <c r="F1734" s="87"/>
      <c r="G1734" s="84"/>
    </row>
    <row r="1735" spans="1:7" x14ac:dyDescent="0.25">
      <c r="A1735" s="85"/>
      <c r="B1735" s="87"/>
      <c r="C1735" s="84"/>
      <c r="D1735" s="77"/>
      <c r="E1735" s="85"/>
      <c r="F1735" s="87"/>
      <c r="G1735" s="84"/>
    </row>
    <row r="1736" spans="1:7" x14ac:dyDescent="0.25">
      <c r="A1736" s="85"/>
      <c r="B1736" s="87"/>
      <c r="C1736" s="84"/>
      <c r="D1736" s="77"/>
      <c r="E1736" s="85"/>
      <c r="F1736" s="87"/>
      <c r="G1736" s="84"/>
    </row>
    <row r="1737" spans="1:7" x14ac:dyDescent="0.25">
      <c r="A1737" s="85"/>
      <c r="B1737" s="87"/>
      <c r="C1737" s="84"/>
      <c r="D1737" s="77"/>
      <c r="E1737" s="85"/>
      <c r="F1737" s="87"/>
      <c r="G1737" s="84"/>
    </row>
    <row r="1738" spans="1:7" x14ac:dyDescent="0.25">
      <c r="A1738" s="85"/>
      <c r="B1738" s="87"/>
      <c r="C1738" s="84"/>
      <c r="D1738" s="77"/>
      <c r="E1738" s="85"/>
      <c r="F1738" s="87"/>
      <c r="G1738" s="84"/>
    </row>
    <row r="1739" spans="1:7" x14ac:dyDescent="0.25">
      <c r="A1739" s="85"/>
      <c r="B1739" s="87"/>
      <c r="C1739" s="84"/>
      <c r="D1739" s="77"/>
      <c r="E1739" s="85"/>
      <c r="F1739" s="87"/>
      <c r="G1739" s="84"/>
    </row>
    <row r="1740" spans="1:7" x14ac:dyDescent="0.25">
      <c r="A1740" s="85"/>
      <c r="B1740" s="87"/>
      <c r="C1740" s="84"/>
      <c r="D1740" s="77"/>
      <c r="E1740" s="85"/>
      <c r="F1740" s="87"/>
      <c r="G1740" s="84"/>
    </row>
    <row r="1741" spans="1:7" x14ac:dyDescent="0.25">
      <c r="A1741" s="85"/>
      <c r="B1741" s="87"/>
      <c r="C1741" s="84"/>
      <c r="D1741" s="77"/>
      <c r="E1741" s="85"/>
      <c r="F1741" s="87"/>
      <c r="G1741" s="84"/>
    </row>
    <row r="1742" spans="1:7" x14ac:dyDescent="0.25">
      <c r="A1742" s="85"/>
      <c r="B1742" s="87"/>
      <c r="C1742" s="84"/>
      <c r="D1742" s="77"/>
      <c r="E1742" s="85"/>
      <c r="F1742" s="87"/>
      <c r="G1742" s="84"/>
    </row>
    <row r="1743" spans="1:7" x14ac:dyDescent="0.25">
      <c r="A1743" s="85"/>
      <c r="B1743" s="87"/>
      <c r="C1743" s="84"/>
      <c r="D1743" s="77"/>
      <c r="E1743" s="85"/>
      <c r="F1743" s="87"/>
      <c r="G1743" s="84"/>
    </row>
    <row r="1744" spans="1:7" x14ac:dyDescent="0.25">
      <c r="A1744" s="85"/>
      <c r="B1744" s="87"/>
      <c r="C1744" s="84"/>
      <c r="D1744" s="77"/>
      <c r="E1744" s="85"/>
      <c r="F1744" s="87"/>
      <c r="G1744" s="84"/>
    </row>
    <row r="1745" spans="1:7" x14ac:dyDescent="0.25">
      <c r="A1745" s="85"/>
      <c r="B1745" s="87"/>
      <c r="C1745" s="84"/>
      <c r="D1745" s="77"/>
      <c r="E1745" s="85"/>
      <c r="F1745" s="87"/>
      <c r="G1745" s="84"/>
    </row>
    <row r="1746" spans="1:7" x14ac:dyDescent="0.25">
      <c r="A1746" s="80"/>
      <c r="B1746" s="87"/>
      <c r="C1746" s="84"/>
      <c r="D1746" s="77"/>
      <c r="E1746" s="80"/>
      <c r="F1746" s="87"/>
      <c r="G1746" s="84"/>
    </row>
    <row r="1747" spans="1:7" x14ac:dyDescent="0.25">
      <c r="A1747" s="80"/>
      <c r="B1747" s="87"/>
      <c r="C1747" s="84"/>
      <c r="D1747" s="77"/>
      <c r="E1747" s="80"/>
      <c r="F1747" s="87"/>
      <c r="G1747" s="84"/>
    </row>
    <row r="1748" spans="1:7" x14ac:dyDescent="0.25">
      <c r="A1748" s="80"/>
      <c r="B1748" s="87"/>
      <c r="C1748" s="84"/>
      <c r="D1748" s="77"/>
      <c r="E1748" s="80"/>
      <c r="F1748" s="87"/>
      <c r="G1748" s="84"/>
    </row>
    <row r="1749" spans="1:7" x14ac:dyDescent="0.25">
      <c r="A1749" s="80"/>
      <c r="B1749" s="87"/>
      <c r="C1749" s="84"/>
      <c r="D1749" s="77"/>
      <c r="E1749" s="80"/>
      <c r="F1749" s="87"/>
      <c r="G1749" s="84"/>
    </row>
    <row r="1750" spans="1:7" x14ac:dyDescent="0.25">
      <c r="A1750" s="80"/>
      <c r="B1750" s="87"/>
      <c r="C1750" s="84"/>
      <c r="D1750" s="77"/>
      <c r="E1750" s="80"/>
      <c r="F1750" s="87"/>
      <c r="G1750" s="84"/>
    </row>
    <row r="1751" spans="1:7" x14ac:dyDescent="0.25">
      <c r="A1751" s="80"/>
      <c r="B1751" s="87"/>
      <c r="C1751" s="84"/>
      <c r="D1751" s="77"/>
      <c r="E1751" s="80"/>
      <c r="F1751" s="87"/>
      <c r="G1751" s="84"/>
    </row>
    <row r="1752" spans="1:7" x14ac:dyDescent="0.25">
      <c r="A1752" s="80"/>
      <c r="B1752" s="87"/>
      <c r="C1752" s="84"/>
      <c r="D1752" s="77"/>
      <c r="E1752" s="80"/>
      <c r="F1752" s="87"/>
      <c r="G1752" s="84"/>
    </row>
    <row r="1753" spans="1:7" x14ac:dyDescent="0.25">
      <c r="A1753" s="85"/>
      <c r="B1753" s="87"/>
      <c r="C1753" s="84"/>
      <c r="D1753" s="77"/>
      <c r="E1753" s="85"/>
      <c r="F1753" s="87"/>
      <c r="G1753" s="84"/>
    </row>
    <row r="1754" spans="1:7" x14ac:dyDescent="0.25">
      <c r="A1754" s="85"/>
      <c r="B1754" s="87"/>
      <c r="C1754" s="84"/>
      <c r="D1754" s="77"/>
      <c r="E1754" s="85"/>
      <c r="F1754" s="87"/>
      <c r="G1754" s="84"/>
    </row>
    <row r="1755" spans="1:7" x14ac:dyDescent="0.25">
      <c r="A1755" s="85"/>
      <c r="B1755" s="87"/>
      <c r="C1755" s="84"/>
      <c r="D1755" s="77"/>
      <c r="E1755" s="85"/>
      <c r="F1755" s="87"/>
      <c r="G1755" s="84"/>
    </row>
    <row r="1756" spans="1:7" x14ac:dyDescent="0.25">
      <c r="A1756" s="85"/>
      <c r="B1756" s="87"/>
      <c r="C1756" s="84"/>
      <c r="D1756" s="77"/>
      <c r="E1756" s="85"/>
      <c r="F1756" s="87"/>
      <c r="G1756" s="84"/>
    </row>
    <row r="1757" spans="1:7" x14ac:dyDescent="0.25">
      <c r="A1757" s="85"/>
      <c r="B1757" s="87"/>
      <c r="C1757" s="84"/>
      <c r="D1757" s="77"/>
      <c r="E1757" s="85"/>
      <c r="F1757" s="87"/>
      <c r="G1757" s="84"/>
    </row>
    <row r="1758" spans="1:7" x14ac:dyDescent="0.25">
      <c r="A1758" s="85"/>
      <c r="B1758" s="87"/>
      <c r="C1758" s="84"/>
      <c r="D1758" s="77"/>
      <c r="E1758" s="85"/>
      <c r="F1758" s="87"/>
      <c r="G1758" s="84"/>
    </row>
    <row r="1759" spans="1:7" x14ac:dyDescent="0.25">
      <c r="A1759" s="85"/>
      <c r="B1759" s="87"/>
      <c r="C1759" s="84"/>
      <c r="D1759" s="77"/>
      <c r="E1759" s="85"/>
      <c r="F1759" s="87"/>
      <c r="G1759" s="84"/>
    </row>
    <row r="1760" spans="1:7" x14ac:dyDescent="0.25">
      <c r="A1760" s="85"/>
      <c r="B1760" s="87"/>
      <c r="C1760" s="84"/>
      <c r="D1760" s="77"/>
      <c r="E1760" s="85"/>
      <c r="F1760" s="87"/>
      <c r="G1760" s="84"/>
    </row>
    <row r="1761" spans="1:7" x14ac:dyDescent="0.25">
      <c r="A1761" s="85"/>
      <c r="B1761" s="87"/>
      <c r="C1761" s="84"/>
      <c r="D1761" s="77"/>
      <c r="E1761" s="85"/>
      <c r="F1761" s="87"/>
      <c r="G1761" s="84"/>
    </row>
    <row r="1762" spans="1:7" x14ac:dyDescent="0.25">
      <c r="A1762" s="85"/>
      <c r="B1762" s="87"/>
      <c r="C1762" s="84"/>
      <c r="D1762" s="77"/>
      <c r="E1762" s="85"/>
      <c r="F1762" s="87"/>
      <c r="G1762" s="84"/>
    </row>
    <row r="1763" spans="1:7" x14ac:dyDescent="0.25">
      <c r="A1763" s="85"/>
      <c r="B1763" s="87"/>
      <c r="C1763" s="84"/>
      <c r="D1763" s="77"/>
      <c r="E1763" s="85"/>
      <c r="F1763" s="87"/>
      <c r="G1763" s="84"/>
    </row>
    <row r="1764" spans="1:7" x14ac:dyDescent="0.25">
      <c r="A1764" s="85"/>
      <c r="B1764" s="87"/>
      <c r="C1764" s="84"/>
      <c r="D1764" s="77"/>
      <c r="E1764" s="85"/>
      <c r="F1764" s="87"/>
      <c r="G1764" s="84"/>
    </row>
    <row r="1765" spans="1:7" x14ac:dyDescent="0.25">
      <c r="A1765" s="85"/>
      <c r="B1765" s="87"/>
      <c r="C1765" s="84"/>
      <c r="D1765" s="77"/>
      <c r="E1765" s="85"/>
      <c r="F1765" s="87"/>
      <c r="G1765" s="84"/>
    </row>
    <row r="1766" spans="1:7" x14ac:dyDescent="0.25">
      <c r="A1766" s="85"/>
      <c r="B1766" s="87"/>
      <c r="C1766" s="84"/>
      <c r="D1766" s="77"/>
      <c r="E1766" s="85"/>
      <c r="F1766" s="87"/>
      <c r="G1766" s="84"/>
    </row>
    <row r="1767" spans="1:7" x14ac:dyDescent="0.25">
      <c r="A1767" s="80"/>
      <c r="B1767" s="87"/>
      <c r="C1767" s="84"/>
      <c r="D1767" s="77"/>
      <c r="E1767" s="80"/>
      <c r="F1767" s="87"/>
      <c r="G1767" s="84"/>
    </row>
    <row r="1768" spans="1:7" x14ac:dyDescent="0.25">
      <c r="A1768" s="80"/>
      <c r="B1768" s="87"/>
      <c r="C1768" s="84"/>
      <c r="D1768" s="77"/>
      <c r="E1768" s="80"/>
      <c r="F1768" s="87"/>
      <c r="G1768" s="84"/>
    </row>
    <row r="1769" spans="1:7" x14ac:dyDescent="0.25">
      <c r="A1769" s="80"/>
      <c r="B1769" s="87"/>
      <c r="C1769" s="84"/>
      <c r="D1769" s="77"/>
      <c r="E1769" s="80"/>
      <c r="F1769" s="87"/>
      <c r="G1769" s="84"/>
    </row>
    <row r="1770" spans="1:7" x14ac:dyDescent="0.25">
      <c r="A1770" s="80"/>
      <c r="B1770" s="87"/>
      <c r="C1770" s="84"/>
      <c r="D1770" s="77"/>
      <c r="E1770" s="80"/>
      <c r="F1770" s="87"/>
      <c r="G1770" s="84"/>
    </row>
    <row r="1771" spans="1:7" x14ac:dyDescent="0.25">
      <c r="A1771" s="80"/>
      <c r="B1771" s="87"/>
      <c r="C1771" s="84"/>
      <c r="D1771" s="77"/>
      <c r="E1771" s="80"/>
      <c r="F1771" s="87"/>
      <c r="G1771" s="84"/>
    </row>
    <row r="1772" spans="1:7" x14ac:dyDescent="0.25">
      <c r="A1772" s="80"/>
      <c r="B1772" s="87"/>
      <c r="C1772" s="84"/>
      <c r="D1772" s="77"/>
      <c r="E1772" s="80"/>
      <c r="F1772" s="87"/>
      <c r="G1772" s="84"/>
    </row>
    <row r="1773" spans="1:7" x14ac:dyDescent="0.25">
      <c r="A1773" s="80"/>
      <c r="B1773" s="87"/>
      <c r="C1773" s="84"/>
      <c r="D1773" s="77"/>
      <c r="E1773" s="80"/>
      <c r="F1773" s="87"/>
      <c r="G1773" s="84"/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Income Statement</vt:lpstr>
      <vt:lpstr>Cash Flow Statement</vt:lpstr>
      <vt:lpstr>Ratios</vt:lpstr>
      <vt:lpstr>WACC</vt:lpstr>
      <vt:lpstr>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Mehul Kochar</cp:lastModifiedBy>
  <dcterms:modified xsi:type="dcterms:W3CDTF">2024-07-13T18:29:07Z</dcterms:modified>
</cp:coreProperties>
</file>