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196\OneDrive\Documents\SYRACUSE\MBC 638\NINA'S PROJECT FILES\"/>
    </mc:Choice>
  </mc:AlternateContent>
  <xr:revisionPtr revIDLastSave="1096" documentId="13_ncr:1_{B131B56E-5A6A-41A4-B416-78163AC84DDD}" xr6:coauthVersionLast="43" xr6:coauthVersionMax="43" xr10:uidLastSave="{B914E348-455E-478B-B0E0-5C0510A7077A}"/>
  <bookViews>
    <workbookView xWindow="2190" yWindow="1464" windowWidth="19548" windowHeight="11190" tabRatio="763" activeTab="1" xr2:uid="{19E7BC97-424C-431B-855D-DFDC177BA165}"/>
  </bookViews>
  <sheets>
    <sheet name="Data Measurement Plan" sheetId="1" r:id="rId1"/>
    <sheet name="Data" sheetId="4" r:id="rId2"/>
    <sheet name="SQL" sheetId="5" r:id="rId3"/>
    <sheet name="Sample Size" sheetId="6" r:id="rId4"/>
    <sheet name="Multiple Regression" sheetId="7" r:id="rId5"/>
    <sheet name="SCATTER PLOT" sheetId="8" r:id="rId6"/>
    <sheet name="XMR CHART" sheetId="11" r:id="rId7"/>
    <sheet name="TIME SERIES ANALYSIS" sheetId="12" r:id="rId8"/>
  </sheets>
  <externalReferences>
    <externalReference r:id="rId9"/>
    <externalReference r:id="rId10"/>
  </externalReferences>
  <definedNames>
    <definedName name="_xlchart.v1.0" hidden="1">Data!$AA$4:$AA$10</definedName>
    <definedName name="_xlchart.v1.1" hidden="1">Data!$AB$4:$AB$10</definedName>
    <definedName name="_xlchart.v1.2" hidden="1">Data!$AA$22:$AA$28</definedName>
    <definedName name="_xlchart.v1.3" hidden="1">Data!$AB$22:$AB$28</definedName>
    <definedName name="_xlchart.v1.4" hidden="1">Data!$AA$22:$AA$28</definedName>
    <definedName name="_xlchart.v1.5" hidden="1">Data!$AB$22:$AB$28</definedName>
    <definedName name="_xlnm.Print_Area" localSheetId="6">'XMR CHART'!$A$1:$I$63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7" i="12" l="1"/>
  <c r="D47" i="12"/>
  <c r="C42" i="12"/>
  <c r="C43" i="12"/>
  <c r="C44" i="12"/>
  <c r="C45" i="12"/>
  <c r="C46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D3" i="12"/>
  <c r="D4" i="12" s="1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l="1"/>
  <c r="D43" i="12" s="1"/>
  <c r="D44" i="12" s="1"/>
  <c r="D45" i="12" s="1"/>
  <c r="D46" i="12" s="1"/>
  <c r="M59" i="11" l="1"/>
  <c r="G59" i="11"/>
  <c r="M58" i="11"/>
  <c r="G58" i="11"/>
  <c r="M57" i="11"/>
  <c r="G57" i="11"/>
  <c r="M56" i="11"/>
  <c r="G56" i="11"/>
  <c r="M55" i="11"/>
  <c r="G55" i="11"/>
  <c r="M54" i="11"/>
  <c r="G54" i="11"/>
  <c r="M53" i="11"/>
  <c r="G53" i="11"/>
  <c r="M52" i="11"/>
  <c r="G52" i="11"/>
  <c r="M51" i="11"/>
  <c r="G51" i="11"/>
  <c r="M50" i="11"/>
  <c r="G50" i="11"/>
  <c r="M49" i="11"/>
  <c r="G49" i="11"/>
  <c r="M48" i="11"/>
  <c r="G48" i="11"/>
  <c r="M47" i="11"/>
  <c r="G47" i="11"/>
  <c r="M46" i="11"/>
  <c r="G46" i="11"/>
  <c r="M45" i="11"/>
  <c r="G45" i="11"/>
  <c r="M44" i="11"/>
  <c r="G44" i="11"/>
  <c r="M43" i="11"/>
  <c r="G43" i="11"/>
  <c r="M42" i="11"/>
  <c r="G42" i="11"/>
  <c r="M41" i="11"/>
  <c r="G41" i="11"/>
  <c r="M40" i="11"/>
  <c r="G40" i="11"/>
  <c r="M39" i="11"/>
  <c r="G39" i="11"/>
  <c r="M38" i="11"/>
  <c r="G38" i="11"/>
  <c r="M37" i="11"/>
  <c r="G37" i="11"/>
  <c r="M36" i="11"/>
  <c r="G36" i="11"/>
  <c r="M35" i="11"/>
  <c r="G35" i="11"/>
  <c r="M34" i="11"/>
  <c r="G34" i="11"/>
  <c r="M33" i="11"/>
  <c r="G33" i="11"/>
  <c r="M32" i="11"/>
  <c r="G32" i="11"/>
  <c r="M31" i="11"/>
  <c r="G31" i="11"/>
  <c r="M30" i="11"/>
  <c r="G30" i="11"/>
  <c r="M29" i="11"/>
  <c r="G29" i="11"/>
  <c r="M28" i="11"/>
  <c r="G28" i="11"/>
  <c r="M27" i="11"/>
  <c r="G27" i="11"/>
  <c r="M26" i="11"/>
  <c r="G26" i="11"/>
  <c r="M25" i="11"/>
  <c r="G25" i="11"/>
  <c r="M24" i="11"/>
  <c r="G24" i="11"/>
  <c r="M23" i="11"/>
  <c r="G23" i="11"/>
  <c r="M22" i="11"/>
  <c r="G22" i="11"/>
  <c r="M21" i="11"/>
  <c r="G21" i="11"/>
  <c r="G60" i="11" s="1"/>
  <c r="M20" i="11"/>
  <c r="G20" i="11"/>
  <c r="M19" i="11"/>
  <c r="G19" i="11"/>
  <c r="M18" i="11"/>
  <c r="G18" i="11"/>
  <c r="M17" i="11"/>
  <c r="G17" i="11"/>
  <c r="M16" i="11"/>
  <c r="G16" i="11"/>
  <c r="M15" i="11"/>
  <c r="M60" i="11" s="1"/>
  <c r="H8" i="11"/>
  <c r="G8" i="11"/>
  <c r="F8" i="11"/>
  <c r="E8" i="11"/>
  <c r="D8" i="11"/>
  <c r="D7" i="11"/>
  <c r="E7" i="11" s="1"/>
  <c r="F7" i="11" s="1"/>
  <c r="G7" i="11" s="1"/>
  <c r="H7" i="11" s="1"/>
  <c r="C7" i="11"/>
  <c r="H63" i="11" l="1"/>
  <c r="H62" i="11"/>
  <c r="H15" i="1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N48" i="11"/>
  <c r="N36" i="11"/>
  <c r="N24" i="11"/>
  <c r="N17" i="11"/>
  <c r="N44" i="11"/>
  <c r="N62" i="11"/>
  <c r="N53" i="11"/>
  <c r="N41" i="11"/>
  <c r="N29" i="11"/>
  <c r="N58" i="11"/>
  <c r="N46" i="11"/>
  <c r="N34" i="11"/>
  <c r="N22" i="11"/>
  <c r="N56" i="11"/>
  <c r="N32" i="11"/>
  <c r="N51" i="11"/>
  <c r="N39" i="11"/>
  <c r="N27" i="11"/>
  <c r="N15" i="11"/>
  <c r="N49" i="11"/>
  <c r="N37" i="11"/>
  <c r="N25" i="11"/>
  <c r="N52" i="11"/>
  <c r="N40" i="11"/>
  <c r="N28" i="11"/>
  <c r="N54" i="11"/>
  <c r="N42" i="11"/>
  <c r="N30" i="11"/>
  <c r="N18" i="11"/>
  <c r="N59" i="11"/>
  <c r="N47" i="11"/>
  <c r="N35" i="11"/>
  <c r="N23" i="11"/>
  <c r="N19" i="11"/>
  <c r="N16" i="11"/>
  <c r="N20" i="11"/>
  <c r="N57" i="11"/>
  <c r="N45" i="11"/>
  <c r="N33" i="11"/>
  <c r="N21" i="11"/>
  <c r="N50" i="11"/>
  <c r="N38" i="11"/>
  <c r="N26" i="11"/>
  <c r="N63" i="11"/>
  <c r="N55" i="11"/>
  <c r="N43" i="11"/>
  <c r="N31" i="11"/>
  <c r="P17" i="11" l="1"/>
  <c r="P58" i="11"/>
  <c r="P46" i="11"/>
  <c r="P34" i="11"/>
  <c r="P51" i="11"/>
  <c r="P39" i="11"/>
  <c r="P27" i="11"/>
  <c r="P56" i="11"/>
  <c r="P44" i="11"/>
  <c r="P32" i="11"/>
  <c r="P20" i="11"/>
  <c r="P49" i="11"/>
  <c r="P37" i="11"/>
  <c r="P25" i="11"/>
  <c r="P30" i="11"/>
  <c r="P54" i="11"/>
  <c r="P59" i="11"/>
  <c r="P47" i="11"/>
  <c r="P35" i="11"/>
  <c r="P23" i="11"/>
  <c r="P57" i="11"/>
  <c r="P33" i="11"/>
  <c r="P50" i="11"/>
  <c r="P38" i="11"/>
  <c r="P26" i="11"/>
  <c r="P29" i="11"/>
  <c r="P22" i="11"/>
  <c r="P52" i="11"/>
  <c r="P40" i="11"/>
  <c r="P28" i="11"/>
  <c r="P16" i="11"/>
  <c r="P45" i="11"/>
  <c r="P21" i="11"/>
  <c r="P15" i="11"/>
  <c r="P42" i="11"/>
  <c r="P55" i="11"/>
  <c r="P43" i="11"/>
  <c r="P31" i="11"/>
  <c r="P19" i="11"/>
  <c r="P48" i="11"/>
  <c r="P36" i="11"/>
  <c r="P24" i="11"/>
  <c r="P53" i="11"/>
  <c r="P41" i="11"/>
  <c r="P18" i="11"/>
  <c r="I50" i="11"/>
  <c r="I38" i="11"/>
  <c r="I55" i="11"/>
  <c r="I43" i="11"/>
  <c r="I31" i="11"/>
  <c r="I19" i="11"/>
  <c r="I46" i="11"/>
  <c r="I48" i="11"/>
  <c r="I36" i="11"/>
  <c r="I24" i="11"/>
  <c r="I53" i="11"/>
  <c r="I41" i="11"/>
  <c r="I29" i="11"/>
  <c r="I17" i="11"/>
  <c r="I58" i="11"/>
  <c r="I34" i="11"/>
  <c r="I51" i="11"/>
  <c r="I39" i="11"/>
  <c r="I27" i="11"/>
  <c r="I15" i="11"/>
  <c r="I54" i="11"/>
  <c r="I30" i="11"/>
  <c r="I18" i="11"/>
  <c r="I21" i="11"/>
  <c r="I22" i="11"/>
  <c r="I56" i="11"/>
  <c r="I44" i="11"/>
  <c r="I32" i="11"/>
  <c r="I20" i="11"/>
  <c r="I49" i="11"/>
  <c r="I37" i="11"/>
  <c r="I25" i="11"/>
  <c r="I42" i="11"/>
  <c r="I33" i="11"/>
  <c r="I26" i="11"/>
  <c r="I59" i="11"/>
  <c r="I47" i="11"/>
  <c r="I35" i="11"/>
  <c r="I23" i="11"/>
  <c r="I52" i="11"/>
  <c r="I40" i="11"/>
  <c r="I28" i="11"/>
  <c r="I16" i="11"/>
  <c r="I57" i="11"/>
  <c r="I45" i="11"/>
  <c r="O53" i="11"/>
  <c r="O41" i="11"/>
  <c r="O29" i="11"/>
  <c r="O17" i="11"/>
  <c r="O58" i="11"/>
  <c r="O46" i="11"/>
  <c r="O34" i="11"/>
  <c r="O51" i="11"/>
  <c r="O39" i="11"/>
  <c r="O27" i="11"/>
  <c r="O15" i="11"/>
  <c r="O56" i="11"/>
  <c r="O44" i="11"/>
  <c r="O32" i="11"/>
  <c r="O20" i="11"/>
  <c r="O25" i="11"/>
  <c r="O54" i="11"/>
  <c r="O42" i="11"/>
  <c r="O30" i="11"/>
  <c r="O18" i="11"/>
  <c r="O33" i="11"/>
  <c r="O21" i="11"/>
  <c r="O24" i="11"/>
  <c r="O37" i="11"/>
  <c r="O59" i="11"/>
  <c r="O47" i="11"/>
  <c r="O35" i="11"/>
  <c r="O23" i="11"/>
  <c r="O52" i="11"/>
  <c r="O40" i="11"/>
  <c r="O28" i="11"/>
  <c r="O16" i="11"/>
  <c r="O57" i="11"/>
  <c r="O45" i="11"/>
  <c r="O49" i="11"/>
  <c r="O50" i="11"/>
  <c r="O38" i="11"/>
  <c r="O26" i="11"/>
  <c r="O55" i="11"/>
  <c r="O43" i="11"/>
  <c r="O31" i="11"/>
  <c r="O19" i="11"/>
  <c r="O48" i="11"/>
  <c r="O36" i="11"/>
  <c r="O22" i="11"/>
  <c r="T2" i="4" l="1"/>
  <c r="U2" i="4"/>
  <c r="V2" i="4"/>
  <c r="W2" i="4"/>
  <c r="X2" i="4"/>
  <c r="Y2" i="4"/>
  <c r="S2" i="4"/>
  <c r="D15" i="6"/>
  <c r="D9" i="6"/>
  <c r="D11" i="5" l="1"/>
  <c r="D10" i="5"/>
  <c r="C11" i="5"/>
  <c r="C10" i="5"/>
  <c r="E2" i="4" l="1"/>
  <c r="F2" i="4"/>
  <c r="G2" i="4"/>
  <c r="H2" i="4"/>
  <c r="I2" i="4"/>
  <c r="J2" i="4"/>
  <c r="D2" i="4"/>
  <c r="K48" i="4"/>
  <c r="L48" i="4" s="1"/>
  <c r="M48" i="4" s="1"/>
  <c r="K47" i="4"/>
  <c r="L47" i="4" s="1"/>
  <c r="M47" i="4" s="1"/>
  <c r="K46" i="4"/>
  <c r="L46" i="4" s="1"/>
  <c r="M46" i="4" s="1"/>
  <c r="K45" i="4"/>
  <c r="L45" i="4" s="1"/>
  <c r="M45" i="4" s="1"/>
  <c r="K44" i="4"/>
  <c r="L44" i="4" s="1"/>
  <c r="M44" i="4" s="1"/>
  <c r="K43" i="4"/>
  <c r="L43" i="4" s="1"/>
  <c r="M43" i="4" s="1"/>
  <c r="K42" i="4"/>
  <c r="L42" i="4" s="1"/>
  <c r="M42" i="4" s="1"/>
  <c r="K41" i="4"/>
  <c r="L41" i="4" s="1"/>
  <c r="M41" i="4" s="1"/>
  <c r="K40" i="4"/>
  <c r="L40" i="4" s="1"/>
  <c r="M40" i="4" s="1"/>
  <c r="K39" i="4"/>
  <c r="L39" i="4" s="1"/>
  <c r="M39" i="4" s="1"/>
  <c r="K38" i="4"/>
  <c r="L38" i="4" s="1"/>
  <c r="M38" i="4" s="1"/>
  <c r="K37" i="4"/>
  <c r="L37" i="4" s="1"/>
  <c r="M37" i="4" s="1"/>
  <c r="K36" i="4"/>
  <c r="L36" i="4" s="1"/>
  <c r="M36" i="4" s="1"/>
  <c r="K35" i="4"/>
  <c r="L35" i="4" s="1"/>
  <c r="M35" i="4" s="1"/>
  <c r="K34" i="4"/>
  <c r="L34" i="4" s="1"/>
  <c r="E1" i="4"/>
  <c r="F1" i="4"/>
  <c r="G1" i="4"/>
  <c r="H1" i="4"/>
  <c r="I1" i="4"/>
  <c r="J1" i="4"/>
  <c r="D1" i="4"/>
  <c r="K5" i="4"/>
  <c r="L5" i="4" s="1"/>
  <c r="K6" i="4"/>
  <c r="L6" i="4" s="1"/>
  <c r="K7" i="4"/>
  <c r="L7" i="4" s="1"/>
  <c r="K8" i="4"/>
  <c r="L8" i="4" s="1"/>
  <c r="K9" i="4"/>
  <c r="L9" i="4" s="1"/>
  <c r="K10" i="4"/>
  <c r="L10" i="4" s="1"/>
  <c r="K11" i="4"/>
  <c r="L11" i="4" s="1"/>
  <c r="K12" i="4"/>
  <c r="L12" i="4" s="1"/>
  <c r="K13" i="4"/>
  <c r="L13" i="4" s="1"/>
  <c r="K14" i="4"/>
  <c r="L14" i="4" s="1"/>
  <c r="P14" i="4" s="1"/>
  <c r="K15" i="4"/>
  <c r="L15" i="4" s="1"/>
  <c r="K16" i="4"/>
  <c r="L16" i="4" s="1"/>
  <c r="K17" i="4"/>
  <c r="L17" i="4" s="1"/>
  <c r="K18" i="4"/>
  <c r="L18" i="4" s="1"/>
  <c r="K19" i="4"/>
  <c r="L19" i="4" s="1"/>
  <c r="K20" i="4"/>
  <c r="L20" i="4" s="1"/>
  <c r="K21" i="4"/>
  <c r="L21" i="4" s="1"/>
  <c r="K22" i="4"/>
  <c r="L22" i="4" s="1"/>
  <c r="K23" i="4"/>
  <c r="L23" i="4" s="1"/>
  <c r="K24" i="4"/>
  <c r="L24" i="4" s="1"/>
  <c r="K25" i="4"/>
  <c r="L25" i="4" s="1"/>
  <c r="K26" i="4"/>
  <c r="L26" i="4" s="1"/>
  <c r="P26" i="4" s="1"/>
  <c r="K27" i="4"/>
  <c r="L27" i="4" s="1"/>
  <c r="K28" i="4"/>
  <c r="L28" i="4" s="1"/>
  <c r="K29" i="4"/>
  <c r="L29" i="4" s="1"/>
  <c r="K30" i="4"/>
  <c r="L30" i="4" s="1"/>
  <c r="K31" i="4"/>
  <c r="L31" i="4" s="1"/>
  <c r="K32" i="4"/>
  <c r="L32" i="4" s="1"/>
  <c r="K33" i="4"/>
  <c r="L33" i="4" s="1"/>
  <c r="K4" i="4"/>
  <c r="L4" i="4" s="1"/>
  <c r="M25" i="4" l="1"/>
  <c r="P25" i="4"/>
  <c r="M24" i="4"/>
  <c r="P24" i="4"/>
  <c r="M23" i="4"/>
  <c r="P23" i="4"/>
  <c r="M11" i="4"/>
  <c r="P11" i="4"/>
  <c r="M33" i="4"/>
  <c r="P33" i="4"/>
  <c r="M21" i="4"/>
  <c r="P21" i="4"/>
  <c r="M9" i="4"/>
  <c r="P9" i="4"/>
  <c r="M26" i="4"/>
  <c r="M32" i="4"/>
  <c r="P32" i="4"/>
  <c r="M20" i="4"/>
  <c r="P20" i="4"/>
  <c r="M8" i="4"/>
  <c r="P8" i="4"/>
  <c r="M14" i="4"/>
  <c r="M13" i="4"/>
  <c r="P13" i="4"/>
  <c r="L52" i="4"/>
  <c r="L51" i="4"/>
  <c r="L50" i="4"/>
  <c r="P4" i="4"/>
  <c r="M10" i="4"/>
  <c r="P10" i="4"/>
  <c r="M19" i="4"/>
  <c r="P19" i="4"/>
  <c r="M7" i="4"/>
  <c r="P7" i="4"/>
  <c r="M34" i="4"/>
  <c r="L56" i="4"/>
  <c r="L55" i="4"/>
  <c r="L54" i="4"/>
  <c r="M30" i="4"/>
  <c r="P30" i="4"/>
  <c r="M18" i="4"/>
  <c r="P18" i="4"/>
  <c r="M6" i="4"/>
  <c r="P6" i="4"/>
  <c r="M29" i="4"/>
  <c r="P29" i="4"/>
  <c r="M17" i="4"/>
  <c r="P17" i="4"/>
  <c r="M5" i="4"/>
  <c r="P5" i="4"/>
  <c r="M12" i="4"/>
  <c r="P12" i="4"/>
  <c r="M22" i="4"/>
  <c r="P22" i="4"/>
  <c r="M31" i="4"/>
  <c r="P31" i="4"/>
  <c r="M28" i="4"/>
  <c r="P28" i="4"/>
  <c r="M16" i="4"/>
  <c r="P16" i="4"/>
  <c r="M27" i="4"/>
  <c r="P27" i="4"/>
  <c r="M15" i="4"/>
  <c r="P15" i="4"/>
  <c r="L1" i="4"/>
  <c r="M4" i="4"/>
  <c r="L2" i="4"/>
  <c r="M2" i="4"/>
  <c r="M1" i="4" l="1"/>
</calcChain>
</file>

<file path=xl/sharedStrings.xml><?xml version="1.0" encoding="utf-8"?>
<sst xmlns="http://schemas.openxmlformats.org/spreadsheetml/2006/main" count="388" uniqueCount="160">
  <si>
    <t>PERFORMANCE MEASURE</t>
  </si>
  <si>
    <t>DATA SOURCE &amp; LOCATION</t>
  </si>
  <si>
    <t>HOW WILL DATA BE COLLECTED</t>
  </si>
  <si>
    <t>WHO WILL COLLECT DATA</t>
  </si>
  <si>
    <t>WHEN WILL DATA BE COLLECTED</t>
  </si>
  <si>
    <t>TARGET SAMPLE SIZE</t>
  </si>
  <si>
    <t>Date &amp; Time RFQ is received</t>
  </si>
  <si>
    <t>Date &amp; Time David reviews bid</t>
  </si>
  <si>
    <t>Date &amp; Time Dobber reviews bid</t>
  </si>
  <si>
    <t>Date &amp; Time David requests material quote</t>
  </si>
  <si>
    <t>Date &amp; Time David requests OSP quote</t>
  </si>
  <si>
    <t>How long did it take to get completed material quote?</t>
  </si>
  <si>
    <t>How long did it take to get completed OSP quote?</t>
  </si>
  <si>
    <t>Date &amp; Time Dobber estimates labor time required</t>
  </si>
  <si>
    <t>How long did it take dobber to estimate labor time required?</t>
  </si>
  <si>
    <t>Date &amp; Time David inputs data into quoting tool</t>
  </si>
  <si>
    <t>How long did it take David to input data into quoting tool?</t>
  </si>
  <si>
    <t>What is the final decision? Bid or No bid?</t>
  </si>
  <si>
    <t>Date &amp; Time Dobber and David review the quoting tool?</t>
  </si>
  <si>
    <t>How long did it take to review?</t>
  </si>
  <si>
    <t>Data &amp; Time David submits bid to customer</t>
  </si>
  <si>
    <t>Total turnaround time from RFQ to Bid submitted to customer</t>
  </si>
  <si>
    <t>DMT TRACKER</t>
  </si>
  <si>
    <t>DAVID</t>
  </si>
  <si>
    <t>DOBBER</t>
  </si>
  <si>
    <t>7/7 - 8/4</t>
  </si>
  <si>
    <t>30 RFQ'S</t>
  </si>
  <si>
    <t>DOBBER &amp; DAVID</t>
  </si>
  <si>
    <t>LOGGED IN THE DMT TRACKER</t>
  </si>
  <si>
    <t>DAYS</t>
  </si>
  <si>
    <t>DATE RFQ RECEIVED</t>
  </si>
  <si>
    <t>HOURS FOR DAVID TO REVIEW</t>
  </si>
  <si>
    <t>HOURS TO GET MATERIAL QUOTE</t>
  </si>
  <si>
    <t>HOURS TO GET OSP QUOTE</t>
  </si>
  <si>
    <t>HOURS FOR DOBBER TO ESTIMATE LABOR</t>
  </si>
  <si>
    <t>QUOTE NUMBER</t>
  </si>
  <si>
    <t>HOURS FOR DOBBER TO REVIEW</t>
  </si>
  <si>
    <t>HOURS TILL INPUT DATA IN QUOTE TOOL</t>
  </si>
  <si>
    <t>HOURS TILL FINAL ANALYSIS TO SUBMIT</t>
  </si>
  <si>
    <t>TOTAL HOURS TO QUOTE</t>
  </si>
  <si>
    <t>PHASE</t>
  </si>
  <si>
    <t>MEASURE</t>
  </si>
  <si>
    <t>IMPROVE</t>
  </si>
  <si>
    <t>MAX BEFORE</t>
  </si>
  <si>
    <t>MAX AFTER</t>
  </si>
  <si>
    <t>DEFECT = WHEN QUOTE TURN AROUND EXCEEDS 2 DAYS</t>
  </si>
  <si>
    <t>DEFECT OPPORTUNITES PER QUOTE</t>
  </si>
  <si>
    <t>D=1</t>
  </si>
  <si>
    <t>U=1</t>
  </si>
  <si>
    <t>TOTAL POSSIBLE DEFECTS PER DAY</t>
  </si>
  <si>
    <t>QUOTES PRODUCED PER DAY</t>
  </si>
  <si>
    <t>D X U = 1</t>
  </si>
  <si>
    <t>TOTAL ACTUAL DEFECTS</t>
  </si>
  <si>
    <t>A = 27</t>
  </si>
  <si>
    <t>DEFECT PER OPPORTUNITY RATE</t>
  </si>
  <si>
    <t>DEFECTS PER MILLION OPPORTUNITES (DPMO)</t>
  </si>
  <si>
    <t>SQL VALUE (FROM SQL TABLE):</t>
  </si>
  <si>
    <t>BEFORE</t>
  </si>
  <si>
    <t>AFTER</t>
  </si>
  <si>
    <t>DPO X 1.000,000</t>
  </si>
  <si>
    <t>A/DU = DPO X 100</t>
  </si>
  <si>
    <t>TIME IT TAKES TO CREATE AND SUBMIT A QUOTE TO CUSTOMER ONCE RFQ IS RECEIVED</t>
  </si>
  <si>
    <t>BEFORE IMPROVEMENT:</t>
  </si>
  <si>
    <t>AFTER IMPROVEMENT:</t>
  </si>
  <si>
    <t>TOTAL SAMPLE SIZE</t>
  </si>
  <si>
    <t>z</t>
  </si>
  <si>
    <t>n</t>
  </si>
  <si>
    <t>SAMPLE SIZE</t>
  </si>
  <si>
    <t>LEVEL OF CONIDENCE</t>
  </si>
  <si>
    <t>E</t>
  </si>
  <si>
    <t>MARGIN OF ERROR</t>
  </si>
  <si>
    <t>VARIABILITY IN THE POPULATION</t>
  </si>
  <si>
    <t>Sample Size Formula for Continous Data</t>
  </si>
  <si>
    <t>NEW PROCESS</t>
  </si>
  <si>
    <t>AVERAGE</t>
  </si>
  <si>
    <t>STD DEV</t>
  </si>
  <si>
    <t>RANGE</t>
  </si>
  <si>
    <t>OLD PROCESS</t>
  </si>
  <si>
    <t>BEFORE IMPROVEMENT</t>
  </si>
  <si>
    <t>AFTER IMPROVEMENT</t>
  </si>
  <si>
    <t xml:space="preserve">   =((1.96*.34)/.5)^2</t>
  </si>
  <si>
    <t xml:space="preserve">   =((1.96*1.11)/.5)^2</t>
  </si>
  <si>
    <t>HRS DAV. REVIEW</t>
  </si>
  <si>
    <t>HRS DOB. REVIEW</t>
  </si>
  <si>
    <t>HRS OSP QUOTE</t>
  </si>
  <si>
    <t>HRS MAT. QUOTE</t>
  </si>
  <si>
    <t>HRS TO EST. LBR</t>
  </si>
  <si>
    <t>HRS TO INPUT DATA</t>
  </si>
  <si>
    <t>HRS TO SUBMIT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</si>
  <si>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</si>
  <si>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</si>
  <si>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</si>
  <si>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</si>
  <si>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</si>
  <si>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</si>
  <si>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</si>
  <si>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</si>
  <si>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</si>
  <si>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</si>
  <si>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</si>
  <si>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</si>
  <si>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</si>
  <si>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TOT. HRS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</si>
  <si>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</si>
  <si>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</si>
  <si>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</si>
  <si>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</si>
  <si>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</si>
  <si>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</si>
  <si>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</si>
  <si>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</si>
  <si>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</si>
  <si>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</si>
  <si>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</si>
  <si>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</si>
  <si>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</si>
  <si>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</si>
  <si>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</si>
  <si>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</si>
  <si>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</si>
  <si>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</si>
  <si>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</si>
  <si>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</si>
  <si>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</si>
  <si>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</si>
  <si>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</si>
  <si>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PART #1 1988</t>
  </si>
  <si>
    <t>Questions 1-6</t>
  </si>
  <si>
    <t>JUL</t>
  </si>
  <si>
    <t>AUG</t>
  </si>
  <si>
    <t>SEP</t>
  </si>
  <si>
    <t>OCT</t>
  </si>
  <si>
    <t>NOV</t>
  </si>
  <si>
    <t>DEC</t>
  </si>
  <si>
    <t>X</t>
  </si>
  <si>
    <t>MR</t>
  </si>
  <si>
    <t>N=1</t>
  </si>
  <si>
    <t>MOVING RANGE CHART</t>
  </si>
  <si>
    <t>INDIVIDUAL CHART</t>
  </si>
  <si>
    <t>Calculations&gt;&gt;&gt;</t>
  </si>
  <si>
    <t>Centerline</t>
  </si>
  <si>
    <t>Sample</t>
  </si>
  <si>
    <t>DATA</t>
  </si>
  <si>
    <t>mR</t>
  </si>
  <si>
    <t>mRbar</t>
  </si>
  <si>
    <t>UCL</t>
  </si>
  <si>
    <t>LCL</t>
  </si>
  <si>
    <t>x</t>
  </si>
  <si>
    <t>x bar</t>
  </si>
  <si>
    <t>use n=2</t>
  </si>
  <si>
    <t>XmR Chart</t>
  </si>
  <si>
    <t>Year</t>
  </si>
  <si>
    <t>Attendance</t>
  </si>
  <si>
    <t>Moving average data (use k=5)</t>
  </si>
  <si>
    <t>Exponential smoothing (use 1-w=0.8)</t>
  </si>
  <si>
    <t>?</t>
  </si>
  <si>
    <t>this above is the moving</t>
  </si>
  <si>
    <t>this is the exponential</t>
  </si>
  <si>
    <t>average forecast for 2008</t>
  </si>
  <si>
    <t>smoothing forecast for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</si>
</sst>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8" formatCode="0.0%"/>
    <numFmt numFmtId="170" formatCode="0.000"/>
    <numFmt numFmtId="171" formatCode="0.0"/>
    <numFmt numFmtId="173" formatCode="0.0000"/>
    <numFmt numFmtId="180" formatCode="#,##0.0000"/>
    <numFmt numFmtId="181" formatCode="#,##0.0000_);[Red]\(#,##0.0000\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4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i/>
      <sz val="18"/>
      <name val="Arial"/>
      <family val="2"/>
    </font>
    <font>
      <b/>
      <u/>
      <sz val="10"/>
      <color rgb="FFFF0000"/>
      <name val="Arial"/>
      <family val="2"/>
    </font>
    <font>
      <b/>
      <sz val="10"/>
      <name val="Arial"/>
      <family val="2"/>
    </font>
    <font>
      <b/>
      <sz val="10"/>
      <color rgb="FF0070C0"/>
      <name val="Arial"/>
      <family val="2"/>
    </font>
    <font>
      <b/>
      <sz val="10"/>
      <color rgb="FF7030A0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0" borderId="0"/>
  </cellStyleXfs>
  <cellXfs count="165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4" fillId="0" borderId="0" xfId="0" applyFont="1" applyAlignment="1">
      <alignment horizontal="center" vertical="center" wrapText="1"/>
    </xf>
    <xf numFmtId="43" fontId="0" fillId="0" borderId="0" xfId="1" applyNumberFormat="1" applyFont="1"/>
    <xf numFmtId="0" fontId="0" fillId="3" borderId="0" xfId="0" applyFill="1"/>
    <xf numFmtId="14" fontId="0" fillId="3" borderId="0" xfId="0" applyNumberFormat="1" applyFill="1"/>
    <xf numFmtId="16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 wrapText="1"/>
    </xf>
    <xf numFmtId="43" fontId="0" fillId="0" borderId="0" xfId="0" applyNumberFormat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1" applyNumberFormat="1" applyFont="1"/>
    <xf numFmtId="2" fontId="0" fillId="0" borderId="0" xfId="0" applyNumberFormat="1"/>
    <xf numFmtId="171" fontId="0" fillId="0" borderId="0" xfId="0" applyNumberFormat="1"/>
    <xf numFmtId="1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4" borderId="5" xfId="0" applyFill="1" applyBorder="1"/>
    <xf numFmtId="0" fontId="0" fillId="4" borderId="8" xfId="0" applyFill="1" applyBorder="1"/>
    <xf numFmtId="0" fontId="1" fillId="4" borderId="13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3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/>
    </xf>
    <xf numFmtId="0" fontId="0" fillId="5" borderId="17" xfId="0" applyFill="1" applyBorder="1" applyAlignment="1">
      <alignment horizontal="right"/>
    </xf>
    <xf numFmtId="0" fontId="0" fillId="5" borderId="17" xfId="0" applyFill="1" applyBorder="1" applyAlignment="1">
      <alignment horizontal="right" vertical="center"/>
    </xf>
    <xf numFmtId="0" fontId="0" fillId="5" borderId="18" xfId="0" applyFill="1" applyBorder="1" applyAlignment="1">
      <alignment horizontal="right"/>
    </xf>
    <xf numFmtId="0" fontId="0" fillId="5" borderId="19" xfId="0" applyFill="1" applyBorder="1" applyAlignment="1">
      <alignment horizontal="right"/>
    </xf>
    <xf numFmtId="0" fontId="0" fillId="5" borderId="19" xfId="0" applyFill="1" applyBorder="1" applyAlignment="1">
      <alignment horizontal="right" vertical="center"/>
    </xf>
    <xf numFmtId="0" fontId="0" fillId="5" borderId="20" xfId="0" applyFill="1" applyBorder="1" applyAlignment="1">
      <alignment horizontal="right"/>
    </xf>
    <xf numFmtId="168" fontId="0" fillId="5" borderId="19" xfId="2" applyNumberFormat="1" applyFont="1" applyFill="1" applyBorder="1" applyAlignment="1">
      <alignment horizontal="right" vertical="center"/>
    </xf>
    <xf numFmtId="168" fontId="0" fillId="5" borderId="20" xfId="2" applyNumberFormat="1" applyFont="1" applyFill="1" applyBorder="1" applyAlignment="1">
      <alignment horizontal="right"/>
    </xf>
    <xf numFmtId="0" fontId="0" fillId="5" borderId="21" xfId="0" applyFill="1" applyBorder="1" applyAlignment="1">
      <alignment horizontal="right"/>
    </xf>
    <xf numFmtId="164" fontId="0" fillId="5" borderId="21" xfId="1" applyNumberFormat="1" applyFont="1" applyFill="1" applyBorder="1" applyAlignment="1">
      <alignment horizontal="right" vertical="center"/>
    </xf>
    <xf numFmtId="164" fontId="0" fillId="5" borderId="22" xfId="1" applyNumberFormat="1" applyFont="1" applyFill="1" applyBorder="1" applyAlignment="1">
      <alignment horizontal="right"/>
    </xf>
    <xf numFmtId="0" fontId="0" fillId="5" borderId="0" xfId="0" applyFill="1"/>
    <xf numFmtId="43" fontId="0" fillId="3" borderId="0" xfId="1" applyNumberFormat="1" applyFont="1" applyFill="1"/>
    <xf numFmtId="164" fontId="0" fillId="3" borderId="0" xfId="0" applyNumberFormat="1" applyFill="1"/>
    <xf numFmtId="0" fontId="0" fillId="0" borderId="0" xfId="0" applyFill="1"/>
    <xf numFmtId="43" fontId="0" fillId="0" borderId="0" xfId="0" applyNumberFormat="1"/>
    <xf numFmtId="0" fontId="0" fillId="5" borderId="0" xfId="0" applyFill="1" applyAlignment="1">
      <alignment horizontal="left" vertical="center"/>
    </xf>
    <xf numFmtId="0" fontId="1" fillId="5" borderId="29" xfId="0" applyFont="1" applyFill="1" applyBorder="1" applyAlignment="1">
      <alignment horizontal="left" vertical="center"/>
    </xf>
    <xf numFmtId="0" fontId="0" fillId="5" borderId="23" xfId="0" applyFill="1" applyBorder="1"/>
    <xf numFmtId="0" fontId="1" fillId="5" borderId="30" xfId="0" applyFont="1" applyFill="1" applyBorder="1" applyAlignment="1">
      <alignment horizontal="left" vertical="center"/>
    </xf>
    <xf numFmtId="0" fontId="0" fillId="5" borderId="25" xfId="0" applyFill="1" applyBorder="1"/>
    <xf numFmtId="0" fontId="1" fillId="5" borderId="31" xfId="0" applyFont="1" applyFill="1" applyBorder="1" applyAlignment="1">
      <alignment horizontal="left" vertical="center"/>
    </xf>
    <xf numFmtId="0" fontId="0" fillId="5" borderId="28" xfId="0" applyFill="1" applyBorder="1"/>
    <xf numFmtId="0" fontId="0" fillId="5" borderId="5" xfId="0" applyFill="1" applyBorder="1"/>
    <xf numFmtId="0" fontId="0" fillId="5" borderId="8" xfId="0" applyFill="1" applyBorder="1"/>
    <xf numFmtId="0" fontId="0" fillId="5" borderId="16" xfId="0" applyFill="1" applyBorder="1"/>
    <xf numFmtId="0" fontId="0" fillId="5" borderId="10" xfId="0" applyFill="1" applyBorder="1"/>
    <xf numFmtId="0" fontId="0" fillId="5" borderId="33" xfId="0" applyFill="1" applyBorder="1"/>
    <xf numFmtId="0" fontId="0" fillId="5" borderId="32" xfId="0" quotePrefix="1" applyFill="1" applyBorder="1" applyAlignment="1">
      <alignment horizontal="left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1" fontId="1" fillId="5" borderId="6" xfId="0" applyNumberFormat="1" applyFont="1" applyFill="1" applyBorder="1"/>
    <xf numFmtId="9" fontId="1" fillId="5" borderId="1" xfId="0" applyNumberFormat="1" applyFont="1" applyFill="1" applyBorder="1"/>
    <xf numFmtId="0" fontId="1" fillId="5" borderId="1" xfId="0" applyFont="1" applyFill="1" applyBorder="1"/>
    <xf numFmtId="0" fontId="1" fillId="5" borderId="11" xfId="0" applyFont="1" applyFill="1" applyBorder="1"/>
    <xf numFmtId="0" fontId="5" fillId="6" borderId="10" xfId="0" applyFont="1" applyFill="1" applyBorder="1"/>
    <xf numFmtId="0" fontId="5" fillId="6" borderId="12" xfId="0" applyFont="1" applyFill="1" applyBorder="1"/>
    <xf numFmtId="0" fontId="0" fillId="5" borderId="7" xfId="0" applyFill="1" applyBorder="1"/>
    <xf numFmtId="0" fontId="0" fillId="5" borderId="9" xfId="0" applyFill="1" applyBorder="1"/>
    <xf numFmtId="0" fontId="0" fillId="7" borderId="0" xfId="0" applyFill="1" applyAlignment="1">
      <alignment horizontal="center" vertical="center" wrapText="1"/>
    </xf>
    <xf numFmtId="0" fontId="1" fillId="2" borderId="24" xfId="0" applyFont="1" applyFill="1" applyBorder="1" applyAlignment="1"/>
    <xf numFmtId="0" fontId="1" fillId="2" borderId="25" xfId="0" applyFont="1" applyFill="1" applyBorder="1" applyAlignment="1"/>
    <xf numFmtId="0" fontId="1" fillId="2" borderId="26" xfId="0" applyFont="1" applyFill="1" applyBorder="1" applyAlignment="1"/>
    <xf numFmtId="0" fontId="1" fillId="2" borderId="28" xfId="0" applyFont="1" applyFill="1" applyBorder="1" applyAlignment="1"/>
    <xf numFmtId="0" fontId="1" fillId="6" borderId="24" xfId="0" applyFont="1" applyFill="1" applyBorder="1" applyAlignment="1"/>
    <xf numFmtId="0" fontId="1" fillId="6" borderId="25" xfId="0" applyFont="1" applyFill="1" applyBorder="1" applyAlignment="1"/>
    <xf numFmtId="0" fontId="1" fillId="6" borderId="26" xfId="0" applyFont="1" applyFill="1" applyBorder="1" applyAlignment="1"/>
    <xf numFmtId="0" fontId="1" fillId="6" borderId="28" xfId="0" applyFont="1" applyFill="1" applyBorder="1" applyAlignment="1"/>
    <xf numFmtId="0" fontId="5" fillId="3" borderId="36" xfId="0" applyFont="1" applyFill="1" applyBorder="1" applyAlignment="1">
      <alignment horizontal="centerContinuous"/>
    </xf>
    <xf numFmtId="0" fontId="5" fillId="3" borderId="37" xfId="0" applyFont="1" applyFill="1" applyBorder="1" applyAlignment="1">
      <alignment horizontal="centerContinuous"/>
    </xf>
    <xf numFmtId="0" fontId="0" fillId="5" borderId="24" xfId="0" applyFill="1" applyBorder="1" applyAlignment="1"/>
    <xf numFmtId="0" fontId="0" fillId="5" borderId="25" xfId="0" applyFill="1" applyBorder="1" applyAlignment="1"/>
    <xf numFmtId="0" fontId="6" fillId="5" borderId="35" xfId="0" applyFont="1" applyFill="1" applyBorder="1" applyAlignment="1">
      <alignment horizontal="centerContinuous"/>
    </xf>
    <xf numFmtId="0" fontId="0" fillId="5" borderId="0" xfId="0" applyFill="1" applyBorder="1" applyAlignment="1"/>
    <xf numFmtId="180" fontId="0" fillId="5" borderId="0" xfId="0" applyNumberFormat="1" applyFill="1" applyBorder="1" applyAlignment="1"/>
    <xf numFmtId="0" fontId="0" fillId="5" borderId="27" xfId="0" applyFill="1" applyBorder="1" applyAlignment="1"/>
    <xf numFmtId="180" fontId="0" fillId="5" borderId="27" xfId="0" applyNumberFormat="1" applyFill="1" applyBorder="1" applyAlignment="1"/>
    <xf numFmtId="0" fontId="6" fillId="5" borderId="35" xfId="0" applyFont="1" applyFill="1" applyBorder="1" applyAlignment="1">
      <alignment horizontal="center"/>
    </xf>
    <xf numFmtId="11" fontId="0" fillId="5" borderId="0" xfId="0" applyNumberFormat="1" applyFill="1" applyBorder="1" applyAlignment="1"/>
    <xf numFmtId="173" fontId="0" fillId="5" borderId="0" xfId="0" applyNumberFormat="1" applyFill="1" applyBorder="1" applyAlignment="1"/>
    <xf numFmtId="181" fontId="0" fillId="5" borderId="0" xfId="0" applyNumberFormat="1" applyFill="1" applyBorder="1" applyAlignment="1"/>
    <xf numFmtId="11" fontId="0" fillId="5" borderId="27" xfId="0" applyNumberFormat="1" applyFill="1" applyBorder="1" applyAlignment="1"/>
    <xf numFmtId="173" fontId="0" fillId="5" borderId="27" xfId="0" applyNumberFormat="1" applyFill="1" applyBorder="1" applyAlignment="1"/>
    <xf numFmtId="181" fontId="0" fillId="5" borderId="27" xfId="0" applyNumberFormat="1" applyFill="1" applyBorder="1" applyAlignment="1"/>
    <xf numFmtId="0" fontId="8" fillId="0" borderId="0" xfId="3" applyFont="1" applyAlignment="1">
      <alignment horizontal="left"/>
    </xf>
    <xf numFmtId="0" fontId="9" fillId="0" borderId="0" xfId="3" applyFont="1"/>
    <xf numFmtId="0" fontId="10" fillId="0" borderId="0" xfId="3" applyFont="1"/>
    <xf numFmtId="0" fontId="7" fillId="0" borderId="39" xfId="3" applyBorder="1" applyAlignment="1">
      <alignment horizontal="center" vertical="center"/>
    </xf>
    <xf numFmtId="0" fontId="7" fillId="0" borderId="40" xfId="3" applyBorder="1"/>
    <xf numFmtId="0" fontId="7" fillId="0" borderId="41" xfId="3" applyBorder="1"/>
    <xf numFmtId="0" fontId="7" fillId="0" borderId="16" xfId="3" applyBorder="1" applyAlignment="1">
      <alignment horizontal="center" vertical="center"/>
    </xf>
    <xf numFmtId="0" fontId="7" fillId="0" borderId="39" xfId="3" applyBorder="1"/>
    <xf numFmtId="171" fontId="7" fillId="0" borderId="42" xfId="3" applyNumberFormat="1" applyBorder="1"/>
    <xf numFmtId="171" fontId="7" fillId="0" borderId="34" xfId="3" applyNumberFormat="1" applyBorder="1"/>
    <xf numFmtId="171" fontId="7" fillId="0" borderId="43" xfId="3" applyNumberFormat="1" applyBorder="1"/>
    <xf numFmtId="0" fontId="7" fillId="0" borderId="44" xfId="3" applyBorder="1" applyAlignment="1">
      <alignment horizontal="center" vertical="center"/>
    </xf>
    <xf numFmtId="0" fontId="7" fillId="0" borderId="44" xfId="3" applyBorder="1"/>
    <xf numFmtId="0" fontId="7" fillId="0" borderId="38" xfId="3" applyBorder="1"/>
    <xf numFmtId="0" fontId="7" fillId="0" borderId="45" xfId="3" applyBorder="1"/>
    <xf numFmtId="0" fontId="11" fillId="0" borderId="0" xfId="3" applyFont="1" applyAlignment="1">
      <alignment horizontal="left"/>
    </xf>
    <xf numFmtId="0" fontId="7" fillId="0" borderId="0" xfId="3"/>
    <xf numFmtId="0" fontId="7" fillId="0" borderId="0" xfId="3" applyAlignment="1">
      <alignment horizontal="center"/>
    </xf>
    <xf numFmtId="0" fontId="12" fillId="0" borderId="0" xfId="3" applyFont="1"/>
    <xf numFmtId="0" fontId="7" fillId="8" borderId="0" xfId="3" applyFill="1"/>
    <xf numFmtId="0" fontId="7" fillId="0" borderId="0" xfId="3" applyAlignment="1">
      <alignment horizontal="center"/>
    </xf>
    <xf numFmtId="0" fontId="7" fillId="9" borderId="0" xfId="3" applyFill="1"/>
    <xf numFmtId="0" fontId="13" fillId="0" borderId="46" xfId="3" applyFont="1" applyBorder="1" applyAlignment="1">
      <alignment horizontal="center"/>
    </xf>
    <xf numFmtId="0" fontId="13" fillId="0" borderId="21" xfId="3" applyFont="1" applyBorder="1" applyAlignment="1">
      <alignment horizontal="center"/>
    </xf>
    <xf numFmtId="0" fontId="13" fillId="0" borderId="38" xfId="3" applyFont="1" applyBorder="1" applyAlignment="1">
      <alignment horizontal="center"/>
    </xf>
    <xf numFmtId="0" fontId="14" fillId="0" borderId="38" xfId="3" applyFont="1" applyBorder="1" applyAlignment="1">
      <alignment horizontal="center"/>
    </xf>
    <xf numFmtId="0" fontId="7" fillId="8" borderId="38" xfId="3" applyFill="1" applyBorder="1"/>
    <xf numFmtId="0" fontId="7" fillId="0" borderId="38" xfId="3" applyBorder="1" applyAlignment="1">
      <alignment horizontal="center"/>
    </xf>
    <xf numFmtId="0" fontId="15" fillId="0" borderId="38" xfId="3" applyFont="1" applyBorder="1" applyAlignment="1">
      <alignment horizontal="center"/>
    </xf>
    <xf numFmtId="2" fontId="7" fillId="0" borderId="1" xfId="3" applyNumberFormat="1" applyBorder="1"/>
    <xf numFmtId="2" fontId="7" fillId="10" borderId="0" xfId="3" applyNumberFormat="1" applyFill="1"/>
    <xf numFmtId="170" fontId="7" fillId="0" borderId="0" xfId="3" applyNumberFormat="1"/>
    <xf numFmtId="170" fontId="7" fillId="11" borderId="0" xfId="3" applyNumberFormat="1" applyFill="1"/>
    <xf numFmtId="0" fontId="7" fillId="11" borderId="0" xfId="3" applyFill="1"/>
    <xf numFmtId="2" fontId="7" fillId="0" borderId="0" xfId="3" applyNumberFormat="1"/>
    <xf numFmtId="2" fontId="7" fillId="0" borderId="47" xfId="3" applyNumberFormat="1" applyBorder="1"/>
    <xf numFmtId="0" fontId="7" fillId="3" borderId="0" xfId="3" applyFill="1"/>
    <xf numFmtId="0" fontId="14" fillId="0" borderId="0" xfId="3" applyFont="1"/>
    <xf numFmtId="170" fontId="7" fillId="0" borderId="27" xfId="3" applyNumberFormat="1" applyBorder="1"/>
    <xf numFmtId="0" fontId="15" fillId="0" borderId="0" xfId="3" applyFont="1" applyAlignment="1">
      <alignment horizontal="center"/>
    </xf>
    <xf numFmtId="0" fontId="13" fillId="0" borderId="0" xfId="3" applyFont="1"/>
    <xf numFmtId="0" fontId="16" fillId="0" borderId="38" xfId="0" applyFont="1" applyBorder="1" applyAlignment="1">
      <alignment horizontal="center"/>
    </xf>
    <xf numFmtId="0" fontId="1" fillId="0" borderId="38" xfId="0" applyFont="1" applyBorder="1" applyAlignment="1">
      <alignment horizontal="center" wrapText="1"/>
    </xf>
    <xf numFmtId="0" fontId="0" fillId="10" borderId="0" xfId="0" applyFill="1"/>
    <xf numFmtId="0" fontId="0" fillId="9" borderId="30" xfId="0" applyFill="1" applyBorder="1" applyAlignment="1">
      <alignment horizontal="center"/>
    </xf>
    <xf numFmtId="0" fontId="0" fillId="12" borderId="30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12" borderId="31" xfId="0" applyFill="1" applyBorder="1" applyAlignment="1">
      <alignment horizontal="center"/>
    </xf>
    <xf numFmtId="14" fontId="17" fillId="0" borderId="0" xfId="0" applyNumberFormat="1" applyFont="1"/>
    <xf numFmtId="171" fontId="16" fillId="0" borderId="38" xfId="0" applyNumberFormat="1" applyFont="1" applyBorder="1" applyAlignment="1">
      <alignment horizontal="center"/>
    </xf>
    <xf numFmtId="171" fontId="17" fillId="0" borderId="0" xfId="0" applyNumberFormat="1" applyFont="1"/>
    <xf numFmtId="171" fontId="0" fillId="0" borderId="0" xfId="0" applyNumberFormat="1" applyAlignment="1">
      <alignment horizontal="center"/>
    </xf>
  </cellXfs>
  <cellStyles count="4">
    <cellStyle name="Comma" xfId="1" builtinId="3"/>
    <cellStyle name="Normal" xfId="0" builtinId="0"/>
    <cellStyle name="Normal 2" xfId="3" xr:uid="{B370A542-8036-4228-97E3-4356EAAB4CDC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PLOT'!$B$1</c:f>
              <c:strCache>
                <c:ptCount val="1"/>
                <c:pt idx="0">
                  <c:v>DAYS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'SCATTER PLOT'!$B$2:$B$31</c:f>
              <c:numCache>
                <c:formatCode>_(* #,##0.00_);_(* \(#,##0.00\);_(* "-"??_);_(@_)</c:formatCode>
                <c:ptCount val="30"/>
                <c:pt idx="0">
                  <c:v>1.7083333333333333</c:v>
                </c:pt>
                <c:pt idx="1">
                  <c:v>2.5833333333333335</c:v>
                </c:pt>
                <c:pt idx="2">
                  <c:v>4.333333333333333</c:v>
                </c:pt>
                <c:pt idx="3">
                  <c:v>1.6666666666666667</c:v>
                </c:pt>
                <c:pt idx="4">
                  <c:v>6.708333333333333</c:v>
                </c:pt>
                <c:pt idx="5">
                  <c:v>3.7916666666666665</c:v>
                </c:pt>
                <c:pt idx="6">
                  <c:v>3.2916666666666665</c:v>
                </c:pt>
                <c:pt idx="7">
                  <c:v>3.7083333333333335</c:v>
                </c:pt>
                <c:pt idx="8">
                  <c:v>5.041666666666667</c:v>
                </c:pt>
                <c:pt idx="9">
                  <c:v>3.3333333333333335</c:v>
                </c:pt>
                <c:pt idx="10">
                  <c:v>3.2916666666666665</c:v>
                </c:pt>
                <c:pt idx="11">
                  <c:v>4.083333333333333</c:v>
                </c:pt>
                <c:pt idx="12">
                  <c:v>3.1666666666666665</c:v>
                </c:pt>
                <c:pt idx="13">
                  <c:v>4.875</c:v>
                </c:pt>
                <c:pt idx="14">
                  <c:v>4.958333333333333</c:v>
                </c:pt>
                <c:pt idx="15">
                  <c:v>4.208333333333333</c:v>
                </c:pt>
                <c:pt idx="16">
                  <c:v>3.375</c:v>
                </c:pt>
                <c:pt idx="17">
                  <c:v>2.375</c:v>
                </c:pt>
                <c:pt idx="18">
                  <c:v>4.583333333333333</c:v>
                </c:pt>
                <c:pt idx="19">
                  <c:v>3.9583333333333335</c:v>
                </c:pt>
                <c:pt idx="20">
                  <c:v>4.708333333333333</c:v>
                </c:pt>
                <c:pt idx="21">
                  <c:v>4.083333333333333</c:v>
                </c:pt>
                <c:pt idx="22">
                  <c:v>1.875</c:v>
                </c:pt>
                <c:pt idx="23">
                  <c:v>2.9166666666666665</c:v>
                </c:pt>
                <c:pt idx="24">
                  <c:v>4.416666666666667</c:v>
                </c:pt>
                <c:pt idx="25">
                  <c:v>3.125</c:v>
                </c:pt>
                <c:pt idx="26">
                  <c:v>2.6666666666666665</c:v>
                </c:pt>
                <c:pt idx="27">
                  <c:v>3.625</c:v>
                </c:pt>
                <c:pt idx="28">
                  <c:v>3.875</c:v>
                </c:pt>
                <c:pt idx="2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E8-4135-AC86-9B3F89F22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901712"/>
        <c:axId val="523207440"/>
      </c:scatterChart>
      <c:valAx>
        <c:axId val="199190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07440"/>
        <c:crosses val="autoZero"/>
        <c:crossBetween val="midCat"/>
      </c:valAx>
      <c:valAx>
        <c:axId val="5232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9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PLOT'!$E$1</c:f>
              <c:strCache>
                <c:ptCount val="1"/>
                <c:pt idx="0">
                  <c:v>DAYS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PLOT'!$D$2:$D$16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'SCATTER PLOT'!$E$2:$E$16</c:f>
              <c:numCache>
                <c:formatCode>_(* #,##0.00_);_(* \(#,##0.00\);_(* "-"??_);_(@_)</c:formatCode>
                <c:ptCount val="15"/>
                <c:pt idx="0">
                  <c:v>1.5833333333333333</c:v>
                </c:pt>
                <c:pt idx="1">
                  <c:v>1.0833333333333333</c:v>
                </c:pt>
                <c:pt idx="2">
                  <c:v>1.5833333333333333</c:v>
                </c:pt>
                <c:pt idx="3">
                  <c:v>1.7083333333333333</c:v>
                </c:pt>
                <c:pt idx="4">
                  <c:v>1.875</c:v>
                </c:pt>
                <c:pt idx="5">
                  <c:v>1.4583333333333333</c:v>
                </c:pt>
                <c:pt idx="6">
                  <c:v>1.125</c:v>
                </c:pt>
                <c:pt idx="7">
                  <c:v>1.375</c:v>
                </c:pt>
                <c:pt idx="8">
                  <c:v>1.1666666666666667</c:v>
                </c:pt>
                <c:pt idx="9">
                  <c:v>1.125</c:v>
                </c:pt>
                <c:pt idx="10">
                  <c:v>2.125</c:v>
                </c:pt>
                <c:pt idx="11">
                  <c:v>1.125</c:v>
                </c:pt>
                <c:pt idx="12">
                  <c:v>1.0416666666666667</c:v>
                </c:pt>
                <c:pt idx="13">
                  <c:v>1.125</c:v>
                </c:pt>
                <c:pt idx="14">
                  <c:v>1.6666666666666667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9-4BD5-90D5-E80DBA759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27440"/>
        <c:axId val="661664912"/>
      </c:scatterChart>
      <c:valAx>
        <c:axId val="56642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64912"/>
        <c:crosses val="autoZero"/>
        <c:crossBetween val="midCat"/>
      </c:valAx>
      <c:valAx>
        <c:axId val="6616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2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PLOT'!$H$1</c:f>
              <c:strCache>
                <c:ptCount val="1"/>
                <c:pt idx="0">
                  <c:v>DAYS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2D-4A8E-BDD7-62409732AA79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42D-4A8E-BDD7-62409732AA79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2D-4A8E-BDD7-62409732AA79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742D-4A8E-BDD7-62409732AA79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2D-4A8E-BDD7-62409732AA79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742D-4A8E-BDD7-62409732AA79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42D-4A8E-BDD7-62409732AA79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742D-4A8E-BDD7-62409732AA79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742D-4A8E-BDD7-62409732AA79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742D-4A8E-BDD7-62409732AA79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742D-4A8E-BDD7-62409732AA79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742D-4A8E-BDD7-62409732AA79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742D-4A8E-BDD7-62409732AA79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742D-4A8E-BDD7-62409732AA79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742D-4A8E-BDD7-62409732AA79}"/>
              </c:ext>
            </c:extLst>
          </c:dPt>
          <c:xVal>
            <c:numRef>
              <c:f>'SCATTER PLOT'!$G$2:$G$46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'SCATTER PLOT'!$H$2:$H$46</c:f>
              <c:numCache>
                <c:formatCode>_(* #,##0.00_);_(* \(#,##0.00\);_(* "-"??_);_(@_)</c:formatCode>
                <c:ptCount val="45"/>
                <c:pt idx="0">
                  <c:v>1.7083333333333333</c:v>
                </c:pt>
                <c:pt idx="1">
                  <c:v>2.5833333333333335</c:v>
                </c:pt>
                <c:pt idx="2">
                  <c:v>4.333333333333333</c:v>
                </c:pt>
                <c:pt idx="3">
                  <c:v>1.6666666666666667</c:v>
                </c:pt>
                <c:pt idx="4">
                  <c:v>6.708333333333333</c:v>
                </c:pt>
                <c:pt idx="5">
                  <c:v>3.7916666666666665</c:v>
                </c:pt>
                <c:pt idx="6">
                  <c:v>3.2916666666666665</c:v>
                </c:pt>
                <c:pt idx="7">
                  <c:v>3.7083333333333335</c:v>
                </c:pt>
                <c:pt idx="8">
                  <c:v>5.041666666666667</c:v>
                </c:pt>
                <c:pt idx="9">
                  <c:v>3.3333333333333335</c:v>
                </c:pt>
                <c:pt idx="10">
                  <c:v>3.2916666666666665</c:v>
                </c:pt>
                <c:pt idx="11">
                  <c:v>4.083333333333333</c:v>
                </c:pt>
                <c:pt idx="12">
                  <c:v>3.1666666666666665</c:v>
                </c:pt>
                <c:pt idx="13">
                  <c:v>4.875</c:v>
                </c:pt>
                <c:pt idx="14">
                  <c:v>4.958333333333333</c:v>
                </c:pt>
                <c:pt idx="15">
                  <c:v>4.208333333333333</c:v>
                </c:pt>
                <c:pt idx="16">
                  <c:v>3.375</c:v>
                </c:pt>
                <c:pt idx="17">
                  <c:v>2.375</c:v>
                </c:pt>
                <c:pt idx="18">
                  <c:v>4.583333333333333</c:v>
                </c:pt>
                <c:pt idx="19">
                  <c:v>3.9583333333333335</c:v>
                </c:pt>
                <c:pt idx="20">
                  <c:v>4.708333333333333</c:v>
                </c:pt>
                <c:pt idx="21">
                  <c:v>4.083333333333333</c:v>
                </c:pt>
                <c:pt idx="22">
                  <c:v>1.875</c:v>
                </c:pt>
                <c:pt idx="23">
                  <c:v>2.9166666666666665</c:v>
                </c:pt>
                <c:pt idx="24">
                  <c:v>4.416666666666667</c:v>
                </c:pt>
                <c:pt idx="25">
                  <c:v>3.125</c:v>
                </c:pt>
                <c:pt idx="26">
                  <c:v>2.6666666666666665</c:v>
                </c:pt>
                <c:pt idx="27">
                  <c:v>3.625</c:v>
                </c:pt>
                <c:pt idx="28">
                  <c:v>3.875</c:v>
                </c:pt>
                <c:pt idx="29">
                  <c:v>2.5</c:v>
                </c:pt>
                <c:pt idx="30">
                  <c:v>1.58</c:v>
                </c:pt>
                <c:pt idx="31">
                  <c:v>1.0833333333333333</c:v>
                </c:pt>
                <c:pt idx="32">
                  <c:v>1.5833333333333333</c:v>
                </c:pt>
                <c:pt idx="33">
                  <c:v>1.7083333333333333</c:v>
                </c:pt>
                <c:pt idx="34">
                  <c:v>1.875</c:v>
                </c:pt>
                <c:pt idx="35">
                  <c:v>1.4583333333333333</c:v>
                </c:pt>
                <c:pt idx="36">
                  <c:v>1.125</c:v>
                </c:pt>
                <c:pt idx="37">
                  <c:v>1.375</c:v>
                </c:pt>
                <c:pt idx="38">
                  <c:v>1.1666666666666667</c:v>
                </c:pt>
                <c:pt idx="39">
                  <c:v>1.125</c:v>
                </c:pt>
                <c:pt idx="40">
                  <c:v>2.125</c:v>
                </c:pt>
                <c:pt idx="41">
                  <c:v>1.125</c:v>
                </c:pt>
                <c:pt idx="42">
                  <c:v>1.0416666666666667</c:v>
                </c:pt>
                <c:pt idx="43">
                  <c:v>1.125</c:v>
                </c:pt>
                <c:pt idx="44">
                  <c:v>1.6666666666666667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D-4A8E-BDD7-62409732A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124336"/>
        <c:axId val="814417696"/>
      </c:scatterChart>
      <c:valAx>
        <c:axId val="95412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QUOTES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17696"/>
        <c:crosses val="autoZero"/>
        <c:crossBetween val="midCat"/>
      </c:valAx>
      <c:valAx>
        <c:axId val="8144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TO COMPLETE QUOTE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12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Range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'XMR CHART'!$G$14</c:f>
              <c:strCache>
                <c:ptCount val="1"/>
                <c:pt idx="0">
                  <c:v>mR</c:v>
                </c:pt>
              </c:strCache>
            </c:strRef>
          </c:tx>
          <c:marker>
            <c:symbol val="none"/>
          </c:marker>
          <c:cat>
            <c:numRef>
              <c:f>'XMR CHART'!$A$15:$A$59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'XMR CHART'!$G$15:$G$59</c:f>
              <c:numCache>
                <c:formatCode>0.00</c:formatCode>
                <c:ptCount val="45"/>
                <c:pt idx="1">
                  <c:v>0.87500000000000022</c:v>
                </c:pt>
                <c:pt idx="2">
                  <c:v>1.7499999999999996</c:v>
                </c:pt>
                <c:pt idx="3">
                  <c:v>2.6666666666666661</c:v>
                </c:pt>
                <c:pt idx="4">
                  <c:v>5.0416666666666661</c:v>
                </c:pt>
                <c:pt idx="5">
                  <c:v>2.9166666666666665</c:v>
                </c:pt>
                <c:pt idx="6">
                  <c:v>0.5</c:v>
                </c:pt>
                <c:pt idx="7">
                  <c:v>0.41666666666666696</c:v>
                </c:pt>
                <c:pt idx="8">
                  <c:v>1.3333333333333335</c:v>
                </c:pt>
                <c:pt idx="9">
                  <c:v>1.7083333333333335</c:v>
                </c:pt>
                <c:pt idx="10">
                  <c:v>4.1666666666666963E-2</c:v>
                </c:pt>
                <c:pt idx="11">
                  <c:v>0.79166666666666652</c:v>
                </c:pt>
                <c:pt idx="12">
                  <c:v>0.91666666666666652</c:v>
                </c:pt>
                <c:pt idx="13">
                  <c:v>1.7083333333333335</c:v>
                </c:pt>
                <c:pt idx="14">
                  <c:v>8.3333333333333037E-2</c:v>
                </c:pt>
                <c:pt idx="15">
                  <c:v>0.75</c:v>
                </c:pt>
                <c:pt idx="16">
                  <c:v>0.83333333333333304</c:v>
                </c:pt>
                <c:pt idx="17">
                  <c:v>1</c:v>
                </c:pt>
                <c:pt idx="18">
                  <c:v>2.208333333333333</c:v>
                </c:pt>
                <c:pt idx="19">
                  <c:v>0.62499999999999956</c:v>
                </c:pt>
                <c:pt idx="20">
                  <c:v>0.74999999999999956</c:v>
                </c:pt>
                <c:pt idx="21">
                  <c:v>0.625</c:v>
                </c:pt>
                <c:pt idx="22">
                  <c:v>2.208333333333333</c:v>
                </c:pt>
                <c:pt idx="23">
                  <c:v>1.0416666666666665</c:v>
                </c:pt>
                <c:pt idx="24">
                  <c:v>1.5000000000000004</c:v>
                </c:pt>
                <c:pt idx="25">
                  <c:v>1.291666666666667</c:v>
                </c:pt>
                <c:pt idx="26">
                  <c:v>0.45833333333333348</c:v>
                </c:pt>
                <c:pt idx="27">
                  <c:v>0.95833333333333348</c:v>
                </c:pt>
                <c:pt idx="28">
                  <c:v>0.25</c:v>
                </c:pt>
                <c:pt idx="29">
                  <c:v>1.375</c:v>
                </c:pt>
                <c:pt idx="30">
                  <c:v>0.91666666666666674</c:v>
                </c:pt>
                <c:pt idx="31">
                  <c:v>0.5</c:v>
                </c:pt>
                <c:pt idx="32">
                  <c:v>0.5</c:v>
                </c:pt>
                <c:pt idx="33">
                  <c:v>0.125</c:v>
                </c:pt>
                <c:pt idx="34">
                  <c:v>0.16666666666666674</c:v>
                </c:pt>
                <c:pt idx="35">
                  <c:v>0.41666666666666674</c:v>
                </c:pt>
                <c:pt idx="36">
                  <c:v>0.33333333333333326</c:v>
                </c:pt>
                <c:pt idx="37">
                  <c:v>0.25</c:v>
                </c:pt>
                <c:pt idx="38">
                  <c:v>0.20833333333333326</c:v>
                </c:pt>
                <c:pt idx="39">
                  <c:v>4.1666666666666741E-2</c:v>
                </c:pt>
                <c:pt idx="40">
                  <c:v>1</c:v>
                </c:pt>
                <c:pt idx="41">
                  <c:v>1</c:v>
                </c:pt>
                <c:pt idx="42">
                  <c:v>8.3333333333333259E-2</c:v>
                </c:pt>
                <c:pt idx="43">
                  <c:v>8.3333333333333259E-2</c:v>
                </c:pt>
                <c:pt idx="44">
                  <c:v>0.54166666666666674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B-43AF-A763-68A8D9D55E13}"/>
            </c:ext>
          </c:extLst>
        </c:ser>
        <c:ser>
          <c:idx val="1"/>
          <c:order val="1"/>
          <c:tx>
            <c:strRef>
              <c:f>'XMR CHART'!$H$14</c:f>
              <c:strCache>
                <c:ptCount val="1"/>
                <c:pt idx="0">
                  <c:v>mRbar</c:v>
                </c:pt>
              </c:strCache>
            </c:strRef>
          </c:tx>
          <c:marker>
            <c:symbol val="none"/>
          </c:marker>
          <c:cat>
            <c:numRef>
              <c:f>'XMR CHART'!$A$15:$A$59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'XMR CHART'!$H$15:$H$59</c:f>
              <c:numCache>
                <c:formatCode>0.000</c:formatCode>
                <c:ptCount val="45"/>
                <c:pt idx="0">
                  <c:v>0.97253787878787878</c:v>
                </c:pt>
                <c:pt idx="1">
                  <c:v>0.97253787878787878</c:v>
                </c:pt>
                <c:pt idx="2">
                  <c:v>0.97253787878787878</c:v>
                </c:pt>
                <c:pt idx="3">
                  <c:v>0.97253787878787878</c:v>
                </c:pt>
                <c:pt idx="4">
                  <c:v>0.97253787878787878</c:v>
                </c:pt>
                <c:pt idx="5">
                  <c:v>0.97253787878787878</c:v>
                </c:pt>
                <c:pt idx="6">
                  <c:v>0.97253787878787878</c:v>
                </c:pt>
                <c:pt idx="7">
                  <c:v>0.97253787878787878</c:v>
                </c:pt>
                <c:pt idx="8">
                  <c:v>0.97253787878787878</c:v>
                </c:pt>
                <c:pt idx="9">
                  <c:v>0.97253787878787878</c:v>
                </c:pt>
                <c:pt idx="10">
                  <c:v>0.97253787878787878</c:v>
                </c:pt>
                <c:pt idx="11">
                  <c:v>0.97253787878787878</c:v>
                </c:pt>
                <c:pt idx="12">
                  <c:v>0.97253787878787878</c:v>
                </c:pt>
                <c:pt idx="13">
                  <c:v>0.97253787878787878</c:v>
                </c:pt>
                <c:pt idx="14">
                  <c:v>0.97253787878787878</c:v>
                </c:pt>
                <c:pt idx="15">
                  <c:v>0.97253787878787878</c:v>
                </c:pt>
                <c:pt idx="16">
                  <c:v>0.97253787878787878</c:v>
                </c:pt>
                <c:pt idx="17">
                  <c:v>0.97253787878787878</c:v>
                </c:pt>
                <c:pt idx="18">
                  <c:v>0.97253787878787878</c:v>
                </c:pt>
                <c:pt idx="19">
                  <c:v>0.97253787878787878</c:v>
                </c:pt>
                <c:pt idx="20">
                  <c:v>0.97253787878787878</c:v>
                </c:pt>
                <c:pt idx="21">
                  <c:v>0.97253787878787878</c:v>
                </c:pt>
                <c:pt idx="22">
                  <c:v>0.97253787878787878</c:v>
                </c:pt>
                <c:pt idx="23">
                  <c:v>0.97253787878787878</c:v>
                </c:pt>
                <c:pt idx="24">
                  <c:v>0.97253787878787878</c:v>
                </c:pt>
                <c:pt idx="25">
                  <c:v>0.97253787878787878</c:v>
                </c:pt>
                <c:pt idx="26">
                  <c:v>0.97253787878787878</c:v>
                </c:pt>
                <c:pt idx="27">
                  <c:v>0.97253787878787878</c:v>
                </c:pt>
                <c:pt idx="28">
                  <c:v>0.97253787878787878</c:v>
                </c:pt>
                <c:pt idx="29">
                  <c:v>0.97253787878787878</c:v>
                </c:pt>
                <c:pt idx="30">
                  <c:v>0.97253787878787878</c:v>
                </c:pt>
                <c:pt idx="31">
                  <c:v>0.97253787878787878</c:v>
                </c:pt>
                <c:pt idx="32">
                  <c:v>0.97253787878787878</c:v>
                </c:pt>
                <c:pt idx="33">
                  <c:v>0.97253787878787878</c:v>
                </c:pt>
                <c:pt idx="34">
                  <c:v>0.97253787878787878</c:v>
                </c:pt>
                <c:pt idx="35">
                  <c:v>0.97253787878787878</c:v>
                </c:pt>
                <c:pt idx="36">
                  <c:v>0.97253787878787878</c:v>
                </c:pt>
                <c:pt idx="37">
                  <c:v>0.97253787878787878</c:v>
                </c:pt>
                <c:pt idx="38">
                  <c:v>0.97253787878787878</c:v>
                </c:pt>
                <c:pt idx="39">
                  <c:v>0.97253787878787878</c:v>
                </c:pt>
                <c:pt idx="40">
                  <c:v>0.97253787878787878</c:v>
                </c:pt>
                <c:pt idx="41">
                  <c:v>0.97253787878787878</c:v>
                </c:pt>
                <c:pt idx="42">
                  <c:v>0.97253787878787878</c:v>
                </c:pt>
                <c:pt idx="43">
                  <c:v>0.97253787878787878</c:v>
                </c:pt>
                <c:pt idx="44">
                  <c:v>0.97253787878787878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6B-43AF-A763-68A8D9D55E13}"/>
            </c:ext>
          </c:extLst>
        </c:ser>
        <c:ser>
          <c:idx val="2"/>
          <c:order val="2"/>
          <c:tx>
            <c:strRef>
              <c:f>'XMR CHART'!$I$14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cat>
            <c:numRef>
              <c:f>'XMR CHART'!$A$15:$A$59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'XMR CHART'!$I$15:$I$59</c:f>
              <c:numCache>
                <c:formatCode>0.000</c:formatCode>
                <c:ptCount val="45"/>
                <c:pt idx="0">
                  <c:v>3.1801988636363636</c:v>
                </c:pt>
                <c:pt idx="1">
                  <c:v>3.1801988636363636</c:v>
                </c:pt>
                <c:pt idx="2">
                  <c:v>3.1801988636363636</c:v>
                </c:pt>
                <c:pt idx="3">
                  <c:v>3.1801988636363636</c:v>
                </c:pt>
                <c:pt idx="4">
                  <c:v>3.1801988636363636</c:v>
                </c:pt>
                <c:pt idx="5">
                  <c:v>3.1801988636363636</c:v>
                </c:pt>
                <c:pt idx="6">
                  <c:v>3.1801988636363636</c:v>
                </c:pt>
                <c:pt idx="7">
                  <c:v>3.1801988636363636</c:v>
                </c:pt>
                <c:pt idx="8">
                  <c:v>3.1801988636363636</c:v>
                </c:pt>
                <c:pt idx="9">
                  <c:v>3.1801988636363636</c:v>
                </c:pt>
                <c:pt idx="10">
                  <c:v>3.1801988636363636</c:v>
                </c:pt>
                <c:pt idx="11">
                  <c:v>3.1801988636363636</c:v>
                </c:pt>
                <c:pt idx="12">
                  <c:v>3.1801988636363636</c:v>
                </c:pt>
                <c:pt idx="13">
                  <c:v>3.1801988636363636</c:v>
                </c:pt>
                <c:pt idx="14">
                  <c:v>3.1801988636363636</c:v>
                </c:pt>
                <c:pt idx="15">
                  <c:v>3.1801988636363636</c:v>
                </c:pt>
                <c:pt idx="16">
                  <c:v>3.1801988636363636</c:v>
                </c:pt>
                <c:pt idx="17">
                  <c:v>3.1801988636363636</c:v>
                </c:pt>
                <c:pt idx="18">
                  <c:v>3.1801988636363636</c:v>
                </c:pt>
                <c:pt idx="19">
                  <c:v>3.1801988636363636</c:v>
                </c:pt>
                <c:pt idx="20">
                  <c:v>3.1801988636363636</c:v>
                </c:pt>
                <c:pt idx="21">
                  <c:v>3.1801988636363636</c:v>
                </c:pt>
                <c:pt idx="22">
                  <c:v>3.1801988636363636</c:v>
                </c:pt>
                <c:pt idx="23">
                  <c:v>3.1801988636363636</c:v>
                </c:pt>
                <c:pt idx="24">
                  <c:v>3.1801988636363636</c:v>
                </c:pt>
                <c:pt idx="25">
                  <c:v>3.1801988636363636</c:v>
                </c:pt>
                <c:pt idx="26">
                  <c:v>3.1801988636363636</c:v>
                </c:pt>
                <c:pt idx="27">
                  <c:v>3.1801988636363636</c:v>
                </c:pt>
                <c:pt idx="28">
                  <c:v>3.1801988636363636</c:v>
                </c:pt>
                <c:pt idx="29">
                  <c:v>3.1801988636363636</c:v>
                </c:pt>
                <c:pt idx="30">
                  <c:v>3.1801988636363636</c:v>
                </c:pt>
                <c:pt idx="31">
                  <c:v>3.1801988636363636</c:v>
                </c:pt>
                <c:pt idx="32">
                  <c:v>3.1801988636363636</c:v>
                </c:pt>
                <c:pt idx="33">
                  <c:v>3.1801988636363636</c:v>
                </c:pt>
                <c:pt idx="34">
                  <c:v>3.1801988636363636</c:v>
                </c:pt>
                <c:pt idx="35">
                  <c:v>3.1801988636363636</c:v>
                </c:pt>
                <c:pt idx="36">
                  <c:v>3.1801988636363636</c:v>
                </c:pt>
                <c:pt idx="37">
                  <c:v>3.1801988636363636</c:v>
                </c:pt>
                <c:pt idx="38">
                  <c:v>3.1801988636363636</c:v>
                </c:pt>
                <c:pt idx="39">
                  <c:v>3.1801988636363636</c:v>
                </c:pt>
                <c:pt idx="40">
                  <c:v>3.1801988636363636</c:v>
                </c:pt>
                <c:pt idx="41">
                  <c:v>3.1801988636363636</c:v>
                </c:pt>
                <c:pt idx="42">
                  <c:v>3.1801988636363636</c:v>
                </c:pt>
                <c:pt idx="43">
                  <c:v>3.1801988636363636</c:v>
                </c:pt>
                <c:pt idx="44">
                  <c:v>3.1801988636363636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6B-43AF-A763-68A8D9D55E13}"/>
            </c:ext>
          </c:extLst>
        </c:ser>
        <c:ser>
          <c:idx val="3"/>
          <c:order val="3"/>
          <c:tx>
            <c:strRef>
              <c:f>'XMR CHART'!$J$14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cat>
            <c:numRef>
              <c:f>'XMR CHART'!$A$15:$A$59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'XMR CHART'!$J$15:$J$59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6B-43AF-A763-68A8D9D55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321384"/>
        <c:axId val="2103378616"/>
      </c:lineChart>
      <c:catAx>
        <c:axId val="210332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3378616"/>
        <c:crosses val="autoZero"/>
        <c:auto val="1"/>
        <c:lblAlgn val="ctr"/>
        <c:lblOffset val="100"/>
        <c:noMultiLvlLbl val="0"/>
      </c:catAx>
      <c:valAx>
        <c:axId val="2103378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Range (DAYS)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103321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Individuals</a:t>
            </a:r>
            <a:r>
              <a:rPr lang="en-US" baseline="0"/>
              <a:t> Chart</a:t>
            </a:r>
            <a:endParaRPr lang="en-US"/>
          </a:p>
        </c:rich>
      </c:tx>
      <c:layout>
        <c:manualLayout>
          <c:xMode val="edge"/>
          <c:yMode val="edge"/>
          <c:x val="0.26483416331246018"/>
          <c:y val="2.8880942016607621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'XMR CHART'!$M$14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cat>
            <c:numRef>
              <c:f>'XMR CHART'!$A$15:$A$59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'XMR CHART'!$M$15:$M$59</c:f>
              <c:numCache>
                <c:formatCode>0.00</c:formatCode>
                <c:ptCount val="45"/>
                <c:pt idx="0">
                  <c:v>1.7083333333333333</c:v>
                </c:pt>
                <c:pt idx="1">
                  <c:v>2.5833333333333335</c:v>
                </c:pt>
                <c:pt idx="2">
                  <c:v>4.333333333333333</c:v>
                </c:pt>
                <c:pt idx="3">
                  <c:v>1.6666666666666667</c:v>
                </c:pt>
                <c:pt idx="4">
                  <c:v>6.708333333333333</c:v>
                </c:pt>
                <c:pt idx="5">
                  <c:v>3.7916666666666665</c:v>
                </c:pt>
                <c:pt idx="6">
                  <c:v>3.2916666666666665</c:v>
                </c:pt>
                <c:pt idx="7">
                  <c:v>3.7083333333333335</c:v>
                </c:pt>
                <c:pt idx="8">
                  <c:v>5.041666666666667</c:v>
                </c:pt>
                <c:pt idx="9">
                  <c:v>3.3333333333333335</c:v>
                </c:pt>
                <c:pt idx="10">
                  <c:v>3.2916666666666665</c:v>
                </c:pt>
                <c:pt idx="11">
                  <c:v>4.083333333333333</c:v>
                </c:pt>
                <c:pt idx="12">
                  <c:v>3.1666666666666665</c:v>
                </c:pt>
                <c:pt idx="13">
                  <c:v>4.875</c:v>
                </c:pt>
                <c:pt idx="14">
                  <c:v>4.958333333333333</c:v>
                </c:pt>
                <c:pt idx="15">
                  <c:v>4.208333333333333</c:v>
                </c:pt>
                <c:pt idx="16">
                  <c:v>3.375</c:v>
                </c:pt>
                <c:pt idx="17">
                  <c:v>2.375</c:v>
                </c:pt>
                <c:pt idx="18">
                  <c:v>4.583333333333333</c:v>
                </c:pt>
                <c:pt idx="19">
                  <c:v>3.9583333333333335</c:v>
                </c:pt>
                <c:pt idx="20">
                  <c:v>4.708333333333333</c:v>
                </c:pt>
                <c:pt idx="21">
                  <c:v>4.083333333333333</c:v>
                </c:pt>
                <c:pt idx="22">
                  <c:v>1.875</c:v>
                </c:pt>
                <c:pt idx="23">
                  <c:v>2.9166666666666665</c:v>
                </c:pt>
                <c:pt idx="24">
                  <c:v>4.416666666666667</c:v>
                </c:pt>
                <c:pt idx="25">
                  <c:v>3.125</c:v>
                </c:pt>
                <c:pt idx="26">
                  <c:v>2.6666666666666665</c:v>
                </c:pt>
                <c:pt idx="27">
                  <c:v>3.625</c:v>
                </c:pt>
                <c:pt idx="28">
                  <c:v>3.875</c:v>
                </c:pt>
                <c:pt idx="29">
                  <c:v>2.5</c:v>
                </c:pt>
                <c:pt idx="30">
                  <c:v>1.5833333333333333</c:v>
                </c:pt>
                <c:pt idx="31">
                  <c:v>1.0833333333333333</c:v>
                </c:pt>
                <c:pt idx="32">
                  <c:v>1.5833333333333333</c:v>
                </c:pt>
                <c:pt idx="33">
                  <c:v>1.7083333333333333</c:v>
                </c:pt>
                <c:pt idx="34">
                  <c:v>1.875</c:v>
                </c:pt>
                <c:pt idx="35">
                  <c:v>1.4583333333333333</c:v>
                </c:pt>
                <c:pt idx="36">
                  <c:v>1.125</c:v>
                </c:pt>
                <c:pt idx="37">
                  <c:v>1.375</c:v>
                </c:pt>
                <c:pt idx="38">
                  <c:v>1.1666666666666667</c:v>
                </c:pt>
                <c:pt idx="39">
                  <c:v>1.125</c:v>
                </c:pt>
                <c:pt idx="40">
                  <c:v>2.125</c:v>
                </c:pt>
                <c:pt idx="41">
                  <c:v>1.125</c:v>
                </c:pt>
                <c:pt idx="42">
                  <c:v>1.0416666666666667</c:v>
                </c:pt>
                <c:pt idx="43">
                  <c:v>1.125</c:v>
                </c:pt>
                <c:pt idx="44">
                  <c:v>1.6666666666666667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4-4296-807E-0E813F4D82D7}"/>
            </c:ext>
          </c:extLst>
        </c:ser>
        <c:ser>
          <c:idx val="1"/>
          <c:order val="1"/>
          <c:tx>
            <c:strRef>
              <c:f>'XMR CHART'!$N$14</c:f>
              <c:strCache>
                <c:ptCount val="1"/>
                <c:pt idx="0">
                  <c:v>x bar</c:v>
                </c:pt>
              </c:strCache>
            </c:strRef>
          </c:tx>
          <c:marker>
            <c:symbol val="none"/>
          </c:marker>
          <c:cat>
            <c:numRef>
              <c:f>'XMR CHART'!$A$15:$A$59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'XMR CHART'!$N$15:$N$59</c:f>
              <c:numCache>
                <c:formatCode>0.000</c:formatCode>
                <c:ptCount val="45"/>
                <c:pt idx="0">
                  <c:v>2.8888888888888884</c:v>
                </c:pt>
                <c:pt idx="1">
                  <c:v>2.8888888888888884</c:v>
                </c:pt>
                <c:pt idx="2">
                  <c:v>2.8888888888888884</c:v>
                </c:pt>
                <c:pt idx="3">
                  <c:v>2.8888888888888884</c:v>
                </c:pt>
                <c:pt idx="4">
                  <c:v>2.8888888888888884</c:v>
                </c:pt>
                <c:pt idx="5">
                  <c:v>2.8888888888888884</c:v>
                </c:pt>
                <c:pt idx="6">
                  <c:v>2.8888888888888884</c:v>
                </c:pt>
                <c:pt idx="7">
                  <c:v>2.8888888888888884</c:v>
                </c:pt>
                <c:pt idx="8">
                  <c:v>2.8888888888888884</c:v>
                </c:pt>
                <c:pt idx="9">
                  <c:v>2.8888888888888884</c:v>
                </c:pt>
                <c:pt idx="10">
                  <c:v>2.8888888888888884</c:v>
                </c:pt>
                <c:pt idx="11">
                  <c:v>2.8888888888888884</c:v>
                </c:pt>
                <c:pt idx="12">
                  <c:v>2.8888888888888884</c:v>
                </c:pt>
                <c:pt idx="13">
                  <c:v>2.8888888888888884</c:v>
                </c:pt>
                <c:pt idx="14">
                  <c:v>2.8888888888888884</c:v>
                </c:pt>
                <c:pt idx="15">
                  <c:v>2.8888888888888884</c:v>
                </c:pt>
                <c:pt idx="16">
                  <c:v>2.8888888888888884</c:v>
                </c:pt>
                <c:pt idx="17">
                  <c:v>2.8888888888888884</c:v>
                </c:pt>
                <c:pt idx="18">
                  <c:v>2.8888888888888884</c:v>
                </c:pt>
                <c:pt idx="19">
                  <c:v>2.8888888888888884</c:v>
                </c:pt>
                <c:pt idx="20">
                  <c:v>2.8888888888888884</c:v>
                </c:pt>
                <c:pt idx="21">
                  <c:v>2.8888888888888884</c:v>
                </c:pt>
                <c:pt idx="22">
                  <c:v>2.8888888888888884</c:v>
                </c:pt>
                <c:pt idx="23">
                  <c:v>2.8888888888888884</c:v>
                </c:pt>
                <c:pt idx="24">
                  <c:v>2.8888888888888884</c:v>
                </c:pt>
                <c:pt idx="25">
                  <c:v>2.8888888888888884</c:v>
                </c:pt>
                <c:pt idx="26">
                  <c:v>2.8888888888888884</c:v>
                </c:pt>
                <c:pt idx="27">
                  <c:v>2.8888888888888884</c:v>
                </c:pt>
                <c:pt idx="28">
                  <c:v>2.8888888888888884</c:v>
                </c:pt>
                <c:pt idx="29">
                  <c:v>2.8888888888888884</c:v>
                </c:pt>
                <c:pt idx="30">
                  <c:v>2.8888888888888884</c:v>
                </c:pt>
                <c:pt idx="31">
                  <c:v>2.8888888888888884</c:v>
                </c:pt>
                <c:pt idx="32">
                  <c:v>2.8888888888888884</c:v>
                </c:pt>
                <c:pt idx="33">
                  <c:v>2.8888888888888884</c:v>
                </c:pt>
                <c:pt idx="34">
                  <c:v>2.8888888888888884</c:v>
                </c:pt>
                <c:pt idx="35">
                  <c:v>2.8888888888888884</c:v>
                </c:pt>
                <c:pt idx="36">
                  <c:v>2.8888888888888884</c:v>
                </c:pt>
                <c:pt idx="37">
                  <c:v>2.8888888888888884</c:v>
                </c:pt>
                <c:pt idx="38">
                  <c:v>2.8888888888888884</c:v>
                </c:pt>
                <c:pt idx="39">
                  <c:v>2.8888888888888884</c:v>
                </c:pt>
                <c:pt idx="40">
                  <c:v>2.8888888888888884</c:v>
                </c:pt>
                <c:pt idx="41">
                  <c:v>2.8888888888888884</c:v>
                </c:pt>
                <c:pt idx="42">
                  <c:v>2.8888888888888884</c:v>
                </c:pt>
                <c:pt idx="43">
                  <c:v>2.8888888888888884</c:v>
                </c:pt>
                <c:pt idx="44">
                  <c:v>2.8888888888888884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74-4296-807E-0E813F4D82D7}"/>
            </c:ext>
          </c:extLst>
        </c:ser>
        <c:ser>
          <c:idx val="2"/>
          <c:order val="2"/>
          <c:tx>
            <c:strRef>
              <c:f>'XMR CHART'!$O$14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cat>
            <c:numRef>
              <c:f>'XMR CHART'!$A$15:$A$59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'XMR CHART'!$O$15:$O$59</c:f>
              <c:numCache>
                <c:formatCode>0.000</c:formatCode>
                <c:ptCount val="45"/>
                <c:pt idx="0">
                  <c:v>5.4758396464646459</c:v>
                </c:pt>
                <c:pt idx="1">
                  <c:v>5.4758396464646459</c:v>
                </c:pt>
                <c:pt idx="2">
                  <c:v>5.4758396464646459</c:v>
                </c:pt>
                <c:pt idx="3">
                  <c:v>5.4758396464646459</c:v>
                </c:pt>
                <c:pt idx="4">
                  <c:v>5.4758396464646459</c:v>
                </c:pt>
                <c:pt idx="5">
                  <c:v>5.4758396464646459</c:v>
                </c:pt>
                <c:pt idx="6">
                  <c:v>5.4758396464646459</c:v>
                </c:pt>
                <c:pt idx="7">
                  <c:v>5.4758396464646459</c:v>
                </c:pt>
                <c:pt idx="8">
                  <c:v>5.4758396464646459</c:v>
                </c:pt>
                <c:pt idx="9">
                  <c:v>5.4758396464646459</c:v>
                </c:pt>
                <c:pt idx="10">
                  <c:v>5.4758396464646459</c:v>
                </c:pt>
                <c:pt idx="11">
                  <c:v>5.4758396464646459</c:v>
                </c:pt>
                <c:pt idx="12">
                  <c:v>5.4758396464646459</c:v>
                </c:pt>
                <c:pt idx="13">
                  <c:v>5.4758396464646459</c:v>
                </c:pt>
                <c:pt idx="14">
                  <c:v>5.4758396464646459</c:v>
                </c:pt>
                <c:pt idx="15">
                  <c:v>5.4758396464646459</c:v>
                </c:pt>
                <c:pt idx="16">
                  <c:v>5.4758396464646459</c:v>
                </c:pt>
                <c:pt idx="17">
                  <c:v>5.4758396464646459</c:v>
                </c:pt>
                <c:pt idx="18">
                  <c:v>5.4758396464646459</c:v>
                </c:pt>
                <c:pt idx="19">
                  <c:v>5.4758396464646459</c:v>
                </c:pt>
                <c:pt idx="20">
                  <c:v>5.4758396464646459</c:v>
                </c:pt>
                <c:pt idx="21">
                  <c:v>5.4758396464646459</c:v>
                </c:pt>
                <c:pt idx="22">
                  <c:v>5.4758396464646459</c:v>
                </c:pt>
                <c:pt idx="23">
                  <c:v>5.4758396464646459</c:v>
                </c:pt>
                <c:pt idx="24">
                  <c:v>5.4758396464646459</c:v>
                </c:pt>
                <c:pt idx="25">
                  <c:v>5.4758396464646459</c:v>
                </c:pt>
                <c:pt idx="26">
                  <c:v>5.4758396464646459</c:v>
                </c:pt>
                <c:pt idx="27">
                  <c:v>5.4758396464646459</c:v>
                </c:pt>
                <c:pt idx="28">
                  <c:v>5.4758396464646459</c:v>
                </c:pt>
                <c:pt idx="29">
                  <c:v>5.4758396464646459</c:v>
                </c:pt>
                <c:pt idx="30">
                  <c:v>5.4758396464646459</c:v>
                </c:pt>
                <c:pt idx="31">
                  <c:v>5.4758396464646459</c:v>
                </c:pt>
                <c:pt idx="32">
                  <c:v>5.4758396464646459</c:v>
                </c:pt>
                <c:pt idx="33">
                  <c:v>5.4758396464646459</c:v>
                </c:pt>
                <c:pt idx="34">
                  <c:v>5.4758396464646459</c:v>
                </c:pt>
                <c:pt idx="35">
                  <c:v>5.4758396464646459</c:v>
                </c:pt>
                <c:pt idx="36">
                  <c:v>5.4758396464646459</c:v>
                </c:pt>
                <c:pt idx="37">
                  <c:v>5.4758396464646459</c:v>
                </c:pt>
                <c:pt idx="38">
                  <c:v>5.4758396464646459</c:v>
                </c:pt>
                <c:pt idx="39">
                  <c:v>5.4758396464646459</c:v>
                </c:pt>
                <c:pt idx="40">
                  <c:v>5.4758396464646459</c:v>
                </c:pt>
                <c:pt idx="41">
                  <c:v>5.4758396464646459</c:v>
                </c:pt>
                <c:pt idx="42">
                  <c:v>5.4758396464646459</c:v>
                </c:pt>
                <c:pt idx="43">
                  <c:v>5.4758396464646459</c:v>
                </c:pt>
                <c:pt idx="44">
                  <c:v>5.4758396464646459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74-4296-807E-0E813F4D82D7}"/>
            </c:ext>
          </c:extLst>
        </c:ser>
        <c:ser>
          <c:idx val="3"/>
          <c:order val="3"/>
          <c:tx>
            <c:strRef>
              <c:f>'XMR CHART'!$P$14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cat>
            <c:numRef>
              <c:f>'XMR CHART'!$A$15:$A$59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'XMR CHART'!$P$15:$P$59</c:f>
              <c:numCache>
                <c:formatCode>0.000</c:formatCode>
                <c:ptCount val="45"/>
                <c:pt idx="0">
                  <c:v>0.30193813131313085</c:v>
                </c:pt>
                <c:pt idx="1">
                  <c:v>0.30193813131313085</c:v>
                </c:pt>
                <c:pt idx="2">
                  <c:v>0.30193813131313085</c:v>
                </c:pt>
                <c:pt idx="3">
                  <c:v>0.30193813131313085</c:v>
                </c:pt>
                <c:pt idx="4">
                  <c:v>0.30193813131313085</c:v>
                </c:pt>
                <c:pt idx="5">
                  <c:v>0.30193813131313085</c:v>
                </c:pt>
                <c:pt idx="6">
                  <c:v>0.30193813131313085</c:v>
                </c:pt>
                <c:pt idx="7">
                  <c:v>0.30193813131313085</c:v>
                </c:pt>
                <c:pt idx="8">
                  <c:v>0.30193813131313085</c:v>
                </c:pt>
                <c:pt idx="9">
                  <c:v>0.30193813131313085</c:v>
                </c:pt>
                <c:pt idx="10">
                  <c:v>0.30193813131313085</c:v>
                </c:pt>
                <c:pt idx="11">
                  <c:v>0.30193813131313085</c:v>
                </c:pt>
                <c:pt idx="12">
                  <c:v>0.30193813131313085</c:v>
                </c:pt>
                <c:pt idx="13">
                  <c:v>0.30193813131313085</c:v>
                </c:pt>
                <c:pt idx="14">
                  <c:v>0.30193813131313085</c:v>
                </c:pt>
                <c:pt idx="15">
                  <c:v>0.30193813131313085</c:v>
                </c:pt>
                <c:pt idx="16">
                  <c:v>0.30193813131313085</c:v>
                </c:pt>
                <c:pt idx="17">
                  <c:v>0.30193813131313085</c:v>
                </c:pt>
                <c:pt idx="18">
                  <c:v>0.30193813131313085</c:v>
                </c:pt>
                <c:pt idx="19">
                  <c:v>0.30193813131313085</c:v>
                </c:pt>
                <c:pt idx="20">
                  <c:v>0.30193813131313085</c:v>
                </c:pt>
                <c:pt idx="21">
                  <c:v>0.30193813131313085</c:v>
                </c:pt>
                <c:pt idx="22">
                  <c:v>0.30193813131313085</c:v>
                </c:pt>
                <c:pt idx="23">
                  <c:v>0.30193813131313085</c:v>
                </c:pt>
                <c:pt idx="24">
                  <c:v>0.30193813131313085</c:v>
                </c:pt>
                <c:pt idx="25">
                  <c:v>0.30193813131313085</c:v>
                </c:pt>
                <c:pt idx="26">
                  <c:v>0.30193813131313085</c:v>
                </c:pt>
                <c:pt idx="27">
                  <c:v>0.30193813131313085</c:v>
                </c:pt>
                <c:pt idx="28">
                  <c:v>0.30193813131313085</c:v>
                </c:pt>
                <c:pt idx="29">
                  <c:v>0.30193813131313085</c:v>
                </c:pt>
                <c:pt idx="30">
                  <c:v>0.30193813131313085</c:v>
                </c:pt>
                <c:pt idx="31">
                  <c:v>0.30193813131313085</c:v>
                </c:pt>
                <c:pt idx="32">
                  <c:v>0.30193813131313085</c:v>
                </c:pt>
                <c:pt idx="33">
                  <c:v>0.30193813131313085</c:v>
                </c:pt>
                <c:pt idx="34">
                  <c:v>0.30193813131313085</c:v>
                </c:pt>
                <c:pt idx="35">
                  <c:v>0.30193813131313085</c:v>
                </c:pt>
                <c:pt idx="36">
                  <c:v>0.30193813131313085</c:v>
                </c:pt>
                <c:pt idx="37">
                  <c:v>0.30193813131313085</c:v>
                </c:pt>
                <c:pt idx="38">
                  <c:v>0.30193813131313085</c:v>
                </c:pt>
                <c:pt idx="39">
                  <c:v>0.30193813131313085</c:v>
                </c:pt>
                <c:pt idx="40">
                  <c:v>0.30193813131313085</c:v>
                </c:pt>
                <c:pt idx="41">
                  <c:v>0.30193813131313085</c:v>
                </c:pt>
                <c:pt idx="42">
                  <c:v>0.30193813131313085</c:v>
                </c:pt>
                <c:pt idx="43">
                  <c:v>0.30193813131313085</c:v>
                </c:pt>
                <c:pt idx="44">
                  <c:v>0.30193813131313085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74-4296-807E-0E813F4D8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451624"/>
        <c:axId val="2099454744"/>
      </c:lineChart>
      <c:catAx>
        <c:axId val="209945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99454744"/>
        <c:crosses val="autoZero"/>
        <c:auto val="1"/>
        <c:lblAlgn val="ctr"/>
        <c:lblOffset val="100"/>
        <c:noMultiLvlLbl val="0"/>
      </c:catAx>
      <c:valAx>
        <c:axId val="2099454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(DAYS)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99451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'XMR CHART'!$B$6</c:f>
              <c:strCache>
                <c:ptCount val="1"/>
                <c:pt idx="0">
                  <c:v>1988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'XMR CHART'!$C$5:$H$5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'XMR CHART'!$C$6:$H$6</c:f>
              <c:numCache>
                <c:formatCode>General</c:formatCode>
                <c:ptCount val="6"/>
                <c:pt idx="0">
                  <c:v>10.5</c:v>
                </c:pt>
                <c:pt idx="1">
                  <c:v>11.2</c:v>
                </c:pt>
                <c:pt idx="2">
                  <c:v>9.1999999999999993</c:v>
                </c:pt>
                <c:pt idx="3">
                  <c:v>10.1</c:v>
                </c:pt>
                <c:pt idx="4">
                  <c:v>10.4</c:v>
                </c:pt>
                <c:pt idx="5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4-4789-9954-BBEAD2701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56352"/>
        <c:axId val="211179392"/>
      </c:lineChart>
      <c:catAx>
        <c:axId val="21305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79392"/>
        <c:crosses val="autoZero"/>
        <c:auto val="1"/>
        <c:lblAlgn val="ctr"/>
        <c:lblOffset val="100"/>
        <c:noMultiLvlLbl val="0"/>
      </c:catAx>
      <c:valAx>
        <c:axId val="2111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5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cat>
            <c:numRef>
              <c:f>'TIME SERIES ANALYSIS'!$A$2:$A$47</c:f>
              <c:numCache>
                <c:formatCode>m/d/yyyy</c:formatCode>
                <c:ptCount val="46"/>
                <c:pt idx="0">
                  <c:v>43654</c:v>
                </c:pt>
                <c:pt idx="1">
                  <c:v>43655</c:v>
                </c:pt>
                <c:pt idx="2">
                  <c:v>43656</c:v>
                </c:pt>
                <c:pt idx="3">
                  <c:v>43657</c:v>
                </c:pt>
                <c:pt idx="4">
                  <c:v>43658</c:v>
                </c:pt>
                <c:pt idx="5">
                  <c:v>43661</c:v>
                </c:pt>
                <c:pt idx="6">
                  <c:v>43662</c:v>
                </c:pt>
                <c:pt idx="7">
                  <c:v>43663</c:v>
                </c:pt>
                <c:pt idx="8">
                  <c:v>43664</c:v>
                </c:pt>
                <c:pt idx="9">
                  <c:v>43665</c:v>
                </c:pt>
                <c:pt idx="10">
                  <c:v>43668</c:v>
                </c:pt>
                <c:pt idx="11">
                  <c:v>43669</c:v>
                </c:pt>
                <c:pt idx="12">
                  <c:v>43670</c:v>
                </c:pt>
                <c:pt idx="13">
                  <c:v>43671</c:v>
                </c:pt>
                <c:pt idx="14">
                  <c:v>43672</c:v>
                </c:pt>
                <c:pt idx="15">
                  <c:v>43675</c:v>
                </c:pt>
                <c:pt idx="16">
                  <c:v>43676</c:v>
                </c:pt>
                <c:pt idx="17">
                  <c:v>43677</c:v>
                </c:pt>
                <c:pt idx="18">
                  <c:v>43678</c:v>
                </c:pt>
                <c:pt idx="19">
                  <c:v>43679</c:v>
                </c:pt>
                <c:pt idx="20">
                  <c:v>43682</c:v>
                </c:pt>
                <c:pt idx="21">
                  <c:v>43683</c:v>
                </c:pt>
                <c:pt idx="22">
                  <c:v>43684</c:v>
                </c:pt>
                <c:pt idx="23">
                  <c:v>43685</c:v>
                </c:pt>
                <c:pt idx="24">
                  <c:v>43686</c:v>
                </c:pt>
                <c:pt idx="25">
                  <c:v>43689</c:v>
                </c:pt>
                <c:pt idx="26">
                  <c:v>43690</c:v>
                </c:pt>
                <c:pt idx="27">
                  <c:v>43691</c:v>
                </c:pt>
                <c:pt idx="28">
                  <c:v>43692</c:v>
                </c:pt>
                <c:pt idx="29">
                  <c:v>43693</c:v>
                </c:pt>
                <c:pt idx="30">
                  <c:v>43696</c:v>
                </c:pt>
                <c:pt idx="31">
                  <c:v>43697</c:v>
                </c:pt>
                <c:pt idx="32">
                  <c:v>43698</c:v>
                </c:pt>
                <c:pt idx="33">
                  <c:v>43699</c:v>
                </c:pt>
                <c:pt idx="34">
                  <c:v>43700</c:v>
                </c:pt>
                <c:pt idx="35">
                  <c:v>43703</c:v>
                </c:pt>
                <c:pt idx="36">
                  <c:v>43704</c:v>
                </c:pt>
                <c:pt idx="37">
                  <c:v>43705</c:v>
                </c:pt>
                <c:pt idx="38">
                  <c:v>43706</c:v>
                </c:pt>
                <c:pt idx="39">
                  <c:v>43707</c:v>
                </c:pt>
                <c:pt idx="40">
                  <c:v>43710</c:v>
                </c:pt>
                <c:pt idx="41">
                  <c:v>43711</c:v>
                </c:pt>
                <c:pt idx="42">
                  <c:v>43712</c:v>
                </c:pt>
                <c:pt idx="43">
                  <c:v>43713</c:v>
                </c:pt>
                <c:pt idx="44">
                  <c:v>43714</c:v>
                </c:pt>
                <c:pt idx="45">
                  <c:v>43717</c:v>
                </c:pt>
              </c:numCache>
            </c:numRef>
          </c:cat>
          <c:val>
            <c:numRef>
              <c:f>'TIME SERIES ANALYSIS'!$B$2:$B$46</c:f>
              <c:numCache>
                <c:formatCode>0.0</c:formatCode>
                <c:ptCount val="45"/>
                <c:pt idx="0">
                  <c:v>1.7083333333333333</c:v>
                </c:pt>
                <c:pt idx="1">
                  <c:v>2.5833333333333335</c:v>
                </c:pt>
                <c:pt idx="2">
                  <c:v>4.333333333333333</c:v>
                </c:pt>
                <c:pt idx="3">
                  <c:v>1.6666666666666667</c:v>
                </c:pt>
                <c:pt idx="4">
                  <c:v>6.708333333333333</c:v>
                </c:pt>
                <c:pt idx="5">
                  <c:v>3.7916666666666665</c:v>
                </c:pt>
                <c:pt idx="6">
                  <c:v>3.2916666666666665</c:v>
                </c:pt>
                <c:pt idx="7">
                  <c:v>3.7083333333333335</c:v>
                </c:pt>
                <c:pt idx="8">
                  <c:v>5.041666666666667</c:v>
                </c:pt>
                <c:pt idx="9">
                  <c:v>3.3333333333333335</c:v>
                </c:pt>
                <c:pt idx="10">
                  <c:v>3.2916666666666665</c:v>
                </c:pt>
                <c:pt idx="11">
                  <c:v>4.083333333333333</c:v>
                </c:pt>
                <c:pt idx="12">
                  <c:v>3.1666666666666665</c:v>
                </c:pt>
                <c:pt idx="13">
                  <c:v>4.875</c:v>
                </c:pt>
                <c:pt idx="14">
                  <c:v>4.958333333333333</c:v>
                </c:pt>
                <c:pt idx="15">
                  <c:v>4.208333333333333</c:v>
                </c:pt>
                <c:pt idx="16">
                  <c:v>3.375</c:v>
                </c:pt>
                <c:pt idx="17">
                  <c:v>2.375</c:v>
                </c:pt>
                <c:pt idx="18">
                  <c:v>4.583333333333333</c:v>
                </c:pt>
                <c:pt idx="19">
                  <c:v>3.9583333333333335</c:v>
                </c:pt>
                <c:pt idx="20">
                  <c:v>4.708333333333333</c:v>
                </c:pt>
                <c:pt idx="21">
                  <c:v>4.083333333333333</c:v>
                </c:pt>
                <c:pt idx="22">
                  <c:v>1.875</c:v>
                </c:pt>
                <c:pt idx="23">
                  <c:v>2.9166666666666665</c:v>
                </c:pt>
                <c:pt idx="24">
                  <c:v>4.416666666666667</c:v>
                </c:pt>
                <c:pt idx="25">
                  <c:v>3.125</c:v>
                </c:pt>
                <c:pt idx="26">
                  <c:v>2.6666666666666665</c:v>
                </c:pt>
                <c:pt idx="27">
                  <c:v>3.625</c:v>
                </c:pt>
                <c:pt idx="28">
                  <c:v>3.875</c:v>
                </c:pt>
                <c:pt idx="29">
                  <c:v>2.5</c:v>
                </c:pt>
                <c:pt idx="30">
                  <c:v>1.5833333333333333</c:v>
                </c:pt>
                <c:pt idx="31">
                  <c:v>1.0833333333333333</c:v>
                </c:pt>
                <c:pt idx="32">
                  <c:v>1.5833333333333333</c:v>
                </c:pt>
                <c:pt idx="33">
                  <c:v>1.7083333333333333</c:v>
                </c:pt>
                <c:pt idx="34">
                  <c:v>1.875</c:v>
                </c:pt>
                <c:pt idx="35">
                  <c:v>1.4583333333333333</c:v>
                </c:pt>
                <c:pt idx="36">
                  <c:v>1.125</c:v>
                </c:pt>
                <c:pt idx="37">
                  <c:v>1.375</c:v>
                </c:pt>
                <c:pt idx="38">
                  <c:v>1.1666666666666667</c:v>
                </c:pt>
                <c:pt idx="39">
                  <c:v>1.125</c:v>
                </c:pt>
                <c:pt idx="40">
                  <c:v>2.125</c:v>
                </c:pt>
                <c:pt idx="41">
                  <c:v>1.125</c:v>
                </c:pt>
                <c:pt idx="42">
                  <c:v>1.0416666666666667</c:v>
                </c:pt>
                <c:pt idx="43">
                  <c:v>1.125</c:v>
                </c:pt>
                <c:pt idx="44">
                  <c:v>1.6666666666666667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1-452F-BC26-E3A7AF6B9F69}"/>
            </c:ext>
          </c:extLst>
        </c:ser>
        <c:ser>
          <c:idx val="1"/>
          <c:order val="1"/>
          <c:tx>
            <c:v>Forecast</c:v>
          </c:tx>
          <c:cat>
            <c:numRef>
              <c:f>'TIME SERIES ANALYSIS'!$A$2:$A$47</c:f>
              <c:numCache>
                <c:formatCode>m/d/yyyy</c:formatCode>
                <c:ptCount val="46"/>
                <c:pt idx="0">
                  <c:v>43654</c:v>
                </c:pt>
                <c:pt idx="1">
                  <c:v>43655</c:v>
                </c:pt>
                <c:pt idx="2">
                  <c:v>43656</c:v>
                </c:pt>
                <c:pt idx="3">
                  <c:v>43657</c:v>
                </c:pt>
                <c:pt idx="4">
                  <c:v>43658</c:v>
                </c:pt>
                <c:pt idx="5">
                  <c:v>43661</c:v>
                </c:pt>
                <c:pt idx="6">
                  <c:v>43662</c:v>
                </c:pt>
                <c:pt idx="7">
                  <c:v>43663</c:v>
                </c:pt>
                <c:pt idx="8">
                  <c:v>43664</c:v>
                </c:pt>
                <c:pt idx="9">
                  <c:v>43665</c:v>
                </c:pt>
                <c:pt idx="10">
                  <c:v>43668</c:v>
                </c:pt>
                <c:pt idx="11">
                  <c:v>43669</c:v>
                </c:pt>
                <c:pt idx="12">
                  <c:v>43670</c:v>
                </c:pt>
                <c:pt idx="13">
                  <c:v>43671</c:v>
                </c:pt>
                <c:pt idx="14">
                  <c:v>43672</c:v>
                </c:pt>
                <c:pt idx="15">
                  <c:v>43675</c:v>
                </c:pt>
                <c:pt idx="16">
                  <c:v>43676</c:v>
                </c:pt>
                <c:pt idx="17">
                  <c:v>43677</c:v>
                </c:pt>
                <c:pt idx="18">
                  <c:v>43678</c:v>
                </c:pt>
                <c:pt idx="19">
                  <c:v>43679</c:v>
                </c:pt>
                <c:pt idx="20">
                  <c:v>43682</c:v>
                </c:pt>
                <c:pt idx="21">
                  <c:v>43683</c:v>
                </c:pt>
                <c:pt idx="22">
                  <c:v>43684</c:v>
                </c:pt>
                <c:pt idx="23">
                  <c:v>43685</c:v>
                </c:pt>
                <c:pt idx="24">
                  <c:v>43686</c:v>
                </c:pt>
                <c:pt idx="25">
                  <c:v>43689</c:v>
                </c:pt>
                <c:pt idx="26">
                  <c:v>43690</c:v>
                </c:pt>
                <c:pt idx="27">
                  <c:v>43691</c:v>
                </c:pt>
                <c:pt idx="28">
                  <c:v>43692</c:v>
                </c:pt>
                <c:pt idx="29">
                  <c:v>43693</c:v>
                </c:pt>
                <c:pt idx="30">
                  <c:v>43696</c:v>
                </c:pt>
                <c:pt idx="31">
                  <c:v>43697</c:v>
                </c:pt>
                <c:pt idx="32">
                  <c:v>43698</c:v>
                </c:pt>
                <c:pt idx="33">
                  <c:v>43699</c:v>
                </c:pt>
                <c:pt idx="34">
                  <c:v>43700</c:v>
                </c:pt>
                <c:pt idx="35">
                  <c:v>43703</c:v>
                </c:pt>
                <c:pt idx="36">
                  <c:v>43704</c:v>
                </c:pt>
                <c:pt idx="37">
                  <c:v>43705</c:v>
                </c:pt>
                <c:pt idx="38">
                  <c:v>43706</c:v>
                </c:pt>
                <c:pt idx="39">
                  <c:v>43707</c:v>
                </c:pt>
                <c:pt idx="40">
                  <c:v>43710</c:v>
                </c:pt>
                <c:pt idx="41">
                  <c:v>43711</c:v>
                </c:pt>
                <c:pt idx="42">
                  <c:v>43712</c:v>
                </c:pt>
                <c:pt idx="43">
                  <c:v>43713</c:v>
                </c:pt>
                <c:pt idx="44">
                  <c:v>43714</c:v>
                </c:pt>
                <c:pt idx="45">
                  <c:v>43717</c:v>
                </c:pt>
              </c:numCache>
            </c:numRef>
          </c:cat>
          <c:val>
            <c:numRef>
              <c:f>'TIME SERIES ANALYSIS'!$C$3:$C$47</c:f>
              <c:numCache>
                <c:formatCode>General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 formatCode="0">
                  <c:v>3.4</c:v>
                </c:pt>
                <c:pt idx="5" formatCode="0">
                  <c:v>3.8166666666666664</c:v>
                </c:pt>
                <c:pt idx="6" formatCode="0">
                  <c:v>3.9583333333333335</c:v>
                </c:pt>
                <c:pt idx="7" formatCode="0">
                  <c:v>3.833333333333333</c:v>
                </c:pt>
                <c:pt idx="8" formatCode="0">
                  <c:v>4.5083333333333337</c:v>
                </c:pt>
                <c:pt idx="9" formatCode="0">
                  <c:v>3.833333333333333</c:v>
                </c:pt>
                <c:pt idx="10" formatCode="0">
                  <c:v>3.7333333333333334</c:v>
                </c:pt>
                <c:pt idx="11" formatCode="0">
                  <c:v>3.8916666666666666</c:v>
                </c:pt>
                <c:pt idx="12" formatCode="0">
                  <c:v>3.7833333333333337</c:v>
                </c:pt>
                <c:pt idx="13" formatCode="0">
                  <c:v>3.75</c:v>
                </c:pt>
                <c:pt idx="14" formatCode="0">
                  <c:v>4.0750000000000002</c:v>
                </c:pt>
                <c:pt idx="15" formatCode="0">
                  <c:v>4.2583333333333329</c:v>
                </c:pt>
                <c:pt idx="16" formatCode="0">
                  <c:v>4.1166666666666663</c:v>
                </c:pt>
                <c:pt idx="17" formatCode="0">
                  <c:v>3.958333333333333</c:v>
                </c:pt>
                <c:pt idx="18" formatCode="0">
                  <c:v>3.9</c:v>
                </c:pt>
                <c:pt idx="19" formatCode="0">
                  <c:v>3.6999999999999993</c:v>
                </c:pt>
                <c:pt idx="20" formatCode="0">
                  <c:v>3.8</c:v>
                </c:pt>
                <c:pt idx="21" formatCode="0">
                  <c:v>3.9416666666666664</c:v>
                </c:pt>
                <c:pt idx="22" formatCode="0">
                  <c:v>3.8416666666666663</c:v>
                </c:pt>
                <c:pt idx="23" formatCode="0">
                  <c:v>3.5083333333333337</c:v>
                </c:pt>
                <c:pt idx="24" formatCode="0">
                  <c:v>3.6</c:v>
                </c:pt>
                <c:pt idx="25" formatCode="0">
                  <c:v>3.2833333333333337</c:v>
                </c:pt>
                <c:pt idx="26" formatCode="0">
                  <c:v>2.9999999999999996</c:v>
                </c:pt>
                <c:pt idx="27" formatCode="0">
                  <c:v>3.35</c:v>
                </c:pt>
                <c:pt idx="28" formatCode="0">
                  <c:v>3.541666666666667</c:v>
                </c:pt>
                <c:pt idx="29" formatCode="0">
                  <c:v>3.1583333333333332</c:v>
                </c:pt>
                <c:pt idx="30" formatCode="0">
                  <c:v>2.85</c:v>
                </c:pt>
                <c:pt idx="31" formatCode="0">
                  <c:v>2.5333333333333337</c:v>
                </c:pt>
                <c:pt idx="32" formatCode="0">
                  <c:v>2.125</c:v>
                </c:pt>
                <c:pt idx="33" formatCode="0">
                  <c:v>1.6916666666666664</c:v>
                </c:pt>
                <c:pt idx="34" formatCode="0">
                  <c:v>1.5666666666666667</c:v>
                </c:pt>
                <c:pt idx="35" formatCode="0">
                  <c:v>1.5416666666666665</c:v>
                </c:pt>
                <c:pt idx="36" formatCode="0">
                  <c:v>1.5499999999999998</c:v>
                </c:pt>
                <c:pt idx="37" formatCode="0">
                  <c:v>1.5083333333333333</c:v>
                </c:pt>
                <c:pt idx="38" formatCode="0">
                  <c:v>1.4</c:v>
                </c:pt>
                <c:pt idx="39" formatCode="0">
                  <c:v>1.25</c:v>
                </c:pt>
                <c:pt idx="40" formatCode="0">
                  <c:v>1.3833333333333333</c:v>
                </c:pt>
                <c:pt idx="41" formatCode="0">
                  <c:v>1.3833333333333333</c:v>
                </c:pt>
                <c:pt idx="42" formatCode="0">
                  <c:v>1.3166666666666669</c:v>
                </c:pt>
                <c:pt idx="43" formatCode="0">
                  <c:v>1.3083333333333333</c:v>
                </c:pt>
                <c:pt idx="44" formatCode="0">
                  <c:v>1.4166666666666667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1-452F-BC26-E3A7AF6B9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93248"/>
        <c:axId val="122307712"/>
      </c:lineChart>
      <c:dateAx>
        <c:axId val="12229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Data Point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crossAx val="122307712"/>
        <c:crosses val="autoZero"/>
        <c:auto val="1"/>
        <c:lblOffset val="100"/>
        <c:baseTimeUnit val="days"/>
      </c:dateAx>
      <c:valAx>
        <c:axId val="122307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DAYS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22293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cat>
            <c:numRef>
              <c:f>'TIME SERIES ANALYSIS'!$A$2:$A$47</c:f>
              <c:numCache>
                <c:formatCode>m/d/yyyy</c:formatCode>
                <c:ptCount val="46"/>
                <c:pt idx="0">
                  <c:v>43654</c:v>
                </c:pt>
                <c:pt idx="1">
                  <c:v>43655</c:v>
                </c:pt>
                <c:pt idx="2">
                  <c:v>43656</c:v>
                </c:pt>
                <c:pt idx="3">
                  <c:v>43657</c:v>
                </c:pt>
                <c:pt idx="4">
                  <c:v>43658</c:v>
                </c:pt>
                <c:pt idx="5">
                  <c:v>43661</c:v>
                </c:pt>
                <c:pt idx="6">
                  <c:v>43662</c:v>
                </c:pt>
                <c:pt idx="7">
                  <c:v>43663</c:v>
                </c:pt>
                <c:pt idx="8">
                  <c:v>43664</c:v>
                </c:pt>
                <c:pt idx="9">
                  <c:v>43665</c:v>
                </c:pt>
                <c:pt idx="10">
                  <c:v>43668</c:v>
                </c:pt>
                <c:pt idx="11">
                  <c:v>43669</c:v>
                </c:pt>
                <c:pt idx="12">
                  <c:v>43670</c:v>
                </c:pt>
                <c:pt idx="13">
                  <c:v>43671</c:v>
                </c:pt>
                <c:pt idx="14">
                  <c:v>43672</c:v>
                </c:pt>
                <c:pt idx="15">
                  <c:v>43675</c:v>
                </c:pt>
                <c:pt idx="16">
                  <c:v>43676</c:v>
                </c:pt>
                <c:pt idx="17">
                  <c:v>43677</c:v>
                </c:pt>
                <c:pt idx="18">
                  <c:v>43678</c:v>
                </c:pt>
                <c:pt idx="19">
                  <c:v>43679</c:v>
                </c:pt>
                <c:pt idx="20">
                  <c:v>43682</c:v>
                </c:pt>
                <c:pt idx="21">
                  <c:v>43683</c:v>
                </c:pt>
                <c:pt idx="22">
                  <c:v>43684</c:v>
                </c:pt>
                <c:pt idx="23">
                  <c:v>43685</c:v>
                </c:pt>
                <c:pt idx="24">
                  <c:v>43686</c:v>
                </c:pt>
                <c:pt idx="25">
                  <c:v>43689</c:v>
                </c:pt>
                <c:pt idx="26">
                  <c:v>43690</c:v>
                </c:pt>
                <c:pt idx="27">
                  <c:v>43691</c:v>
                </c:pt>
                <c:pt idx="28">
                  <c:v>43692</c:v>
                </c:pt>
                <c:pt idx="29">
                  <c:v>43693</c:v>
                </c:pt>
                <c:pt idx="30">
                  <c:v>43696</c:v>
                </c:pt>
                <c:pt idx="31">
                  <c:v>43697</c:v>
                </c:pt>
                <c:pt idx="32">
                  <c:v>43698</c:v>
                </c:pt>
                <c:pt idx="33">
                  <c:v>43699</c:v>
                </c:pt>
                <c:pt idx="34">
                  <c:v>43700</c:v>
                </c:pt>
                <c:pt idx="35">
                  <c:v>43703</c:v>
                </c:pt>
                <c:pt idx="36">
                  <c:v>43704</c:v>
                </c:pt>
                <c:pt idx="37">
                  <c:v>43705</c:v>
                </c:pt>
                <c:pt idx="38">
                  <c:v>43706</c:v>
                </c:pt>
                <c:pt idx="39">
                  <c:v>43707</c:v>
                </c:pt>
                <c:pt idx="40">
                  <c:v>43710</c:v>
                </c:pt>
                <c:pt idx="41">
                  <c:v>43711</c:v>
                </c:pt>
                <c:pt idx="42">
                  <c:v>43712</c:v>
                </c:pt>
                <c:pt idx="43">
                  <c:v>43713</c:v>
                </c:pt>
                <c:pt idx="44">
                  <c:v>43714</c:v>
                </c:pt>
                <c:pt idx="45">
                  <c:v>43717</c:v>
                </c:pt>
              </c:numCache>
            </c:numRef>
          </c:cat>
          <c:val>
            <c:numRef>
              <c:f>'TIME SERIES ANALYSIS'!$B$2:$B$46</c:f>
              <c:numCache>
                <c:formatCode>0.0</c:formatCode>
                <c:ptCount val="45"/>
                <c:pt idx="0">
                  <c:v>1.7083333333333333</c:v>
                </c:pt>
                <c:pt idx="1">
                  <c:v>2.5833333333333335</c:v>
                </c:pt>
                <c:pt idx="2">
                  <c:v>4.333333333333333</c:v>
                </c:pt>
                <c:pt idx="3">
                  <c:v>1.6666666666666667</c:v>
                </c:pt>
                <c:pt idx="4">
                  <c:v>6.708333333333333</c:v>
                </c:pt>
                <c:pt idx="5">
                  <c:v>3.7916666666666665</c:v>
                </c:pt>
                <c:pt idx="6">
                  <c:v>3.2916666666666665</c:v>
                </c:pt>
                <c:pt idx="7">
                  <c:v>3.7083333333333335</c:v>
                </c:pt>
                <c:pt idx="8">
                  <c:v>5.041666666666667</c:v>
                </c:pt>
                <c:pt idx="9">
                  <c:v>3.3333333333333335</c:v>
                </c:pt>
                <c:pt idx="10">
                  <c:v>3.2916666666666665</c:v>
                </c:pt>
                <c:pt idx="11">
                  <c:v>4.083333333333333</c:v>
                </c:pt>
                <c:pt idx="12">
                  <c:v>3.1666666666666665</c:v>
                </c:pt>
                <c:pt idx="13">
                  <c:v>4.875</c:v>
                </c:pt>
                <c:pt idx="14">
                  <c:v>4.958333333333333</c:v>
                </c:pt>
                <c:pt idx="15">
                  <c:v>4.208333333333333</c:v>
                </c:pt>
                <c:pt idx="16">
                  <c:v>3.375</c:v>
                </c:pt>
                <c:pt idx="17">
                  <c:v>2.375</c:v>
                </c:pt>
                <c:pt idx="18">
                  <c:v>4.583333333333333</c:v>
                </c:pt>
                <c:pt idx="19">
                  <c:v>3.9583333333333335</c:v>
                </c:pt>
                <c:pt idx="20">
                  <c:v>4.708333333333333</c:v>
                </c:pt>
                <c:pt idx="21">
                  <c:v>4.083333333333333</c:v>
                </c:pt>
                <c:pt idx="22">
                  <c:v>1.875</c:v>
                </c:pt>
                <c:pt idx="23">
                  <c:v>2.9166666666666665</c:v>
                </c:pt>
                <c:pt idx="24">
                  <c:v>4.416666666666667</c:v>
                </c:pt>
                <c:pt idx="25">
                  <c:v>3.125</c:v>
                </c:pt>
                <c:pt idx="26">
                  <c:v>2.6666666666666665</c:v>
                </c:pt>
                <c:pt idx="27">
                  <c:v>3.625</c:v>
                </c:pt>
                <c:pt idx="28">
                  <c:v>3.875</c:v>
                </c:pt>
                <c:pt idx="29">
                  <c:v>2.5</c:v>
                </c:pt>
                <c:pt idx="30">
                  <c:v>1.5833333333333333</c:v>
                </c:pt>
                <c:pt idx="31">
                  <c:v>1.0833333333333333</c:v>
                </c:pt>
                <c:pt idx="32">
                  <c:v>1.5833333333333333</c:v>
                </c:pt>
                <c:pt idx="33">
                  <c:v>1.7083333333333333</c:v>
                </c:pt>
                <c:pt idx="34">
                  <c:v>1.875</c:v>
                </c:pt>
                <c:pt idx="35">
                  <c:v>1.4583333333333333</c:v>
                </c:pt>
                <c:pt idx="36">
                  <c:v>1.125</c:v>
                </c:pt>
                <c:pt idx="37">
                  <c:v>1.375</c:v>
                </c:pt>
                <c:pt idx="38">
                  <c:v>1.1666666666666667</c:v>
                </c:pt>
                <c:pt idx="39">
                  <c:v>1.125</c:v>
                </c:pt>
                <c:pt idx="40">
                  <c:v>2.125</c:v>
                </c:pt>
                <c:pt idx="41">
                  <c:v>1.125</c:v>
                </c:pt>
                <c:pt idx="42">
                  <c:v>1.0416666666666667</c:v>
                </c:pt>
                <c:pt idx="43">
                  <c:v>1.125</c:v>
                </c:pt>
                <c:pt idx="44">
                  <c:v>1.6666666666666667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6-442A-BF32-0FC4AAA16A5F}"/>
            </c:ext>
          </c:extLst>
        </c:ser>
        <c:ser>
          <c:idx val="1"/>
          <c:order val="1"/>
          <c:tx>
            <c:v>Forecast</c:v>
          </c:tx>
          <c:cat>
            <c:numRef>
              <c:f>'TIME SERIES ANALYSIS'!$A$2:$A$47</c:f>
              <c:numCache>
                <c:formatCode>m/d/yyyy</c:formatCode>
                <c:ptCount val="46"/>
                <c:pt idx="0">
                  <c:v>43654</c:v>
                </c:pt>
                <c:pt idx="1">
                  <c:v>43655</c:v>
                </c:pt>
                <c:pt idx="2">
                  <c:v>43656</c:v>
                </c:pt>
                <c:pt idx="3">
                  <c:v>43657</c:v>
                </c:pt>
                <c:pt idx="4">
                  <c:v>43658</c:v>
                </c:pt>
                <c:pt idx="5">
                  <c:v>43661</c:v>
                </c:pt>
                <c:pt idx="6">
                  <c:v>43662</c:v>
                </c:pt>
                <c:pt idx="7">
                  <c:v>43663</c:v>
                </c:pt>
                <c:pt idx="8">
                  <c:v>43664</c:v>
                </c:pt>
                <c:pt idx="9">
                  <c:v>43665</c:v>
                </c:pt>
                <c:pt idx="10">
                  <c:v>43668</c:v>
                </c:pt>
                <c:pt idx="11">
                  <c:v>43669</c:v>
                </c:pt>
                <c:pt idx="12">
                  <c:v>43670</c:v>
                </c:pt>
                <c:pt idx="13">
                  <c:v>43671</c:v>
                </c:pt>
                <c:pt idx="14">
                  <c:v>43672</c:v>
                </c:pt>
                <c:pt idx="15">
                  <c:v>43675</c:v>
                </c:pt>
                <c:pt idx="16">
                  <c:v>43676</c:v>
                </c:pt>
                <c:pt idx="17">
                  <c:v>43677</c:v>
                </c:pt>
                <c:pt idx="18">
                  <c:v>43678</c:v>
                </c:pt>
                <c:pt idx="19">
                  <c:v>43679</c:v>
                </c:pt>
                <c:pt idx="20">
                  <c:v>43682</c:v>
                </c:pt>
                <c:pt idx="21">
                  <c:v>43683</c:v>
                </c:pt>
                <c:pt idx="22">
                  <c:v>43684</c:v>
                </c:pt>
                <c:pt idx="23">
                  <c:v>43685</c:v>
                </c:pt>
                <c:pt idx="24">
                  <c:v>43686</c:v>
                </c:pt>
                <c:pt idx="25">
                  <c:v>43689</c:v>
                </c:pt>
                <c:pt idx="26">
                  <c:v>43690</c:v>
                </c:pt>
                <c:pt idx="27">
                  <c:v>43691</c:v>
                </c:pt>
                <c:pt idx="28">
                  <c:v>43692</c:v>
                </c:pt>
                <c:pt idx="29">
                  <c:v>43693</c:v>
                </c:pt>
                <c:pt idx="30">
                  <c:v>43696</c:v>
                </c:pt>
                <c:pt idx="31">
                  <c:v>43697</c:v>
                </c:pt>
                <c:pt idx="32">
                  <c:v>43698</c:v>
                </c:pt>
                <c:pt idx="33">
                  <c:v>43699</c:v>
                </c:pt>
                <c:pt idx="34">
                  <c:v>43700</c:v>
                </c:pt>
                <c:pt idx="35">
                  <c:v>43703</c:v>
                </c:pt>
                <c:pt idx="36">
                  <c:v>43704</c:v>
                </c:pt>
                <c:pt idx="37">
                  <c:v>43705</c:v>
                </c:pt>
                <c:pt idx="38">
                  <c:v>43706</c:v>
                </c:pt>
                <c:pt idx="39">
                  <c:v>43707</c:v>
                </c:pt>
                <c:pt idx="40">
                  <c:v>43710</c:v>
                </c:pt>
                <c:pt idx="41">
                  <c:v>43711</c:v>
                </c:pt>
                <c:pt idx="42">
                  <c:v>43712</c:v>
                </c:pt>
                <c:pt idx="43">
                  <c:v>43713</c:v>
                </c:pt>
                <c:pt idx="44">
                  <c:v>43714</c:v>
                </c:pt>
                <c:pt idx="45">
                  <c:v>43717</c:v>
                </c:pt>
              </c:numCache>
            </c:numRef>
          </c:cat>
          <c:val>
            <c:numRef>
              <c:f>'TIME SERIES ANALYSIS'!$D$2:$D$46</c:f>
              <c:numCache>
                <c:formatCode>0</c:formatCode>
                <c:ptCount val="45"/>
                <c:pt idx="0" formatCode="General">
                  <c:v>#N/A</c:v>
                </c:pt>
                <c:pt idx="1">
                  <c:v>1.7083333333333333</c:v>
                </c:pt>
                <c:pt idx="2" formatCode="General">
                  <c:v>1.8833333333333333</c:v>
                </c:pt>
                <c:pt idx="3" formatCode="General">
                  <c:v>2.3733333333333335</c:v>
                </c:pt>
                <c:pt idx="4" formatCode="General">
                  <c:v>2.2320000000000002</c:v>
                </c:pt>
                <c:pt idx="5" formatCode="General">
                  <c:v>3.1272666666666673</c:v>
                </c:pt>
                <c:pt idx="6" formatCode="General">
                  <c:v>3.2601466666666674</c:v>
                </c:pt>
                <c:pt idx="7" formatCode="General">
                  <c:v>3.2664506666666675</c:v>
                </c:pt>
                <c:pt idx="8" formatCode="General">
                  <c:v>3.3548272000000008</c:v>
                </c:pt>
                <c:pt idx="9" formatCode="General">
                  <c:v>3.6921950933333347</c:v>
                </c:pt>
                <c:pt idx="10" formatCode="General">
                  <c:v>3.6204227413333347</c:v>
                </c:pt>
                <c:pt idx="11" formatCode="General">
                  <c:v>3.5546715264000013</c:v>
                </c:pt>
                <c:pt idx="12" formatCode="General">
                  <c:v>3.6604038877866678</c:v>
                </c:pt>
                <c:pt idx="13" formatCode="General">
                  <c:v>3.5616564435626676</c:v>
                </c:pt>
                <c:pt idx="14" formatCode="General">
                  <c:v>3.8243251548501345</c:v>
                </c:pt>
                <c:pt idx="15" formatCode="General">
                  <c:v>4.0511267905467747</c:v>
                </c:pt>
                <c:pt idx="16" formatCode="General">
                  <c:v>4.0825680991040869</c:v>
                </c:pt>
                <c:pt idx="17" formatCode="General">
                  <c:v>3.9410544792832694</c:v>
                </c:pt>
                <c:pt idx="18" formatCode="General">
                  <c:v>3.6278435834266158</c:v>
                </c:pt>
                <c:pt idx="19" formatCode="General">
                  <c:v>3.8189415334079593</c:v>
                </c:pt>
                <c:pt idx="20" formatCode="General">
                  <c:v>3.8468198933930342</c:v>
                </c:pt>
                <c:pt idx="21" formatCode="General">
                  <c:v>4.0191225813810938</c:v>
                </c:pt>
                <c:pt idx="22" formatCode="General">
                  <c:v>4.0319647317715415</c:v>
                </c:pt>
                <c:pt idx="23" formatCode="General">
                  <c:v>3.6005717854172334</c:v>
                </c:pt>
                <c:pt idx="24" formatCode="General">
                  <c:v>3.4637907616671204</c:v>
                </c:pt>
                <c:pt idx="25" formatCode="General">
                  <c:v>3.6543659426670296</c:v>
                </c:pt>
                <c:pt idx="26" formatCode="General">
                  <c:v>3.548492754133624</c:v>
                </c:pt>
                <c:pt idx="27" formatCode="General">
                  <c:v>3.3721275366402326</c:v>
                </c:pt>
                <c:pt idx="28" formatCode="General">
                  <c:v>3.4227020293121861</c:v>
                </c:pt>
                <c:pt idx="29" formatCode="General">
                  <c:v>3.5131616234497489</c:v>
                </c:pt>
                <c:pt idx="30" formatCode="General">
                  <c:v>3.3105292987597994</c:v>
                </c:pt>
                <c:pt idx="31" formatCode="General">
                  <c:v>2.9650901056745065</c:v>
                </c:pt>
                <c:pt idx="32" formatCode="General">
                  <c:v>2.5887387512062721</c:v>
                </c:pt>
                <c:pt idx="33" formatCode="General">
                  <c:v>2.3876576676316841</c:v>
                </c:pt>
                <c:pt idx="34" formatCode="General">
                  <c:v>2.251792800772014</c:v>
                </c:pt>
                <c:pt idx="35" formatCode="General">
                  <c:v>2.1764342406176116</c:v>
                </c:pt>
                <c:pt idx="36" formatCode="General">
                  <c:v>2.032814059160756</c:v>
                </c:pt>
                <c:pt idx="37" formatCode="General">
                  <c:v>1.8512512473286049</c:v>
                </c:pt>
                <c:pt idx="38" formatCode="General">
                  <c:v>1.7560009978628841</c:v>
                </c:pt>
                <c:pt idx="39" formatCode="General">
                  <c:v>1.6381341316236409</c:v>
                </c:pt>
                <c:pt idx="40" formatCode="General">
                  <c:v>1.5355073052989128</c:v>
                </c:pt>
                <c:pt idx="41" formatCode="General">
                  <c:v>1.6534058442391304</c:v>
                </c:pt>
                <c:pt idx="42" formatCode="General">
                  <c:v>1.5477246753913045</c:v>
                </c:pt>
                <c:pt idx="43" formatCode="General">
                  <c:v>1.4465130736463769</c:v>
                </c:pt>
                <c:pt idx="44" formatCode="General">
                  <c:v>1.3822104589171016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6-442A-BF32-0FC4AAA16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24352"/>
        <c:axId val="132338816"/>
      </c:lineChart>
      <c:dateAx>
        <c:axId val="13232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Data Point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crossAx val="132338816"/>
        <c:crosses val="autoZero"/>
        <c:auto val="1"/>
        <c:lblOffset val="100"/>
        <c:baseTimeUnit val="days"/>
      </c:dateAx>
      <c:valAx>
        <c:axId val="132338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DAYS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32324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PARETO CHART - BEFORE IMPROVEMENT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CHART - BEFORE IMPROVEMENT</a:t>
          </a:r>
        </a:p>
      </cx:txPr>
    </cx:title>
    <cx:plotArea>
      <cx:plotAreaRegion>
        <cx:series layoutId="clusteredColumn" uniqueId="{FC762DDA-747D-4B35-80E6-EF7F9D763598}">
          <cx:spPr>
            <a:solidFill>
              <a:schemeClr val="accent5">
                <a:lumMod val="60000"/>
                <a:lumOff val="40000"/>
              </a:schemeClr>
            </a:solidFill>
          </cx:spPr>
          <cx:dataId val="0"/>
          <cx:layoutPr>
            <cx:aggregation/>
          </cx:layoutPr>
          <cx:axisId val="1"/>
        </cx:series>
        <cx:series layoutId="paretoLine" ownerIdx="0" uniqueId="{A54BFFAA-815C-4424-8B3A-18BB1E8E85A6}">
          <cx:spPr>
            <a:solidFill>
              <a:schemeClr val="accent6"/>
            </a:solidFill>
            <a:ln>
              <a:solidFill>
                <a:schemeClr val="accent6"/>
              </a:solidFill>
            </a:ln>
          </cx:spPr>
          <cx:axisId val="2"/>
        </cx:series>
      </cx:plotAreaRegion>
      <cx:axis id="0">
        <cx:catScaling gapWidth="0.25"/>
        <cx:tickLabels/>
      </cx:axis>
      <cx:axis id="1">
        <cx:valScaling/>
        <cx:title>
          <cx:tx>
            <cx:txData>
              <cx:v>HOURS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HOURS</a:t>
              </a:r>
            </a:p>
          </cx:txPr>
        </cx:title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cs typeface="Calibri" panose="020F0502020204030204" pitchFamily="34" charset="0"/>
              </a:rPr>
              <a:t>PARETO</a:t>
            </a:r>
            <a:r>
              <a:rPr lang="en-US" sz="1400" b="1" i="0" baseline="0" dirty="0">
                <a:effectLst/>
              </a:rPr>
              <a:t> </a:t>
            </a:r>
            <a:r>
              <a:rPr lang="en-US" sz="1400" b="1" i="0" u="none" strike="noStrike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cs typeface="Calibri" panose="020F0502020204030204" pitchFamily="34" charset="0"/>
              </a:rPr>
              <a:t>CHART</a:t>
            </a:r>
            <a:r>
              <a:rPr lang="en-US" sz="1400" b="1" i="0" baseline="0" dirty="0">
                <a:effectLst/>
              </a:rPr>
              <a:t> </a:t>
            </a:r>
            <a:r>
              <a:rPr lang="en-US" sz="1400" b="1" i="0" u="none" strike="noStrike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cs typeface="Calibri" panose="020F0502020204030204" pitchFamily="34" charset="0"/>
              </a:rPr>
              <a:t>-AFTER IMPROVEMENT</a:t>
            </a:r>
          </a:p>
        </cx:rich>
      </cx:tx>
    </cx:title>
    <cx:plotArea>
      <cx:plotAreaRegion>
        <cx:series layoutId="clusteredColumn" uniqueId="{C3279317-CFCF-46C8-B77D-981366338816}">
          <cx:spPr>
            <a:solidFill>
              <a:schemeClr val="accent5">
                <a:lumMod val="60000"/>
                <a:lumOff val="40000"/>
              </a:schemeClr>
            </a:solidFill>
          </cx:spPr>
          <cx:dataId val="0"/>
          <cx:layoutPr>
            <cx:aggregation/>
          </cx:layoutPr>
          <cx:axisId val="1"/>
        </cx:series>
        <cx:series layoutId="paretoLine" ownerIdx="0" uniqueId="{BACD2439-1949-48FA-9624-23325FC038BA}">
          <cx:spPr>
            <a:ln>
              <a:solidFill>
                <a:srgbClr val="7030A0"/>
              </a:solidFill>
            </a:ln>
          </cx:spPr>
          <cx:axisId val="2"/>
        </cx:series>
      </cx:plotAreaRegion>
      <cx:axis id="0">
        <cx:catScaling gapWidth="0.25"/>
        <cx:tickLabels/>
      </cx:axis>
      <cx:axis id="1">
        <cx:valScaling/>
        <cx:title>
          <cx:tx>
            <cx:txData>
              <cx:v>HOURS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HOURS</a:t>
              </a:r>
            </a:p>
          </cx:txPr>
        </cx:title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556259</xdr:colOff>
      <xdr:row>2</xdr:row>
      <xdr:rowOff>661988</xdr:rowOff>
    </xdr:from>
    <xdr:to>
      <xdr:col>36</xdr:col>
      <xdr:colOff>597216</xdr:colOff>
      <xdr:row>16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5BFA3478-9369-48D3-91DE-AA4D172363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840699" y="1027748"/>
              <a:ext cx="5161597" cy="32280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565150</xdr:colOff>
      <xdr:row>19</xdr:row>
      <xdr:rowOff>42333</xdr:rowOff>
    </xdr:from>
    <xdr:to>
      <xdr:col>36</xdr:col>
      <xdr:colOff>609600</xdr:colOff>
      <xdr:row>31</xdr:row>
      <xdr:rowOff>173565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EFD48EFD-E4CB-4758-BD86-9AEACB2DA7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5383" y="4787900"/>
              <a:ext cx="5158317" cy="31157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11</xdr:row>
      <xdr:rowOff>3810</xdr:rowOff>
    </xdr:from>
    <xdr:ext cx="15621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73BF4CD-DBF4-4D16-83A8-6342E16BFA2C}"/>
                </a:ext>
              </a:extLst>
            </xdr:cNvPr>
            <xdr:cNvSpPr txBox="1"/>
          </xdr:nvSpPr>
          <xdr:spPr>
            <a:xfrm>
              <a:off x="0" y="1832610"/>
              <a:ext cx="1562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73BF4CD-DBF4-4D16-83A8-6342E16BFA2C}"/>
                </a:ext>
              </a:extLst>
            </xdr:cNvPr>
            <xdr:cNvSpPr txBox="1"/>
          </xdr:nvSpPr>
          <xdr:spPr>
            <a:xfrm>
              <a:off x="0" y="1832610"/>
              <a:ext cx="1562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𝜎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7</xdr:col>
      <xdr:colOff>185654</xdr:colOff>
      <xdr:row>4</xdr:row>
      <xdr:rowOff>26670</xdr:rowOff>
    </xdr:from>
    <xdr:to>
      <xdr:col>8</xdr:col>
      <xdr:colOff>788315</xdr:colOff>
      <xdr:row>8</xdr:row>
      <xdr:rowOff>100733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9A4DC2-9B0E-454F-B01C-D5103A3A3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4514" y="758190"/>
          <a:ext cx="1242741" cy="813203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17</xdr:row>
      <xdr:rowOff>3810</xdr:rowOff>
    </xdr:from>
    <xdr:ext cx="15621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EE56438-F225-40B7-8C2A-DBE3EFF99349}"/>
                </a:ext>
              </a:extLst>
            </xdr:cNvPr>
            <xdr:cNvSpPr txBox="1"/>
          </xdr:nvSpPr>
          <xdr:spPr>
            <a:xfrm>
              <a:off x="0" y="1832610"/>
              <a:ext cx="1562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EE56438-F225-40B7-8C2A-DBE3EFF99349}"/>
                </a:ext>
              </a:extLst>
            </xdr:cNvPr>
            <xdr:cNvSpPr txBox="1"/>
          </xdr:nvSpPr>
          <xdr:spPr>
            <a:xfrm>
              <a:off x="0" y="1832610"/>
              <a:ext cx="1562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𝜎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342900</xdr:colOff>
      <xdr:row>0</xdr:row>
      <xdr:rowOff>40005</xdr:rowOff>
    </xdr:from>
    <xdr:to>
      <xdr:col>21</xdr:col>
      <xdr:colOff>434340</xdr:colOff>
      <xdr:row>14</xdr:row>
      <xdr:rowOff>108585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97E25-4C6F-4131-8ED2-7E4612E4D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331470</xdr:colOff>
      <xdr:row>15</xdr:row>
      <xdr:rowOff>139065</xdr:rowOff>
    </xdr:from>
    <xdr:to>
      <xdr:col>21</xdr:col>
      <xdr:colOff>422910</xdr:colOff>
      <xdr:row>30</xdr:row>
      <xdr:rowOff>139065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844234-4657-489E-96C2-D3CF3C887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205740</xdr:colOff>
      <xdr:row>31</xdr:row>
      <xdr:rowOff>1905</xdr:rowOff>
    </xdr:from>
    <xdr:to>
      <xdr:col>17</xdr:col>
      <xdr:colOff>281354</xdr:colOff>
      <xdr:row>46</xdr:row>
      <xdr:rowOff>1905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1CEC20-49F2-4E1F-A8BA-77C294B4E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100012</xdr:colOff>
      <xdr:row>17</xdr:row>
      <xdr:rowOff>76200</xdr:rowOff>
    </xdr:from>
    <xdr:to>
      <xdr:col>32</xdr:col>
      <xdr:colOff>552451</xdr:colOff>
      <xdr:row>36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A7E347-A52A-4179-8280-A84BF58E31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52387</xdr:colOff>
      <xdr:row>17</xdr:row>
      <xdr:rowOff>76200</xdr:rowOff>
    </xdr:from>
    <xdr:to>
      <xdr:col>24</xdr:col>
      <xdr:colOff>523875</xdr:colOff>
      <xdr:row>36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074C75-C42D-4DF1-9A1C-240BFE7C7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188594</xdr:colOff>
      <xdr:row>3</xdr:row>
      <xdr:rowOff>23812</xdr:rowOff>
    </xdr:from>
    <xdr:to>
      <xdr:col>15</xdr:col>
      <xdr:colOff>76199</xdr:colOff>
      <xdr:row>8</xdr:row>
      <xdr:rowOff>149542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3097E8-8067-4D11-91AE-753DBB5FB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205466</xdr:colOff>
      <xdr:row>3</xdr:row>
      <xdr:rowOff>97972</xdr:rowOff>
    </xdr:from>
    <xdr:to>
      <xdr:col>13</xdr:col>
      <xdr:colOff>587828</xdr:colOff>
      <xdr:row>20</xdr:row>
      <xdr:rowOff>46265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06621-9515-4DBD-80DF-20A01DA3C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244929</xdr:colOff>
      <xdr:row>21</xdr:row>
      <xdr:rowOff>178253</xdr:rowOff>
    </xdr:from>
    <xdr:to>
      <xdr:col>13</xdr:col>
      <xdr:colOff>615043</xdr:colOff>
      <xdr:row>39</xdr:row>
      <xdr:rowOff>27215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D5E400-120C-4C1B-BE28-A65210A10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6196\OneDrive\Documents\SYRACUSE\MBC%20638\Nina.Eckel%20Week%208%20H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6196\OneDrive\Documents\SYRACUSE\MBC%20638\QUIZ%202%20PREP\BLT9.9_baseball_attendance_exercise_rev2%20-%20Time%20Se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work"/>
      <sheetName val="constants"/>
      <sheetName val="Sheet2"/>
    </sheetNames>
    <sheetDataSet>
      <sheetData sheetId="0">
        <row r="5">
          <cell r="C5" t="str">
            <v>JUL</v>
          </cell>
          <cell r="D5" t="str">
            <v>AUG</v>
          </cell>
          <cell r="E5" t="str">
            <v>SEP</v>
          </cell>
          <cell r="F5" t="str">
            <v>OCT</v>
          </cell>
          <cell r="G5" t="str">
            <v>NOV</v>
          </cell>
          <cell r="H5" t="str">
            <v>DEC</v>
          </cell>
        </row>
        <row r="6">
          <cell r="B6">
            <v>1988</v>
          </cell>
          <cell r="C6">
            <v>10.5</v>
          </cell>
          <cell r="D6">
            <v>11.2</v>
          </cell>
          <cell r="E6">
            <v>9.1999999999999993</v>
          </cell>
          <cell r="F6">
            <v>10.1</v>
          </cell>
          <cell r="G6">
            <v>10.4</v>
          </cell>
          <cell r="H6">
            <v>10.5</v>
          </cell>
        </row>
        <row r="14">
          <cell r="G14" t="str">
            <v>mR</v>
          </cell>
          <cell r="H14" t="str">
            <v>mRbar</v>
          </cell>
          <cell r="I14" t="str">
            <v>UCL</v>
          </cell>
          <cell r="J14" t="str">
            <v>LCL</v>
          </cell>
          <cell r="M14" t="str">
            <v>x</v>
          </cell>
          <cell r="N14" t="str">
            <v>x bar</v>
          </cell>
          <cell r="O14" t="str">
            <v>UCL</v>
          </cell>
          <cell r="P14" t="str">
            <v>LCL</v>
          </cell>
        </row>
        <row r="15">
          <cell r="A15">
            <v>1</v>
          </cell>
          <cell r="H15">
            <v>0.97253787878787878</v>
          </cell>
          <cell r="I15">
            <v>3.1801988636363636</v>
          </cell>
          <cell r="J15">
            <v>0</v>
          </cell>
          <cell r="M15">
            <v>1.7083333333333333</v>
          </cell>
          <cell r="N15">
            <v>2.8888888888888884</v>
          </cell>
          <cell r="O15">
            <v>5.4758396464646459</v>
          </cell>
          <cell r="P15">
            <v>0.30193813131313085</v>
          </cell>
        </row>
        <row r="16">
          <cell r="A16">
            <v>2</v>
          </cell>
          <cell r="G16">
            <v>0.87500000000000022</v>
          </cell>
          <cell r="H16">
            <v>0.97253787878787878</v>
          </cell>
          <cell r="I16">
            <v>3.1801988636363636</v>
          </cell>
          <cell r="J16">
            <v>0</v>
          </cell>
          <cell r="M16">
            <v>2.5833333333333335</v>
          </cell>
          <cell r="N16">
            <v>2.8888888888888884</v>
          </cell>
          <cell r="O16">
            <v>5.4758396464646459</v>
          </cell>
          <cell r="P16">
            <v>0.30193813131313085</v>
          </cell>
        </row>
        <row r="17">
          <cell r="A17">
            <v>3</v>
          </cell>
          <cell r="G17">
            <v>1.7499999999999996</v>
          </cell>
          <cell r="H17">
            <v>0.97253787878787878</v>
          </cell>
          <cell r="I17">
            <v>3.1801988636363636</v>
          </cell>
          <cell r="J17">
            <v>0</v>
          </cell>
          <cell r="M17">
            <v>4.333333333333333</v>
          </cell>
          <cell r="N17">
            <v>2.8888888888888884</v>
          </cell>
          <cell r="O17">
            <v>5.4758396464646459</v>
          </cell>
          <cell r="P17">
            <v>0.30193813131313085</v>
          </cell>
        </row>
        <row r="18">
          <cell r="A18">
            <v>4</v>
          </cell>
          <cell r="G18">
            <v>2.6666666666666661</v>
          </cell>
          <cell r="H18">
            <v>0.97253787878787878</v>
          </cell>
          <cell r="I18">
            <v>3.1801988636363636</v>
          </cell>
          <cell r="J18">
            <v>0</v>
          </cell>
          <cell r="M18">
            <v>1.6666666666666667</v>
          </cell>
          <cell r="N18">
            <v>2.8888888888888884</v>
          </cell>
          <cell r="O18">
            <v>5.4758396464646459</v>
          </cell>
          <cell r="P18">
            <v>0.30193813131313085</v>
          </cell>
        </row>
        <row r="19">
          <cell r="A19">
            <v>5</v>
          </cell>
          <cell r="G19">
            <v>5.0416666666666661</v>
          </cell>
          <cell r="H19">
            <v>0.97253787878787878</v>
          </cell>
          <cell r="I19">
            <v>3.1801988636363636</v>
          </cell>
          <cell r="J19">
            <v>0</v>
          </cell>
          <cell r="M19">
            <v>6.708333333333333</v>
          </cell>
          <cell r="N19">
            <v>2.8888888888888884</v>
          </cell>
          <cell r="O19">
            <v>5.4758396464646459</v>
          </cell>
          <cell r="P19">
            <v>0.30193813131313085</v>
          </cell>
        </row>
        <row r="20">
          <cell r="A20">
            <v>6</v>
          </cell>
          <cell r="G20">
            <v>2.9166666666666665</v>
          </cell>
          <cell r="H20">
            <v>0.97253787878787878</v>
          </cell>
          <cell r="I20">
            <v>3.1801988636363636</v>
          </cell>
          <cell r="J20">
            <v>0</v>
          </cell>
          <cell r="M20">
            <v>3.7916666666666665</v>
          </cell>
          <cell r="N20">
            <v>2.8888888888888884</v>
          </cell>
          <cell r="O20">
            <v>5.4758396464646459</v>
          </cell>
          <cell r="P20">
            <v>0.30193813131313085</v>
          </cell>
        </row>
        <row r="21">
          <cell r="A21">
            <v>7</v>
          </cell>
          <cell r="G21">
            <v>0.5</v>
          </cell>
          <cell r="H21">
            <v>0.97253787878787878</v>
          </cell>
          <cell r="I21">
            <v>3.1801988636363636</v>
          </cell>
          <cell r="J21">
            <v>0</v>
          </cell>
          <cell r="M21">
            <v>3.2916666666666665</v>
          </cell>
          <cell r="N21">
            <v>2.8888888888888884</v>
          </cell>
          <cell r="O21">
            <v>5.4758396464646459</v>
          </cell>
          <cell r="P21">
            <v>0.30193813131313085</v>
          </cell>
        </row>
        <row r="22">
          <cell r="A22">
            <v>8</v>
          </cell>
          <cell r="G22">
            <v>0.41666666666666696</v>
          </cell>
          <cell r="H22">
            <v>0.97253787878787878</v>
          </cell>
          <cell r="I22">
            <v>3.1801988636363636</v>
          </cell>
          <cell r="J22">
            <v>0</v>
          </cell>
          <cell r="M22">
            <v>3.7083333333333335</v>
          </cell>
          <cell r="N22">
            <v>2.8888888888888884</v>
          </cell>
          <cell r="O22">
            <v>5.4758396464646459</v>
          </cell>
          <cell r="P22">
            <v>0.30193813131313085</v>
          </cell>
        </row>
        <row r="23">
          <cell r="A23">
            <v>9</v>
          </cell>
          <cell r="G23">
            <v>1.3333333333333335</v>
          </cell>
          <cell r="H23">
            <v>0.97253787878787878</v>
          </cell>
          <cell r="I23">
            <v>3.1801988636363636</v>
          </cell>
          <cell r="J23">
            <v>0</v>
          </cell>
          <cell r="M23">
            <v>5.041666666666667</v>
          </cell>
          <cell r="N23">
            <v>2.8888888888888884</v>
          </cell>
          <cell r="O23">
            <v>5.4758396464646459</v>
          </cell>
          <cell r="P23">
            <v>0.30193813131313085</v>
          </cell>
        </row>
        <row r="24">
          <cell r="A24">
            <v>10</v>
          </cell>
          <cell r="G24">
            <v>1.7083333333333335</v>
          </cell>
          <cell r="H24">
            <v>0.97253787878787878</v>
          </cell>
          <cell r="I24">
            <v>3.1801988636363636</v>
          </cell>
          <cell r="J24">
            <v>0</v>
          </cell>
          <cell r="M24">
            <v>3.3333333333333335</v>
          </cell>
          <cell r="N24">
            <v>2.8888888888888884</v>
          </cell>
          <cell r="O24">
            <v>5.4758396464646459</v>
          </cell>
          <cell r="P24">
            <v>0.30193813131313085</v>
          </cell>
        </row>
        <row r="25">
          <cell r="A25">
            <v>11</v>
          </cell>
          <cell r="G25">
            <v>4.1666666666666963E-2</v>
          </cell>
          <cell r="H25">
            <v>0.97253787878787878</v>
          </cell>
          <cell r="I25">
            <v>3.1801988636363636</v>
          </cell>
          <cell r="J25">
            <v>0</v>
          </cell>
          <cell r="M25">
            <v>3.2916666666666665</v>
          </cell>
          <cell r="N25">
            <v>2.8888888888888884</v>
          </cell>
          <cell r="O25">
            <v>5.4758396464646459</v>
          </cell>
          <cell r="P25">
            <v>0.30193813131313085</v>
          </cell>
        </row>
        <row r="26">
          <cell r="A26">
            <v>12</v>
          </cell>
          <cell r="G26">
            <v>0.79166666666666652</v>
          </cell>
          <cell r="H26">
            <v>0.97253787878787878</v>
          </cell>
          <cell r="I26">
            <v>3.1801988636363636</v>
          </cell>
          <cell r="J26">
            <v>0</v>
          </cell>
          <cell r="M26">
            <v>4.083333333333333</v>
          </cell>
          <cell r="N26">
            <v>2.8888888888888884</v>
          </cell>
          <cell r="O26">
            <v>5.4758396464646459</v>
          </cell>
          <cell r="P26">
            <v>0.30193813131313085</v>
          </cell>
        </row>
        <row r="27">
          <cell r="A27">
            <v>13</v>
          </cell>
          <cell r="G27">
            <v>0.91666666666666652</v>
          </cell>
          <cell r="H27">
            <v>0.97253787878787878</v>
          </cell>
          <cell r="I27">
            <v>3.1801988636363636</v>
          </cell>
          <cell r="J27">
            <v>0</v>
          </cell>
          <cell r="M27">
            <v>3.1666666666666665</v>
          </cell>
          <cell r="N27">
            <v>2.8888888888888884</v>
          </cell>
          <cell r="O27">
            <v>5.4758396464646459</v>
          </cell>
          <cell r="P27">
            <v>0.30193813131313085</v>
          </cell>
        </row>
        <row r="28">
          <cell r="A28">
            <v>14</v>
          </cell>
          <cell r="G28">
            <v>1.7083333333333335</v>
          </cell>
          <cell r="H28">
            <v>0.97253787878787878</v>
          </cell>
          <cell r="I28">
            <v>3.1801988636363636</v>
          </cell>
          <cell r="J28">
            <v>0</v>
          </cell>
          <cell r="M28">
            <v>4.875</v>
          </cell>
          <cell r="N28">
            <v>2.8888888888888884</v>
          </cell>
          <cell r="O28">
            <v>5.4758396464646459</v>
          </cell>
          <cell r="P28">
            <v>0.30193813131313085</v>
          </cell>
        </row>
        <row r="29">
          <cell r="A29">
            <v>15</v>
          </cell>
          <cell r="G29">
            <v>8.3333333333333037E-2</v>
          </cell>
          <cell r="H29">
            <v>0.97253787878787878</v>
          </cell>
          <cell r="I29">
            <v>3.1801988636363636</v>
          </cell>
          <cell r="J29">
            <v>0</v>
          </cell>
          <cell r="M29">
            <v>4.958333333333333</v>
          </cell>
          <cell r="N29">
            <v>2.8888888888888884</v>
          </cell>
          <cell r="O29">
            <v>5.4758396464646459</v>
          </cell>
          <cell r="P29">
            <v>0.30193813131313085</v>
          </cell>
        </row>
        <row r="30">
          <cell r="A30">
            <v>16</v>
          </cell>
          <cell r="G30">
            <v>0.75</v>
          </cell>
          <cell r="H30">
            <v>0.97253787878787878</v>
          </cell>
          <cell r="I30">
            <v>3.1801988636363636</v>
          </cell>
          <cell r="J30">
            <v>0</v>
          </cell>
          <cell r="M30">
            <v>4.208333333333333</v>
          </cell>
          <cell r="N30">
            <v>2.8888888888888884</v>
          </cell>
          <cell r="O30">
            <v>5.4758396464646459</v>
          </cell>
          <cell r="P30">
            <v>0.30193813131313085</v>
          </cell>
        </row>
        <row r="31">
          <cell r="A31">
            <v>17</v>
          </cell>
          <cell r="G31">
            <v>0.83333333333333304</v>
          </cell>
          <cell r="H31">
            <v>0.97253787878787878</v>
          </cell>
          <cell r="I31">
            <v>3.1801988636363636</v>
          </cell>
          <cell r="J31">
            <v>0</v>
          </cell>
          <cell r="M31">
            <v>3.375</v>
          </cell>
          <cell r="N31">
            <v>2.8888888888888884</v>
          </cell>
          <cell r="O31">
            <v>5.4758396464646459</v>
          </cell>
          <cell r="P31">
            <v>0.30193813131313085</v>
          </cell>
        </row>
        <row r="32">
          <cell r="A32">
            <v>18</v>
          </cell>
          <cell r="G32">
            <v>1</v>
          </cell>
          <cell r="H32">
            <v>0.97253787878787878</v>
          </cell>
          <cell r="I32">
            <v>3.1801988636363636</v>
          </cell>
          <cell r="J32">
            <v>0</v>
          </cell>
          <cell r="M32">
            <v>2.375</v>
          </cell>
          <cell r="N32">
            <v>2.8888888888888884</v>
          </cell>
          <cell r="O32">
            <v>5.4758396464646459</v>
          </cell>
          <cell r="P32">
            <v>0.30193813131313085</v>
          </cell>
        </row>
        <row r="33">
          <cell r="A33">
            <v>19</v>
          </cell>
          <cell r="G33">
            <v>2.208333333333333</v>
          </cell>
          <cell r="H33">
            <v>0.97253787878787878</v>
          </cell>
          <cell r="I33">
            <v>3.1801988636363636</v>
          </cell>
          <cell r="J33">
            <v>0</v>
          </cell>
          <cell r="M33">
            <v>4.583333333333333</v>
          </cell>
          <cell r="N33">
            <v>2.8888888888888884</v>
          </cell>
          <cell r="O33">
            <v>5.4758396464646459</v>
          </cell>
          <cell r="P33">
            <v>0.30193813131313085</v>
          </cell>
        </row>
        <row r="34">
          <cell r="A34">
            <v>20</v>
          </cell>
          <cell r="G34">
            <v>0.62499999999999956</v>
          </cell>
          <cell r="H34">
            <v>0.97253787878787878</v>
          </cell>
          <cell r="I34">
            <v>3.1801988636363636</v>
          </cell>
          <cell r="J34">
            <v>0</v>
          </cell>
          <cell r="M34">
            <v>3.9583333333333335</v>
          </cell>
          <cell r="N34">
            <v>2.8888888888888884</v>
          </cell>
          <cell r="O34">
            <v>5.4758396464646459</v>
          </cell>
          <cell r="P34">
            <v>0.30193813131313085</v>
          </cell>
        </row>
        <row r="35">
          <cell r="A35">
            <v>21</v>
          </cell>
          <cell r="G35">
            <v>0.74999999999999956</v>
          </cell>
          <cell r="H35">
            <v>0.97253787878787878</v>
          </cell>
          <cell r="I35">
            <v>3.1801988636363636</v>
          </cell>
          <cell r="J35">
            <v>0</v>
          </cell>
          <cell r="M35">
            <v>4.708333333333333</v>
          </cell>
          <cell r="N35">
            <v>2.8888888888888884</v>
          </cell>
          <cell r="O35">
            <v>5.4758396464646459</v>
          </cell>
          <cell r="P35">
            <v>0.30193813131313085</v>
          </cell>
        </row>
        <row r="36">
          <cell r="A36">
            <v>22</v>
          </cell>
          <cell r="G36">
            <v>0.625</v>
          </cell>
          <cell r="H36">
            <v>0.97253787878787878</v>
          </cell>
          <cell r="I36">
            <v>3.1801988636363636</v>
          </cell>
          <cell r="J36">
            <v>0</v>
          </cell>
          <cell r="M36">
            <v>4.083333333333333</v>
          </cell>
          <cell r="N36">
            <v>2.8888888888888884</v>
          </cell>
          <cell r="O36">
            <v>5.4758396464646459</v>
          </cell>
          <cell r="P36">
            <v>0.30193813131313085</v>
          </cell>
        </row>
        <row r="37">
          <cell r="A37">
            <v>23</v>
          </cell>
          <cell r="G37">
            <v>2.208333333333333</v>
          </cell>
          <cell r="H37">
            <v>0.97253787878787878</v>
          </cell>
          <cell r="I37">
            <v>3.1801988636363636</v>
          </cell>
          <cell r="J37">
            <v>0</v>
          </cell>
          <cell r="M37">
            <v>1.875</v>
          </cell>
          <cell r="N37">
            <v>2.8888888888888884</v>
          </cell>
          <cell r="O37">
            <v>5.4758396464646459</v>
          </cell>
          <cell r="P37">
            <v>0.30193813131313085</v>
          </cell>
        </row>
        <row r="38">
          <cell r="A38">
            <v>24</v>
          </cell>
          <cell r="G38">
            <v>1.0416666666666665</v>
          </cell>
          <cell r="H38">
            <v>0.97253787878787878</v>
          </cell>
          <cell r="I38">
            <v>3.1801988636363636</v>
          </cell>
          <cell r="J38">
            <v>0</v>
          </cell>
          <cell r="M38">
            <v>2.9166666666666665</v>
          </cell>
          <cell r="N38">
            <v>2.8888888888888884</v>
          </cell>
          <cell r="O38">
            <v>5.4758396464646459</v>
          </cell>
          <cell r="P38">
            <v>0.30193813131313085</v>
          </cell>
        </row>
        <row r="39">
          <cell r="A39">
            <v>25</v>
          </cell>
          <cell r="G39">
            <v>1.5000000000000004</v>
          </cell>
          <cell r="H39">
            <v>0.97253787878787878</v>
          </cell>
          <cell r="I39">
            <v>3.1801988636363636</v>
          </cell>
          <cell r="J39">
            <v>0</v>
          </cell>
          <cell r="M39">
            <v>4.416666666666667</v>
          </cell>
          <cell r="N39">
            <v>2.8888888888888884</v>
          </cell>
          <cell r="O39">
            <v>5.4758396464646459</v>
          </cell>
          <cell r="P39">
            <v>0.30193813131313085</v>
          </cell>
        </row>
        <row r="40">
          <cell r="A40">
            <v>26</v>
          </cell>
          <cell r="G40">
            <v>1.291666666666667</v>
          </cell>
          <cell r="H40">
            <v>0.97253787878787878</v>
          </cell>
          <cell r="I40">
            <v>3.1801988636363636</v>
          </cell>
          <cell r="J40">
            <v>0</v>
          </cell>
          <cell r="M40">
            <v>3.125</v>
          </cell>
          <cell r="N40">
            <v>2.8888888888888884</v>
          </cell>
          <cell r="O40">
            <v>5.4758396464646459</v>
          </cell>
          <cell r="P40">
            <v>0.30193813131313085</v>
          </cell>
        </row>
        <row r="41">
          <cell r="A41">
            <v>27</v>
          </cell>
          <cell r="G41">
            <v>0.45833333333333348</v>
          </cell>
          <cell r="H41">
            <v>0.97253787878787878</v>
          </cell>
          <cell r="I41">
            <v>3.1801988636363636</v>
          </cell>
          <cell r="J41">
            <v>0</v>
          </cell>
          <cell r="M41">
            <v>2.6666666666666665</v>
          </cell>
          <cell r="N41">
            <v>2.8888888888888884</v>
          </cell>
          <cell r="O41">
            <v>5.4758396464646459</v>
          </cell>
          <cell r="P41">
            <v>0.30193813131313085</v>
          </cell>
        </row>
        <row r="42">
          <cell r="A42">
            <v>28</v>
          </cell>
          <cell r="G42">
            <v>0.95833333333333348</v>
          </cell>
          <cell r="H42">
            <v>0.97253787878787878</v>
          </cell>
          <cell r="I42">
            <v>3.1801988636363636</v>
          </cell>
          <cell r="J42">
            <v>0</v>
          </cell>
          <cell r="M42">
            <v>3.625</v>
          </cell>
          <cell r="N42">
            <v>2.8888888888888884</v>
          </cell>
          <cell r="O42">
            <v>5.4758396464646459</v>
          </cell>
          <cell r="P42">
            <v>0.30193813131313085</v>
          </cell>
        </row>
        <row r="43">
          <cell r="A43">
            <v>29</v>
          </cell>
          <cell r="G43">
            <v>0.25</v>
          </cell>
          <cell r="H43">
            <v>0.97253787878787878</v>
          </cell>
          <cell r="I43">
            <v>3.1801988636363636</v>
          </cell>
          <cell r="J43">
            <v>0</v>
          </cell>
          <cell r="M43">
            <v>3.875</v>
          </cell>
          <cell r="N43">
            <v>2.8888888888888884</v>
          </cell>
          <cell r="O43">
            <v>5.4758396464646459</v>
          </cell>
          <cell r="P43">
            <v>0.30193813131313085</v>
          </cell>
        </row>
        <row r="44">
          <cell r="A44">
            <v>30</v>
          </cell>
          <cell r="G44">
            <v>1.375</v>
          </cell>
          <cell r="H44">
            <v>0.97253787878787878</v>
          </cell>
          <cell r="I44">
            <v>3.1801988636363636</v>
          </cell>
          <cell r="J44">
            <v>0</v>
          </cell>
          <cell r="M44">
            <v>2.5</v>
          </cell>
          <cell r="N44">
            <v>2.8888888888888884</v>
          </cell>
          <cell r="O44">
            <v>5.4758396464646459</v>
          </cell>
          <cell r="P44">
            <v>0.30193813131313085</v>
          </cell>
        </row>
        <row r="45">
          <cell r="A45">
            <v>31</v>
          </cell>
          <cell r="G45">
            <v>0.91666666666666674</v>
          </cell>
          <cell r="H45">
            <v>0.97253787878787878</v>
          </cell>
          <cell r="I45">
            <v>3.1801988636363636</v>
          </cell>
          <cell r="J45">
            <v>0</v>
          </cell>
          <cell r="M45">
            <v>1.5833333333333333</v>
          </cell>
          <cell r="N45">
            <v>2.8888888888888884</v>
          </cell>
          <cell r="O45">
            <v>5.4758396464646459</v>
          </cell>
          <cell r="P45">
            <v>0.30193813131313085</v>
          </cell>
        </row>
        <row r="46">
          <cell r="A46">
            <v>32</v>
          </cell>
          <cell r="G46">
            <v>0.5</v>
          </cell>
          <cell r="H46">
            <v>0.97253787878787878</v>
          </cell>
          <cell r="I46">
            <v>3.1801988636363636</v>
          </cell>
          <cell r="J46">
            <v>0</v>
          </cell>
          <cell r="M46">
            <v>1.0833333333333333</v>
          </cell>
          <cell r="N46">
            <v>2.8888888888888884</v>
          </cell>
          <cell r="O46">
            <v>5.4758396464646459</v>
          </cell>
          <cell r="P46">
            <v>0.30193813131313085</v>
          </cell>
        </row>
        <row r="47">
          <cell r="A47">
            <v>33</v>
          </cell>
          <cell r="G47">
            <v>0.5</v>
          </cell>
          <cell r="H47">
            <v>0.97253787878787878</v>
          </cell>
          <cell r="I47">
            <v>3.1801988636363636</v>
          </cell>
          <cell r="J47">
            <v>0</v>
          </cell>
          <cell r="M47">
            <v>1.5833333333333333</v>
          </cell>
          <cell r="N47">
            <v>2.8888888888888884</v>
          </cell>
          <cell r="O47">
            <v>5.4758396464646459</v>
          </cell>
          <cell r="P47">
            <v>0.30193813131313085</v>
          </cell>
        </row>
        <row r="48">
          <cell r="A48">
            <v>34</v>
          </cell>
          <cell r="G48">
            <v>0.125</v>
          </cell>
          <cell r="H48">
            <v>0.97253787878787878</v>
          </cell>
          <cell r="I48">
            <v>3.1801988636363636</v>
          </cell>
          <cell r="J48">
            <v>0</v>
          </cell>
          <cell r="M48">
            <v>1.7083333333333333</v>
          </cell>
          <cell r="N48">
            <v>2.8888888888888884</v>
          </cell>
          <cell r="O48">
            <v>5.4758396464646459</v>
          </cell>
          <cell r="P48">
            <v>0.30193813131313085</v>
          </cell>
        </row>
        <row r="49">
          <cell r="A49">
            <v>35</v>
          </cell>
          <cell r="G49">
            <v>0.16666666666666674</v>
          </cell>
          <cell r="H49">
            <v>0.97253787878787878</v>
          </cell>
          <cell r="I49">
            <v>3.1801988636363636</v>
          </cell>
          <cell r="J49">
            <v>0</v>
          </cell>
          <cell r="M49">
            <v>1.875</v>
          </cell>
          <cell r="N49">
            <v>2.8888888888888884</v>
          </cell>
          <cell r="O49">
            <v>5.4758396464646459</v>
          </cell>
          <cell r="P49">
            <v>0.30193813131313085</v>
          </cell>
        </row>
        <row r="50">
          <cell r="A50">
            <v>36</v>
          </cell>
          <cell r="G50">
            <v>0.41666666666666674</v>
          </cell>
          <cell r="H50">
            <v>0.97253787878787878</v>
          </cell>
          <cell r="I50">
            <v>3.1801988636363636</v>
          </cell>
          <cell r="J50">
            <v>0</v>
          </cell>
          <cell r="M50">
            <v>1.4583333333333333</v>
          </cell>
          <cell r="N50">
            <v>2.8888888888888884</v>
          </cell>
          <cell r="O50">
            <v>5.4758396464646459</v>
          </cell>
          <cell r="P50">
            <v>0.30193813131313085</v>
          </cell>
        </row>
        <row r="51">
          <cell r="A51">
            <v>37</v>
          </cell>
          <cell r="G51">
            <v>0.33333333333333326</v>
          </cell>
          <cell r="H51">
            <v>0.97253787878787878</v>
          </cell>
          <cell r="I51">
            <v>3.1801988636363636</v>
          </cell>
          <cell r="J51">
            <v>0</v>
          </cell>
          <cell r="M51">
            <v>1.125</v>
          </cell>
          <cell r="N51">
            <v>2.8888888888888884</v>
          </cell>
          <cell r="O51">
            <v>5.4758396464646459</v>
          </cell>
          <cell r="P51">
            <v>0.30193813131313085</v>
          </cell>
        </row>
        <row r="52">
          <cell r="A52">
            <v>38</v>
          </cell>
          <cell r="G52">
            <v>0.25</v>
          </cell>
          <cell r="H52">
            <v>0.97253787878787878</v>
          </cell>
          <cell r="I52">
            <v>3.1801988636363636</v>
          </cell>
          <cell r="J52">
            <v>0</v>
          </cell>
          <cell r="M52">
            <v>1.375</v>
          </cell>
          <cell r="N52">
            <v>2.8888888888888884</v>
          </cell>
          <cell r="O52">
            <v>5.4758396464646459</v>
          </cell>
          <cell r="P52">
            <v>0.30193813131313085</v>
          </cell>
        </row>
        <row r="53">
          <cell r="A53">
            <v>39</v>
          </cell>
          <cell r="G53">
            <v>0.20833333333333326</v>
          </cell>
          <cell r="H53">
            <v>0.97253787878787878</v>
          </cell>
          <cell r="I53">
            <v>3.1801988636363636</v>
          </cell>
          <cell r="J53">
            <v>0</v>
          </cell>
          <cell r="M53">
            <v>1.1666666666666667</v>
          </cell>
          <cell r="N53">
            <v>2.8888888888888884</v>
          </cell>
          <cell r="O53">
            <v>5.4758396464646459</v>
          </cell>
          <cell r="P53">
            <v>0.30193813131313085</v>
          </cell>
        </row>
        <row r="54">
          <cell r="A54">
            <v>40</v>
          </cell>
          <cell r="G54">
            <v>4.1666666666666741E-2</v>
          </cell>
          <cell r="H54">
            <v>0.97253787878787878</v>
          </cell>
          <cell r="I54">
            <v>3.1801988636363636</v>
          </cell>
          <cell r="J54">
            <v>0</v>
          </cell>
          <cell r="M54">
            <v>1.125</v>
          </cell>
          <cell r="N54">
            <v>2.8888888888888884</v>
          </cell>
          <cell r="O54">
            <v>5.4758396464646459</v>
          </cell>
          <cell r="P54">
            <v>0.30193813131313085</v>
          </cell>
        </row>
        <row r="55">
          <cell r="A55">
            <v>41</v>
          </cell>
          <cell r="G55">
            <v>1</v>
          </cell>
          <cell r="H55">
            <v>0.97253787878787878</v>
          </cell>
          <cell r="I55">
            <v>3.1801988636363636</v>
          </cell>
          <cell r="J55">
            <v>0</v>
          </cell>
          <cell r="M55">
            <v>2.125</v>
          </cell>
          <cell r="N55">
            <v>2.8888888888888884</v>
          </cell>
          <cell r="O55">
            <v>5.4758396464646459</v>
          </cell>
          <cell r="P55">
            <v>0.30193813131313085</v>
          </cell>
        </row>
        <row r="56">
          <cell r="A56">
            <v>42</v>
          </cell>
          <cell r="G56">
            <v>1</v>
          </cell>
          <cell r="H56">
            <v>0.97253787878787878</v>
          </cell>
          <cell r="I56">
            <v>3.1801988636363636</v>
          </cell>
          <cell r="J56">
            <v>0</v>
          </cell>
          <cell r="M56">
            <v>1.125</v>
          </cell>
          <cell r="N56">
            <v>2.8888888888888884</v>
          </cell>
          <cell r="O56">
            <v>5.4758396464646459</v>
          </cell>
          <cell r="P56">
            <v>0.30193813131313085</v>
          </cell>
        </row>
        <row r="57">
          <cell r="A57">
            <v>43</v>
          </cell>
          <cell r="G57">
            <v>8.3333333333333259E-2</v>
          </cell>
          <cell r="H57">
            <v>0.97253787878787878</v>
          </cell>
          <cell r="I57">
            <v>3.1801988636363636</v>
          </cell>
          <cell r="J57">
            <v>0</v>
          </cell>
          <cell r="M57">
            <v>1.0416666666666667</v>
          </cell>
          <cell r="N57">
            <v>2.8888888888888884</v>
          </cell>
          <cell r="O57">
            <v>5.4758396464646459</v>
          </cell>
          <cell r="P57">
            <v>0.30193813131313085</v>
          </cell>
        </row>
        <row r="58">
          <cell r="A58">
            <v>44</v>
          </cell>
          <cell r="G58">
            <v>8.3333333333333259E-2</v>
          </cell>
          <cell r="H58">
            <v>0.97253787878787878</v>
          </cell>
          <cell r="I58">
            <v>3.1801988636363636</v>
          </cell>
          <cell r="J58">
            <v>0</v>
          </cell>
          <cell r="M58">
            <v>1.125</v>
          </cell>
          <cell r="N58">
            <v>2.8888888888888884</v>
          </cell>
          <cell r="O58">
            <v>5.4758396464646459</v>
          </cell>
          <cell r="P58">
            <v>0.30193813131313085</v>
          </cell>
        </row>
        <row r="59">
          <cell r="A59">
            <v>45</v>
          </cell>
          <cell r="G59">
            <v>0.54166666666666674</v>
          </cell>
          <cell r="H59">
            <v>0.97253787878787878</v>
          </cell>
          <cell r="I59">
            <v>3.1801988636363636</v>
          </cell>
          <cell r="J59">
            <v>0</v>
          </cell>
          <cell r="M59">
            <v>1.6666666666666667</v>
          </cell>
          <cell r="N59">
            <v>2.8888888888888884</v>
          </cell>
          <cell r="O59">
            <v>5.4758396464646459</v>
          </cell>
          <cell r="P59">
            <v>0.30193813131313085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exercise"/>
      <sheetName val="background"/>
      <sheetName val="solution"/>
    </sheetNames>
    <sheetDataSet>
      <sheetData sheetId="0" refreshError="1"/>
      <sheetData sheetId="1" refreshError="1"/>
      <sheetData sheetId="2">
        <row r="3">
          <cell r="B3">
            <v>5743</v>
          </cell>
          <cell r="E3" t="e">
            <v>#N/A</v>
          </cell>
        </row>
        <row r="4">
          <cell r="B4">
            <v>4678</v>
          </cell>
          <cell r="D4" t="e">
            <v>#N/A</v>
          </cell>
          <cell r="E4">
            <v>5743</v>
          </cell>
        </row>
        <row r="5">
          <cell r="B5">
            <v>4558</v>
          </cell>
          <cell r="D5" t="e">
            <v>#N/A</v>
          </cell>
          <cell r="E5">
            <v>5530.0000000000009</v>
          </cell>
        </row>
        <row r="6">
          <cell r="B6">
            <v>5978</v>
          </cell>
          <cell r="D6" t="e">
            <v>#N/A</v>
          </cell>
          <cell r="E6">
            <v>5335.6000000000013</v>
          </cell>
        </row>
        <row r="7">
          <cell r="B7">
            <v>6244</v>
          </cell>
          <cell r="D7" t="e">
            <v>#N/A</v>
          </cell>
          <cell r="E7">
            <v>5464.0800000000017</v>
          </cell>
        </row>
        <row r="8">
          <cell r="B8">
            <v>5396</v>
          </cell>
          <cell r="D8">
            <v>5440.2</v>
          </cell>
          <cell r="E8">
            <v>5620.0640000000021</v>
          </cell>
        </row>
        <row r="9">
          <cell r="B9">
            <v>7135</v>
          </cell>
          <cell r="D9">
            <v>5370.8</v>
          </cell>
          <cell r="E9">
            <v>5575.2512000000015</v>
          </cell>
        </row>
        <row r="10">
          <cell r="B10">
            <v>9139</v>
          </cell>
          <cell r="D10">
            <v>5862.2</v>
          </cell>
          <cell r="E10">
            <v>5887.200960000001</v>
          </cell>
        </row>
        <row r="11">
          <cell r="B11">
            <v>9191</v>
          </cell>
          <cell r="D11">
            <v>6778.4</v>
          </cell>
          <cell r="E11">
            <v>6537.5607680000012</v>
          </cell>
        </row>
        <row r="12">
          <cell r="B12">
            <v>8086</v>
          </cell>
          <cell r="D12">
            <v>7421</v>
          </cell>
          <cell r="E12">
            <v>7068.2486144000013</v>
          </cell>
        </row>
        <row r="13">
          <cell r="B13">
            <v>11347</v>
          </cell>
          <cell r="D13">
            <v>7789.4</v>
          </cell>
          <cell r="E13">
            <v>7271.7988915200012</v>
          </cell>
        </row>
        <row r="14">
          <cell r="B14">
            <v>14861</v>
          </cell>
          <cell r="D14">
            <v>8979.6</v>
          </cell>
          <cell r="E14">
            <v>8086.8391132160014</v>
          </cell>
        </row>
        <row r="15">
          <cell r="B15">
            <v>14854</v>
          </cell>
          <cell r="D15">
            <v>10524.8</v>
          </cell>
          <cell r="E15">
            <v>9441.6712905728018</v>
          </cell>
        </row>
        <row r="16">
          <cell r="B16">
            <v>19041</v>
          </cell>
          <cell r="D16">
            <v>11667.8</v>
          </cell>
          <cell r="E16">
            <v>10524.137032458242</v>
          </cell>
        </row>
        <row r="17">
          <cell r="B17">
            <v>18527</v>
          </cell>
          <cell r="D17">
            <v>13637.8</v>
          </cell>
          <cell r="E17">
            <v>12227.509625966595</v>
          </cell>
        </row>
        <row r="18">
          <cell r="B18">
            <v>14109</v>
          </cell>
          <cell r="D18">
            <v>15726</v>
          </cell>
          <cell r="E18">
            <v>13487.407700773276</v>
          </cell>
        </row>
        <row r="19">
          <cell r="B19">
            <v>12658</v>
          </cell>
          <cell r="D19">
            <v>16278.4</v>
          </cell>
          <cell r="E19">
            <v>13611.726160618622</v>
          </cell>
        </row>
        <row r="20">
          <cell r="B20">
            <v>7520</v>
          </cell>
          <cell r="D20">
            <v>15837.8</v>
          </cell>
          <cell r="E20">
            <v>13420.980928494899</v>
          </cell>
        </row>
        <row r="21">
          <cell r="B21">
            <v>9189</v>
          </cell>
          <cell r="D21">
            <v>14371</v>
          </cell>
          <cell r="E21">
            <v>12240.78474279592</v>
          </cell>
        </row>
        <row r="22">
          <cell r="B22">
            <v>8995</v>
          </cell>
          <cell r="D22">
            <v>12400.6</v>
          </cell>
          <cell r="E22">
            <v>11630.427794236737</v>
          </cell>
        </row>
        <row r="23">
          <cell r="B23">
            <v>9083</v>
          </cell>
          <cell r="D23">
            <v>10494.2</v>
          </cell>
          <cell r="E23">
            <v>11103.342235389389</v>
          </cell>
        </row>
        <row r="24">
          <cell r="B24">
            <v>11475</v>
          </cell>
          <cell r="D24">
            <v>9489</v>
          </cell>
          <cell r="E24">
            <v>10699.273788311511</v>
          </cell>
        </row>
        <row r="25">
          <cell r="B25">
            <v>12359</v>
          </cell>
          <cell r="D25">
            <v>9252.4</v>
          </cell>
          <cell r="E25">
            <v>10854.419030649209</v>
          </cell>
        </row>
        <row r="26">
          <cell r="B26">
            <v>9083</v>
          </cell>
          <cell r="D26">
            <v>10220.200000000001</v>
          </cell>
          <cell r="E26">
            <v>11155.335224519367</v>
          </cell>
        </row>
        <row r="27">
          <cell r="B27">
            <v>6946</v>
          </cell>
          <cell r="D27">
            <v>10199</v>
          </cell>
          <cell r="E27">
            <v>10740.868179615494</v>
          </cell>
        </row>
        <row r="28">
          <cell r="B28">
            <v>7080</v>
          </cell>
          <cell r="D28">
            <v>9789.2000000000007</v>
          </cell>
          <cell r="E28">
            <v>9981.8945436923968</v>
          </cell>
        </row>
        <row r="29">
          <cell r="B29">
            <v>7577</v>
          </cell>
          <cell r="D29">
            <v>9388.6</v>
          </cell>
          <cell r="E29">
            <v>9401.5156349539175</v>
          </cell>
        </row>
        <row r="30">
          <cell r="B30">
            <v>6777</v>
          </cell>
          <cell r="D30">
            <v>8609</v>
          </cell>
          <cell r="E30">
            <v>9036.6125079631347</v>
          </cell>
        </row>
        <row r="31">
          <cell r="B31">
            <v>8207</v>
          </cell>
          <cell r="D31">
            <v>7492.6</v>
          </cell>
          <cell r="E31">
            <v>8584.6900063705089</v>
          </cell>
        </row>
        <row r="32">
          <cell r="B32">
            <v>13637</v>
          </cell>
          <cell r="D32">
            <v>7317.4</v>
          </cell>
          <cell r="E32">
            <v>8509.1520050964082</v>
          </cell>
        </row>
        <row r="33">
          <cell r="B33">
            <v>17441</v>
          </cell>
          <cell r="D33">
            <v>8655.6</v>
          </cell>
          <cell r="E33">
            <v>9534.7216040771273</v>
          </cell>
        </row>
        <row r="34">
          <cell r="B34">
            <v>17266</v>
          </cell>
          <cell r="D34">
            <v>10727.8</v>
          </cell>
          <cell r="E34">
            <v>11115.977283261702</v>
          </cell>
        </row>
        <row r="35">
          <cell r="B35">
            <v>15869</v>
          </cell>
          <cell r="D35">
            <v>12665.6</v>
          </cell>
          <cell r="E35">
            <v>12345.981826609363</v>
          </cell>
        </row>
        <row r="36">
          <cell r="B36">
            <v>14846</v>
          </cell>
          <cell r="D36">
            <v>14484</v>
          </cell>
          <cell r="E36">
            <v>13050.58546128749</v>
          </cell>
        </row>
        <row r="37">
          <cell r="B37">
            <v>14948</v>
          </cell>
          <cell r="D37">
            <v>15811.8</v>
          </cell>
          <cell r="E37">
            <v>13409.668369029994</v>
          </cell>
        </row>
        <row r="38">
          <cell r="B38">
            <v>11616</v>
          </cell>
          <cell r="D38">
            <v>16074</v>
          </cell>
          <cell r="E38">
            <v>13717.334695223997</v>
          </cell>
        </row>
        <row r="39">
          <cell r="B39">
            <v>13309</v>
          </cell>
          <cell r="D39">
            <v>14909</v>
          </cell>
          <cell r="E39">
            <v>13297.0677561792</v>
          </cell>
        </row>
        <row r="40">
          <cell r="B40">
            <v>9918</v>
          </cell>
          <cell r="D40">
            <v>14117.6</v>
          </cell>
          <cell r="E40">
            <v>13299.454204943362</v>
          </cell>
        </row>
        <row r="41">
          <cell r="B41">
            <v>9717</v>
          </cell>
          <cell r="D41">
            <v>12927.4</v>
          </cell>
          <cell r="E41">
            <v>12623.163363954691</v>
          </cell>
        </row>
        <row r="42">
          <cell r="B42">
            <v>11374</v>
          </cell>
          <cell r="D42">
            <v>11901.6</v>
          </cell>
          <cell r="E42">
            <v>12041.930691163752</v>
          </cell>
        </row>
        <row r="43">
          <cell r="B43">
            <v>9001</v>
          </cell>
          <cell r="D43">
            <v>11186.8</v>
          </cell>
          <cell r="E43">
            <v>11908.344552931001</v>
          </cell>
        </row>
        <row r="44">
          <cell r="B44">
            <v>8598</v>
          </cell>
          <cell r="D44">
            <v>10663.8</v>
          </cell>
          <cell r="E44">
            <v>11326.875642344801</v>
          </cell>
        </row>
        <row r="45">
          <cell r="B45">
            <v>12726</v>
          </cell>
          <cell r="D45">
            <v>9721.6</v>
          </cell>
          <cell r="E45">
            <v>10781.100513875841</v>
          </cell>
        </row>
        <row r="46">
          <cell r="B46">
            <v>11146</v>
          </cell>
          <cell r="D46">
            <v>10283.200000000001</v>
          </cell>
          <cell r="E46">
            <v>11170.080411100675</v>
          </cell>
        </row>
        <row r="47">
          <cell r="B47">
            <v>10250</v>
          </cell>
          <cell r="D47">
            <v>10569</v>
          </cell>
          <cell r="E47">
            <v>11165.264328880541</v>
          </cell>
        </row>
        <row r="48">
          <cell r="B48">
            <v>8629</v>
          </cell>
          <cell r="D48">
            <v>10344.200000000001</v>
          </cell>
          <cell r="E48">
            <v>10982.211463104433</v>
          </cell>
        </row>
        <row r="49">
          <cell r="B49">
            <v>7528</v>
          </cell>
          <cell r="D49">
            <v>10269.799999999999</v>
          </cell>
          <cell r="E49">
            <v>10511.569170483548</v>
          </cell>
        </row>
        <row r="50">
          <cell r="B50">
            <v>12093</v>
          </cell>
          <cell r="D50">
            <v>10055.799999999999</v>
          </cell>
          <cell r="E50">
            <v>9914.8553363868396</v>
          </cell>
        </row>
        <row r="51">
          <cell r="B51">
            <v>9280</v>
          </cell>
          <cell r="D51">
            <v>9929.2000000000007</v>
          </cell>
          <cell r="E51">
            <v>10350.484269109473</v>
          </cell>
        </row>
        <row r="52">
          <cell r="B52">
            <v>7727</v>
          </cell>
          <cell r="D52">
            <v>9556</v>
          </cell>
          <cell r="E52">
            <v>10136.387415287578</v>
          </cell>
        </row>
        <row r="53">
          <cell r="B53">
            <v>7851</v>
          </cell>
          <cell r="D53">
            <v>9051.4</v>
          </cell>
          <cell r="E53">
            <v>9654.509932230063</v>
          </cell>
        </row>
        <row r="54">
          <cell r="B54">
            <v>11634</v>
          </cell>
          <cell r="D54">
            <v>8895.7999999999993</v>
          </cell>
          <cell r="E54">
            <v>9293.8079457840504</v>
          </cell>
        </row>
        <row r="55">
          <cell r="B55">
            <v>12725</v>
          </cell>
          <cell r="D55">
            <v>9717</v>
          </cell>
          <cell r="E55">
            <v>9761.8463566272403</v>
          </cell>
        </row>
        <row r="56">
          <cell r="B56">
            <v>20427</v>
          </cell>
          <cell r="D56">
            <v>9843.4</v>
          </cell>
          <cell r="E56">
            <v>10354.477085301793</v>
          </cell>
        </row>
        <row r="57">
          <cell r="B57">
            <v>20534</v>
          </cell>
          <cell r="D57">
            <v>12072.8</v>
          </cell>
          <cell r="E57">
            <v>12368.981668241435</v>
          </cell>
        </row>
        <row r="58">
          <cell r="B58">
            <v>20407</v>
          </cell>
          <cell r="D58">
            <v>14634.2</v>
          </cell>
          <cell r="E58">
            <v>14001.985334593148</v>
          </cell>
        </row>
        <row r="59">
          <cell r="B59">
            <v>16872</v>
          </cell>
          <cell r="D59">
            <v>17145.400000000001</v>
          </cell>
          <cell r="E59">
            <v>15282.988267674518</v>
          </cell>
        </row>
        <row r="60">
          <cell r="B60">
            <v>16896</v>
          </cell>
          <cell r="D60">
            <v>18193</v>
          </cell>
          <cell r="E60">
            <v>15600.790614139614</v>
          </cell>
        </row>
        <row r="61">
          <cell r="B61">
            <v>12536</v>
          </cell>
          <cell r="D61">
            <v>19027.2</v>
          </cell>
          <cell r="E61">
            <v>15859.832491311692</v>
          </cell>
        </row>
        <row r="62">
          <cell r="B62">
            <v>12776</v>
          </cell>
          <cell r="D62">
            <v>17449</v>
          </cell>
          <cell r="E62">
            <v>15195.065993049355</v>
          </cell>
        </row>
        <row r="63">
          <cell r="B63">
            <v>12669</v>
          </cell>
          <cell r="D63">
            <v>15897.4</v>
          </cell>
          <cell r="E63">
            <v>14711.252794439486</v>
          </cell>
        </row>
        <row r="64">
          <cell r="B64">
            <v>17776</v>
          </cell>
          <cell r="D64">
            <v>14349.8</v>
          </cell>
          <cell r="E64">
            <v>14302.80223555159</v>
          </cell>
        </row>
        <row r="65">
          <cell r="B65">
            <v>18601</v>
          </cell>
          <cell r="D65">
            <v>14530.6</v>
          </cell>
          <cell r="E65">
            <v>14997.441788441272</v>
          </cell>
        </row>
        <row r="66">
          <cell r="B66">
            <v>20353</v>
          </cell>
          <cell r="D66">
            <v>14871.6</v>
          </cell>
          <cell r="E66">
            <v>15718.15343075302</v>
          </cell>
        </row>
        <row r="67">
          <cell r="B67">
            <v>14898</v>
          </cell>
          <cell r="D67">
            <v>16435</v>
          </cell>
          <cell r="E67">
            <v>16645.122744602417</v>
          </cell>
        </row>
        <row r="68">
          <cell r="B68">
            <v>9752</v>
          </cell>
          <cell r="D68">
            <v>16859.400000000001</v>
          </cell>
          <cell r="E68">
            <v>16295.698195681935</v>
          </cell>
        </row>
        <row r="69">
          <cell r="B69">
            <v>15423</v>
          </cell>
          <cell r="D69">
            <v>16276</v>
          </cell>
          <cell r="E69">
            <v>14986.958556545547</v>
          </cell>
        </row>
        <row r="70">
          <cell r="B70">
            <v>18268</v>
          </cell>
          <cell r="D70">
            <v>15805.4</v>
          </cell>
          <cell r="E70">
            <v>15074.166845236439</v>
          </cell>
        </row>
        <row r="71">
          <cell r="B71">
            <v>26346</v>
          </cell>
          <cell r="D71">
            <v>15738.8</v>
          </cell>
          <cell r="E71">
            <v>15712.933476189153</v>
          </cell>
        </row>
        <row r="72">
          <cell r="B72">
            <v>26686</v>
          </cell>
          <cell r="D72">
            <v>16937.400000000001</v>
          </cell>
          <cell r="E72">
            <v>17839.546780951325</v>
          </cell>
        </row>
        <row r="73">
          <cell r="B73">
            <v>23239</v>
          </cell>
          <cell r="D73">
            <v>19295</v>
          </cell>
          <cell r="E73">
            <v>19608.837424761063</v>
          </cell>
        </row>
        <row r="74">
          <cell r="B74">
            <v>25439</v>
          </cell>
          <cell r="D74">
            <v>21992.400000000001</v>
          </cell>
          <cell r="E74">
            <v>20334.86993980885</v>
          </cell>
        </row>
        <row r="75">
          <cell r="B75">
            <v>25476</v>
          </cell>
          <cell r="D75">
            <v>23995.599999999999</v>
          </cell>
          <cell r="E75">
            <v>21355.695951847079</v>
          </cell>
        </row>
        <row r="76">
          <cell r="B76">
            <v>30765</v>
          </cell>
          <cell r="D76">
            <v>25437.200000000001</v>
          </cell>
          <cell r="E76">
            <v>22179.756761477664</v>
          </cell>
        </row>
        <row r="77">
          <cell r="B77">
            <v>27701</v>
          </cell>
          <cell r="D77">
            <v>26321</v>
          </cell>
          <cell r="E77">
            <v>23896.805409182132</v>
          </cell>
        </row>
        <row r="78">
          <cell r="B78">
            <v>27883</v>
          </cell>
          <cell r="D78">
            <v>26524</v>
          </cell>
          <cell r="E78">
            <v>24657.644327345708</v>
          </cell>
        </row>
        <row r="79">
          <cell r="B79">
            <v>26256</v>
          </cell>
          <cell r="D79">
            <v>27452.799999999999</v>
          </cell>
          <cell r="E79">
            <v>25302.715461876571</v>
          </cell>
        </row>
        <row r="80">
          <cell r="B80">
            <v>32363</v>
          </cell>
          <cell r="D80">
            <v>27616.2</v>
          </cell>
          <cell r="E80">
            <v>25493.37236950126</v>
          </cell>
        </row>
        <row r="81">
          <cell r="B81">
            <v>31275</v>
          </cell>
          <cell r="D81">
            <v>28993.599999999999</v>
          </cell>
          <cell r="E81">
            <v>26867.297895601012</v>
          </cell>
        </row>
        <row r="82">
          <cell r="B82">
            <v>26643</v>
          </cell>
          <cell r="D82">
            <v>29095.599999999999</v>
          </cell>
          <cell r="E82">
            <v>27748.838316480811</v>
          </cell>
        </row>
        <row r="83">
          <cell r="B83">
            <v>27396</v>
          </cell>
          <cell r="D83">
            <v>28884</v>
          </cell>
          <cell r="E83">
            <v>27527.67065318465</v>
          </cell>
        </row>
        <row r="84">
          <cell r="B84">
            <v>27041</v>
          </cell>
          <cell r="D84">
            <v>28786.6</v>
          </cell>
          <cell r="E84">
            <v>27501.336522547721</v>
          </cell>
        </row>
        <row r="85">
          <cell r="B85">
            <v>31990</v>
          </cell>
          <cell r="D85">
            <v>28943.599999999999</v>
          </cell>
          <cell r="E85">
            <v>27409.269218038178</v>
          </cell>
        </row>
        <row r="86">
          <cell r="B86">
            <v>34739</v>
          </cell>
          <cell r="D86">
            <v>28869</v>
          </cell>
          <cell r="E86">
            <v>28325.415374430544</v>
          </cell>
        </row>
        <row r="87">
          <cell r="B87">
            <v>34438</v>
          </cell>
          <cell r="D87">
            <v>29561.8</v>
          </cell>
          <cell r="E87">
            <v>29608.132299544435</v>
          </cell>
        </row>
        <row r="88">
          <cell r="B88">
            <v>34314</v>
          </cell>
          <cell r="D88">
            <v>31120.799999999999</v>
          </cell>
          <cell r="E88">
            <v>30574.105839635551</v>
          </cell>
        </row>
        <row r="89">
          <cell r="B89">
            <v>33248</v>
          </cell>
          <cell r="D89">
            <v>32504.400000000001</v>
          </cell>
          <cell r="E89">
            <v>31322.084671708442</v>
          </cell>
        </row>
        <row r="90">
          <cell r="B90">
            <v>36576</v>
          </cell>
          <cell r="D90">
            <v>33745.800000000003</v>
          </cell>
          <cell r="E90">
            <v>31707.267737366754</v>
          </cell>
        </row>
        <row r="91">
          <cell r="B91">
            <v>38660</v>
          </cell>
          <cell r="D91">
            <v>34663</v>
          </cell>
          <cell r="E91">
            <v>32681.014189893405</v>
          </cell>
        </row>
        <row r="92">
          <cell r="B92">
            <v>38272</v>
          </cell>
          <cell r="D92">
            <v>35447.199999999997</v>
          </cell>
          <cell r="E92">
            <v>33876.81135191473</v>
          </cell>
        </row>
        <row r="93">
          <cell r="B93">
            <v>38558</v>
          </cell>
          <cell r="D93">
            <v>36214</v>
          </cell>
          <cell r="E93">
            <v>34755.849081531785</v>
          </cell>
        </row>
        <row r="94">
          <cell r="B94">
            <v>40154</v>
          </cell>
          <cell r="D94">
            <v>37062.800000000003</v>
          </cell>
          <cell r="E94">
            <v>35516.279265225428</v>
          </cell>
        </row>
        <row r="95">
          <cell r="D95">
            <v>38444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327C5-3FA0-46BE-85F1-CD78B76FB1E5}">
  <dimension ref="A1:F18"/>
  <sheetViews>
    <sheetView workbookViewId="0">
      <selection sqref="A1:F18"/>
    </sheetView>
  </sheetViews>
  <sheetFormatPr defaultRowHeight="14.4" x14ac:dyDescent="0.55000000000000004"/>
  <cols>
    <col min="1" max="1" width="50" bestFit="1" customWidth="1"/>
    <col min="2" max="2" width="12.1015625" bestFit="1" customWidth="1"/>
    <col min="3" max="3" width="26.62890625" bestFit="1" customWidth="1"/>
    <col min="4" max="4" width="14.62890625" bestFit="1" customWidth="1"/>
    <col min="5" max="5" width="10.734375" style="5" customWidth="1"/>
  </cols>
  <sheetData>
    <row r="1" spans="1:6" ht="14.7" thickBot="1" x14ac:dyDescent="0.6">
      <c r="A1" s="30" t="s">
        <v>61</v>
      </c>
      <c r="B1" s="31"/>
      <c r="C1" s="31"/>
      <c r="D1" s="31"/>
      <c r="E1" s="31"/>
      <c r="F1" s="32"/>
    </row>
    <row r="2" spans="1:6" s="1" customFormat="1" ht="43.5" thickBot="1" x14ac:dyDescent="0.6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spans="1:6" x14ac:dyDescent="0.55000000000000004">
      <c r="A3" s="6" t="s">
        <v>6</v>
      </c>
      <c r="B3" s="7" t="s">
        <v>22</v>
      </c>
      <c r="C3" s="7" t="s">
        <v>28</v>
      </c>
      <c r="D3" s="7" t="s">
        <v>23</v>
      </c>
      <c r="E3" s="8" t="s">
        <v>25</v>
      </c>
      <c r="F3" s="9" t="s">
        <v>26</v>
      </c>
    </row>
    <row r="4" spans="1:6" x14ac:dyDescent="0.55000000000000004">
      <c r="A4" s="10" t="s">
        <v>7</v>
      </c>
      <c r="B4" s="11" t="s">
        <v>22</v>
      </c>
      <c r="C4" s="11" t="s">
        <v>28</v>
      </c>
      <c r="D4" s="11" t="s">
        <v>23</v>
      </c>
      <c r="E4" s="12" t="s">
        <v>25</v>
      </c>
      <c r="F4" s="13" t="s">
        <v>26</v>
      </c>
    </row>
    <row r="5" spans="1:6" x14ac:dyDescent="0.55000000000000004">
      <c r="A5" s="10" t="s">
        <v>8</v>
      </c>
      <c r="B5" s="11" t="s">
        <v>22</v>
      </c>
      <c r="C5" s="11" t="s">
        <v>28</v>
      </c>
      <c r="D5" s="11" t="s">
        <v>24</v>
      </c>
      <c r="E5" s="12" t="s">
        <v>25</v>
      </c>
      <c r="F5" s="13" t="s">
        <v>26</v>
      </c>
    </row>
    <row r="6" spans="1:6" x14ac:dyDescent="0.55000000000000004">
      <c r="A6" s="10" t="s">
        <v>9</v>
      </c>
      <c r="B6" s="11" t="s">
        <v>22</v>
      </c>
      <c r="C6" s="11" t="s">
        <v>28</v>
      </c>
      <c r="D6" s="11" t="s">
        <v>23</v>
      </c>
      <c r="E6" s="12" t="s">
        <v>25</v>
      </c>
      <c r="F6" s="13" t="s">
        <v>26</v>
      </c>
    </row>
    <row r="7" spans="1:6" x14ac:dyDescent="0.55000000000000004">
      <c r="A7" s="10" t="s">
        <v>11</v>
      </c>
      <c r="B7" s="11" t="s">
        <v>22</v>
      </c>
      <c r="C7" s="11" t="s">
        <v>28</v>
      </c>
      <c r="D7" s="11" t="s">
        <v>23</v>
      </c>
      <c r="E7" s="12" t="s">
        <v>25</v>
      </c>
      <c r="F7" s="13" t="s">
        <v>26</v>
      </c>
    </row>
    <row r="8" spans="1:6" x14ac:dyDescent="0.55000000000000004">
      <c r="A8" s="10" t="s">
        <v>10</v>
      </c>
      <c r="B8" s="11" t="s">
        <v>22</v>
      </c>
      <c r="C8" s="11" t="s">
        <v>28</v>
      </c>
      <c r="D8" s="11" t="s">
        <v>23</v>
      </c>
      <c r="E8" s="12" t="s">
        <v>25</v>
      </c>
      <c r="F8" s="13" t="s">
        <v>26</v>
      </c>
    </row>
    <row r="9" spans="1:6" x14ac:dyDescent="0.55000000000000004">
      <c r="A9" s="10" t="s">
        <v>12</v>
      </c>
      <c r="B9" s="11" t="s">
        <v>22</v>
      </c>
      <c r="C9" s="11" t="s">
        <v>28</v>
      </c>
      <c r="D9" s="11" t="s">
        <v>23</v>
      </c>
      <c r="E9" s="12" t="s">
        <v>25</v>
      </c>
      <c r="F9" s="13" t="s">
        <v>26</v>
      </c>
    </row>
    <row r="10" spans="1:6" x14ac:dyDescent="0.55000000000000004">
      <c r="A10" s="10" t="s">
        <v>13</v>
      </c>
      <c r="B10" s="11" t="s">
        <v>22</v>
      </c>
      <c r="C10" s="11" t="s">
        <v>28</v>
      </c>
      <c r="D10" s="11" t="s">
        <v>24</v>
      </c>
      <c r="E10" s="12" t="s">
        <v>25</v>
      </c>
      <c r="F10" s="13" t="s">
        <v>26</v>
      </c>
    </row>
    <row r="11" spans="1:6" x14ac:dyDescent="0.55000000000000004">
      <c r="A11" s="10" t="s">
        <v>14</v>
      </c>
      <c r="B11" s="11" t="s">
        <v>22</v>
      </c>
      <c r="C11" s="11" t="s">
        <v>28</v>
      </c>
      <c r="D11" s="11" t="s">
        <v>24</v>
      </c>
      <c r="E11" s="12" t="s">
        <v>25</v>
      </c>
      <c r="F11" s="13" t="s">
        <v>26</v>
      </c>
    </row>
    <row r="12" spans="1:6" x14ac:dyDescent="0.55000000000000004">
      <c r="A12" s="10" t="s">
        <v>15</v>
      </c>
      <c r="B12" s="11" t="s">
        <v>22</v>
      </c>
      <c r="C12" s="11" t="s">
        <v>28</v>
      </c>
      <c r="D12" s="11" t="s">
        <v>23</v>
      </c>
      <c r="E12" s="12" t="s">
        <v>25</v>
      </c>
      <c r="F12" s="13" t="s">
        <v>26</v>
      </c>
    </row>
    <row r="13" spans="1:6" x14ac:dyDescent="0.55000000000000004">
      <c r="A13" s="10" t="s">
        <v>16</v>
      </c>
      <c r="B13" s="11" t="s">
        <v>22</v>
      </c>
      <c r="C13" s="11" t="s">
        <v>28</v>
      </c>
      <c r="D13" s="11" t="s">
        <v>23</v>
      </c>
      <c r="E13" s="12" t="s">
        <v>25</v>
      </c>
      <c r="F13" s="13" t="s">
        <v>26</v>
      </c>
    </row>
    <row r="14" spans="1:6" x14ac:dyDescent="0.55000000000000004">
      <c r="A14" s="10" t="s">
        <v>18</v>
      </c>
      <c r="B14" s="11" t="s">
        <v>22</v>
      </c>
      <c r="C14" s="11" t="s">
        <v>28</v>
      </c>
      <c r="D14" s="11" t="s">
        <v>27</v>
      </c>
      <c r="E14" s="12" t="s">
        <v>25</v>
      </c>
      <c r="F14" s="13" t="s">
        <v>26</v>
      </c>
    </row>
    <row r="15" spans="1:6" x14ac:dyDescent="0.55000000000000004">
      <c r="A15" s="10" t="s">
        <v>19</v>
      </c>
      <c r="B15" s="11" t="s">
        <v>22</v>
      </c>
      <c r="C15" s="11" t="s">
        <v>28</v>
      </c>
      <c r="D15" s="11" t="s">
        <v>23</v>
      </c>
      <c r="E15" s="12" t="s">
        <v>25</v>
      </c>
      <c r="F15" s="13" t="s">
        <v>26</v>
      </c>
    </row>
    <row r="16" spans="1:6" x14ac:dyDescent="0.55000000000000004">
      <c r="A16" s="10" t="s">
        <v>17</v>
      </c>
      <c r="B16" s="11" t="s">
        <v>22</v>
      </c>
      <c r="C16" s="11" t="s">
        <v>28</v>
      </c>
      <c r="D16" s="11" t="s">
        <v>24</v>
      </c>
      <c r="E16" s="12" t="s">
        <v>25</v>
      </c>
      <c r="F16" s="13" t="s">
        <v>26</v>
      </c>
    </row>
    <row r="17" spans="1:6" x14ac:dyDescent="0.55000000000000004">
      <c r="A17" s="10" t="s">
        <v>20</v>
      </c>
      <c r="B17" s="11" t="s">
        <v>22</v>
      </c>
      <c r="C17" s="11" t="s">
        <v>28</v>
      </c>
      <c r="D17" s="11" t="s">
        <v>23</v>
      </c>
      <c r="E17" s="12" t="s">
        <v>25</v>
      </c>
      <c r="F17" s="13" t="s">
        <v>26</v>
      </c>
    </row>
    <row r="18" spans="1:6" ht="14.7" thickBot="1" x14ac:dyDescent="0.6">
      <c r="A18" s="14" t="s">
        <v>21</v>
      </c>
      <c r="B18" s="15" t="s">
        <v>22</v>
      </c>
      <c r="C18" s="15" t="s">
        <v>28</v>
      </c>
      <c r="D18" s="15" t="s">
        <v>23</v>
      </c>
      <c r="E18" s="16" t="s">
        <v>25</v>
      </c>
      <c r="F18" s="17" t="s">
        <v>26</v>
      </c>
    </row>
  </sheetData>
  <mergeCells count="1">
    <mergeCell ref="A1:F1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51FC9-6D46-4C7E-B669-84DDF92BBFED}">
  <dimension ref="A1:AJ78"/>
  <sheetViews>
    <sheetView tabSelected="1" zoomScale="50" zoomScaleNormal="50" workbookViewId="0">
      <pane ySplit="3" topLeftCell="A4" activePane="bottomLeft" state="frozen"/>
      <selection pane="bottomLeft" activeCell="C4" sqref="C4:C48"/>
    </sheetView>
  </sheetViews>
  <sheetFormatPr defaultRowHeight="14.4" x14ac:dyDescent="0.55000000000000004"/>
  <cols>
    <col min="1" max="1" width="12.20703125" bestFit="1" customWidth="1"/>
    <col min="3" max="3" width="11.1015625" bestFit="1" customWidth="1"/>
    <col min="4" max="4" width="14.5234375" customWidth="1"/>
    <col min="5" max="5" width="10.578125" customWidth="1"/>
    <col min="6" max="6" width="12.3671875" bestFit="1" customWidth="1"/>
    <col min="7" max="7" width="9.1015625" bestFit="1" customWidth="1"/>
    <col min="8" max="8" width="12.578125" customWidth="1"/>
    <col min="9" max="9" width="12.578125" bestFit="1" customWidth="1"/>
    <col min="10" max="10" width="13.89453125" customWidth="1"/>
    <col min="11" max="11" width="12.1015625" customWidth="1"/>
    <col min="13" max="13" width="8.83984375" style="25"/>
    <col min="16" max="16" width="16.20703125" bestFit="1" customWidth="1"/>
    <col min="19" max="19" width="16.20703125" bestFit="1" customWidth="1"/>
    <col min="32" max="32" width="15.7890625" bestFit="1" customWidth="1"/>
    <col min="35" max="35" width="15.7890625" bestFit="1" customWidth="1"/>
  </cols>
  <sheetData>
    <row r="1" spans="1:28" s="18" customFormat="1" x14ac:dyDescent="0.55000000000000004">
      <c r="C1" s="26" t="s">
        <v>43</v>
      </c>
      <c r="D1" s="18">
        <f t="shared" ref="D1:J1" si="0">MAX(D4:D33)</f>
        <v>72</v>
      </c>
      <c r="E1" s="18">
        <f t="shared" si="0"/>
        <v>24</v>
      </c>
      <c r="F1" s="18">
        <f t="shared" si="0"/>
        <v>48</v>
      </c>
      <c r="G1" s="18">
        <f t="shared" si="0"/>
        <v>24</v>
      </c>
      <c r="H1" s="18">
        <f t="shared" si="0"/>
        <v>24</v>
      </c>
      <c r="I1" s="18">
        <f t="shared" si="0"/>
        <v>24</v>
      </c>
      <c r="J1" s="18">
        <f t="shared" si="0"/>
        <v>8</v>
      </c>
      <c r="L1" s="29">
        <f>AVERAGE(L4:L33)</f>
        <v>3.6277777777777778</v>
      </c>
      <c r="M1" s="27">
        <f>MAX(M4:M33)</f>
        <v>7</v>
      </c>
      <c r="S1" s="18">
        <v>681</v>
      </c>
      <c r="T1" s="18">
        <v>278</v>
      </c>
      <c r="U1" s="18">
        <v>558</v>
      </c>
      <c r="V1" s="18">
        <v>336</v>
      </c>
      <c r="W1" s="18">
        <v>316</v>
      </c>
      <c r="X1" s="18">
        <v>315</v>
      </c>
      <c r="Y1" s="18">
        <v>128</v>
      </c>
    </row>
    <row r="2" spans="1:28" s="18" customFormat="1" x14ac:dyDescent="0.55000000000000004">
      <c r="C2" s="26" t="s">
        <v>44</v>
      </c>
      <c r="D2" s="18">
        <f>MAX(D34:D48)</f>
        <v>4</v>
      </c>
      <c r="E2" s="18">
        <f t="shared" ref="E2:J2" si="1">MAX(E34:E48)</f>
        <v>4</v>
      </c>
      <c r="F2" s="18">
        <f t="shared" si="1"/>
        <v>24</v>
      </c>
      <c r="G2" s="18">
        <f t="shared" si="1"/>
        <v>24</v>
      </c>
      <c r="H2" s="18">
        <f t="shared" si="1"/>
        <v>8</v>
      </c>
      <c r="I2" s="18">
        <f t="shared" si="1"/>
        <v>4</v>
      </c>
      <c r="J2" s="18">
        <f t="shared" si="1"/>
        <v>4</v>
      </c>
      <c r="L2" s="29">
        <f>AVERAGE(L34:L48)</f>
        <v>1.4111111111111112</v>
      </c>
      <c r="M2" s="27">
        <f>MAX(M34:M48)</f>
        <v>2</v>
      </c>
      <c r="S2" s="18">
        <f>SUM(S4:S33)</f>
        <v>681</v>
      </c>
      <c r="T2" s="19">
        <f t="shared" ref="T2:Y2" si="2">SUM(T4:T33)</f>
        <v>278</v>
      </c>
      <c r="U2" s="19">
        <f t="shared" si="2"/>
        <v>558</v>
      </c>
      <c r="V2" s="19">
        <f t="shared" si="2"/>
        <v>336</v>
      </c>
      <c r="W2" s="19">
        <f t="shared" si="2"/>
        <v>316</v>
      </c>
      <c r="X2" s="19">
        <f t="shared" si="2"/>
        <v>315</v>
      </c>
      <c r="Y2" s="19">
        <f t="shared" si="2"/>
        <v>128</v>
      </c>
    </row>
    <row r="3" spans="1:28" s="1" customFormat="1" ht="52.5" customHeight="1" x14ac:dyDescent="0.55000000000000004">
      <c r="A3" s="1" t="s">
        <v>40</v>
      </c>
      <c r="B3" s="21" t="s">
        <v>35</v>
      </c>
      <c r="C3" s="21" t="s">
        <v>30</v>
      </c>
      <c r="D3" s="21" t="s">
        <v>82</v>
      </c>
      <c r="E3" s="21" t="s">
        <v>83</v>
      </c>
      <c r="F3" s="21" t="s">
        <v>85</v>
      </c>
      <c r="G3" s="21" t="s">
        <v>84</v>
      </c>
      <c r="H3" s="21" t="s">
        <v>86</v>
      </c>
      <c r="I3" s="21" t="s">
        <v>87</v>
      </c>
      <c r="J3" s="21" t="s">
        <v>88</v>
      </c>
      <c r="K3" s="21" t="s">
        <v>39</v>
      </c>
      <c r="L3" s="88" t="s">
        <v>29</v>
      </c>
      <c r="M3" s="28"/>
      <c r="O3" s="21" t="s">
        <v>35</v>
      </c>
      <c r="P3" s="1" t="s">
        <v>29</v>
      </c>
      <c r="S3" s="21" t="s">
        <v>31</v>
      </c>
      <c r="T3" s="21" t="s">
        <v>36</v>
      </c>
      <c r="U3" s="21" t="s">
        <v>32</v>
      </c>
      <c r="V3" s="21" t="s">
        <v>33</v>
      </c>
      <c r="W3" s="21" t="s">
        <v>34</v>
      </c>
      <c r="X3" s="21" t="s">
        <v>37</v>
      </c>
      <c r="Y3" s="21" t="s">
        <v>38</v>
      </c>
    </row>
    <row r="4" spans="1:28" ht="23.4" x14ac:dyDescent="0.55000000000000004">
      <c r="A4" t="s">
        <v>41</v>
      </c>
      <c r="B4">
        <v>1</v>
      </c>
      <c r="C4" s="20">
        <v>43654</v>
      </c>
      <c r="D4">
        <v>2</v>
      </c>
      <c r="E4">
        <v>1</v>
      </c>
      <c r="F4">
        <v>24</v>
      </c>
      <c r="G4">
        <v>6</v>
      </c>
      <c r="H4">
        <v>1</v>
      </c>
      <c r="I4">
        <v>6</v>
      </c>
      <c r="J4">
        <v>1</v>
      </c>
      <c r="K4">
        <f>SUM(D4:J4)</f>
        <v>41</v>
      </c>
      <c r="L4" s="22">
        <f>K4/24</f>
        <v>1.7083333333333333</v>
      </c>
      <c r="M4" s="25">
        <f>ROUND(L4,0)</f>
        <v>2</v>
      </c>
      <c r="O4">
        <v>1</v>
      </c>
      <c r="P4" s="22">
        <f>L4</f>
        <v>1.7083333333333333</v>
      </c>
      <c r="S4">
        <v>2</v>
      </c>
      <c r="T4">
        <v>1</v>
      </c>
      <c r="U4">
        <v>24</v>
      </c>
      <c r="V4">
        <v>6</v>
      </c>
      <c r="W4">
        <v>1</v>
      </c>
      <c r="X4">
        <v>6</v>
      </c>
      <c r="Y4">
        <v>1</v>
      </c>
      <c r="AA4" s="21" t="s">
        <v>82</v>
      </c>
      <c r="AB4" s="19">
        <v>681</v>
      </c>
    </row>
    <row r="5" spans="1:28" ht="23.4" x14ac:dyDescent="0.55000000000000004">
      <c r="A5" t="s">
        <v>41</v>
      </c>
      <c r="B5">
        <v>2</v>
      </c>
      <c r="C5" s="20">
        <v>43655</v>
      </c>
      <c r="D5">
        <v>4</v>
      </c>
      <c r="E5">
        <v>8</v>
      </c>
      <c r="F5">
        <v>19</v>
      </c>
      <c r="G5">
        <v>3</v>
      </c>
      <c r="H5">
        <v>8</v>
      </c>
      <c r="I5">
        <v>12</v>
      </c>
      <c r="J5">
        <v>8</v>
      </c>
      <c r="K5">
        <f t="shared" ref="K5:K33" si="3">SUM(D5:J5)</f>
        <v>62</v>
      </c>
      <c r="L5" s="22">
        <f t="shared" ref="L5:L33" si="4">K5/24</f>
        <v>2.5833333333333335</v>
      </c>
      <c r="M5" s="25">
        <f t="shared" ref="M5:M48" si="5">ROUND(L5,0)</f>
        <v>3</v>
      </c>
      <c r="O5">
        <v>2</v>
      </c>
      <c r="P5" s="22">
        <f t="shared" ref="P5:P33" si="6">L5</f>
        <v>2.5833333333333335</v>
      </c>
      <c r="S5">
        <v>4</v>
      </c>
      <c r="T5">
        <v>8</v>
      </c>
      <c r="U5">
        <v>19</v>
      </c>
      <c r="V5">
        <v>3</v>
      </c>
      <c r="W5">
        <v>8</v>
      </c>
      <c r="X5">
        <v>12</v>
      </c>
      <c r="Y5">
        <v>8</v>
      </c>
      <c r="AA5" s="21" t="s">
        <v>83</v>
      </c>
      <c r="AB5" s="19">
        <v>278</v>
      </c>
    </row>
    <row r="6" spans="1:28" ht="23.4" x14ac:dyDescent="0.55000000000000004">
      <c r="A6" t="s">
        <v>41</v>
      </c>
      <c r="B6">
        <v>3</v>
      </c>
      <c r="C6" s="20">
        <v>43656</v>
      </c>
      <c r="D6">
        <v>24</v>
      </c>
      <c r="E6">
        <v>12</v>
      </c>
      <c r="F6">
        <v>16</v>
      </c>
      <c r="G6">
        <v>18</v>
      </c>
      <c r="H6">
        <v>3</v>
      </c>
      <c r="I6">
        <v>24</v>
      </c>
      <c r="J6">
        <v>7</v>
      </c>
      <c r="K6">
        <f t="shared" si="3"/>
        <v>104</v>
      </c>
      <c r="L6" s="22">
        <f t="shared" si="4"/>
        <v>4.333333333333333</v>
      </c>
      <c r="M6" s="25">
        <f t="shared" si="5"/>
        <v>4</v>
      </c>
      <c r="O6">
        <v>3</v>
      </c>
      <c r="P6" s="22">
        <f t="shared" si="6"/>
        <v>4.333333333333333</v>
      </c>
      <c r="S6">
        <v>24</v>
      </c>
      <c r="T6">
        <v>12</v>
      </c>
      <c r="U6">
        <v>16</v>
      </c>
      <c r="V6">
        <v>18</v>
      </c>
      <c r="W6">
        <v>3</v>
      </c>
      <c r="X6">
        <v>24</v>
      </c>
      <c r="Y6">
        <v>7</v>
      </c>
      <c r="AA6" s="21" t="s">
        <v>85</v>
      </c>
      <c r="AB6" s="19">
        <v>558</v>
      </c>
    </row>
    <row r="7" spans="1:28" ht="23.4" x14ac:dyDescent="0.55000000000000004">
      <c r="A7" t="s">
        <v>41</v>
      </c>
      <c r="B7">
        <v>4</v>
      </c>
      <c r="C7" s="20">
        <v>43657</v>
      </c>
      <c r="D7">
        <v>6</v>
      </c>
      <c r="E7">
        <v>2</v>
      </c>
      <c r="F7">
        <v>10</v>
      </c>
      <c r="G7">
        <v>2</v>
      </c>
      <c r="H7">
        <v>9</v>
      </c>
      <c r="I7">
        <v>8</v>
      </c>
      <c r="J7">
        <v>3</v>
      </c>
      <c r="K7">
        <f t="shared" si="3"/>
        <v>40</v>
      </c>
      <c r="L7" s="22">
        <f t="shared" si="4"/>
        <v>1.6666666666666667</v>
      </c>
      <c r="M7" s="25">
        <f t="shared" si="5"/>
        <v>2</v>
      </c>
      <c r="O7">
        <v>4</v>
      </c>
      <c r="P7" s="22">
        <f t="shared" si="6"/>
        <v>1.6666666666666667</v>
      </c>
      <c r="S7">
        <v>6</v>
      </c>
      <c r="T7">
        <v>2</v>
      </c>
      <c r="U7">
        <v>10</v>
      </c>
      <c r="V7">
        <v>2</v>
      </c>
      <c r="W7">
        <v>9</v>
      </c>
      <c r="X7">
        <v>8</v>
      </c>
      <c r="Y7">
        <v>3</v>
      </c>
      <c r="AA7" s="21" t="s">
        <v>84</v>
      </c>
      <c r="AB7" s="19">
        <v>336</v>
      </c>
    </row>
    <row r="8" spans="1:28" ht="23.4" x14ac:dyDescent="0.55000000000000004">
      <c r="A8" t="s">
        <v>41</v>
      </c>
      <c r="B8">
        <v>5</v>
      </c>
      <c r="C8" s="20">
        <v>43658</v>
      </c>
      <c r="D8">
        <v>48</v>
      </c>
      <c r="E8">
        <v>24</v>
      </c>
      <c r="F8">
        <v>48</v>
      </c>
      <c r="G8">
        <v>24</v>
      </c>
      <c r="H8">
        <v>10</v>
      </c>
      <c r="I8">
        <v>5</v>
      </c>
      <c r="J8">
        <v>2</v>
      </c>
      <c r="K8">
        <f t="shared" si="3"/>
        <v>161</v>
      </c>
      <c r="L8" s="22">
        <f t="shared" si="4"/>
        <v>6.708333333333333</v>
      </c>
      <c r="M8" s="25">
        <f t="shared" si="5"/>
        <v>7</v>
      </c>
      <c r="O8">
        <v>5</v>
      </c>
      <c r="P8" s="22">
        <f t="shared" si="6"/>
        <v>6.708333333333333</v>
      </c>
      <c r="S8">
        <v>48</v>
      </c>
      <c r="T8">
        <v>24</v>
      </c>
      <c r="U8">
        <v>48</v>
      </c>
      <c r="V8">
        <v>24</v>
      </c>
      <c r="W8">
        <v>10</v>
      </c>
      <c r="X8">
        <v>5</v>
      </c>
      <c r="Y8">
        <v>2</v>
      </c>
      <c r="AA8" s="21" t="s">
        <v>86</v>
      </c>
      <c r="AB8" s="19">
        <v>316</v>
      </c>
    </row>
    <row r="9" spans="1:28" ht="23.4" x14ac:dyDescent="0.55000000000000004">
      <c r="A9" t="s">
        <v>41</v>
      </c>
      <c r="B9">
        <v>6</v>
      </c>
      <c r="C9" s="20">
        <v>43661</v>
      </c>
      <c r="D9">
        <v>28</v>
      </c>
      <c r="E9">
        <v>16</v>
      </c>
      <c r="F9">
        <v>4</v>
      </c>
      <c r="G9">
        <v>5</v>
      </c>
      <c r="H9">
        <v>24</v>
      </c>
      <c r="I9">
        <v>10</v>
      </c>
      <c r="J9">
        <v>4</v>
      </c>
      <c r="K9">
        <f t="shared" si="3"/>
        <v>91</v>
      </c>
      <c r="L9" s="22">
        <f t="shared" si="4"/>
        <v>3.7916666666666665</v>
      </c>
      <c r="M9" s="25">
        <f t="shared" si="5"/>
        <v>4</v>
      </c>
      <c r="O9">
        <v>6</v>
      </c>
      <c r="P9" s="22">
        <f t="shared" si="6"/>
        <v>3.7916666666666665</v>
      </c>
      <c r="S9">
        <v>28</v>
      </c>
      <c r="T9">
        <v>16</v>
      </c>
      <c r="U9">
        <v>4</v>
      </c>
      <c r="V9">
        <v>5</v>
      </c>
      <c r="W9">
        <v>24</v>
      </c>
      <c r="X9">
        <v>10</v>
      </c>
      <c r="Y9">
        <v>4</v>
      </c>
      <c r="AA9" s="21" t="s">
        <v>87</v>
      </c>
      <c r="AB9" s="19">
        <v>315</v>
      </c>
    </row>
    <row r="10" spans="1:28" ht="23.4" x14ac:dyDescent="0.55000000000000004">
      <c r="A10" t="s">
        <v>41</v>
      </c>
      <c r="B10">
        <v>7</v>
      </c>
      <c r="C10" s="20">
        <v>43662</v>
      </c>
      <c r="D10">
        <v>1</v>
      </c>
      <c r="E10">
        <v>3</v>
      </c>
      <c r="F10">
        <v>18</v>
      </c>
      <c r="G10">
        <v>22</v>
      </c>
      <c r="H10">
        <v>12</v>
      </c>
      <c r="I10">
        <v>22</v>
      </c>
      <c r="J10">
        <v>1</v>
      </c>
      <c r="K10">
        <f t="shared" si="3"/>
        <v>79</v>
      </c>
      <c r="L10" s="22">
        <f t="shared" si="4"/>
        <v>3.2916666666666665</v>
      </c>
      <c r="M10" s="25">
        <f t="shared" si="5"/>
        <v>3</v>
      </c>
      <c r="O10">
        <v>7</v>
      </c>
      <c r="P10" s="22">
        <f t="shared" si="6"/>
        <v>3.2916666666666665</v>
      </c>
      <c r="S10">
        <v>1</v>
      </c>
      <c r="T10">
        <v>3</v>
      </c>
      <c r="U10">
        <v>18</v>
      </c>
      <c r="V10">
        <v>22</v>
      </c>
      <c r="W10">
        <v>12</v>
      </c>
      <c r="X10">
        <v>22</v>
      </c>
      <c r="Y10">
        <v>1</v>
      </c>
      <c r="AA10" s="21" t="s">
        <v>88</v>
      </c>
      <c r="AB10" s="19">
        <v>128</v>
      </c>
    </row>
    <row r="11" spans="1:28" x14ac:dyDescent="0.55000000000000004">
      <c r="A11" t="s">
        <v>41</v>
      </c>
      <c r="B11">
        <v>8</v>
      </c>
      <c r="C11" s="20">
        <v>43663</v>
      </c>
      <c r="D11">
        <v>5</v>
      </c>
      <c r="E11">
        <v>9</v>
      </c>
      <c r="F11">
        <v>30</v>
      </c>
      <c r="G11">
        <v>18</v>
      </c>
      <c r="H11">
        <v>3</v>
      </c>
      <c r="I11">
        <v>16</v>
      </c>
      <c r="J11">
        <v>8</v>
      </c>
      <c r="K11">
        <f t="shared" si="3"/>
        <v>89</v>
      </c>
      <c r="L11" s="22">
        <f t="shared" si="4"/>
        <v>3.7083333333333335</v>
      </c>
      <c r="M11" s="25">
        <f t="shared" si="5"/>
        <v>4</v>
      </c>
      <c r="O11">
        <v>8</v>
      </c>
      <c r="P11" s="22">
        <f t="shared" si="6"/>
        <v>3.7083333333333335</v>
      </c>
      <c r="S11">
        <v>5</v>
      </c>
      <c r="T11">
        <v>9</v>
      </c>
      <c r="U11">
        <v>30</v>
      </c>
      <c r="V11">
        <v>18</v>
      </c>
      <c r="W11">
        <v>3</v>
      </c>
      <c r="X11">
        <v>16</v>
      </c>
      <c r="Y11">
        <v>8</v>
      </c>
    </row>
    <row r="12" spans="1:28" x14ac:dyDescent="0.55000000000000004">
      <c r="A12" t="s">
        <v>41</v>
      </c>
      <c r="B12">
        <v>9</v>
      </c>
      <c r="C12" s="20">
        <v>43664</v>
      </c>
      <c r="D12">
        <v>72</v>
      </c>
      <c r="E12">
        <v>5</v>
      </c>
      <c r="F12">
        <v>12</v>
      </c>
      <c r="G12">
        <v>6</v>
      </c>
      <c r="H12">
        <v>5</v>
      </c>
      <c r="I12">
        <v>15</v>
      </c>
      <c r="J12">
        <v>6</v>
      </c>
      <c r="K12">
        <f t="shared" si="3"/>
        <v>121</v>
      </c>
      <c r="L12" s="22">
        <f t="shared" si="4"/>
        <v>5.041666666666667</v>
      </c>
      <c r="M12" s="25">
        <f t="shared" si="5"/>
        <v>5</v>
      </c>
      <c r="O12">
        <v>9</v>
      </c>
      <c r="P12" s="22">
        <f t="shared" si="6"/>
        <v>5.041666666666667</v>
      </c>
      <c r="S12">
        <v>72</v>
      </c>
      <c r="T12">
        <v>5</v>
      </c>
      <c r="U12">
        <v>12</v>
      </c>
      <c r="V12">
        <v>6</v>
      </c>
      <c r="W12">
        <v>5</v>
      </c>
      <c r="X12">
        <v>15</v>
      </c>
      <c r="Y12">
        <v>6</v>
      </c>
    </row>
    <row r="13" spans="1:28" x14ac:dyDescent="0.55000000000000004">
      <c r="A13" t="s">
        <v>41</v>
      </c>
      <c r="B13">
        <v>10</v>
      </c>
      <c r="C13" s="20">
        <v>43665</v>
      </c>
      <c r="D13">
        <v>32</v>
      </c>
      <c r="E13">
        <v>8</v>
      </c>
      <c r="F13">
        <v>7</v>
      </c>
      <c r="G13">
        <v>12</v>
      </c>
      <c r="H13">
        <v>8</v>
      </c>
      <c r="I13">
        <v>10</v>
      </c>
      <c r="J13">
        <v>3</v>
      </c>
      <c r="K13">
        <f t="shared" si="3"/>
        <v>80</v>
      </c>
      <c r="L13" s="22">
        <f t="shared" si="4"/>
        <v>3.3333333333333335</v>
      </c>
      <c r="M13" s="25">
        <f t="shared" si="5"/>
        <v>3</v>
      </c>
      <c r="O13">
        <v>10</v>
      </c>
      <c r="P13" s="22">
        <f t="shared" si="6"/>
        <v>3.3333333333333335</v>
      </c>
      <c r="S13">
        <v>32</v>
      </c>
      <c r="T13">
        <v>8</v>
      </c>
      <c r="U13">
        <v>7</v>
      </c>
      <c r="V13">
        <v>12</v>
      </c>
      <c r="W13">
        <v>8</v>
      </c>
      <c r="X13">
        <v>10</v>
      </c>
      <c r="Y13">
        <v>3</v>
      </c>
    </row>
    <row r="14" spans="1:28" x14ac:dyDescent="0.55000000000000004">
      <c r="A14" t="s">
        <v>41</v>
      </c>
      <c r="B14">
        <v>11</v>
      </c>
      <c r="C14" s="20">
        <v>43668</v>
      </c>
      <c r="D14">
        <v>7</v>
      </c>
      <c r="E14">
        <v>20</v>
      </c>
      <c r="F14">
        <v>19</v>
      </c>
      <c r="G14">
        <v>14</v>
      </c>
      <c r="H14">
        <v>12</v>
      </c>
      <c r="I14">
        <v>5</v>
      </c>
      <c r="J14">
        <v>2</v>
      </c>
      <c r="K14">
        <f t="shared" si="3"/>
        <v>79</v>
      </c>
      <c r="L14" s="22">
        <f t="shared" si="4"/>
        <v>3.2916666666666665</v>
      </c>
      <c r="M14" s="25">
        <f t="shared" si="5"/>
        <v>3</v>
      </c>
      <c r="O14">
        <v>11</v>
      </c>
      <c r="P14" s="22">
        <f t="shared" si="6"/>
        <v>3.2916666666666665</v>
      </c>
      <c r="S14">
        <v>7</v>
      </c>
      <c r="T14">
        <v>20</v>
      </c>
      <c r="U14">
        <v>19</v>
      </c>
      <c r="V14">
        <v>14</v>
      </c>
      <c r="W14">
        <v>12</v>
      </c>
      <c r="X14">
        <v>5</v>
      </c>
      <c r="Y14">
        <v>2</v>
      </c>
    </row>
    <row r="15" spans="1:28" x14ac:dyDescent="0.55000000000000004">
      <c r="A15" t="s">
        <v>41</v>
      </c>
      <c r="B15">
        <v>12</v>
      </c>
      <c r="C15" s="20">
        <v>43669</v>
      </c>
      <c r="D15">
        <v>5</v>
      </c>
      <c r="E15">
        <v>18</v>
      </c>
      <c r="F15">
        <v>42</v>
      </c>
      <c r="G15">
        <v>4</v>
      </c>
      <c r="H15">
        <v>18</v>
      </c>
      <c r="I15">
        <v>3</v>
      </c>
      <c r="J15">
        <v>8</v>
      </c>
      <c r="K15">
        <f t="shared" si="3"/>
        <v>98</v>
      </c>
      <c r="L15" s="22">
        <f t="shared" si="4"/>
        <v>4.083333333333333</v>
      </c>
      <c r="M15" s="25">
        <f t="shared" si="5"/>
        <v>4</v>
      </c>
      <c r="O15">
        <v>12</v>
      </c>
      <c r="P15" s="22">
        <f t="shared" si="6"/>
        <v>4.083333333333333</v>
      </c>
      <c r="S15">
        <v>5</v>
      </c>
      <c r="T15">
        <v>18</v>
      </c>
      <c r="U15">
        <v>42</v>
      </c>
      <c r="V15">
        <v>4</v>
      </c>
      <c r="W15">
        <v>18</v>
      </c>
      <c r="X15">
        <v>3</v>
      </c>
      <c r="Y15">
        <v>8</v>
      </c>
    </row>
    <row r="16" spans="1:28" x14ac:dyDescent="0.55000000000000004">
      <c r="A16" t="s">
        <v>41</v>
      </c>
      <c r="B16">
        <v>13</v>
      </c>
      <c r="C16" s="20">
        <v>43670</v>
      </c>
      <c r="D16">
        <v>30</v>
      </c>
      <c r="E16">
        <v>2</v>
      </c>
      <c r="F16">
        <v>30</v>
      </c>
      <c r="G16">
        <v>8</v>
      </c>
      <c r="H16">
        <v>4</v>
      </c>
      <c r="I16">
        <v>1</v>
      </c>
      <c r="J16">
        <v>1</v>
      </c>
      <c r="K16">
        <f t="shared" si="3"/>
        <v>76</v>
      </c>
      <c r="L16" s="22">
        <f t="shared" si="4"/>
        <v>3.1666666666666665</v>
      </c>
      <c r="M16" s="25">
        <f t="shared" si="5"/>
        <v>3</v>
      </c>
      <c r="O16">
        <v>13</v>
      </c>
      <c r="P16" s="22">
        <f t="shared" si="6"/>
        <v>3.1666666666666665</v>
      </c>
      <c r="S16">
        <v>30</v>
      </c>
      <c r="T16">
        <v>2</v>
      </c>
      <c r="U16">
        <v>30</v>
      </c>
      <c r="V16">
        <v>8</v>
      </c>
      <c r="W16">
        <v>4</v>
      </c>
      <c r="X16">
        <v>1</v>
      </c>
      <c r="Y16">
        <v>1</v>
      </c>
    </row>
    <row r="17" spans="1:28" x14ac:dyDescent="0.55000000000000004">
      <c r="A17" t="s">
        <v>41</v>
      </c>
      <c r="B17">
        <v>14</v>
      </c>
      <c r="C17" s="20">
        <v>43671</v>
      </c>
      <c r="D17">
        <v>50</v>
      </c>
      <c r="E17">
        <v>7</v>
      </c>
      <c r="F17">
        <v>12</v>
      </c>
      <c r="G17">
        <v>10</v>
      </c>
      <c r="H17">
        <v>24</v>
      </c>
      <c r="I17">
        <v>9</v>
      </c>
      <c r="J17">
        <v>5</v>
      </c>
      <c r="K17">
        <f t="shared" si="3"/>
        <v>117</v>
      </c>
      <c r="L17" s="22">
        <f t="shared" si="4"/>
        <v>4.875</v>
      </c>
      <c r="M17" s="25">
        <f t="shared" si="5"/>
        <v>5</v>
      </c>
      <c r="O17">
        <v>14</v>
      </c>
      <c r="P17" s="22">
        <f t="shared" si="6"/>
        <v>4.875</v>
      </c>
      <c r="S17">
        <v>50</v>
      </c>
      <c r="T17">
        <v>7</v>
      </c>
      <c r="U17">
        <v>12</v>
      </c>
      <c r="V17">
        <v>10</v>
      </c>
      <c r="W17">
        <v>24</v>
      </c>
      <c r="X17">
        <v>9</v>
      </c>
      <c r="Y17">
        <v>5</v>
      </c>
    </row>
    <row r="18" spans="1:28" x14ac:dyDescent="0.55000000000000004">
      <c r="A18" t="s">
        <v>41</v>
      </c>
      <c r="B18">
        <v>15</v>
      </c>
      <c r="C18" s="20">
        <v>43672</v>
      </c>
      <c r="D18">
        <v>65</v>
      </c>
      <c r="E18">
        <v>4</v>
      </c>
      <c r="F18">
        <v>6</v>
      </c>
      <c r="G18">
        <v>18</v>
      </c>
      <c r="H18">
        <v>9</v>
      </c>
      <c r="I18">
        <v>10</v>
      </c>
      <c r="J18">
        <v>7</v>
      </c>
      <c r="K18">
        <f t="shared" si="3"/>
        <v>119</v>
      </c>
      <c r="L18" s="22">
        <f t="shared" si="4"/>
        <v>4.958333333333333</v>
      </c>
      <c r="M18" s="25">
        <f t="shared" si="5"/>
        <v>5</v>
      </c>
      <c r="O18">
        <v>15</v>
      </c>
      <c r="P18" s="22">
        <f t="shared" si="6"/>
        <v>4.958333333333333</v>
      </c>
      <c r="S18">
        <v>65</v>
      </c>
      <c r="T18">
        <v>4</v>
      </c>
      <c r="U18">
        <v>6</v>
      </c>
      <c r="V18">
        <v>18</v>
      </c>
      <c r="W18">
        <v>9</v>
      </c>
      <c r="X18">
        <v>10</v>
      </c>
      <c r="Y18">
        <v>7</v>
      </c>
    </row>
    <row r="19" spans="1:28" x14ac:dyDescent="0.55000000000000004">
      <c r="A19" t="s">
        <v>41</v>
      </c>
      <c r="B19">
        <v>16</v>
      </c>
      <c r="C19" s="20">
        <v>43675</v>
      </c>
      <c r="D19">
        <v>10</v>
      </c>
      <c r="E19">
        <v>22</v>
      </c>
      <c r="F19">
        <v>22</v>
      </c>
      <c r="G19">
        <v>20</v>
      </c>
      <c r="H19">
        <v>1</v>
      </c>
      <c r="I19">
        <v>24</v>
      </c>
      <c r="J19">
        <v>2</v>
      </c>
      <c r="K19">
        <f t="shared" si="3"/>
        <v>101</v>
      </c>
      <c r="L19" s="22">
        <f t="shared" si="4"/>
        <v>4.208333333333333</v>
      </c>
      <c r="M19" s="25">
        <f t="shared" si="5"/>
        <v>4</v>
      </c>
      <c r="O19">
        <v>16</v>
      </c>
      <c r="P19" s="22">
        <f t="shared" si="6"/>
        <v>4.208333333333333</v>
      </c>
      <c r="S19">
        <v>10</v>
      </c>
      <c r="T19">
        <v>22</v>
      </c>
      <c r="U19">
        <v>22</v>
      </c>
      <c r="V19">
        <v>20</v>
      </c>
      <c r="W19">
        <v>1</v>
      </c>
      <c r="X19">
        <v>24</v>
      </c>
      <c r="Y19">
        <v>2</v>
      </c>
    </row>
    <row r="20" spans="1:28" x14ac:dyDescent="0.55000000000000004">
      <c r="A20" t="s">
        <v>41</v>
      </c>
      <c r="B20">
        <v>17</v>
      </c>
      <c r="C20" s="20">
        <v>43676</v>
      </c>
      <c r="D20">
        <v>18</v>
      </c>
      <c r="E20">
        <v>5</v>
      </c>
      <c r="F20">
        <v>3</v>
      </c>
      <c r="G20">
        <v>15</v>
      </c>
      <c r="H20">
        <v>14</v>
      </c>
      <c r="I20">
        <v>18</v>
      </c>
      <c r="J20">
        <v>8</v>
      </c>
      <c r="K20">
        <f t="shared" si="3"/>
        <v>81</v>
      </c>
      <c r="L20" s="22">
        <f t="shared" si="4"/>
        <v>3.375</v>
      </c>
      <c r="M20" s="25">
        <f t="shared" si="5"/>
        <v>3</v>
      </c>
      <c r="O20">
        <v>17</v>
      </c>
      <c r="P20" s="22">
        <f t="shared" si="6"/>
        <v>3.375</v>
      </c>
      <c r="S20">
        <v>18</v>
      </c>
      <c r="T20">
        <v>5</v>
      </c>
      <c r="U20">
        <v>3</v>
      </c>
      <c r="V20">
        <v>15</v>
      </c>
      <c r="W20">
        <v>14</v>
      </c>
      <c r="X20">
        <v>18</v>
      </c>
      <c r="Y20">
        <v>8</v>
      </c>
    </row>
    <row r="21" spans="1:28" x14ac:dyDescent="0.55000000000000004">
      <c r="A21" t="s">
        <v>41</v>
      </c>
      <c r="B21">
        <v>18</v>
      </c>
      <c r="C21" s="20">
        <v>43677</v>
      </c>
      <c r="D21">
        <v>3</v>
      </c>
      <c r="E21">
        <v>1</v>
      </c>
      <c r="F21">
        <v>29</v>
      </c>
      <c r="G21">
        <v>9</v>
      </c>
      <c r="H21">
        <v>10</v>
      </c>
      <c r="I21">
        <v>4</v>
      </c>
      <c r="J21">
        <v>1</v>
      </c>
      <c r="K21">
        <f t="shared" si="3"/>
        <v>57</v>
      </c>
      <c r="L21" s="22">
        <f t="shared" si="4"/>
        <v>2.375</v>
      </c>
      <c r="M21" s="25">
        <f t="shared" si="5"/>
        <v>2</v>
      </c>
      <c r="O21">
        <v>18</v>
      </c>
      <c r="P21" s="22">
        <f t="shared" si="6"/>
        <v>2.375</v>
      </c>
      <c r="S21">
        <v>3</v>
      </c>
      <c r="T21">
        <v>1</v>
      </c>
      <c r="U21">
        <v>29</v>
      </c>
      <c r="V21">
        <v>9</v>
      </c>
      <c r="W21">
        <v>10</v>
      </c>
      <c r="X21">
        <v>4</v>
      </c>
      <c r="Y21">
        <v>1</v>
      </c>
    </row>
    <row r="22" spans="1:28" ht="23.4" x14ac:dyDescent="0.55000000000000004">
      <c r="A22" t="s">
        <v>41</v>
      </c>
      <c r="B22">
        <v>19</v>
      </c>
      <c r="C22" s="20">
        <v>43678</v>
      </c>
      <c r="D22">
        <v>29</v>
      </c>
      <c r="E22">
        <v>8</v>
      </c>
      <c r="F22">
        <v>42</v>
      </c>
      <c r="G22">
        <v>4</v>
      </c>
      <c r="H22">
        <v>12</v>
      </c>
      <c r="I22">
        <v>12</v>
      </c>
      <c r="J22">
        <v>3</v>
      </c>
      <c r="K22">
        <f t="shared" si="3"/>
        <v>110</v>
      </c>
      <c r="L22" s="22">
        <f t="shared" si="4"/>
        <v>4.583333333333333</v>
      </c>
      <c r="M22" s="25">
        <f t="shared" si="5"/>
        <v>5</v>
      </c>
      <c r="O22">
        <v>19</v>
      </c>
      <c r="P22" s="22">
        <f t="shared" si="6"/>
        <v>4.583333333333333</v>
      </c>
      <c r="S22">
        <v>29</v>
      </c>
      <c r="T22">
        <v>8</v>
      </c>
      <c r="U22">
        <v>42</v>
      </c>
      <c r="V22">
        <v>4</v>
      </c>
      <c r="W22">
        <v>12</v>
      </c>
      <c r="X22">
        <v>12</v>
      </c>
      <c r="Y22">
        <v>3</v>
      </c>
      <c r="AA22" s="21" t="s">
        <v>82</v>
      </c>
      <c r="AB22">
        <v>36</v>
      </c>
    </row>
    <row r="23" spans="1:28" ht="23.4" x14ac:dyDescent="0.55000000000000004">
      <c r="A23" t="s">
        <v>41</v>
      </c>
      <c r="B23">
        <v>20</v>
      </c>
      <c r="C23" s="20">
        <v>43679</v>
      </c>
      <c r="D23">
        <v>19</v>
      </c>
      <c r="E23">
        <v>2</v>
      </c>
      <c r="F23">
        <v>28</v>
      </c>
      <c r="G23">
        <v>2</v>
      </c>
      <c r="H23">
        <v>18</v>
      </c>
      <c r="I23">
        <v>24</v>
      </c>
      <c r="J23">
        <v>2</v>
      </c>
      <c r="K23">
        <f t="shared" si="3"/>
        <v>95</v>
      </c>
      <c r="L23" s="22">
        <f t="shared" si="4"/>
        <v>3.9583333333333335</v>
      </c>
      <c r="M23" s="25">
        <f t="shared" si="5"/>
        <v>4</v>
      </c>
      <c r="O23">
        <v>20</v>
      </c>
      <c r="P23" s="22">
        <f t="shared" si="6"/>
        <v>3.9583333333333335</v>
      </c>
      <c r="S23">
        <v>19</v>
      </c>
      <c r="T23">
        <v>2</v>
      </c>
      <c r="U23">
        <v>28</v>
      </c>
      <c r="V23">
        <v>2</v>
      </c>
      <c r="W23">
        <v>18</v>
      </c>
      <c r="X23">
        <v>24</v>
      </c>
      <c r="Y23">
        <v>2</v>
      </c>
      <c r="AA23" s="21" t="s">
        <v>83</v>
      </c>
      <c r="AB23">
        <v>39</v>
      </c>
    </row>
    <row r="24" spans="1:28" ht="23.4" x14ac:dyDescent="0.55000000000000004">
      <c r="A24" t="s">
        <v>41</v>
      </c>
      <c r="B24">
        <v>21</v>
      </c>
      <c r="C24" s="20">
        <v>43682</v>
      </c>
      <c r="D24">
        <v>33</v>
      </c>
      <c r="E24">
        <v>15</v>
      </c>
      <c r="F24">
        <v>16</v>
      </c>
      <c r="G24">
        <v>17</v>
      </c>
      <c r="H24">
        <v>24</v>
      </c>
      <c r="I24">
        <v>6</v>
      </c>
      <c r="J24">
        <v>2</v>
      </c>
      <c r="K24">
        <f t="shared" si="3"/>
        <v>113</v>
      </c>
      <c r="L24" s="22">
        <f t="shared" si="4"/>
        <v>4.708333333333333</v>
      </c>
      <c r="M24" s="25">
        <f t="shared" si="5"/>
        <v>5</v>
      </c>
      <c r="O24">
        <v>21</v>
      </c>
      <c r="P24" s="22">
        <f t="shared" si="6"/>
        <v>4.708333333333333</v>
      </c>
      <c r="S24">
        <v>33</v>
      </c>
      <c r="T24">
        <v>15</v>
      </c>
      <c r="U24">
        <v>16</v>
      </c>
      <c r="V24">
        <v>17</v>
      </c>
      <c r="W24">
        <v>24</v>
      </c>
      <c r="X24">
        <v>6</v>
      </c>
      <c r="Y24">
        <v>2</v>
      </c>
      <c r="AA24" s="21" t="s">
        <v>85</v>
      </c>
      <c r="AB24">
        <v>154</v>
      </c>
    </row>
    <row r="25" spans="1:28" ht="23.4" x14ac:dyDescent="0.55000000000000004">
      <c r="A25" t="s">
        <v>41</v>
      </c>
      <c r="B25">
        <v>22</v>
      </c>
      <c r="C25" s="20">
        <v>43683</v>
      </c>
      <c r="D25">
        <v>65</v>
      </c>
      <c r="E25">
        <v>4</v>
      </c>
      <c r="F25">
        <v>3</v>
      </c>
      <c r="G25">
        <v>15</v>
      </c>
      <c r="H25">
        <v>2</v>
      </c>
      <c r="I25">
        <v>3</v>
      </c>
      <c r="J25">
        <v>6</v>
      </c>
      <c r="K25">
        <f t="shared" si="3"/>
        <v>98</v>
      </c>
      <c r="L25" s="22">
        <f t="shared" si="4"/>
        <v>4.083333333333333</v>
      </c>
      <c r="M25" s="25">
        <f t="shared" si="5"/>
        <v>4</v>
      </c>
      <c r="O25">
        <v>22</v>
      </c>
      <c r="P25" s="22">
        <f t="shared" si="6"/>
        <v>4.083333333333333</v>
      </c>
      <c r="S25">
        <v>65</v>
      </c>
      <c r="T25">
        <v>4</v>
      </c>
      <c r="U25">
        <v>3</v>
      </c>
      <c r="V25">
        <v>15</v>
      </c>
      <c r="W25">
        <v>2</v>
      </c>
      <c r="X25">
        <v>3</v>
      </c>
      <c r="Y25">
        <v>6</v>
      </c>
      <c r="AA25" s="21" t="s">
        <v>84</v>
      </c>
      <c r="AB25">
        <v>142</v>
      </c>
    </row>
    <row r="26" spans="1:28" ht="23.4" x14ac:dyDescent="0.55000000000000004">
      <c r="A26" t="s">
        <v>41</v>
      </c>
      <c r="B26">
        <v>23</v>
      </c>
      <c r="C26" s="20">
        <v>43684</v>
      </c>
      <c r="D26">
        <v>4</v>
      </c>
      <c r="E26">
        <v>1</v>
      </c>
      <c r="F26">
        <v>18</v>
      </c>
      <c r="G26">
        <v>8</v>
      </c>
      <c r="H26">
        <v>5</v>
      </c>
      <c r="I26">
        <v>5</v>
      </c>
      <c r="J26">
        <v>4</v>
      </c>
      <c r="K26">
        <f t="shared" si="3"/>
        <v>45</v>
      </c>
      <c r="L26" s="22">
        <f t="shared" si="4"/>
        <v>1.875</v>
      </c>
      <c r="M26" s="25">
        <f t="shared" si="5"/>
        <v>2</v>
      </c>
      <c r="O26">
        <v>23</v>
      </c>
      <c r="P26" s="22">
        <f t="shared" si="6"/>
        <v>1.875</v>
      </c>
      <c r="S26">
        <v>4</v>
      </c>
      <c r="T26">
        <v>1</v>
      </c>
      <c r="U26">
        <v>18</v>
      </c>
      <c r="V26">
        <v>8</v>
      </c>
      <c r="W26">
        <v>5</v>
      </c>
      <c r="X26">
        <v>5</v>
      </c>
      <c r="Y26">
        <v>4</v>
      </c>
      <c r="AA26" s="21" t="s">
        <v>86</v>
      </c>
      <c r="AB26">
        <v>66</v>
      </c>
    </row>
    <row r="27" spans="1:28" ht="23.4" x14ac:dyDescent="0.55000000000000004">
      <c r="A27" t="s">
        <v>41</v>
      </c>
      <c r="B27">
        <v>24</v>
      </c>
      <c r="C27" s="20">
        <v>43685</v>
      </c>
      <c r="D27">
        <v>17</v>
      </c>
      <c r="E27">
        <v>20</v>
      </c>
      <c r="F27">
        <v>5</v>
      </c>
      <c r="G27">
        <v>10</v>
      </c>
      <c r="H27">
        <v>1</v>
      </c>
      <c r="I27">
        <v>9</v>
      </c>
      <c r="J27">
        <v>8</v>
      </c>
      <c r="K27">
        <f t="shared" si="3"/>
        <v>70</v>
      </c>
      <c r="L27" s="22">
        <f t="shared" si="4"/>
        <v>2.9166666666666665</v>
      </c>
      <c r="M27" s="25">
        <f t="shared" si="5"/>
        <v>3</v>
      </c>
      <c r="O27">
        <v>24</v>
      </c>
      <c r="P27" s="22">
        <f t="shared" si="6"/>
        <v>2.9166666666666665</v>
      </c>
      <c r="S27">
        <v>17</v>
      </c>
      <c r="T27">
        <v>20</v>
      </c>
      <c r="U27">
        <v>5</v>
      </c>
      <c r="V27">
        <v>10</v>
      </c>
      <c r="W27">
        <v>1</v>
      </c>
      <c r="X27">
        <v>9</v>
      </c>
      <c r="Y27">
        <v>8</v>
      </c>
      <c r="AA27" s="21" t="s">
        <v>87</v>
      </c>
      <c r="AB27">
        <v>38</v>
      </c>
    </row>
    <row r="28" spans="1:28" ht="23.4" x14ac:dyDescent="0.55000000000000004">
      <c r="A28" t="s">
        <v>41</v>
      </c>
      <c r="B28">
        <v>25</v>
      </c>
      <c r="C28" s="20">
        <v>43686</v>
      </c>
      <c r="D28">
        <v>12</v>
      </c>
      <c r="E28">
        <v>8</v>
      </c>
      <c r="F28">
        <v>36</v>
      </c>
      <c r="G28">
        <v>20</v>
      </c>
      <c r="H28">
        <v>12</v>
      </c>
      <c r="I28">
        <v>10</v>
      </c>
      <c r="J28">
        <v>8</v>
      </c>
      <c r="K28">
        <f t="shared" si="3"/>
        <v>106</v>
      </c>
      <c r="L28" s="22">
        <f t="shared" si="4"/>
        <v>4.416666666666667</v>
      </c>
      <c r="M28" s="25">
        <f t="shared" si="5"/>
        <v>4</v>
      </c>
      <c r="O28">
        <v>25</v>
      </c>
      <c r="P28" s="22">
        <f t="shared" si="6"/>
        <v>4.416666666666667</v>
      </c>
      <c r="S28">
        <v>12</v>
      </c>
      <c r="T28">
        <v>8</v>
      </c>
      <c r="U28">
        <v>36</v>
      </c>
      <c r="V28">
        <v>20</v>
      </c>
      <c r="W28">
        <v>12</v>
      </c>
      <c r="X28">
        <v>10</v>
      </c>
      <c r="Y28">
        <v>8</v>
      </c>
      <c r="AA28" s="21" t="s">
        <v>88</v>
      </c>
      <c r="AB28">
        <v>33</v>
      </c>
    </row>
    <row r="29" spans="1:28" x14ac:dyDescent="0.55000000000000004">
      <c r="A29" t="s">
        <v>41</v>
      </c>
      <c r="B29">
        <v>26</v>
      </c>
      <c r="C29" s="20">
        <v>43689</v>
      </c>
      <c r="D29">
        <v>24</v>
      </c>
      <c r="E29">
        <v>4</v>
      </c>
      <c r="F29">
        <v>12</v>
      </c>
      <c r="G29">
        <v>5</v>
      </c>
      <c r="H29">
        <v>18</v>
      </c>
      <c r="I29">
        <v>11</v>
      </c>
      <c r="J29">
        <v>1</v>
      </c>
      <c r="K29">
        <f t="shared" si="3"/>
        <v>75</v>
      </c>
      <c r="L29" s="22">
        <f t="shared" si="4"/>
        <v>3.125</v>
      </c>
      <c r="M29" s="25">
        <f t="shared" si="5"/>
        <v>3</v>
      </c>
      <c r="O29">
        <v>26</v>
      </c>
      <c r="P29" s="22">
        <f t="shared" si="6"/>
        <v>3.125</v>
      </c>
      <c r="S29">
        <v>24</v>
      </c>
      <c r="T29">
        <v>4</v>
      </c>
      <c r="U29">
        <v>12</v>
      </c>
      <c r="V29">
        <v>5</v>
      </c>
      <c r="W29">
        <v>18</v>
      </c>
      <c r="X29">
        <v>11</v>
      </c>
      <c r="Y29">
        <v>1</v>
      </c>
    </row>
    <row r="30" spans="1:28" x14ac:dyDescent="0.55000000000000004">
      <c r="A30" t="s">
        <v>41</v>
      </c>
      <c r="B30">
        <v>27</v>
      </c>
      <c r="C30" s="20">
        <v>43690</v>
      </c>
      <c r="D30">
        <v>3</v>
      </c>
      <c r="E30">
        <v>12</v>
      </c>
      <c r="F30">
        <v>7</v>
      </c>
      <c r="G30">
        <v>8</v>
      </c>
      <c r="H30">
        <v>8</v>
      </c>
      <c r="I30">
        <v>20</v>
      </c>
      <c r="J30">
        <v>6</v>
      </c>
      <c r="K30">
        <f t="shared" si="3"/>
        <v>64</v>
      </c>
      <c r="L30" s="22">
        <f t="shared" si="4"/>
        <v>2.6666666666666665</v>
      </c>
      <c r="M30" s="25">
        <f t="shared" si="5"/>
        <v>3</v>
      </c>
      <c r="O30">
        <v>27</v>
      </c>
      <c r="P30" s="22">
        <f t="shared" si="6"/>
        <v>2.6666666666666665</v>
      </c>
      <c r="S30">
        <v>3</v>
      </c>
      <c r="T30">
        <v>12</v>
      </c>
      <c r="U30">
        <v>7</v>
      </c>
      <c r="V30">
        <v>8</v>
      </c>
      <c r="W30">
        <v>8</v>
      </c>
      <c r="X30">
        <v>20</v>
      </c>
      <c r="Y30">
        <v>6</v>
      </c>
    </row>
    <row r="31" spans="1:28" x14ac:dyDescent="0.55000000000000004">
      <c r="A31" t="s">
        <v>41</v>
      </c>
      <c r="B31">
        <v>28</v>
      </c>
      <c r="C31" s="20">
        <v>43691</v>
      </c>
      <c r="D31">
        <v>18</v>
      </c>
      <c r="E31">
        <v>9</v>
      </c>
      <c r="F31">
        <v>3</v>
      </c>
      <c r="G31">
        <v>24</v>
      </c>
      <c r="H31">
        <v>24</v>
      </c>
      <c r="I31">
        <v>5</v>
      </c>
      <c r="J31">
        <v>4</v>
      </c>
      <c r="K31">
        <f t="shared" si="3"/>
        <v>87</v>
      </c>
      <c r="L31" s="22">
        <f t="shared" si="4"/>
        <v>3.625</v>
      </c>
      <c r="M31" s="25">
        <f t="shared" si="5"/>
        <v>4</v>
      </c>
      <c r="O31">
        <v>28</v>
      </c>
      <c r="P31" s="22">
        <f t="shared" si="6"/>
        <v>3.625</v>
      </c>
      <c r="S31">
        <v>18</v>
      </c>
      <c r="T31">
        <v>9</v>
      </c>
      <c r="U31">
        <v>3</v>
      </c>
      <c r="V31">
        <v>24</v>
      </c>
      <c r="W31">
        <v>24</v>
      </c>
      <c r="X31">
        <v>5</v>
      </c>
      <c r="Y31">
        <v>4</v>
      </c>
    </row>
    <row r="32" spans="1:28" x14ac:dyDescent="0.55000000000000004">
      <c r="A32" t="s">
        <v>41</v>
      </c>
      <c r="B32">
        <v>29</v>
      </c>
      <c r="C32" s="20">
        <v>43692</v>
      </c>
      <c r="D32">
        <v>42</v>
      </c>
      <c r="E32">
        <v>10</v>
      </c>
      <c r="F32">
        <v>15</v>
      </c>
      <c r="G32">
        <v>5</v>
      </c>
      <c r="H32">
        <v>9</v>
      </c>
      <c r="I32">
        <v>7</v>
      </c>
      <c r="J32">
        <v>5</v>
      </c>
      <c r="K32">
        <f t="shared" si="3"/>
        <v>93</v>
      </c>
      <c r="L32" s="22">
        <f t="shared" si="4"/>
        <v>3.875</v>
      </c>
      <c r="M32" s="25">
        <f t="shared" si="5"/>
        <v>4</v>
      </c>
      <c r="O32">
        <v>29</v>
      </c>
      <c r="P32" s="22">
        <f t="shared" si="6"/>
        <v>3.875</v>
      </c>
      <c r="S32">
        <v>42</v>
      </c>
      <c r="T32">
        <v>10</v>
      </c>
      <c r="U32">
        <v>15</v>
      </c>
      <c r="V32">
        <v>5</v>
      </c>
      <c r="W32">
        <v>9</v>
      </c>
      <c r="X32">
        <v>7</v>
      </c>
      <c r="Y32">
        <v>5</v>
      </c>
    </row>
    <row r="33" spans="1:36" x14ac:dyDescent="0.55000000000000004">
      <c r="A33" t="s">
        <v>41</v>
      </c>
      <c r="B33">
        <v>30</v>
      </c>
      <c r="C33" s="20">
        <v>43693</v>
      </c>
      <c r="D33">
        <v>5</v>
      </c>
      <c r="E33">
        <v>18</v>
      </c>
      <c r="F33">
        <v>22</v>
      </c>
      <c r="G33">
        <v>4</v>
      </c>
      <c r="H33">
        <v>8</v>
      </c>
      <c r="I33">
        <v>1</v>
      </c>
      <c r="J33">
        <v>2</v>
      </c>
      <c r="K33">
        <f t="shared" si="3"/>
        <v>60</v>
      </c>
      <c r="L33" s="22">
        <f t="shared" si="4"/>
        <v>2.5</v>
      </c>
      <c r="M33" s="25">
        <f t="shared" si="5"/>
        <v>3</v>
      </c>
      <c r="O33">
        <v>30</v>
      </c>
      <c r="P33" s="22">
        <f t="shared" si="6"/>
        <v>2.5</v>
      </c>
      <c r="S33">
        <v>5</v>
      </c>
      <c r="T33">
        <v>18</v>
      </c>
      <c r="U33">
        <v>22</v>
      </c>
      <c r="V33">
        <v>4</v>
      </c>
      <c r="W33">
        <v>8</v>
      </c>
      <c r="X33">
        <v>1</v>
      </c>
      <c r="Y33">
        <v>2</v>
      </c>
    </row>
    <row r="34" spans="1:36" x14ac:dyDescent="0.55000000000000004">
      <c r="A34" s="23" t="s">
        <v>42</v>
      </c>
      <c r="B34" s="23">
        <v>31</v>
      </c>
      <c r="C34" s="24">
        <v>43696</v>
      </c>
      <c r="D34" s="23">
        <v>1</v>
      </c>
      <c r="E34" s="23">
        <v>4</v>
      </c>
      <c r="F34" s="23">
        <v>24</v>
      </c>
      <c r="G34" s="23">
        <v>2</v>
      </c>
      <c r="H34" s="23">
        <v>2</v>
      </c>
      <c r="I34" s="23">
        <v>4</v>
      </c>
      <c r="J34" s="23">
        <v>1</v>
      </c>
      <c r="K34" s="23">
        <f t="shared" ref="K34:K48" si="7">SUM(D34:J34)</f>
        <v>38</v>
      </c>
      <c r="L34" s="60">
        <f t="shared" ref="L34:L48" si="8">K34/24</f>
        <v>1.5833333333333333</v>
      </c>
      <c r="M34" s="61">
        <f t="shared" si="5"/>
        <v>2</v>
      </c>
    </row>
    <row r="35" spans="1:36" ht="14.7" thickBot="1" x14ac:dyDescent="0.6">
      <c r="A35" s="23" t="s">
        <v>42</v>
      </c>
      <c r="B35" s="23">
        <v>32</v>
      </c>
      <c r="C35" s="24">
        <v>43697</v>
      </c>
      <c r="D35" s="23">
        <v>4</v>
      </c>
      <c r="E35" s="23">
        <v>3</v>
      </c>
      <c r="F35" s="23">
        <v>2</v>
      </c>
      <c r="G35" s="23">
        <v>5</v>
      </c>
      <c r="H35" s="23">
        <v>8</v>
      </c>
      <c r="I35" s="23">
        <v>1</v>
      </c>
      <c r="J35" s="23">
        <v>3</v>
      </c>
      <c r="K35" s="23">
        <f t="shared" si="7"/>
        <v>26</v>
      </c>
      <c r="L35" s="60">
        <f t="shared" si="8"/>
        <v>1.0833333333333333</v>
      </c>
      <c r="M35" s="61">
        <f t="shared" si="5"/>
        <v>1</v>
      </c>
    </row>
    <row r="36" spans="1:36" x14ac:dyDescent="0.55000000000000004">
      <c r="A36" s="23" t="s">
        <v>42</v>
      </c>
      <c r="B36" s="23">
        <v>33</v>
      </c>
      <c r="C36" s="24">
        <v>43698</v>
      </c>
      <c r="D36" s="23">
        <v>4</v>
      </c>
      <c r="E36" s="23">
        <v>2</v>
      </c>
      <c r="F36" s="23">
        <v>12</v>
      </c>
      <c r="G36" s="23">
        <v>8</v>
      </c>
      <c r="H36" s="23">
        <v>5</v>
      </c>
      <c r="I36" s="23">
        <v>3</v>
      </c>
      <c r="J36" s="23">
        <v>4</v>
      </c>
      <c r="K36" s="23">
        <f t="shared" si="7"/>
        <v>38</v>
      </c>
      <c r="L36" s="60">
        <f t="shared" si="8"/>
        <v>1.5833333333333333</v>
      </c>
      <c r="M36" s="61">
        <f t="shared" si="5"/>
        <v>2</v>
      </c>
      <c r="AF36" s="97" t="s">
        <v>78</v>
      </c>
      <c r="AG36" s="98"/>
      <c r="AI36" s="97" t="s">
        <v>79</v>
      </c>
      <c r="AJ36" s="98"/>
    </row>
    <row r="37" spans="1:36" x14ac:dyDescent="0.55000000000000004">
      <c r="A37" s="23" t="s">
        <v>42</v>
      </c>
      <c r="B37" s="23">
        <v>34</v>
      </c>
      <c r="C37" s="24">
        <v>43699</v>
      </c>
      <c r="D37" s="23">
        <v>2</v>
      </c>
      <c r="E37" s="23">
        <v>2</v>
      </c>
      <c r="F37" s="23">
        <v>18</v>
      </c>
      <c r="G37" s="23">
        <v>12</v>
      </c>
      <c r="H37" s="23">
        <v>3</v>
      </c>
      <c r="I37" s="23">
        <v>2</v>
      </c>
      <c r="J37" s="23">
        <v>2</v>
      </c>
      <c r="K37" s="23">
        <f t="shared" si="7"/>
        <v>41</v>
      </c>
      <c r="L37" s="60">
        <f t="shared" si="8"/>
        <v>1.7083333333333333</v>
      </c>
      <c r="M37" s="61">
        <f t="shared" si="5"/>
        <v>2</v>
      </c>
      <c r="AF37" s="99"/>
      <c r="AG37" s="100"/>
      <c r="AI37" s="99"/>
      <c r="AJ37" s="100"/>
    </row>
    <row r="38" spans="1:36" x14ac:dyDescent="0.55000000000000004">
      <c r="A38" s="23" t="s">
        <v>42</v>
      </c>
      <c r="B38" s="23">
        <v>35</v>
      </c>
      <c r="C38" s="24">
        <v>43700</v>
      </c>
      <c r="D38" s="23">
        <v>3</v>
      </c>
      <c r="E38" s="23">
        <v>4</v>
      </c>
      <c r="F38" s="23">
        <v>10</v>
      </c>
      <c r="G38" s="23">
        <v>24</v>
      </c>
      <c r="H38" s="23">
        <v>1</v>
      </c>
      <c r="I38" s="23">
        <v>2</v>
      </c>
      <c r="J38" s="23">
        <v>1</v>
      </c>
      <c r="K38" s="23">
        <f t="shared" si="7"/>
        <v>45</v>
      </c>
      <c r="L38" s="60">
        <f t="shared" si="8"/>
        <v>1.875</v>
      </c>
      <c r="M38" s="61">
        <f t="shared" si="5"/>
        <v>2</v>
      </c>
      <c r="AF38" s="89" t="s">
        <v>89</v>
      </c>
      <c r="AG38" s="90">
        <v>3.6277777777777778</v>
      </c>
      <c r="AI38" s="93" t="s">
        <v>89</v>
      </c>
      <c r="AJ38" s="94">
        <v>1.4111111111111112</v>
      </c>
    </row>
    <row r="39" spans="1:36" x14ac:dyDescent="0.55000000000000004">
      <c r="A39" s="23" t="s">
        <v>42</v>
      </c>
      <c r="B39" s="23">
        <v>36</v>
      </c>
      <c r="C39" s="24">
        <v>43703</v>
      </c>
      <c r="D39" s="23">
        <v>1</v>
      </c>
      <c r="E39" s="23">
        <v>1</v>
      </c>
      <c r="F39" s="23">
        <v>8</v>
      </c>
      <c r="G39" s="23">
        <v>15</v>
      </c>
      <c r="H39" s="23">
        <v>6</v>
      </c>
      <c r="I39" s="23">
        <v>3</v>
      </c>
      <c r="J39" s="23">
        <v>1</v>
      </c>
      <c r="K39" s="23">
        <f t="shared" si="7"/>
        <v>35</v>
      </c>
      <c r="L39" s="60">
        <f t="shared" si="8"/>
        <v>1.4583333333333333</v>
      </c>
      <c r="M39" s="61">
        <f t="shared" si="5"/>
        <v>1</v>
      </c>
      <c r="AF39" s="99" t="s">
        <v>90</v>
      </c>
      <c r="AG39" s="100">
        <v>0.20278958659784399</v>
      </c>
      <c r="AI39" s="99" t="s">
        <v>90</v>
      </c>
      <c r="AJ39" s="100">
        <v>8.6532507068392703E-2</v>
      </c>
    </row>
    <row r="40" spans="1:36" x14ac:dyDescent="0.55000000000000004">
      <c r="A40" s="23" t="s">
        <v>42</v>
      </c>
      <c r="B40" s="23">
        <v>37</v>
      </c>
      <c r="C40" s="24">
        <v>43704</v>
      </c>
      <c r="D40" s="23">
        <v>1</v>
      </c>
      <c r="E40" s="23">
        <v>3</v>
      </c>
      <c r="F40" s="23">
        <v>5</v>
      </c>
      <c r="G40" s="23">
        <v>9</v>
      </c>
      <c r="H40" s="23">
        <v>5</v>
      </c>
      <c r="I40" s="23">
        <v>1</v>
      </c>
      <c r="J40" s="23">
        <v>3</v>
      </c>
      <c r="K40" s="23">
        <f t="shared" si="7"/>
        <v>27</v>
      </c>
      <c r="L40" s="60">
        <f t="shared" si="8"/>
        <v>1.125</v>
      </c>
      <c r="M40" s="61">
        <f t="shared" si="5"/>
        <v>1</v>
      </c>
      <c r="AF40" s="89" t="s">
        <v>91</v>
      </c>
      <c r="AG40" s="90">
        <v>3.666666666666667</v>
      </c>
      <c r="AI40" s="93" t="s">
        <v>91</v>
      </c>
      <c r="AJ40" s="94">
        <v>1.375</v>
      </c>
    </row>
    <row r="41" spans="1:36" x14ac:dyDescent="0.55000000000000004">
      <c r="A41" s="23" t="s">
        <v>42</v>
      </c>
      <c r="B41" s="23">
        <v>38</v>
      </c>
      <c r="C41" s="24">
        <v>43705</v>
      </c>
      <c r="D41" s="23">
        <v>1</v>
      </c>
      <c r="E41" s="23">
        <v>3</v>
      </c>
      <c r="F41" s="23">
        <v>3</v>
      </c>
      <c r="G41" s="23">
        <v>10</v>
      </c>
      <c r="H41" s="23">
        <v>8</v>
      </c>
      <c r="I41" s="23">
        <v>4</v>
      </c>
      <c r="J41" s="23">
        <v>4</v>
      </c>
      <c r="K41" s="23">
        <f t="shared" si="7"/>
        <v>33</v>
      </c>
      <c r="L41" s="60">
        <f t="shared" si="8"/>
        <v>1.375</v>
      </c>
      <c r="M41" s="61">
        <f t="shared" si="5"/>
        <v>1</v>
      </c>
      <c r="AF41" s="89" t="s">
        <v>92</v>
      </c>
      <c r="AG41" s="90">
        <v>3.2916666666666665</v>
      </c>
      <c r="AI41" s="93" t="s">
        <v>92</v>
      </c>
      <c r="AJ41" s="94">
        <v>1.125</v>
      </c>
    </row>
    <row r="42" spans="1:36" x14ac:dyDescent="0.55000000000000004">
      <c r="A42" s="23" t="s">
        <v>42</v>
      </c>
      <c r="B42" s="23">
        <v>39</v>
      </c>
      <c r="C42" s="24">
        <v>43706</v>
      </c>
      <c r="D42" s="23">
        <v>4</v>
      </c>
      <c r="E42" s="23">
        <v>4</v>
      </c>
      <c r="F42" s="23">
        <v>8</v>
      </c>
      <c r="G42" s="23">
        <v>4</v>
      </c>
      <c r="H42" s="23">
        <v>1</v>
      </c>
      <c r="I42" s="23">
        <v>4</v>
      </c>
      <c r="J42" s="23">
        <v>3</v>
      </c>
      <c r="K42" s="23">
        <f t="shared" si="7"/>
        <v>28</v>
      </c>
      <c r="L42" s="60">
        <f t="shared" si="8"/>
        <v>1.1666666666666667</v>
      </c>
      <c r="M42" s="61">
        <f t="shared" si="5"/>
        <v>1</v>
      </c>
      <c r="AF42" s="99" t="s">
        <v>93</v>
      </c>
      <c r="AG42" s="100">
        <v>1.1107243100678648</v>
      </c>
      <c r="AI42" s="99" t="s">
        <v>93</v>
      </c>
      <c r="AJ42" s="100">
        <v>0.33513895878146055</v>
      </c>
    </row>
    <row r="43" spans="1:36" x14ac:dyDescent="0.55000000000000004">
      <c r="A43" s="23" t="s">
        <v>42</v>
      </c>
      <c r="B43" s="23">
        <v>40</v>
      </c>
      <c r="C43" s="24">
        <v>43707</v>
      </c>
      <c r="D43" s="23">
        <v>2</v>
      </c>
      <c r="E43" s="23">
        <v>2</v>
      </c>
      <c r="F43" s="23">
        <v>12</v>
      </c>
      <c r="G43" s="23">
        <v>2</v>
      </c>
      <c r="H43" s="23">
        <v>6</v>
      </c>
      <c r="I43" s="23">
        <v>1</v>
      </c>
      <c r="J43" s="23">
        <v>2</v>
      </c>
      <c r="K43" s="23">
        <f t="shared" si="7"/>
        <v>27</v>
      </c>
      <c r="L43" s="60">
        <f t="shared" si="8"/>
        <v>1.125</v>
      </c>
      <c r="M43" s="61">
        <f t="shared" si="5"/>
        <v>1</v>
      </c>
      <c r="AF43" s="99" t="s">
        <v>94</v>
      </c>
      <c r="AG43" s="100">
        <v>1.2337084929757343</v>
      </c>
      <c r="AI43" s="99" t="s">
        <v>94</v>
      </c>
      <c r="AJ43" s="100">
        <v>0.1123181216931215</v>
      </c>
    </row>
    <row r="44" spans="1:36" x14ac:dyDescent="0.55000000000000004">
      <c r="A44" s="23" t="s">
        <v>42</v>
      </c>
      <c r="B44" s="23">
        <v>41</v>
      </c>
      <c r="C44" s="24">
        <v>43710</v>
      </c>
      <c r="D44" s="23">
        <v>3</v>
      </c>
      <c r="E44" s="23">
        <v>1</v>
      </c>
      <c r="F44" s="23">
        <v>24</v>
      </c>
      <c r="G44" s="23">
        <v>12</v>
      </c>
      <c r="H44" s="23">
        <v>7</v>
      </c>
      <c r="I44" s="23">
        <v>2</v>
      </c>
      <c r="J44" s="23">
        <v>2</v>
      </c>
      <c r="K44" s="23">
        <f t="shared" si="7"/>
        <v>51</v>
      </c>
      <c r="L44" s="60">
        <f t="shared" si="8"/>
        <v>2.125</v>
      </c>
      <c r="M44" s="61">
        <f t="shared" si="5"/>
        <v>2</v>
      </c>
      <c r="AF44" s="99" t="s">
        <v>95</v>
      </c>
      <c r="AG44" s="100">
        <v>0.75918832594526942</v>
      </c>
      <c r="AI44" s="99" t="s">
        <v>95</v>
      </c>
      <c r="AJ44" s="100">
        <v>-0.45545786119636489</v>
      </c>
    </row>
    <row r="45" spans="1:36" x14ac:dyDescent="0.55000000000000004">
      <c r="A45" s="23" t="s">
        <v>42</v>
      </c>
      <c r="B45" s="23">
        <v>42</v>
      </c>
      <c r="C45" s="24">
        <v>43711</v>
      </c>
      <c r="D45" s="23">
        <v>3</v>
      </c>
      <c r="E45" s="23">
        <v>4</v>
      </c>
      <c r="F45" s="23">
        <v>9</v>
      </c>
      <c r="G45" s="23">
        <v>6</v>
      </c>
      <c r="H45" s="23">
        <v>1</v>
      </c>
      <c r="I45" s="23">
        <v>3</v>
      </c>
      <c r="J45" s="23">
        <v>1</v>
      </c>
      <c r="K45" s="23">
        <f t="shared" si="7"/>
        <v>27</v>
      </c>
      <c r="L45" s="60">
        <f t="shared" si="8"/>
        <v>1.125</v>
      </c>
      <c r="M45" s="61">
        <f t="shared" si="5"/>
        <v>1</v>
      </c>
      <c r="AF45" s="99" t="s">
        <v>96</v>
      </c>
      <c r="AG45" s="100">
        <v>0.36787202765700361</v>
      </c>
      <c r="AI45" s="99" t="s">
        <v>96</v>
      </c>
      <c r="AJ45" s="100">
        <v>0.7070784147021002</v>
      </c>
    </row>
    <row r="46" spans="1:36" x14ac:dyDescent="0.55000000000000004">
      <c r="A46" s="23" t="s">
        <v>42</v>
      </c>
      <c r="B46" s="23">
        <v>43</v>
      </c>
      <c r="C46" s="24">
        <v>43712</v>
      </c>
      <c r="D46" s="23">
        <v>1</v>
      </c>
      <c r="E46" s="23">
        <v>3</v>
      </c>
      <c r="F46" s="23">
        <v>6</v>
      </c>
      <c r="G46" s="23">
        <v>4</v>
      </c>
      <c r="H46" s="23">
        <v>3</v>
      </c>
      <c r="I46" s="23">
        <v>4</v>
      </c>
      <c r="J46" s="23">
        <v>4</v>
      </c>
      <c r="K46" s="23">
        <f t="shared" si="7"/>
        <v>25</v>
      </c>
      <c r="L46" s="60">
        <f t="shared" si="8"/>
        <v>1.0416666666666667</v>
      </c>
      <c r="M46" s="61">
        <f t="shared" si="5"/>
        <v>1</v>
      </c>
      <c r="AF46" s="89" t="s">
        <v>97</v>
      </c>
      <c r="AG46" s="90">
        <v>5.0416666666666661</v>
      </c>
      <c r="AI46" s="93" t="s">
        <v>97</v>
      </c>
      <c r="AJ46" s="94">
        <v>1.0833333333333333</v>
      </c>
    </row>
    <row r="47" spans="1:36" x14ac:dyDescent="0.55000000000000004">
      <c r="A47" s="23" t="s">
        <v>42</v>
      </c>
      <c r="B47" s="23">
        <v>44</v>
      </c>
      <c r="C47" s="24">
        <v>43713</v>
      </c>
      <c r="D47" s="23">
        <v>4</v>
      </c>
      <c r="E47" s="23">
        <v>2</v>
      </c>
      <c r="F47" s="23">
        <v>3</v>
      </c>
      <c r="G47" s="23">
        <v>5</v>
      </c>
      <c r="H47" s="23">
        <v>8</v>
      </c>
      <c r="I47" s="23">
        <v>3</v>
      </c>
      <c r="J47" s="23">
        <v>2</v>
      </c>
      <c r="K47" s="23">
        <f t="shared" si="7"/>
        <v>27</v>
      </c>
      <c r="L47" s="60">
        <f t="shared" si="8"/>
        <v>1.125</v>
      </c>
      <c r="M47" s="61">
        <f t="shared" si="5"/>
        <v>1</v>
      </c>
      <c r="AF47" s="89" t="s">
        <v>98</v>
      </c>
      <c r="AG47" s="90">
        <v>1.6666666666666667</v>
      </c>
      <c r="AI47" s="93" t="s">
        <v>98</v>
      </c>
      <c r="AJ47" s="94">
        <v>1.0416666666666667</v>
      </c>
    </row>
    <row r="48" spans="1:36" x14ac:dyDescent="0.55000000000000004">
      <c r="A48" s="23" t="s">
        <v>42</v>
      </c>
      <c r="B48" s="23">
        <v>45</v>
      </c>
      <c r="C48" s="24">
        <v>43714</v>
      </c>
      <c r="D48" s="23">
        <v>2</v>
      </c>
      <c r="E48" s="23">
        <v>1</v>
      </c>
      <c r="F48" s="23">
        <v>10</v>
      </c>
      <c r="G48" s="23">
        <v>24</v>
      </c>
      <c r="H48" s="23">
        <v>2</v>
      </c>
      <c r="I48" s="23">
        <v>1</v>
      </c>
      <c r="J48" s="23"/>
      <c r="K48" s="23">
        <f t="shared" si="7"/>
        <v>40</v>
      </c>
      <c r="L48" s="60">
        <f t="shared" si="8"/>
        <v>1.6666666666666667</v>
      </c>
      <c r="M48" s="61">
        <f t="shared" si="5"/>
        <v>2</v>
      </c>
      <c r="AF48" s="89" t="s">
        <v>99</v>
      </c>
      <c r="AG48" s="90">
        <v>6.708333333333333</v>
      </c>
      <c r="AI48" s="93" t="s">
        <v>99</v>
      </c>
      <c r="AJ48" s="94">
        <v>2.125</v>
      </c>
    </row>
    <row r="49" spans="4:36" x14ac:dyDescent="0.55000000000000004">
      <c r="AF49" s="99" t="s">
        <v>100</v>
      </c>
      <c r="AG49" s="100">
        <v>108.83333333333333</v>
      </c>
      <c r="AI49" s="99" t="s">
        <v>100</v>
      </c>
      <c r="AJ49" s="100">
        <v>21.166666666666668</v>
      </c>
    </row>
    <row r="50" spans="4:36" ht="14.7" thickBot="1" x14ac:dyDescent="0.6">
      <c r="J50" s="62" t="s">
        <v>77</v>
      </c>
      <c r="K50" t="s">
        <v>74</v>
      </c>
      <c r="L50" s="63">
        <f>AVERAGE(L4:L33)</f>
        <v>3.6277777777777778</v>
      </c>
      <c r="AF50" s="91" t="s">
        <v>101</v>
      </c>
      <c r="AG50" s="92">
        <v>30</v>
      </c>
      <c r="AI50" s="95" t="s">
        <v>101</v>
      </c>
      <c r="AJ50" s="96">
        <v>15</v>
      </c>
    </row>
    <row r="51" spans="4:36" x14ac:dyDescent="0.55000000000000004">
      <c r="K51" t="s">
        <v>75</v>
      </c>
      <c r="L51" s="34">
        <f>_xlfn.STDEV.S(L4:L33)</f>
        <v>1.1107243100678648</v>
      </c>
    </row>
    <row r="52" spans="4:36" x14ac:dyDescent="0.55000000000000004">
      <c r="K52" t="s">
        <v>76</v>
      </c>
      <c r="L52" s="63">
        <f>MAX(L4:L33)-MIN(L4:L33)</f>
        <v>5.0416666666666661</v>
      </c>
    </row>
    <row r="54" spans="4:36" x14ac:dyDescent="0.55000000000000004">
      <c r="J54" s="23" t="s">
        <v>73</v>
      </c>
      <c r="K54" t="s">
        <v>74</v>
      </c>
      <c r="L54" s="63">
        <f>AVERAGE(L34:L48)</f>
        <v>1.4111111111111112</v>
      </c>
    </row>
    <row r="55" spans="4:36" x14ac:dyDescent="0.55000000000000004">
      <c r="K55" t="s">
        <v>75</v>
      </c>
      <c r="L55" s="34">
        <f>_xlfn.STDEV.S(L34:L48)</f>
        <v>0.33513895878146055</v>
      </c>
    </row>
    <row r="56" spans="4:36" x14ac:dyDescent="0.55000000000000004">
      <c r="K56" t="s">
        <v>76</v>
      </c>
      <c r="L56" s="63">
        <f>MAX(L34:L48)-MIN(L34:L48)</f>
        <v>1.0833333333333333</v>
      </c>
    </row>
    <row r="63" spans="4:36" x14ac:dyDescent="0.55000000000000004">
      <c r="D63" s="23">
        <v>1</v>
      </c>
      <c r="E63" s="23">
        <v>4</v>
      </c>
      <c r="F63" s="23">
        <v>24</v>
      </c>
      <c r="G63" s="23">
        <v>2</v>
      </c>
      <c r="H63" s="23">
        <v>2</v>
      </c>
      <c r="I63" s="23">
        <v>4</v>
      </c>
      <c r="J63" s="23">
        <v>1</v>
      </c>
    </row>
    <row r="64" spans="4:36" x14ac:dyDescent="0.55000000000000004">
      <c r="D64" s="23">
        <v>4</v>
      </c>
      <c r="E64" s="23">
        <v>3</v>
      </c>
      <c r="F64" s="23">
        <v>2</v>
      </c>
      <c r="G64" s="23">
        <v>5</v>
      </c>
      <c r="H64" s="23">
        <v>8</v>
      </c>
      <c r="I64" s="23">
        <v>1</v>
      </c>
      <c r="J64" s="23">
        <v>3</v>
      </c>
    </row>
    <row r="65" spans="4:10" x14ac:dyDescent="0.55000000000000004">
      <c r="D65" s="23">
        <v>4</v>
      </c>
      <c r="E65" s="23">
        <v>2</v>
      </c>
      <c r="F65" s="23">
        <v>12</v>
      </c>
      <c r="G65" s="23">
        <v>8</v>
      </c>
      <c r="H65" s="23">
        <v>5</v>
      </c>
      <c r="I65" s="23">
        <v>3</v>
      </c>
      <c r="J65" s="23">
        <v>4</v>
      </c>
    </row>
    <row r="66" spans="4:10" x14ac:dyDescent="0.55000000000000004">
      <c r="D66" s="23">
        <v>2</v>
      </c>
      <c r="E66" s="23">
        <v>2</v>
      </c>
      <c r="F66" s="23">
        <v>18</v>
      </c>
      <c r="G66" s="23">
        <v>12</v>
      </c>
      <c r="H66" s="23">
        <v>3</v>
      </c>
      <c r="I66" s="23">
        <v>2</v>
      </c>
      <c r="J66" s="23">
        <v>2</v>
      </c>
    </row>
    <row r="67" spans="4:10" x14ac:dyDescent="0.55000000000000004">
      <c r="D67" s="23">
        <v>3</v>
      </c>
      <c r="E67" s="23">
        <v>4</v>
      </c>
      <c r="F67" s="23">
        <v>10</v>
      </c>
      <c r="G67" s="23">
        <v>24</v>
      </c>
      <c r="H67" s="23">
        <v>1</v>
      </c>
      <c r="I67" s="23">
        <v>2</v>
      </c>
      <c r="J67" s="23">
        <v>1</v>
      </c>
    </row>
    <row r="68" spans="4:10" x14ac:dyDescent="0.55000000000000004">
      <c r="D68" s="23">
        <v>1</v>
      </c>
      <c r="E68" s="23">
        <v>1</v>
      </c>
      <c r="F68" s="23">
        <v>8</v>
      </c>
      <c r="G68" s="23">
        <v>15</v>
      </c>
      <c r="H68" s="23">
        <v>6</v>
      </c>
      <c r="I68" s="23">
        <v>3</v>
      </c>
      <c r="J68" s="23">
        <v>1</v>
      </c>
    </row>
    <row r="69" spans="4:10" x14ac:dyDescent="0.55000000000000004">
      <c r="D69" s="23">
        <v>1</v>
      </c>
      <c r="E69" s="23">
        <v>3</v>
      </c>
      <c r="F69" s="23">
        <v>5</v>
      </c>
      <c r="G69" s="23">
        <v>9</v>
      </c>
      <c r="H69" s="23">
        <v>5</v>
      </c>
      <c r="I69" s="23">
        <v>1</v>
      </c>
      <c r="J69" s="23">
        <v>3</v>
      </c>
    </row>
    <row r="70" spans="4:10" x14ac:dyDescent="0.55000000000000004">
      <c r="D70" s="23">
        <v>1</v>
      </c>
      <c r="E70" s="23">
        <v>3</v>
      </c>
      <c r="F70" s="23">
        <v>3</v>
      </c>
      <c r="G70" s="23">
        <v>10</v>
      </c>
      <c r="H70" s="23">
        <v>8</v>
      </c>
      <c r="I70" s="23">
        <v>4</v>
      </c>
      <c r="J70" s="23">
        <v>4</v>
      </c>
    </row>
    <row r="71" spans="4:10" x14ac:dyDescent="0.55000000000000004">
      <c r="D71" s="23">
        <v>4</v>
      </c>
      <c r="E71" s="23">
        <v>4</v>
      </c>
      <c r="F71" s="23">
        <v>8</v>
      </c>
      <c r="G71" s="23">
        <v>4</v>
      </c>
      <c r="H71" s="23">
        <v>1</v>
      </c>
      <c r="I71" s="23">
        <v>4</v>
      </c>
      <c r="J71" s="23">
        <v>3</v>
      </c>
    </row>
    <row r="72" spans="4:10" x14ac:dyDescent="0.55000000000000004">
      <c r="D72" s="23">
        <v>2</v>
      </c>
      <c r="E72" s="23">
        <v>2</v>
      </c>
      <c r="F72" s="23">
        <v>12</v>
      </c>
      <c r="G72" s="23">
        <v>2</v>
      </c>
      <c r="H72" s="23">
        <v>6</v>
      </c>
      <c r="I72" s="23">
        <v>1</v>
      </c>
      <c r="J72" s="23">
        <v>2</v>
      </c>
    </row>
    <row r="73" spans="4:10" x14ac:dyDescent="0.55000000000000004">
      <c r="D73" s="23">
        <v>3</v>
      </c>
      <c r="E73" s="23">
        <v>1</v>
      </c>
      <c r="F73" s="23">
        <v>24</v>
      </c>
      <c r="G73" s="23">
        <v>12</v>
      </c>
      <c r="H73" s="23">
        <v>7</v>
      </c>
      <c r="I73" s="23">
        <v>2</v>
      </c>
      <c r="J73" s="23">
        <v>2</v>
      </c>
    </row>
    <row r="74" spans="4:10" x14ac:dyDescent="0.55000000000000004">
      <c r="D74" s="23">
        <v>3</v>
      </c>
      <c r="E74" s="23">
        <v>4</v>
      </c>
      <c r="F74" s="23">
        <v>9</v>
      </c>
      <c r="G74" s="23">
        <v>6</v>
      </c>
      <c r="H74" s="23">
        <v>1</v>
      </c>
      <c r="I74" s="23">
        <v>3</v>
      </c>
      <c r="J74" s="23">
        <v>1</v>
      </c>
    </row>
    <row r="75" spans="4:10" x14ac:dyDescent="0.55000000000000004">
      <c r="D75" s="23">
        <v>1</v>
      </c>
      <c r="E75" s="23">
        <v>3</v>
      </c>
      <c r="F75" s="23">
        <v>6</v>
      </c>
      <c r="G75" s="23">
        <v>4</v>
      </c>
      <c r="H75" s="23">
        <v>3</v>
      </c>
      <c r="I75" s="23">
        <v>4</v>
      </c>
      <c r="J75" s="23">
        <v>4</v>
      </c>
    </row>
    <row r="76" spans="4:10" x14ac:dyDescent="0.55000000000000004">
      <c r="D76" s="23">
        <v>4</v>
      </c>
      <c r="E76" s="23">
        <v>2</v>
      </c>
      <c r="F76" s="23">
        <v>3</v>
      </c>
      <c r="G76" s="23">
        <v>5</v>
      </c>
      <c r="H76" s="23">
        <v>8</v>
      </c>
      <c r="I76" s="23">
        <v>3</v>
      </c>
      <c r="J76" s="23">
        <v>2</v>
      </c>
    </row>
    <row r="77" spans="4:10" x14ac:dyDescent="0.55000000000000004">
      <c r="D77" s="23">
        <v>2</v>
      </c>
      <c r="E77" s="23">
        <v>1</v>
      </c>
      <c r="F77" s="23">
        <v>10</v>
      </c>
      <c r="G77" s="23">
        <v>24</v>
      </c>
      <c r="H77" s="23">
        <v>2</v>
      </c>
      <c r="I77" s="23">
        <v>1</v>
      </c>
      <c r="J77" s="23"/>
    </row>
    <row r="78" spans="4:10" x14ac:dyDescent="0.55000000000000004">
      <c r="D78">
        <v>36</v>
      </c>
      <c r="E78">
        <v>39</v>
      </c>
      <c r="F78">
        <v>154</v>
      </c>
      <c r="G78">
        <v>142</v>
      </c>
      <c r="H78">
        <v>66</v>
      </c>
      <c r="I78">
        <v>38</v>
      </c>
      <c r="J78">
        <v>33</v>
      </c>
    </row>
  </sheetData>
  <sortState xmlns:xlrd2="http://schemas.microsoft.com/office/spreadsheetml/2017/richdata2" ref="C4:C33">
    <sortCondition ref="C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9B687-FE2B-4B91-B81F-F3210370ECA7}">
  <dimension ref="A3:H14"/>
  <sheetViews>
    <sheetView workbookViewId="0">
      <selection activeCell="D12" sqref="A5:D12"/>
    </sheetView>
  </sheetViews>
  <sheetFormatPr defaultRowHeight="14.4" x14ac:dyDescent="0.55000000000000004"/>
  <cols>
    <col min="1" max="1" width="38.3125" bestFit="1" customWidth="1"/>
    <col min="2" max="2" width="16.578125" bestFit="1" customWidth="1"/>
    <col min="3" max="3" width="10.7890625" style="38" bestFit="1" customWidth="1"/>
    <col min="4" max="4" width="9.7890625" bestFit="1" customWidth="1"/>
    <col min="5" max="5" width="13.3125" bestFit="1" customWidth="1"/>
  </cols>
  <sheetData>
    <row r="3" spans="1:8" x14ac:dyDescent="0.55000000000000004">
      <c r="H3" t="s">
        <v>45</v>
      </c>
    </row>
    <row r="4" spans="1:8" ht="14.7" thickBot="1" x14ac:dyDescent="0.6">
      <c r="A4" s="59"/>
      <c r="B4" s="59"/>
    </row>
    <row r="5" spans="1:8" ht="14.7" thickBot="1" x14ac:dyDescent="0.6">
      <c r="A5" s="59"/>
      <c r="B5" s="59"/>
      <c r="C5" s="42" t="s">
        <v>57</v>
      </c>
      <c r="D5" s="43" t="s">
        <v>58</v>
      </c>
    </row>
    <row r="6" spans="1:8" x14ac:dyDescent="0.55000000000000004">
      <c r="A6" s="40" t="s">
        <v>46</v>
      </c>
      <c r="B6" s="48" t="s">
        <v>47</v>
      </c>
      <c r="C6" s="49">
        <v>1</v>
      </c>
      <c r="D6" s="50">
        <v>1</v>
      </c>
    </row>
    <row r="7" spans="1:8" x14ac:dyDescent="0.55000000000000004">
      <c r="A7" s="41" t="s">
        <v>50</v>
      </c>
      <c r="B7" s="51" t="s">
        <v>48</v>
      </c>
      <c r="C7" s="52">
        <v>1</v>
      </c>
      <c r="D7" s="53">
        <v>1</v>
      </c>
    </row>
    <row r="8" spans="1:8" x14ac:dyDescent="0.55000000000000004">
      <c r="A8" s="41" t="s">
        <v>49</v>
      </c>
      <c r="B8" s="51" t="s">
        <v>51</v>
      </c>
      <c r="C8" s="52">
        <v>1</v>
      </c>
      <c r="D8" s="53">
        <v>1</v>
      </c>
    </row>
    <row r="9" spans="1:8" x14ac:dyDescent="0.55000000000000004">
      <c r="A9" s="41" t="s">
        <v>52</v>
      </c>
      <c r="B9" s="51" t="s">
        <v>53</v>
      </c>
      <c r="C9" s="52">
        <v>27</v>
      </c>
      <c r="D9" s="53">
        <v>1</v>
      </c>
    </row>
    <row r="10" spans="1:8" x14ac:dyDescent="0.55000000000000004">
      <c r="A10" s="41" t="s">
        <v>54</v>
      </c>
      <c r="B10" s="51" t="s">
        <v>60</v>
      </c>
      <c r="C10" s="54">
        <f>27/100</f>
        <v>0.27</v>
      </c>
      <c r="D10" s="55">
        <f>D9/100</f>
        <v>0.01</v>
      </c>
    </row>
    <row r="11" spans="1:8" ht="14.7" thickBot="1" x14ac:dyDescent="0.6">
      <c r="A11" s="41" t="s">
        <v>55</v>
      </c>
      <c r="B11" s="56" t="s">
        <v>59</v>
      </c>
      <c r="C11" s="57">
        <f>C10*1000000</f>
        <v>270000</v>
      </c>
      <c r="D11" s="58">
        <f>D10*1000000</f>
        <v>10000</v>
      </c>
      <c r="E11" s="33"/>
    </row>
    <row r="12" spans="1:8" ht="14.7" thickBot="1" x14ac:dyDescent="0.6">
      <c r="A12" s="44" t="s">
        <v>56</v>
      </c>
      <c r="B12" s="45"/>
      <c r="C12" s="46">
        <v>2.1</v>
      </c>
      <c r="D12" s="47">
        <v>3.8</v>
      </c>
    </row>
    <row r="14" spans="1:8" x14ac:dyDescent="0.55000000000000004">
      <c r="C14" s="39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2352B-93BE-4979-8348-F3E91B71223A}">
  <dimension ref="A2:J20"/>
  <sheetViews>
    <sheetView workbookViewId="0">
      <selection activeCell="C12" sqref="C12"/>
    </sheetView>
  </sheetViews>
  <sheetFormatPr defaultRowHeight="14.4" x14ac:dyDescent="0.55000000000000004"/>
  <cols>
    <col min="1" max="1" width="26.3671875" style="37" customWidth="1"/>
    <col min="2" max="2" width="1.734375" bestFit="1" customWidth="1"/>
    <col min="3" max="3" width="27.1015625" bestFit="1" customWidth="1"/>
    <col min="4" max="4" width="4.68359375" bestFit="1" customWidth="1"/>
    <col min="5" max="5" width="6" customWidth="1"/>
    <col min="6" max="6" width="13.41796875" customWidth="1"/>
    <col min="9" max="9" width="20.3671875" bestFit="1" customWidth="1"/>
  </cols>
  <sheetData>
    <row r="2" spans="1:10" x14ac:dyDescent="0.55000000000000004">
      <c r="E2" t="s">
        <v>72</v>
      </c>
    </row>
    <row r="5" spans="1:10" x14ac:dyDescent="0.55000000000000004">
      <c r="A5" s="64"/>
      <c r="B5" s="59"/>
      <c r="C5" s="59"/>
      <c r="D5" s="59"/>
      <c r="E5" s="59"/>
      <c r="F5" s="59"/>
      <c r="G5" s="59"/>
    </row>
    <row r="6" spans="1:10" x14ac:dyDescent="0.55000000000000004">
      <c r="A6" s="64"/>
      <c r="B6" s="59"/>
      <c r="C6" s="59"/>
      <c r="D6" s="59"/>
      <c r="E6" s="59"/>
      <c r="F6" s="59"/>
      <c r="G6" s="59"/>
    </row>
    <row r="7" spans="1:10" ht="14.7" thickBot="1" x14ac:dyDescent="0.6">
      <c r="A7" s="64"/>
      <c r="G7" s="59"/>
    </row>
    <row r="8" spans="1:10" ht="14.7" thickBot="1" x14ac:dyDescent="0.6">
      <c r="A8" s="64"/>
      <c r="B8" s="30" t="s">
        <v>78</v>
      </c>
      <c r="C8" s="31"/>
      <c r="D8" s="31"/>
      <c r="E8" s="31"/>
      <c r="F8" s="32"/>
      <c r="G8" s="59"/>
    </row>
    <row r="9" spans="1:10" x14ac:dyDescent="0.55000000000000004">
      <c r="A9" s="64"/>
      <c r="B9" s="65" t="s">
        <v>66</v>
      </c>
      <c r="C9" s="71" t="s">
        <v>67</v>
      </c>
      <c r="D9" s="80">
        <f>((E10*D12)/D11)^2</f>
        <v>18.932941440000004</v>
      </c>
      <c r="E9" s="76" t="s">
        <v>81</v>
      </c>
      <c r="F9" s="66"/>
      <c r="G9" s="59"/>
    </row>
    <row r="10" spans="1:10" x14ac:dyDescent="0.55000000000000004">
      <c r="A10" s="64"/>
      <c r="B10" s="67" t="s">
        <v>65</v>
      </c>
      <c r="C10" s="72" t="s">
        <v>68</v>
      </c>
      <c r="D10" s="81">
        <v>0.95</v>
      </c>
      <c r="E10" s="73">
        <v>1.96</v>
      </c>
      <c r="F10" s="68"/>
      <c r="G10" s="59"/>
    </row>
    <row r="11" spans="1:10" x14ac:dyDescent="0.55000000000000004">
      <c r="A11" s="64"/>
      <c r="B11" s="67" t="s">
        <v>69</v>
      </c>
      <c r="C11" s="72" t="s">
        <v>70</v>
      </c>
      <c r="D11" s="82">
        <v>0.5</v>
      </c>
      <c r="E11" s="73"/>
      <c r="F11" s="68"/>
      <c r="G11" s="59"/>
    </row>
    <row r="12" spans="1:10" ht="14.7" thickBot="1" x14ac:dyDescent="0.6">
      <c r="A12" s="64"/>
      <c r="B12" s="69"/>
      <c r="C12" s="74" t="s">
        <v>71</v>
      </c>
      <c r="D12" s="83">
        <v>1.1100000000000001</v>
      </c>
      <c r="E12" s="75"/>
      <c r="F12" s="70"/>
      <c r="G12" s="59"/>
    </row>
    <row r="13" spans="1:10" ht="14.7" thickBot="1" x14ac:dyDescent="0.6">
      <c r="A13" s="64"/>
      <c r="B13" s="59"/>
      <c r="C13" s="59"/>
      <c r="D13" s="59"/>
      <c r="E13" s="59"/>
      <c r="F13" s="59"/>
      <c r="G13" s="59"/>
      <c r="I13" s="71" t="s">
        <v>62</v>
      </c>
      <c r="J13" s="86">
        <v>30</v>
      </c>
    </row>
    <row r="14" spans="1:10" ht="14.7" thickBot="1" x14ac:dyDescent="0.6">
      <c r="A14" s="64"/>
      <c r="B14" s="77" t="s">
        <v>79</v>
      </c>
      <c r="C14" s="78"/>
      <c r="D14" s="78"/>
      <c r="E14" s="78"/>
      <c r="F14" s="79"/>
      <c r="G14" s="59"/>
      <c r="I14" s="72" t="s">
        <v>63</v>
      </c>
      <c r="J14" s="87">
        <v>15</v>
      </c>
    </row>
    <row r="15" spans="1:10" ht="14.7" thickBot="1" x14ac:dyDescent="0.6">
      <c r="A15" s="64"/>
      <c r="B15" s="65" t="s">
        <v>66</v>
      </c>
      <c r="C15" s="71" t="s">
        <v>67</v>
      </c>
      <c r="D15" s="80">
        <f>((E16*D18)/D17)^2</f>
        <v>1.7763558399999999</v>
      </c>
      <c r="E15" s="76" t="s">
        <v>80</v>
      </c>
      <c r="F15" s="66"/>
      <c r="G15" s="59"/>
      <c r="I15" s="84" t="s">
        <v>64</v>
      </c>
      <c r="J15" s="85">
        <v>45</v>
      </c>
    </row>
    <row r="16" spans="1:10" x14ac:dyDescent="0.55000000000000004">
      <c r="A16" s="64"/>
      <c r="B16" s="67" t="s">
        <v>65</v>
      </c>
      <c r="C16" s="72" t="s">
        <v>68</v>
      </c>
      <c r="D16" s="81">
        <v>0.95</v>
      </c>
      <c r="E16" s="73">
        <v>1.96</v>
      </c>
      <c r="F16" s="68"/>
      <c r="G16" s="59"/>
    </row>
    <row r="17" spans="1:7" x14ac:dyDescent="0.55000000000000004">
      <c r="A17" s="64"/>
      <c r="B17" s="67" t="s">
        <v>69</v>
      </c>
      <c r="C17" s="72" t="s">
        <v>70</v>
      </c>
      <c r="D17" s="82">
        <v>0.5</v>
      </c>
      <c r="E17" s="73"/>
      <c r="F17" s="68"/>
      <c r="G17" s="59"/>
    </row>
    <row r="18" spans="1:7" ht="14.7" thickBot="1" x14ac:dyDescent="0.6">
      <c r="A18" s="64"/>
      <c r="B18" s="69"/>
      <c r="C18" s="74" t="s">
        <v>71</v>
      </c>
      <c r="D18" s="83">
        <v>0.34</v>
      </c>
      <c r="E18" s="75"/>
      <c r="F18" s="70"/>
      <c r="G18" s="59"/>
    </row>
    <row r="19" spans="1:7" x14ac:dyDescent="0.55000000000000004">
      <c r="A19" s="64"/>
      <c r="B19" s="59"/>
      <c r="C19" s="59"/>
      <c r="D19" s="59"/>
      <c r="E19" s="59"/>
      <c r="F19" s="59"/>
      <c r="G19" s="59"/>
    </row>
    <row r="20" spans="1:7" x14ac:dyDescent="0.55000000000000004">
      <c r="A20" s="64"/>
      <c r="B20" s="59"/>
      <c r="C20" s="59"/>
      <c r="D20" s="59"/>
      <c r="E20" s="59"/>
      <c r="F20" s="59"/>
      <c r="G20" s="59"/>
    </row>
  </sheetData>
  <mergeCells count="2">
    <mergeCell ref="B8:F8"/>
    <mergeCell ref="B14:F14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B267-8001-4434-811D-AF28F333290C}">
  <dimension ref="A1:S50"/>
  <sheetViews>
    <sheetView zoomScale="70" zoomScaleNormal="70" workbookViewId="0">
      <selection activeCell="J15" sqref="J15"/>
    </sheetView>
  </sheetViews>
  <sheetFormatPr defaultRowHeight="14.4" x14ac:dyDescent="0.55000000000000004"/>
  <cols>
    <col min="11" max="11" width="17.20703125" bestFit="1" customWidth="1"/>
    <col min="12" max="12" width="11.578125" bestFit="1" customWidth="1"/>
    <col min="13" max="13" width="13.20703125" bestFit="1" customWidth="1"/>
    <col min="14" max="14" width="12.26171875" bestFit="1" customWidth="1"/>
    <col min="15" max="15" width="11.578125" bestFit="1" customWidth="1"/>
    <col min="16" max="16" width="12.20703125" bestFit="1" customWidth="1"/>
    <col min="17" max="19" width="12.15625" bestFit="1" customWidth="1"/>
  </cols>
  <sheetData>
    <row r="1" spans="1:19" ht="23.4" x14ac:dyDescent="0.55000000000000004">
      <c r="A1" s="21" t="s">
        <v>82</v>
      </c>
      <c r="B1" s="21" t="s">
        <v>83</v>
      </c>
      <c r="C1" s="21" t="s">
        <v>85</v>
      </c>
      <c r="D1" s="21" t="s">
        <v>84</v>
      </c>
      <c r="E1" s="21" t="s">
        <v>86</v>
      </c>
      <c r="F1" s="21" t="s">
        <v>87</v>
      </c>
      <c r="G1" s="21" t="s">
        <v>88</v>
      </c>
      <c r="H1" s="21" t="s">
        <v>102</v>
      </c>
    </row>
    <row r="2" spans="1:19" x14ac:dyDescent="0.55000000000000004">
      <c r="A2">
        <v>2</v>
      </c>
      <c r="B2">
        <v>1</v>
      </c>
      <c r="C2">
        <v>24</v>
      </c>
      <c r="D2">
        <v>6</v>
      </c>
      <c r="E2">
        <v>1</v>
      </c>
      <c r="F2">
        <v>6</v>
      </c>
      <c r="G2">
        <v>1</v>
      </c>
      <c r="H2">
        <v>41</v>
      </c>
      <c r="K2" t="s">
        <v>103</v>
      </c>
    </row>
    <row r="3" spans="1:19" ht="14.7" thickBot="1" x14ac:dyDescent="0.6">
      <c r="A3">
        <v>4</v>
      </c>
      <c r="B3">
        <v>8</v>
      </c>
      <c r="C3">
        <v>19</v>
      </c>
      <c r="D3">
        <v>3</v>
      </c>
      <c r="E3">
        <v>8</v>
      </c>
      <c r="F3">
        <v>12</v>
      </c>
      <c r="G3">
        <v>8</v>
      </c>
      <c r="H3">
        <v>62</v>
      </c>
    </row>
    <row r="4" spans="1:19" x14ac:dyDescent="0.55000000000000004">
      <c r="A4">
        <v>24</v>
      </c>
      <c r="B4">
        <v>12</v>
      </c>
      <c r="C4">
        <v>16</v>
      </c>
      <c r="D4">
        <v>18</v>
      </c>
      <c r="E4">
        <v>3</v>
      </c>
      <c r="F4">
        <v>24</v>
      </c>
      <c r="G4">
        <v>7</v>
      </c>
      <c r="H4">
        <v>104</v>
      </c>
      <c r="K4" s="101" t="s">
        <v>104</v>
      </c>
      <c r="L4" s="101"/>
      <c r="M4" s="59"/>
      <c r="N4" s="59"/>
      <c r="O4" s="59"/>
      <c r="P4" s="59"/>
      <c r="Q4" s="59"/>
      <c r="R4" s="59"/>
      <c r="S4" s="59"/>
    </row>
    <row r="5" spans="1:19" x14ac:dyDescent="0.55000000000000004">
      <c r="A5">
        <v>6</v>
      </c>
      <c r="B5">
        <v>2</v>
      </c>
      <c r="C5">
        <v>10</v>
      </c>
      <c r="D5">
        <v>2</v>
      </c>
      <c r="E5">
        <v>9</v>
      </c>
      <c r="F5">
        <v>8</v>
      </c>
      <c r="G5">
        <v>3</v>
      </c>
      <c r="H5">
        <v>40</v>
      </c>
      <c r="K5" s="102" t="s">
        <v>105</v>
      </c>
      <c r="L5" s="103">
        <v>1</v>
      </c>
      <c r="M5" s="59"/>
      <c r="N5" s="59"/>
      <c r="O5" s="59"/>
      <c r="P5" s="59"/>
      <c r="Q5" s="59"/>
      <c r="R5" s="59"/>
      <c r="S5" s="59"/>
    </row>
    <row r="6" spans="1:19" x14ac:dyDescent="0.55000000000000004">
      <c r="A6">
        <v>48</v>
      </c>
      <c r="B6">
        <v>24</v>
      </c>
      <c r="C6">
        <v>48</v>
      </c>
      <c r="D6">
        <v>24</v>
      </c>
      <c r="E6">
        <v>10</v>
      </c>
      <c r="F6">
        <v>5</v>
      </c>
      <c r="G6">
        <v>2</v>
      </c>
      <c r="H6">
        <v>161</v>
      </c>
      <c r="K6" s="102" t="s">
        <v>106</v>
      </c>
      <c r="L6" s="103">
        <v>1</v>
      </c>
      <c r="M6" s="59"/>
      <c r="N6" s="59"/>
      <c r="O6" s="59"/>
      <c r="P6" s="59"/>
      <c r="Q6" s="59"/>
      <c r="R6" s="59"/>
      <c r="S6" s="59"/>
    </row>
    <row r="7" spans="1:19" x14ac:dyDescent="0.55000000000000004">
      <c r="A7">
        <v>28</v>
      </c>
      <c r="B7">
        <v>16</v>
      </c>
      <c r="C7">
        <v>4</v>
      </c>
      <c r="D7">
        <v>5</v>
      </c>
      <c r="E7">
        <v>24</v>
      </c>
      <c r="F7">
        <v>10</v>
      </c>
      <c r="G7">
        <v>4</v>
      </c>
      <c r="H7">
        <v>91</v>
      </c>
      <c r="K7" s="102" t="s">
        <v>107</v>
      </c>
      <c r="L7" s="103">
        <v>1</v>
      </c>
      <c r="M7" s="59"/>
      <c r="N7" s="59"/>
      <c r="O7" s="59"/>
      <c r="P7" s="59"/>
      <c r="Q7" s="59"/>
      <c r="R7" s="59"/>
      <c r="S7" s="59"/>
    </row>
    <row r="8" spans="1:19" x14ac:dyDescent="0.55000000000000004">
      <c r="A8">
        <v>1</v>
      </c>
      <c r="B8">
        <v>3</v>
      </c>
      <c r="C8">
        <v>18</v>
      </c>
      <c r="D8">
        <v>22</v>
      </c>
      <c r="E8">
        <v>12</v>
      </c>
      <c r="F8">
        <v>22</v>
      </c>
      <c r="G8">
        <v>1</v>
      </c>
      <c r="H8">
        <v>79</v>
      </c>
      <c r="K8" s="102" t="s">
        <v>90</v>
      </c>
      <c r="L8" s="103">
        <v>6.2931869371774349E-15</v>
      </c>
      <c r="M8" s="59"/>
      <c r="N8" s="59"/>
      <c r="O8" s="59"/>
      <c r="P8" s="59"/>
      <c r="Q8" s="59"/>
      <c r="R8" s="59"/>
      <c r="S8" s="59"/>
    </row>
    <row r="9" spans="1:19" ht="14.7" thickBot="1" x14ac:dyDescent="0.6">
      <c r="A9">
        <v>5</v>
      </c>
      <c r="B9">
        <v>9</v>
      </c>
      <c r="C9">
        <v>30</v>
      </c>
      <c r="D9">
        <v>18</v>
      </c>
      <c r="E9">
        <v>3</v>
      </c>
      <c r="F9">
        <v>16</v>
      </c>
      <c r="G9">
        <v>8</v>
      </c>
      <c r="H9">
        <v>89</v>
      </c>
      <c r="K9" s="104" t="s">
        <v>108</v>
      </c>
      <c r="L9" s="105">
        <v>30</v>
      </c>
      <c r="M9" s="59"/>
      <c r="N9" s="59"/>
      <c r="O9" s="59"/>
      <c r="P9" s="59"/>
      <c r="Q9" s="59"/>
      <c r="R9" s="59"/>
      <c r="S9" s="59"/>
    </row>
    <row r="10" spans="1:19" x14ac:dyDescent="0.55000000000000004">
      <c r="A10">
        <v>72</v>
      </c>
      <c r="B10">
        <v>5</v>
      </c>
      <c r="C10">
        <v>12</v>
      </c>
      <c r="D10">
        <v>6</v>
      </c>
      <c r="E10">
        <v>5</v>
      </c>
      <c r="F10">
        <v>15</v>
      </c>
      <c r="G10">
        <v>6</v>
      </c>
      <c r="H10">
        <v>121</v>
      </c>
      <c r="K10" s="59"/>
      <c r="L10" s="59"/>
      <c r="M10" s="59"/>
      <c r="N10" s="59"/>
      <c r="O10" s="59"/>
      <c r="P10" s="59"/>
      <c r="Q10" s="59"/>
      <c r="R10" s="59"/>
      <c r="S10" s="59"/>
    </row>
    <row r="11" spans="1:19" ht="14.7" thickBot="1" x14ac:dyDescent="0.6">
      <c r="A11">
        <v>32</v>
      </c>
      <c r="B11">
        <v>8</v>
      </c>
      <c r="C11">
        <v>7</v>
      </c>
      <c r="D11">
        <v>12</v>
      </c>
      <c r="E11">
        <v>8</v>
      </c>
      <c r="F11">
        <v>10</v>
      </c>
      <c r="G11">
        <v>3</v>
      </c>
      <c r="H11">
        <v>80</v>
      </c>
      <c r="K11" s="59" t="s">
        <v>109</v>
      </c>
      <c r="L11" s="59"/>
      <c r="M11" s="59"/>
      <c r="N11" s="59"/>
      <c r="O11" s="59"/>
      <c r="P11" s="59"/>
      <c r="Q11" s="59"/>
      <c r="R11" s="59"/>
      <c r="S11" s="59"/>
    </row>
    <row r="12" spans="1:19" x14ac:dyDescent="0.55000000000000004">
      <c r="A12">
        <v>7</v>
      </c>
      <c r="B12">
        <v>20</v>
      </c>
      <c r="C12">
        <v>19</v>
      </c>
      <c r="D12">
        <v>14</v>
      </c>
      <c r="E12">
        <v>12</v>
      </c>
      <c r="F12">
        <v>5</v>
      </c>
      <c r="G12">
        <v>2</v>
      </c>
      <c r="H12">
        <v>79</v>
      </c>
      <c r="K12" s="106"/>
      <c r="L12" s="106" t="s">
        <v>114</v>
      </c>
      <c r="M12" s="106" t="s">
        <v>115</v>
      </c>
      <c r="N12" s="106" t="s">
        <v>116</v>
      </c>
      <c r="O12" s="106" t="s">
        <v>117</v>
      </c>
      <c r="P12" s="106" t="s">
        <v>118</v>
      </c>
      <c r="Q12" s="59"/>
      <c r="R12" s="59"/>
      <c r="S12" s="59"/>
    </row>
    <row r="13" spans="1:19" x14ac:dyDescent="0.55000000000000004">
      <c r="A13">
        <v>5</v>
      </c>
      <c r="B13">
        <v>18</v>
      </c>
      <c r="C13">
        <v>42</v>
      </c>
      <c r="D13">
        <v>4</v>
      </c>
      <c r="E13">
        <v>18</v>
      </c>
      <c r="F13">
        <v>3</v>
      </c>
      <c r="G13">
        <v>8</v>
      </c>
      <c r="H13">
        <v>98</v>
      </c>
      <c r="K13" s="102" t="s">
        <v>110</v>
      </c>
      <c r="L13" s="102">
        <v>7</v>
      </c>
      <c r="M13" s="102">
        <v>20607.866666666665</v>
      </c>
      <c r="N13" s="102">
        <v>2943.9809523809522</v>
      </c>
      <c r="O13" s="102">
        <v>7.4335065892651347E+31</v>
      </c>
      <c r="P13" s="103">
        <v>0</v>
      </c>
      <c r="Q13" s="59"/>
      <c r="R13" s="59"/>
      <c r="S13" s="59"/>
    </row>
    <row r="14" spans="1:19" x14ac:dyDescent="0.55000000000000004">
      <c r="A14">
        <v>30</v>
      </c>
      <c r="B14">
        <v>2</v>
      </c>
      <c r="C14">
        <v>30</v>
      </c>
      <c r="D14">
        <v>8</v>
      </c>
      <c r="E14">
        <v>4</v>
      </c>
      <c r="F14">
        <v>1</v>
      </c>
      <c r="G14">
        <v>1</v>
      </c>
      <c r="H14">
        <v>76</v>
      </c>
      <c r="K14" s="102" t="s">
        <v>111</v>
      </c>
      <c r="L14" s="102">
        <v>22</v>
      </c>
      <c r="M14" s="102">
        <v>8.7129244017773545E-28</v>
      </c>
      <c r="N14" s="102">
        <v>3.9604201826260704E-29</v>
      </c>
      <c r="O14" s="102"/>
      <c r="P14" s="102"/>
      <c r="Q14" s="59"/>
      <c r="R14" s="59"/>
      <c r="S14" s="59"/>
    </row>
    <row r="15" spans="1:19" ht="14.7" thickBot="1" x14ac:dyDescent="0.6">
      <c r="A15">
        <v>50</v>
      </c>
      <c r="B15">
        <v>7</v>
      </c>
      <c r="C15">
        <v>12</v>
      </c>
      <c r="D15">
        <v>10</v>
      </c>
      <c r="E15">
        <v>24</v>
      </c>
      <c r="F15">
        <v>9</v>
      </c>
      <c r="G15">
        <v>5</v>
      </c>
      <c r="H15">
        <v>117</v>
      </c>
      <c r="K15" s="104" t="s">
        <v>112</v>
      </c>
      <c r="L15" s="104">
        <v>29</v>
      </c>
      <c r="M15" s="104">
        <v>20607.866666666665</v>
      </c>
      <c r="N15" s="104"/>
      <c r="O15" s="104"/>
      <c r="P15" s="104"/>
      <c r="Q15" s="59"/>
      <c r="R15" s="59"/>
      <c r="S15" s="59"/>
    </row>
    <row r="16" spans="1:19" ht="14.7" thickBot="1" x14ac:dyDescent="0.6">
      <c r="A16">
        <v>65</v>
      </c>
      <c r="B16">
        <v>4</v>
      </c>
      <c r="C16">
        <v>6</v>
      </c>
      <c r="D16">
        <v>18</v>
      </c>
      <c r="E16">
        <v>9</v>
      </c>
      <c r="F16">
        <v>10</v>
      </c>
      <c r="G16">
        <v>7</v>
      </c>
      <c r="H16">
        <v>119</v>
      </c>
      <c r="K16" s="59"/>
      <c r="L16" s="59"/>
      <c r="M16" s="59"/>
      <c r="N16" s="59"/>
      <c r="O16" s="59"/>
      <c r="P16" s="59"/>
      <c r="Q16" s="59"/>
      <c r="R16" s="59"/>
      <c r="S16" s="59"/>
    </row>
    <row r="17" spans="1:19" x14ac:dyDescent="0.55000000000000004">
      <c r="A17">
        <v>10</v>
      </c>
      <c r="B17">
        <v>22</v>
      </c>
      <c r="C17">
        <v>22</v>
      </c>
      <c r="D17">
        <v>20</v>
      </c>
      <c r="E17">
        <v>1</v>
      </c>
      <c r="F17">
        <v>24</v>
      </c>
      <c r="G17">
        <v>2</v>
      </c>
      <c r="H17">
        <v>101</v>
      </c>
      <c r="K17" s="106"/>
      <c r="L17" s="106" t="s">
        <v>119</v>
      </c>
      <c r="M17" s="106" t="s">
        <v>90</v>
      </c>
      <c r="N17" s="106" t="s">
        <v>120</v>
      </c>
      <c r="O17" s="106" t="s">
        <v>121</v>
      </c>
      <c r="P17" s="106" t="s">
        <v>122</v>
      </c>
      <c r="Q17" s="106" t="s">
        <v>123</v>
      </c>
      <c r="R17" s="106" t="s">
        <v>124</v>
      </c>
      <c r="S17" s="106" t="s">
        <v>125</v>
      </c>
    </row>
    <row r="18" spans="1:19" x14ac:dyDescent="0.55000000000000004">
      <c r="A18">
        <v>18</v>
      </c>
      <c r="B18">
        <v>5</v>
      </c>
      <c r="C18">
        <v>3</v>
      </c>
      <c r="D18">
        <v>15</v>
      </c>
      <c r="E18">
        <v>14</v>
      </c>
      <c r="F18">
        <v>18</v>
      </c>
      <c r="G18">
        <v>8</v>
      </c>
      <c r="H18">
        <v>81</v>
      </c>
      <c r="K18" s="102" t="s">
        <v>113</v>
      </c>
      <c r="L18" s="107">
        <v>-1.2434497875801753E-14</v>
      </c>
      <c r="M18" s="102">
        <v>4.7456641372922585E-15</v>
      </c>
      <c r="N18" s="102">
        <v>-2.6201807620748578</v>
      </c>
      <c r="O18" s="108">
        <v>1.5629987065290989E-2</v>
      </c>
      <c r="P18" s="102">
        <v>-2.2276402919450162E-14</v>
      </c>
      <c r="Q18" s="102">
        <v>-2.5925928321533458E-15</v>
      </c>
      <c r="R18" s="102">
        <v>-2.2276402919450162E-14</v>
      </c>
      <c r="S18" s="102">
        <v>-2.5925928321533458E-15</v>
      </c>
    </row>
    <row r="19" spans="1:19" x14ac:dyDescent="0.55000000000000004">
      <c r="A19">
        <v>3</v>
      </c>
      <c r="B19">
        <v>1</v>
      </c>
      <c r="C19">
        <v>29</v>
      </c>
      <c r="D19">
        <v>9</v>
      </c>
      <c r="E19">
        <v>10</v>
      </c>
      <c r="F19">
        <v>4</v>
      </c>
      <c r="G19">
        <v>1</v>
      </c>
      <c r="H19">
        <v>57</v>
      </c>
      <c r="K19" s="102" t="s">
        <v>82</v>
      </c>
      <c r="L19" s="107">
        <v>1</v>
      </c>
      <c r="M19" s="102">
        <v>6.0295132515998434E-17</v>
      </c>
      <c r="N19" s="102">
        <v>1.6585086693932792E+16</v>
      </c>
      <c r="O19" s="108">
        <v>0</v>
      </c>
      <c r="P19" s="109">
        <v>0.99999999999999989</v>
      </c>
      <c r="Q19" s="109">
        <v>1.0000000000000002</v>
      </c>
      <c r="R19" s="109">
        <v>0.99999999999999989</v>
      </c>
      <c r="S19" s="109">
        <v>1.0000000000000002</v>
      </c>
    </row>
    <row r="20" spans="1:19" x14ac:dyDescent="0.55000000000000004">
      <c r="A20">
        <v>29</v>
      </c>
      <c r="B20">
        <v>8</v>
      </c>
      <c r="C20">
        <v>42</v>
      </c>
      <c r="D20">
        <v>4</v>
      </c>
      <c r="E20">
        <v>12</v>
      </c>
      <c r="F20">
        <v>12</v>
      </c>
      <c r="G20">
        <v>3</v>
      </c>
      <c r="H20">
        <v>110</v>
      </c>
      <c r="K20" s="102" t="s">
        <v>83</v>
      </c>
      <c r="L20" s="107">
        <v>1.0000000000000007</v>
      </c>
      <c r="M20" s="102">
        <v>1.8116196786032234E-16</v>
      </c>
      <c r="N20" s="102">
        <v>5519922375600438</v>
      </c>
      <c r="O20" s="108">
        <v>0</v>
      </c>
      <c r="P20" s="109">
        <v>1.0000000000000002</v>
      </c>
      <c r="Q20" s="109">
        <v>1.0000000000000011</v>
      </c>
      <c r="R20" s="109">
        <v>1.0000000000000002</v>
      </c>
      <c r="S20" s="109">
        <v>1.0000000000000011</v>
      </c>
    </row>
    <row r="21" spans="1:19" x14ac:dyDescent="0.55000000000000004">
      <c r="A21">
        <v>19</v>
      </c>
      <c r="B21">
        <v>2</v>
      </c>
      <c r="C21">
        <v>28</v>
      </c>
      <c r="D21">
        <v>2</v>
      </c>
      <c r="E21">
        <v>18</v>
      </c>
      <c r="F21">
        <v>24</v>
      </c>
      <c r="G21">
        <v>2</v>
      </c>
      <c r="H21">
        <v>95</v>
      </c>
      <c r="K21" s="102" t="s">
        <v>85</v>
      </c>
      <c r="L21" s="107">
        <v>1</v>
      </c>
      <c r="M21" s="102">
        <v>1.0012877357463529E-16</v>
      </c>
      <c r="N21" s="102">
        <v>9987139203843408</v>
      </c>
      <c r="O21" s="108">
        <v>0</v>
      </c>
      <c r="P21" s="109">
        <v>0.99999999999999978</v>
      </c>
      <c r="Q21" s="109">
        <v>1.0000000000000002</v>
      </c>
      <c r="R21" s="109">
        <v>0.99999999999999978</v>
      </c>
      <c r="S21" s="109">
        <v>1.0000000000000002</v>
      </c>
    </row>
    <row r="22" spans="1:19" x14ac:dyDescent="0.55000000000000004">
      <c r="A22">
        <v>33</v>
      </c>
      <c r="B22">
        <v>15</v>
      </c>
      <c r="C22">
        <v>16</v>
      </c>
      <c r="D22">
        <v>17</v>
      </c>
      <c r="E22">
        <v>24</v>
      </c>
      <c r="F22">
        <v>6</v>
      </c>
      <c r="G22">
        <v>2</v>
      </c>
      <c r="H22">
        <v>113</v>
      </c>
      <c r="K22" s="102" t="s">
        <v>84</v>
      </c>
      <c r="L22" s="107">
        <v>0.99999999999999978</v>
      </c>
      <c r="M22" s="102">
        <v>1.7903252749605413E-16</v>
      </c>
      <c r="N22" s="102">
        <v>5585577179666638</v>
      </c>
      <c r="O22" s="108">
        <v>0</v>
      </c>
      <c r="P22" s="109">
        <v>0.99999999999999944</v>
      </c>
      <c r="Q22" s="109">
        <v>1.0000000000000002</v>
      </c>
      <c r="R22" s="109">
        <v>0.99999999999999944</v>
      </c>
      <c r="S22" s="109">
        <v>1.0000000000000002</v>
      </c>
    </row>
    <row r="23" spans="1:19" x14ac:dyDescent="0.55000000000000004">
      <c r="A23">
        <v>65</v>
      </c>
      <c r="B23">
        <v>4</v>
      </c>
      <c r="C23">
        <v>3</v>
      </c>
      <c r="D23">
        <v>15</v>
      </c>
      <c r="E23">
        <v>2</v>
      </c>
      <c r="F23">
        <v>3</v>
      </c>
      <c r="G23">
        <v>6</v>
      </c>
      <c r="H23">
        <v>98</v>
      </c>
      <c r="K23" s="102" t="s">
        <v>86</v>
      </c>
      <c r="L23" s="107">
        <v>1.0000000000000002</v>
      </c>
      <c r="M23" s="102">
        <v>1.65751828437204E-16</v>
      </c>
      <c r="N23" s="102">
        <v>6033115950686817</v>
      </c>
      <c r="O23" s="108">
        <v>0</v>
      </c>
      <c r="P23" s="109">
        <v>0.99999999999999989</v>
      </c>
      <c r="Q23" s="109">
        <v>1.0000000000000007</v>
      </c>
      <c r="R23" s="109">
        <v>0.99999999999999989</v>
      </c>
      <c r="S23" s="109">
        <v>1.0000000000000007</v>
      </c>
    </row>
    <row r="24" spans="1:19" x14ac:dyDescent="0.55000000000000004">
      <c r="A24">
        <v>4</v>
      </c>
      <c r="B24">
        <v>1</v>
      </c>
      <c r="C24">
        <v>18</v>
      </c>
      <c r="D24">
        <v>8</v>
      </c>
      <c r="E24">
        <v>5</v>
      </c>
      <c r="F24">
        <v>5</v>
      </c>
      <c r="G24">
        <v>4</v>
      </c>
      <c r="H24">
        <v>45</v>
      </c>
      <c r="K24" s="102" t="s">
        <v>87</v>
      </c>
      <c r="L24" s="107">
        <v>1</v>
      </c>
      <c r="M24" s="102">
        <v>1.7812175280453695E-16</v>
      </c>
      <c r="N24" s="102">
        <v>5614137432710739</v>
      </c>
      <c r="O24" s="108">
        <v>0</v>
      </c>
      <c r="P24" s="109">
        <v>0.99999999999999967</v>
      </c>
      <c r="Q24" s="109">
        <v>1.0000000000000004</v>
      </c>
      <c r="R24" s="109">
        <v>0.99999999999999967</v>
      </c>
      <c r="S24" s="109">
        <v>1.0000000000000004</v>
      </c>
    </row>
    <row r="25" spans="1:19" ht="14.7" thickBot="1" x14ac:dyDescent="0.6">
      <c r="A25">
        <v>17</v>
      </c>
      <c r="B25">
        <v>20</v>
      </c>
      <c r="C25">
        <v>5</v>
      </c>
      <c r="D25">
        <v>10</v>
      </c>
      <c r="E25">
        <v>1</v>
      </c>
      <c r="F25">
        <v>9</v>
      </c>
      <c r="G25">
        <v>8</v>
      </c>
      <c r="H25">
        <v>70</v>
      </c>
      <c r="K25" s="104" t="s">
        <v>88</v>
      </c>
      <c r="L25" s="110">
        <v>1.0000000000000002</v>
      </c>
      <c r="M25" s="104">
        <v>4.748383019621676E-16</v>
      </c>
      <c r="N25" s="104">
        <v>2105980069147148.3</v>
      </c>
      <c r="O25" s="111">
        <v>0</v>
      </c>
      <c r="P25" s="112">
        <v>0.99999999999999922</v>
      </c>
      <c r="Q25" s="112">
        <v>1.0000000000000011</v>
      </c>
      <c r="R25" s="112">
        <v>0.99999999999999922</v>
      </c>
      <c r="S25" s="112">
        <v>1.0000000000000011</v>
      </c>
    </row>
    <row r="26" spans="1:19" x14ac:dyDescent="0.55000000000000004">
      <c r="A26">
        <v>12</v>
      </c>
      <c r="B26">
        <v>8</v>
      </c>
      <c r="C26">
        <v>36</v>
      </c>
      <c r="D26">
        <v>20</v>
      </c>
      <c r="E26">
        <v>12</v>
      </c>
      <c r="F26">
        <v>10</v>
      </c>
      <c r="G26">
        <v>8</v>
      </c>
      <c r="H26">
        <v>106</v>
      </c>
      <c r="K26" s="59"/>
      <c r="L26" s="59"/>
      <c r="M26" s="59"/>
      <c r="N26" s="59"/>
      <c r="O26" s="59"/>
      <c r="P26" s="59"/>
      <c r="Q26" s="59"/>
      <c r="R26" s="59"/>
      <c r="S26" s="59"/>
    </row>
    <row r="27" spans="1:19" x14ac:dyDescent="0.55000000000000004">
      <c r="A27">
        <v>24</v>
      </c>
      <c r="B27">
        <v>4</v>
      </c>
      <c r="C27">
        <v>12</v>
      </c>
      <c r="D27">
        <v>5</v>
      </c>
      <c r="E27">
        <v>18</v>
      </c>
      <c r="F27">
        <v>11</v>
      </c>
      <c r="G27">
        <v>1</v>
      </c>
      <c r="H27">
        <v>75</v>
      </c>
      <c r="K27" s="59" t="s">
        <v>103</v>
      </c>
      <c r="L27" s="59"/>
      <c r="M27" s="59"/>
      <c r="N27" s="59"/>
      <c r="O27" s="59"/>
      <c r="P27" s="59"/>
      <c r="Q27" s="59"/>
      <c r="R27" s="59"/>
      <c r="S27" s="59"/>
    </row>
    <row r="28" spans="1:19" ht="14.7" thickBot="1" x14ac:dyDescent="0.6">
      <c r="A28">
        <v>3</v>
      </c>
      <c r="B28">
        <v>12</v>
      </c>
      <c r="C28">
        <v>7</v>
      </c>
      <c r="D28">
        <v>8</v>
      </c>
      <c r="E28">
        <v>8</v>
      </c>
      <c r="F28">
        <v>20</v>
      </c>
      <c r="G28">
        <v>6</v>
      </c>
      <c r="H28">
        <v>64</v>
      </c>
      <c r="K28" s="59"/>
      <c r="L28" s="59"/>
      <c r="M28" s="59"/>
      <c r="N28" s="59"/>
      <c r="O28" s="59"/>
      <c r="P28" s="59"/>
      <c r="Q28" s="59"/>
      <c r="R28" s="59"/>
      <c r="S28" s="59"/>
    </row>
    <row r="29" spans="1:19" x14ac:dyDescent="0.55000000000000004">
      <c r="A29">
        <v>18</v>
      </c>
      <c r="B29">
        <v>9</v>
      </c>
      <c r="C29">
        <v>3</v>
      </c>
      <c r="D29">
        <v>24</v>
      </c>
      <c r="E29">
        <v>24</v>
      </c>
      <c r="F29">
        <v>5</v>
      </c>
      <c r="G29">
        <v>4</v>
      </c>
      <c r="H29">
        <v>87</v>
      </c>
      <c r="K29" s="101" t="s">
        <v>104</v>
      </c>
      <c r="L29" s="101"/>
      <c r="M29" s="59"/>
      <c r="N29" s="59"/>
      <c r="O29" s="59"/>
      <c r="P29" s="59"/>
      <c r="Q29" s="59"/>
      <c r="R29" s="59"/>
      <c r="S29" s="59"/>
    </row>
    <row r="30" spans="1:19" x14ac:dyDescent="0.55000000000000004">
      <c r="A30">
        <v>42</v>
      </c>
      <c r="B30">
        <v>10</v>
      </c>
      <c r="C30">
        <v>15</v>
      </c>
      <c r="D30">
        <v>5</v>
      </c>
      <c r="E30">
        <v>9</v>
      </c>
      <c r="F30">
        <v>7</v>
      </c>
      <c r="G30">
        <v>5</v>
      </c>
      <c r="H30">
        <v>93</v>
      </c>
      <c r="K30" s="102" t="s">
        <v>105</v>
      </c>
      <c r="L30" s="108">
        <v>1</v>
      </c>
      <c r="M30" s="59"/>
      <c r="N30" s="59"/>
      <c r="O30" s="59"/>
      <c r="P30" s="59"/>
      <c r="Q30" s="59"/>
      <c r="R30" s="59"/>
      <c r="S30" s="59"/>
    </row>
    <row r="31" spans="1:19" x14ac:dyDescent="0.55000000000000004">
      <c r="A31">
        <v>5</v>
      </c>
      <c r="B31">
        <v>18</v>
      </c>
      <c r="C31">
        <v>22</v>
      </c>
      <c r="D31">
        <v>4</v>
      </c>
      <c r="E31">
        <v>8</v>
      </c>
      <c r="F31">
        <v>1</v>
      </c>
      <c r="G31">
        <v>2</v>
      </c>
      <c r="H31">
        <v>60</v>
      </c>
      <c r="K31" s="102" t="s">
        <v>106</v>
      </c>
      <c r="L31" s="108">
        <v>1</v>
      </c>
      <c r="M31" s="59"/>
      <c r="N31" s="59"/>
      <c r="O31" s="59"/>
      <c r="P31" s="59"/>
      <c r="Q31" s="59"/>
      <c r="R31" s="59"/>
      <c r="S31" s="59"/>
    </row>
    <row r="32" spans="1:19" x14ac:dyDescent="0.55000000000000004">
      <c r="K32" s="102" t="s">
        <v>107</v>
      </c>
      <c r="L32" s="108">
        <v>1</v>
      </c>
      <c r="M32" s="59"/>
      <c r="N32" s="59"/>
      <c r="O32" s="59"/>
      <c r="P32" s="59"/>
      <c r="Q32" s="59"/>
      <c r="R32" s="59"/>
      <c r="S32" s="59"/>
    </row>
    <row r="33" spans="1:19" x14ac:dyDescent="0.55000000000000004">
      <c r="K33" s="102" t="s">
        <v>90</v>
      </c>
      <c r="L33" s="102">
        <v>1.3464417439817531E-15</v>
      </c>
      <c r="M33" s="59"/>
      <c r="N33" s="59"/>
      <c r="O33" s="59"/>
      <c r="P33" s="59"/>
      <c r="Q33" s="59"/>
      <c r="R33" s="59"/>
      <c r="S33" s="59"/>
    </row>
    <row r="34" spans="1:19" ht="14.7" thickBot="1" x14ac:dyDescent="0.6">
      <c r="K34" s="104" t="s">
        <v>108</v>
      </c>
      <c r="L34" s="111">
        <v>15</v>
      </c>
      <c r="M34" s="59"/>
      <c r="N34" s="59"/>
      <c r="O34" s="59"/>
      <c r="P34" s="59"/>
      <c r="Q34" s="59"/>
      <c r="R34" s="59"/>
      <c r="S34" s="59"/>
    </row>
    <row r="35" spans="1:19" ht="23.4" x14ac:dyDescent="0.55000000000000004">
      <c r="A35" s="21" t="s">
        <v>82</v>
      </c>
      <c r="B35" s="21" t="s">
        <v>83</v>
      </c>
      <c r="C35" s="21" t="s">
        <v>85</v>
      </c>
      <c r="D35" s="21" t="s">
        <v>84</v>
      </c>
      <c r="E35" s="21" t="s">
        <v>86</v>
      </c>
      <c r="F35" s="21" t="s">
        <v>87</v>
      </c>
      <c r="G35" s="21" t="s">
        <v>88</v>
      </c>
      <c r="H35" s="21" t="s">
        <v>102</v>
      </c>
      <c r="K35" s="59"/>
      <c r="L35" s="59"/>
      <c r="M35" s="59"/>
      <c r="N35" s="59"/>
      <c r="O35" s="59"/>
      <c r="P35" s="59"/>
      <c r="Q35" s="59"/>
      <c r="R35" s="59"/>
      <c r="S35" s="59"/>
    </row>
    <row r="36" spans="1:19" ht="14.7" thickBot="1" x14ac:dyDescent="0.6">
      <c r="A36" s="23">
        <v>1</v>
      </c>
      <c r="B36" s="23">
        <v>4</v>
      </c>
      <c r="C36" s="23">
        <v>24</v>
      </c>
      <c r="D36" s="23">
        <v>2</v>
      </c>
      <c r="E36" s="23">
        <v>2</v>
      </c>
      <c r="F36" s="23">
        <v>4</v>
      </c>
      <c r="G36" s="23">
        <v>1</v>
      </c>
      <c r="H36">
        <v>38</v>
      </c>
      <c r="K36" s="59" t="s">
        <v>109</v>
      </c>
      <c r="L36" s="59"/>
      <c r="M36" s="59"/>
      <c r="N36" s="59"/>
      <c r="O36" s="59"/>
      <c r="P36" s="59"/>
      <c r="Q36" s="59"/>
      <c r="R36" s="59"/>
      <c r="S36" s="59"/>
    </row>
    <row r="37" spans="1:19" x14ac:dyDescent="0.55000000000000004">
      <c r="A37" s="23">
        <v>4</v>
      </c>
      <c r="B37" s="23">
        <v>3</v>
      </c>
      <c r="C37" s="23">
        <v>2</v>
      </c>
      <c r="D37" s="23">
        <v>5</v>
      </c>
      <c r="E37" s="23">
        <v>8</v>
      </c>
      <c r="F37" s="23">
        <v>1</v>
      </c>
      <c r="G37" s="23">
        <v>3</v>
      </c>
      <c r="H37">
        <v>26</v>
      </c>
      <c r="K37" s="106"/>
      <c r="L37" s="106" t="s">
        <v>114</v>
      </c>
      <c r="M37" s="106" t="s">
        <v>115</v>
      </c>
      <c r="N37" s="106" t="s">
        <v>116</v>
      </c>
      <c r="O37" s="106" t="s">
        <v>117</v>
      </c>
      <c r="P37" s="106" t="s">
        <v>118</v>
      </c>
      <c r="Q37" s="59"/>
      <c r="R37" s="59"/>
      <c r="S37" s="59"/>
    </row>
    <row r="38" spans="1:19" x14ac:dyDescent="0.55000000000000004">
      <c r="A38" s="23">
        <v>4</v>
      </c>
      <c r="B38" s="23">
        <v>2</v>
      </c>
      <c r="C38" s="23">
        <v>12</v>
      </c>
      <c r="D38" s="23">
        <v>8</v>
      </c>
      <c r="E38" s="23">
        <v>5</v>
      </c>
      <c r="F38" s="23">
        <v>3</v>
      </c>
      <c r="G38" s="23">
        <v>4</v>
      </c>
      <c r="H38">
        <v>38</v>
      </c>
      <c r="K38" s="102" t="s">
        <v>110</v>
      </c>
      <c r="L38" s="102">
        <v>7</v>
      </c>
      <c r="M38" s="102">
        <v>905.73333333333335</v>
      </c>
      <c r="N38" s="102">
        <v>129.39047619047619</v>
      </c>
      <c r="O38" s="102">
        <v>7.1371886440492697E+31</v>
      </c>
      <c r="P38" s="108">
        <v>6.0641078963987736E-111</v>
      </c>
      <c r="Q38" s="59"/>
      <c r="R38" s="59"/>
      <c r="S38" s="59"/>
    </row>
    <row r="39" spans="1:19" x14ac:dyDescent="0.55000000000000004">
      <c r="A39" s="23">
        <v>2</v>
      </c>
      <c r="B39" s="23">
        <v>2</v>
      </c>
      <c r="C39" s="23">
        <v>18</v>
      </c>
      <c r="D39" s="23">
        <v>12</v>
      </c>
      <c r="E39" s="23">
        <v>3</v>
      </c>
      <c r="F39" s="23">
        <v>2</v>
      </c>
      <c r="G39" s="23">
        <v>2</v>
      </c>
      <c r="H39">
        <v>41</v>
      </c>
      <c r="K39" s="102" t="s">
        <v>111</v>
      </c>
      <c r="L39" s="102">
        <v>7</v>
      </c>
      <c r="M39" s="102">
        <v>1.2690337589556374E-29</v>
      </c>
      <c r="N39" s="102">
        <v>1.8129053699366249E-30</v>
      </c>
      <c r="O39" s="102"/>
      <c r="P39" s="102"/>
      <c r="Q39" s="59"/>
      <c r="R39" s="59"/>
      <c r="S39" s="59"/>
    </row>
    <row r="40" spans="1:19" ht="14.7" thickBot="1" x14ac:dyDescent="0.6">
      <c r="A40" s="23">
        <v>3</v>
      </c>
      <c r="B40" s="23">
        <v>4</v>
      </c>
      <c r="C40" s="23">
        <v>10</v>
      </c>
      <c r="D40" s="23">
        <v>24</v>
      </c>
      <c r="E40" s="23">
        <v>1</v>
      </c>
      <c r="F40" s="23">
        <v>2</v>
      </c>
      <c r="G40" s="23">
        <v>1</v>
      </c>
      <c r="H40">
        <v>45</v>
      </c>
      <c r="K40" s="104" t="s">
        <v>112</v>
      </c>
      <c r="L40" s="104">
        <v>14</v>
      </c>
      <c r="M40" s="104">
        <v>905.73333333333335</v>
      </c>
      <c r="N40" s="104"/>
      <c r="O40" s="104"/>
      <c r="P40" s="104"/>
      <c r="Q40" s="59"/>
      <c r="R40" s="59"/>
      <c r="S40" s="59"/>
    </row>
    <row r="41" spans="1:19" ht="14.7" thickBot="1" x14ac:dyDescent="0.6">
      <c r="A41" s="23">
        <v>1</v>
      </c>
      <c r="B41" s="23">
        <v>1</v>
      </c>
      <c r="C41" s="23">
        <v>8</v>
      </c>
      <c r="D41" s="23">
        <v>15</v>
      </c>
      <c r="E41" s="23">
        <v>6</v>
      </c>
      <c r="F41" s="23">
        <v>3</v>
      </c>
      <c r="G41" s="23">
        <v>1</v>
      </c>
      <c r="H41">
        <v>35</v>
      </c>
      <c r="K41" s="59"/>
      <c r="L41" s="59"/>
      <c r="M41" s="59"/>
      <c r="N41" s="59"/>
      <c r="O41" s="59"/>
      <c r="P41" s="59"/>
      <c r="Q41" s="59"/>
      <c r="R41" s="59"/>
      <c r="S41" s="59"/>
    </row>
    <row r="42" spans="1:19" x14ac:dyDescent="0.55000000000000004">
      <c r="A42" s="23">
        <v>1</v>
      </c>
      <c r="B42" s="23">
        <v>3</v>
      </c>
      <c r="C42" s="23">
        <v>5</v>
      </c>
      <c r="D42" s="23">
        <v>9</v>
      </c>
      <c r="E42" s="23">
        <v>5</v>
      </c>
      <c r="F42" s="23">
        <v>1</v>
      </c>
      <c r="G42" s="23">
        <v>3</v>
      </c>
      <c r="H42">
        <v>27</v>
      </c>
      <c r="K42" s="106"/>
      <c r="L42" s="106" t="s">
        <v>119</v>
      </c>
      <c r="M42" s="106" t="s">
        <v>90</v>
      </c>
      <c r="N42" s="106" t="s">
        <v>120</v>
      </c>
      <c r="O42" s="106" t="s">
        <v>121</v>
      </c>
      <c r="P42" s="106" t="s">
        <v>122</v>
      </c>
      <c r="Q42" s="106" t="s">
        <v>123</v>
      </c>
      <c r="R42" s="106" t="s">
        <v>124</v>
      </c>
      <c r="S42" s="106" t="s">
        <v>125</v>
      </c>
    </row>
    <row r="43" spans="1:19" x14ac:dyDescent="0.55000000000000004">
      <c r="A43" s="23">
        <v>1</v>
      </c>
      <c r="B43" s="23">
        <v>3</v>
      </c>
      <c r="C43" s="23">
        <v>3</v>
      </c>
      <c r="D43" s="23">
        <v>10</v>
      </c>
      <c r="E43" s="23">
        <v>8</v>
      </c>
      <c r="F43" s="23">
        <v>4</v>
      </c>
      <c r="G43" s="23">
        <v>4</v>
      </c>
      <c r="H43">
        <v>33</v>
      </c>
      <c r="K43" s="102" t="s">
        <v>113</v>
      </c>
      <c r="L43" s="102">
        <v>2.6645352591003757E-15</v>
      </c>
      <c r="M43" s="102">
        <v>3.0119652488910643E-15</v>
      </c>
      <c r="N43" s="102">
        <v>0.88465006695591719</v>
      </c>
      <c r="O43" s="108">
        <v>0.40570487927580234</v>
      </c>
      <c r="P43" s="102">
        <v>-4.4576308133821335E-15</v>
      </c>
      <c r="Q43" s="102">
        <v>9.7867013315828849E-15</v>
      </c>
      <c r="R43" s="102">
        <v>-4.4576308133821335E-15</v>
      </c>
      <c r="S43" s="102">
        <v>9.7867013315828849E-15</v>
      </c>
    </row>
    <row r="44" spans="1:19" x14ac:dyDescent="0.55000000000000004">
      <c r="A44" s="23">
        <v>4</v>
      </c>
      <c r="B44" s="23">
        <v>4</v>
      </c>
      <c r="C44" s="23">
        <v>8</v>
      </c>
      <c r="D44" s="23">
        <v>4</v>
      </c>
      <c r="E44" s="23">
        <v>1</v>
      </c>
      <c r="F44" s="23">
        <v>4</v>
      </c>
      <c r="G44" s="23">
        <v>3</v>
      </c>
      <c r="H44">
        <v>28</v>
      </c>
      <c r="K44" s="102" t="s">
        <v>82</v>
      </c>
      <c r="L44" s="108">
        <v>1.0000000000000002</v>
      </c>
      <c r="M44" s="102">
        <v>2.971456956081833E-16</v>
      </c>
      <c r="N44" s="102">
        <v>3365352467762486</v>
      </c>
      <c r="O44" s="108">
        <v>5.40208366547864E-107</v>
      </c>
      <c r="P44" s="108">
        <v>0.99999999999999956</v>
      </c>
      <c r="Q44" s="108">
        <v>1.0000000000000009</v>
      </c>
      <c r="R44" s="108">
        <v>0.99999999999999956</v>
      </c>
      <c r="S44" s="108">
        <v>1.0000000000000009</v>
      </c>
    </row>
    <row r="45" spans="1:19" x14ac:dyDescent="0.55000000000000004">
      <c r="A45" s="23">
        <v>2</v>
      </c>
      <c r="B45" s="23">
        <v>2</v>
      </c>
      <c r="C45" s="23">
        <v>12</v>
      </c>
      <c r="D45" s="23">
        <v>2</v>
      </c>
      <c r="E45" s="23">
        <v>6</v>
      </c>
      <c r="F45" s="23">
        <v>1</v>
      </c>
      <c r="G45" s="23">
        <v>2</v>
      </c>
      <c r="H45">
        <v>27</v>
      </c>
      <c r="K45" s="102" t="s">
        <v>83</v>
      </c>
      <c r="L45" s="108">
        <v>1.0000000000000009</v>
      </c>
      <c r="M45" s="102">
        <v>4.8253974483002177E-16</v>
      </c>
      <c r="N45" s="102">
        <v>2072368153533670.8</v>
      </c>
      <c r="O45" s="108">
        <v>1.6088176895649699E-105</v>
      </c>
      <c r="P45" s="108">
        <v>0.99999999999999978</v>
      </c>
      <c r="Q45" s="108">
        <v>1.000000000000002</v>
      </c>
      <c r="R45" s="108">
        <v>0.99999999999999978</v>
      </c>
      <c r="S45" s="108">
        <v>1.000000000000002</v>
      </c>
    </row>
    <row r="46" spans="1:19" x14ac:dyDescent="0.55000000000000004">
      <c r="A46" s="23">
        <v>3</v>
      </c>
      <c r="B46" s="23">
        <v>1</v>
      </c>
      <c r="C46" s="23">
        <v>24</v>
      </c>
      <c r="D46" s="23">
        <v>12</v>
      </c>
      <c r="E46" s="23">
        <v>7</v>
      </c>
      <c r="F46" s="23">
        <v>2</v>
      </c>
      <c r="G46" s="23">
        <v>2</v>
      </c>
      <c r="H46">
        <v>51</v>
      </c>
      <c r="K46" s="102" t="s">
        <v>85</v>
      </c>
      <c r="L46" s="108">
        <v>0.99999999999999989</v>
      </c>
      <c r="M46" s="102">
        <v>6.1990122898555148E-17</v>
      </c>
      <c r="N46" s="102">
        <v>1.6131602152756946E+16</v>
      </c>
      <c r="O46" s="108">
        <v>9.2903629885432559E-112</v>
      </c>
      <c r="P46" s="108">
        <v>0.99999999999999978</v>
      </c>
      <c r="Q46" s="108">
        <v>1</v>
      </c>
      <c r="R46" s="108">
        <v>0.99999999999999978</v>
      </c>
      <c r="S46" s="108">
        <v>1</v>
      </c>
    </row>
    <row r="47" spans="1:19" x14ac:dyDescent="0.55000000000000004">
      <c r="A47" s="23">
        <v>3</v>
      </c>
      <c r="B47" s="23">
        <v>4</v>
      </c>
      <c r="C47" s="23">
        <v>9</v>
      </c>
      <c r="D47" s="23">
        <v>6</v>
      </c>
      <c r="E47" s="23">
        <v>1</v>
      </c>
      <c r="F47" s="23">
        <v>3</v>
      </c>
      <c r="G47" s="23">
        <v>1</v>
      </c>
      <c r="H47">
        <v>27</v>
      </c>
      <c r="K47" s="102" t="s">
        <v>84</v>
      </c>
      <c r="L47" s="108">
        <v>0.99999999999999989</v>
      </c>
      <c r="M47" s="102">
        <v>6.907258171072515E-17</v>
      </c>
      <c r="N47" s="102">
        <v>1.4477524586933548E+16</v>
      </c>
      <c r="O47" s="108">
        <v>1.9811393456410041E-111</v>
      </c>
      <c r="P47" s="108">
        <v>0.99999999999999978</v>
      </c>
      <c r="Q47" s="108">
        <v>1</v>
      </c>
      <c r="R47" s="108">
        <v>0.99999999999999978</v>
      </c>
      <c r="S47" s="108">
        <v>1</v>
      </c>
    </row>
    <row r="48" spans="1:19" x14ac:dyDescent="0.55000000000000004">
      <c r="A48" s="23">
        <v>1</v>
      </c>
      <c r="B48" s="23">
        <v>3</v>
      </c>
      <c r="C48" s="23">
        <v>6</v>
      </c>
      <c r="D48" s="23">
        <v>4</v>
      </c>
      <c r="E48" s="23">
        <v>3</v>
      </c>
      <c r="F48" s="23">
        <v>4</v>
      </c>
      <c r="G48" s="23">
        <v>4</v>
      </c>
      <c r="H48">
        <v>25</v>
      </c>
      <c r="K48" s="102" t="s">
        <v>86</v>
      </c>
      <c r="L48" s="108">
        <v>1</v>
      </c>
      <c r="M48" s="102">
        <v>2.0827784967033485E-16</v>
      </c>
      <c r="N48" s="102">
        <v>4801278684136668</v>
      </c>
      <c r="O48" s="108">
        <v>4.4903148930333936E-108</v>
      </c>
      <c r="P48" s="108">
        <v>0.99999999999999956</v>
      </c>
      <c r="Q48" s="108">
        <v>1.0000000000000004</v>
      </c>
      <c r="R48" s="108">
        <v>0.99999999999999956</v>
      </c>
      <c r="S48" s="108">
        <v>1.0000000000000004</v>
      </c>
    </row>
    <row r="49" spans="1:19" x14ac:dyDescent="0.55000000000000004">
      <c r="A49" s="23">
        <v>4</v>
      </c>
      <c r="B49" s="23">
        <v>2</v>
      </c>
      <c r="C49" s="23">
        <v>3</v>
      </c>
      <c r="D49" s="23">
        <v>5</v>
      </c>
      <c r="E49" s="23">
        <v>8</v>
      </c>
      <c r="F49" s="23">
        <v>3</v>
      </c>
      <c r="G49" s="23">
        <v>2</v>
      </c>
      <c r="H49">
        <v>27</v>
      </c>
      <c r="K49" s="102" t="s">
        <v>87</v>
      </c>
      <c r="L49" s="108">
        <v>1.0000000000000002</v>
      </c>
      <c r="M49" s="102">
        <v>3.6178094361032085E-16</v>
      </c>
      <c r="N49" s="102">
        <v>2764103576105196.5</v>
      </c>
      <c r="O49" s="108">
        <v>2.1423726308299665E-106</v>
      </c>
      <c r="P49" s="108">
        <v>0.99999999999999933</v>
      </c>
      <c r="Q49" s="108">
        <v>1.0000000000000011</v>
      </c>
      <c r="R49" s="108">
        <v>0.99999999999999933</v>
      </c>
      <c r="S49" s="108">
        <v>1.0000000000000011</v>
      </c>
    </row>
    <row r="50" spans="1:19" ht="14.7" thickBot="1" x14ac:dyDescent="0.6">
      <c r="A50" s="23">
        <v>2</v>
      </c>
      <c r="B50" s="23">
        <v>1</v>
      </c>
      <c r="C50" s="23">
        <v>10</v>
      </c>
      <c r="D50" s="23">
        <v>24</v>
      </c>
      <c r="E50" s="23">
        <v>2</v>
      </c>
      <c r="F50" s="23">
        <v>1</v>
      </c>
      <c r="G50" s="23">
        <v>0</v>
      </c>
      <c r="H50">
        <v>40</v>
      </c>
      <c r="K50" s="104" t="s">
        <v>88</v>
      </c>
      <c r="L50" s="111">
        <v>0.99999999999999978</v>
      </c>
      <c r="M50" s="104">
        <v>3.8699145249751059E-16</v>
      </c>
      <c r="N50" s="104">
        <v>2584036400665548.5</v>
      </c>
      <c r="O50" s="111">
        <v>3.4330870149882824E-106</v>
      </c>
      <c r="P50" s="111">
        <v>0.99999999999999889</v>
      </c>
      <c r="Q50" s="111">
        <v>1.0000000000000007</v>
      </c>
      <c r="R50" s="111">
        <v>0.99999999999999889</v>
      </c>
      <c r="S50" s="111">
        <v>1.0000000000000007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F155C-F8E8-4E65-8717-E21D035430A6}">
  <dimension ref="A1:I46"/>
  <sheetViews>
    <sheetView topLeftCell="I28" zoomScale="90" zoomScaleNormal="90" workbookViewId="0">
      <selection activeCell="S42" sqref="S42"/>
    </sheetView>
  </sheetViews>
  <sheetFormatPr defaultRowHeight="14.4" x14ac:dyDescent="0.55000000000000004"/>
  <sheetData>
    <row r="1" spans="1:8" ht="23.4" x14ac:dyDescent="0.55000000000000004">
      <c r="A1" s="21" t="s">
        <v>35</v>
      </c>
      <c r="B1" s="88" t="s">
        <v>29</v>
      </c>
      <c r="D1" s="21" t="s">
        <v>35</v>
      </c>
      <c r="E1" s="88" t="s">
        <v>29</v>
      </c>
      <c r="G1" s="21" t="s">
        <v>35</v>
      </c>
      <c r="H1" s="88" t="s">
        <v>29</v>
      </c>
    </row>
    <row r="2" spans="1:8" x14ac:dyDescent="0.55000000000000004">
      <c r="A2">
        <v>1</v>
      </c>
      <c r="B2" s="22">
        <v>1.7083333333333333</v>
      </c>
      <c r="D2">
        <v>1</v>
      </c>
      <c r="E2" s="60">
        <v>1.5833333333333333</v>
      </c>
      <c r="G2">
        <v>1</v>
      </c>
      <c r="H2" s="22">
        <v>1.7083333333333333</v>
      </c>
    </row>
    <row r="3" spans="1:8" x14ac:dyDescent="0.55000000000000004">
      <c r="A3">
        <v>2</v>
      </c>
      <c r="B3" s="22">
        <v>2.5833333333333335</v>
      </c>
      <c r="D3">
        <v>2</v>
      </c>
      <c r="E3" s="60">
        <v>1.0833333333333333</v>
      </c>
      <c r="G3">
        <v>2</v>
      </c>
      <c r="H3" s="22">
        <v>2.5833333333333335</v>
      </c>
    </row>
    <row r="4" spans="1:8" x14ac:dyDescent="0.55000000000000004">
      <c r="A4">
        <v>3</v>
      </c>
      <c r="B4" s="22">
        <v>4.333333333333333</v>
      </c>
      <c r="D4">
        <v>3</v>
      </c>
      <c r="E4" s="60">
        <v>1.5833333333333333</v>
      </c>
      <c r="G4">
        <v>3</v>
      </c>
      <c r="H4" s="22">
        <v>4.333333333333333</v>
      </c>
    </row>
    <row r="5" spans="1:8" x14ac:dyDescent="0.55000000000000004">
      <c r="A5">
        <v>4</v>
      </c>
      <c r="B5" s="22">
        <v>1.6666666666666667</v>
      </c>
      <c r="D5">
        <v>4</v>
      </c>
      <c r="E5" s="60">
        <v>1.7083333333333333</v>
      </c>
      <c r="G5">
        <v>4</v>
      </c>
      <c r="H5" s="22">
        <v>1.6666666666666667</v>
      </c>
    </row>
    <row r="6" spans="1:8" x14ac:dyDescent="0.55000000000000004">
      <c r="A6">
        <v>5</v>
      </c>
      <c r="B6" s="22">
        <v>6.708333333333333</v>
      </c>
      <c r="D6">
        <v>5</v>
      </c>
      <c r="E6" s="60">
        <v>1.875</v>
      </c>
      <c r="G6">
        <v>5</v>
      </c>
      <c r="H6" s="22">
        <v>6.708333333333333</v>
      </c>
    </row>
    <row r="7" spans="1:8" x14ac:dyDescent="0.55000000000000004">
      <c r="A7">
        <v>6</v>
      </c>
      <c r="B7" s="22">
        <v>3.7916666666666665</v>
      </c>
      <c r="D7">
        <v>6</v>
      </c>
      <c r="E7" s="60">
        <v>1.4583333333333333</v>
      </c>
      <c r="G7">
        <v>6</v>
      </c>
      <c r="H7" s="22">
        <v>3.7916666666666665</v>
      </c>
    </row>
    <row r="8" spans="1:8" x14ac:dyDescent="0.55000000000000004">
      <c r="A8">
        <v>7</v>
      </c>
      <c r="B8" s="22">
        <v>3.2916666666666665</v>
      </c>
      <c r="D8">
        <v>7</v>
      </c>
      <c r="E8" s="60">
        <v>1.125</v>
      </c>
      <c r="G8">
        <v>7</v>
      </c>
      <c r="H8" s="22">
        <v>3.2916666666666665</v>
      </c>
    </row>
    <row r="9" spans="1:8" x14ac:dyDescent="0.55000000000000004">
      <c r="A9">
        <v>8</v>
      </c>
      <c r="B9" s="22">
        <v>3.7083333333333335</v>
      </c>
      <c r="D9">
        <v>8</v>
      </c>
      <c r="E9" s="60">
        <v>1.375</v>
      </c>
      <c r="G9">
        <v>8</v>
      </c>
      <c r="H9" s="22">
        <v>3.7083333333333335</v>
      </c>
    </row>
    <row r="10" spans="1:8" x14ac:dyDescent="0.55000000000000004">
      <c r="A10">
        <v>9</v>
      </c>
      <c r="B10" s="22">
        <v>5.041666666666667</v>
      </c>
      <c r="D10">
        <v>9</v>
      </c>
      <c r="E10" s="60">
        <v>1.1666666666666667</v>
      </c>
      <c r="G10">
        <v>9</v>
      </c>
      <c r="H10" s="22">
        <v>5.041666666666667</v>
      </c>
    </row>
    <row r="11" spans="1:8" x14ac:dyDescent="0.55000000000000004">
      <c r="A11">
        <v>10</v>
      </c>
      <c r="B11" s="22">
        <v>3.3333333333333335</v>
      </c>
      <c r="D11">
        <v>10</v>
      </c>
      <c r="E11" s="60">
        <v>1.125</v>
      </c>
      <c r="G11">
        <v>10</v>
      </c>
      <c r="H11" s="22">
        <v>3.3333333333333335</v>
      </c>
    </row>
    <row r="12" spans="1:8" x14ac:dyDescent="0.55000000000000004">
      <c r="A12">
        <v>11</v>
      </c>
      <c r="B12" s="22">
        <v>3.2916666666666665</v>
      </c>
      <c r="D12">
        <v>11</v>
      </c>
      <c r="E12" s="60">
        <v>2.125</v>
      </c>
      <c r="G12">
        <v>11</v>
      </c>
      <c r="H12" s="22">
        <v>3.2916666666666665</v>
      </c>
    </row>
    <row r="13" spans="1:8" x14ac:dyDescent="0.55000000000000004">
      <c r="A13">
        <v>12</v>
      </c>
      <c r="B13" s="22">
        <v>4.083333333333333</v>
      </c>
      <c r="D13">
        <v>12</v>
      </c>
      <c r="E13" s="60">
        <v>1.125</v>
      </c>
      <c r="G13">
        <v>12</v>
      </c>
      <c r="H13" s="22">
        <v>4.083333333333333</v>
      </c>
    </row>
    <row r="14" spans="1:8" x14ac:dyDescent="0.55000000000000004">
      <c r="A14">
        <v>13</v>
      </c>
      <c r="B14" s="22">
        <v>3.1666666666666665</v>
      </c>
      <c r="D14">
        <v>13</v>
      </c>
      <c r="E14" s="60">
        <v>1.0416666666666667</v>
      </c>
      <c r="G14">
        <v>13</v>
      </c>
      <c r="H14" s="22">
        <v>3.1666666666666665</v>
      </c>
    </row>
    <row r="15" spans="1:8" x14ac:dyDescent="0.55000000000000004">
      <c r="A15">
        <v>14</v>
      </c>
      <c r="B15" s="22">
        <v>4.875</v>
      </c>
      <c r="D15">
        <v>14</v>
      </c>
      <c r="E15" s="60">
        <v>1.125</v>
      </c>
      <c r="G15">
        <v>14</v>
      </c>
      <c r="H15" s="22">
        <v>4.875</v>
      </c>
    </row>
    <row r="16" spans="1:8" x14ac:dyDescent="0.55000000000000004">
      <c r="A16">
        <v>15</v>
      </c>
      <c r="B16" s="22">
        <v>4.958333333333333</v>
      </c>
      <c r="D16">
        <v>15</v>
      </c>
      <c r="E16" s="60">
        <v>1.6666666666666667</v>
      </c>
      <c r="G16">
        <v>15</v>
      </c>
      <c r="H16" s="22">
        <v>4.958333333333333</v>
      </c>
    </row>
    <row r="17" spans="1:9" x14ac:dyDescent="0.55000000000000004">
      <c r="A17">
        <v>16</v>
      </c>
      <c r="B17" s="22">
        <v>4.208333333333333</v>
      </c>
      <c r="G17">
        <v>16</v>
      </c>
      <c r="H17" s="22">
        <v>4.208333333333333</v>
      </c>
    </row>
    <row r="18" spans="1:9" x14ac:dyDescent="0.55000000000000004">
      <c r="A18">
        <v>17</v>
      </c>
      <c r="B18" s="22">
        <v>3.375</v>
      </c>
      <c r="G18">
        <v>17</v>
      </c>
      <c r="H18" s="22">
        <v>3.375</v>
      </c>
    </row>
    <row r="19" spans="1:9" x14ac:dyDescent="0.55000000000000004">
      <c r="A19">
        <v>18</v>
      </c>
      <c r="B19" s="22">
        <v>2.375</v>
      </c>
      <c r="G19">
        <v>18</v>
      </c>
      <c r="H19" s="22">
        <v>2.375</v>
      </c>
    </row>
    <row r="20" spans="1:9" x14ac:dyDescent="0.55000000000000004">
      <c r="A20">
        <v>19</v>
      </c>
      <c r="B20" s="22">
        <v>4.583333333333333</v>
      </c>
      <c r="G20">
        <v>19</v>
      </c>
      <c r="H20" s="22">
        <v>4.583333333333333</v>
      </c>
    </row>
    <row r="21" spans="1:9" x14ac:dyDescent="0.55000000000000004">
      <c r="A21">
        <v>20</v>
      </c>
      <c r="B21" s="22">
        <v>3.9583333333333335</v>
      </c>
      <c r="G21">
        <v>20</v>
      </c>
      <c r="H21" s="22">
        <v>3.9583333333333335</v>
      </c>
    </row>
    <row r="22" spans="1:9" x14ac:dyDescent="0.55000000000000004">
      <c r="A22">
        <v>21</v>
      </c>
      <c r="B22" s="22">
        <v>4.708333333333333</v>
      </c>
      <c r="G22">
        <v>21</v>
      </c>
      <c r="H22" s="22">
        <v>4.708333333333333</v>
      </c>
    </row>
    <row r="23" spans="1:9" x14ac:dyDescent="0.55000000000000004">
      <c r="A23">
        <v>22</v>
      </c>
      <c r="B23" s="22">
        <v>4.083333333333333</v>
      </c>
      <c r="G23">
        <v>22</v>
      </c>
      <c r="H23" s="22">
        <v>4.083333333333333</v>
      </c>
    </row>
    <row r="24" spans="1:9" x14ac:dyDescent="0.55000000000000004">
      <c r="A24">
        <v>23</v>
      </c>
      <c r="B24" s="22">
        <v>1.875</v>
      </c>
      <c r="G24">
        <v>23</v>
      </c>
      <c r="H24" s="22">
        <v>1.875</v>
      </c>
    </row>
    <row r="25" spans="1:9" x14ac:dyDescent="0.55000000000000004">
      <c r="A25">
        <v>24</v>
      </c>
      <c r="B25" s="22">
        <v>2.9166666666666665</v>
      </c>
      <c r="G25">
        <v>24</v>
      </c>
      <c r="H25" s="22">
        <v>2.9166666666666665</v>
      </c>
    </row>
    <row r="26" spans="1:9" x14ac:dyDescent="0.55000000000000004">
      <c r="A26">
        <v>25</v>
      </c>
      <c r="B26" s="22">
        <v>4.416666666666667</v>
      </c>
      <c r="G26">
        <v>25</v>
      </c>
      <c r="H26" s="22">
        <v>4.416666666666667</v>
      </c>
    </row>
    <row r="27" spans="1:9" x14ac:dyDescent="0.55000000000000004">
      <c r="A27">
        <v>26</v>
      </c>
      <c r="B27" s="22">
        <v>3.125</v>
      </c>
      <c r="G27">
        <v>26</v>
      </c>
      <c r="H27" s="22">
        <v>3.125</v>
      </c>
    </row>
    <row r="28" spans="1:9" x14ac:dyDescent="0.55000000000000004">
      <c r="A28">
        <v>27</v>
      </c>
      <c r="B28" s="22">
        <v>2.6666666666666665</v>
      </c>
      <c r="G28">
        <v>27</v>
      </c>
      <c r="H28" s="22">
        <v>2.6666666666666665</v>
      </c>
    </row>
    <row r="29" spans="1:9" x14ac:dyDescent="0.55000000000000004">
      <c r="A29">
        <v>28</v>
      </c>
      <c r="B29" s="22">
        <v>3.625</v>
      </c>
      <c r="G29">
        <v>28</v>
      </c>
      <c r="H29" s="22">
        <v>3.625</v>
      </c>
    </row>
    <row r="30" spans="1:9" x14ac:dyDescent="0.55000000000000004">
      <c r="A30">
        <v>29</v>
      </c>
      <c r="B30" s="22">
        <v>3.875</v>
      </c>
      <c r="G30">
        <v>29</v>
      </c>
      <c r="H30" s="22">
        <v>3.875</v>
      </c>
    </row>
    <row r="31" spans="1:9" x14ac:dyDescent="0.55000000000000004">
      <c r="A31">
        <v>30</v>
      </c>
      <c r="B31" s="22">
        <v>2.5</v>
      </c>
      <c r="G31">
        <v>30</v>
      </c>
      <c r="H31" s="22">
        <v>2.5</v>
      </c>
    </row>
    <row r="32" spans="1:9" x14ac:dyDescent="0.55000000000000004">
      <c r="G32">
        <v>31</v>
      </c>
      <c r="H32" s="22">
        <v>1.58</v>
      </c>
      <c r="I32" s="60"/>
    </row>
    <row r="33" spans="7:8" x14ac:dyDescent="0.55000000000000004">
      <c r="G33">
        <v>32</v>
      </c>
      <c r="H33" s="60">
        <v>1.0833333333333333</v>
      </c>
    </row>
    <row r="34" spans="7:8" x14ac:dyDescent="0.55000000000000004">
      <c r="G34">
        <v>33</v>
      </c>
      <c r="H34" s="60">
        <v>1.5833333333333333</v>
      </c>
    </row>
    <row r="35" spans="7:8" x14ac:dyDescent="0.55000000000000004">
      <c r="G35">
        <v>34</v>
      </c>
      <c r="H35" s="60">
        <v>1.7083333333333333</v>
      </c>
    </row>
    <row r="36" spans="7:8" x14ac:dyDescent="0.55000000000000004">
      <c r="G36">
        <v>35</v>
      </c>
      <c r="H36" s="60">
        <v>1.875</v>
      </c>
    </row>
    <row r="37" spans="7:8" x14ac:dyDescent="0.55000000000000004">
      <c r="G37">
        <v>36</v>
      </c>
      <c r="H37" s="60">
        <v>1.4583333333333333</v>
      </c>
    </row>
    <row r="38" spans="7:8" x14ac:dyDescent="0.55000000000000004">
      <c r="G38">
        <v>37</v>
      </c>
      <c r="H38" s="60">
        <v>1.125</v>
      </c>
    </row>
    <row r="39" spans="7:8" x14ac:dyDescent="0.55000000000000004">
      <c r="G39">
        <v>38</v>
      </c>
      <c r="H39" s="60">
        <v>1.375</v>
      </c>
    </row>
    <row r="40" spans="7:8" x14ac:dyDescent="0.55000000000000004">
      <c r="G40">
        <v>39</v>
      </c>
      <c r="H40" s="60">
        <v>1.1666666666666667</v>
      </c>
    </row>
    <row r="41" spans="7:8" x14ac:dyDescent="0.55000000000000004">
      <c r="G41">
        <v>40</v>
      </c>
      <c r="H41" s="60">
        <v>1.125</v>
      </c>
    </row>
    <row r="42" spans="7:8" x14ac:dyDescent="0.55000000000000004">
      <c r="G42">
        <v>41</v>
      </c>
      <c r="H42" s="60">
        <v>2.125</v>
      </c>
    </row>
    <row r="43" spans="7:8" x14ac:dyDescent="0.55000000000000004">
      <c r="G43">
        <v>42</v>
      </c>
      <c r="H43" s="60">
        <v>1.125</v>
      </c>
    </row>
    <row r="44" spans="7:8" x14ac:dyDescent="0.55000000000000004">
      <c r="G44">
        <v>43</v>
      </c>
      <c r="H44" s="60">
        <v>1.0416666666666667</v>
      </c>
    </row>
    <row r="45" spans="7:8" x14ac:dyDescent="0.55000000000000004">
      <c r="G45">
        <v>44</v>
      </c>
      <c r="H45" s="60">
        <v>1.125</v>
      </c>
    </row>
    <row r="46" spans="7:8" x14ac:dyDescent="0.55000000000000004">
      <c r="G46">
        <v>45</v>
      </c>
      <c r="H46" s="60">
        <v>1.6666666666666667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37158-6178-4594-8645-21B532AB6004}">
  <sheetPr>
    <pageSetUpPr fitToPage="1"/>
  </sheetPr>
  <dimension ref="A1:P65"/>
  <sheetViews>
    <sheetView topLeftCell="P17" zoomScale="80" zoomScaleNormal="80" workbookViewId="0">
      <selection activeCell="AA44" sqref="AA44"/>
    </sheetView>
  </sheetViews>
  <sheetFormatPr defaultColWidth="8.3671875" defaultRowHeight="12.3" x14ac:dyDescent="0.4"/>
  <cols>
    <col min="1" max="1" width="10.734375" style="130" customWidth="1"/>
    <col min="2" max="2" width="7.734375" style="129" customWidth="1"/>
    <col min="3" max="3" width="5.3671875" style="129" bestFit="1" customWidth="1"/>
    <col min="4" max="4" width="6.7890625" style="129" customWidth="1"/>
    <col min="5" max="5" width="7.1015625" style="129" customWidth="1"/>
    <col min="6" max="6" width="7.26171875" style="129" customWidth="1"/>
    <col min="7" max="10" width="8.3671875" style="129"/>
    <col min="11" max="11" width="1.734375" style="129" customWidth="1"/>
    <col min="12" max="12" width="9.9453125" style="129" bestFit="1" customWidth="1"/>
    <col min="13" max="13" width="10.26171875" style="129" bestFit="1" customWidth="1"/>
    <col min="14" max="14" width="9.9453125" style="129" customWidth="1"/>
    <col min="15" max="16384" width="8.3671875" style="129"/>
  </cols>
  <sheetData>
    <row r="1" spans="1:16" s="114" customFormat="1" ht="17.399999999999999" x14ac:dyDescent="0.55000000000000004">
      <c r="A1" s="113" t="s">
        <v>150</v>
      </c>
    </row>
    <row r="2" spans="1:16" s="114" customFormat="1" ht="17.399999999999999" x14ac:dyDescent="0.55000000000000004">
      <c r="A2" s="113"/>
    </row>
    <row r="3" spans="1:16" s="114" customFormat="1" ht="17.7" x14ac:dyDescent="0.6">
      <c r="A3" s="113" t="s">
        <v>126</v>
      </c>
      <c r="C3" s="115" t="s">
        <v>127</v>
      </c>
    </row>
    <row r="4" spans="1:16" s="114" customFormat="1" ht="17.399999999999999" x14ac:dyDescent="0.55000000000000004">
      <c r="A4" s="113"/>
    </row>
    <row r="5" spans="1:16" s="114" customFormat="1" ht="17.399999999999999" x14ac:dyDescent="0.55000000000000004">
      <c r="A5" s="113"/>
      <c r="B5" s="116"/>
      <c r="C5" s="117" t="s">
        <v>128</v>
      </c>
      <c r="D5" s="117" t="s">
        <v>129</v>
      </c>
      <c r="E5" s="117" t="s">
        <v>130</v>
      </c>
      <c r="F5" s="117" t="s">
        <v>131</v>
      </c>
      <c r="G5" s="117" t="s">
        <v>132</v>
      </c>
      <c r="H5" s="118" t="s">
        <v>133</v>
      </c>
    </row>
    <row r="6" spans="1:16" s="114" customFormat="1" ht="17.399999999999999" x14ac:dyDescent="0.55000000000000004">
      <c r="A6" s="113"/>
      <c r="B6" s="119">
        <v>1988</v>
      </c>
      <c r="C6" s="120">
        <v>10.5</v>
      </c>
      <c r="D6" s="117">
        <v>11.2</v>
      </c>
      <c r="E6" s="117">
        <v>9.1999999999999993</v>
      </c>
      <c r="F6" s="117">
        <v>10.1</v>
      </c>
      <c r="G6" s="117">
        <v>10.4</v>
      </c>
      <c r="H6" s="118">
        <v>10.5</v>
      </c>
    </row>
    <row r="7" spans="1:16" s="114" customFormat="1" ht="17.399999999999999" x14ac:dyDescent="0.55000000000000004">
      <c r="A7" s="113"/>
      <c r="B7" s="119" t="s">
        <v>134</v>
      </c>
      <c r="C7" s="121">
        <f>AVERAGE(C6:H6)</f>
        <v>10.316666666666666</v>
      </c>
      <c r="D7" s="122">
        <f>C7</f>
        <v>10.316666666666666</v>
      </c>
      <c r="E7" s="122">
        <f>D7</f>
        <v>10.316666666666666</v>
      </c>
      <c r="F7" s="122">
        <f>E7</f>
        <v>10.316666666666666</v>
      </c>
      <c r="G7" s="122">
        <f>F7</f>
        <v>10.316666666666666</v>
      </c>
      <c r="H7" s="123">
        <f>G7</f>
        <v>10.316666666666666</v>
      </c>
    </row>
    <row r="8" spans="1:16" s="114" customFormat="1" ht="17.399999999999999" x14ac:dyDescent="0.55000000000000004">
      <c r="A8" s="113"/>
      <c r="B8" s="124" t="s">
        <v>135</v>
      </c>
      <c r="C8" s="125"/>
      <c r="D8" s="126">
        <f>ABS(D6-C6)</f>
        <v>0.69999999999999929</v>
      </c>
      <c r="E8" s="126">
        <f>ABS(E6-D6)</f>
        <v>2</v>
      </c>
      <c r="F8" s="126">
        <f>ABS(F6-E6)</f>
        <v>0.90000000000000036</v>
      </c>
      <c r="G8" s="126">
        <f>ABS(G6-F6)</f>
        <v>0.30000000000000071</v>
      </c>
      <c r="H8" s="127">
        <f>ABS(H6-G6)</f>
        <v>9.9999999999999645E-2</v>
      </c>
    </row>
    <row r="9" spans="1:16" s="114" customFormat="1" ht="17.399999999999999" x14ac:dyDescent="0.55000000000000004">
      <c r="A9" s="113"/>
    </row>
    <row r="10" spans="1:16" s="114" customFormat="1" ht="17.399999999999999" x14ac:dyDescent="0.55000000000000004">
      <c r="A10" s="113"/>
    </row>
    <row r="11" spans="1:16" ht="12" customHeight="1" x14ac:dyDescent="0.7">
      <c r="A11" s="128"/>
    </row>
    <row r="12" spans="1:16" x14ac:dyDescent="0.4">
      <c r="A12" s="130" t="s">
        <v>136</v>
      </c>
      <c r="G12" s="131" t="s">
        <v>137</v>
      </c>
      <c r="K12" s="132"/>
      <c r="M12" s="131" t="s">
        <v>138</v>
      </c>
    </row>
    <row r="13" spans="1:16" x14ac:dyDescent="0.4">
      <c r="E13" s="133" t="s">
        <v>139</v>
      </c>
      <c r="F13" s="133"/>
      <c r="H13" s="134" t="s">
        <v>140</v>
      </c>
      <c r="K13" s="132"/>
      <c r="N13" s="134" t="s">
        <v>140</v>
      </c>
    </row>
    <row r="14" spans="1:16" ht="12.6" thickBot="1" x14ac:dyDescent="0.45">
      <c r="A14" s="135" t="s">
        <v>141</v>
      </c>
      <c r="B14" s="136" t="s">
        <v>142</v>
      </c>
      <c r="G14" s="137" t="s">
        <v>143</v>
      </c>
      <c r="H14" s="138" t="s">
        <v>144</v>
      </c>
      <c r="I14" s="137" t="s">
        <v>145</v>
      </c>
      <c r="J14" s="137" t="s">
        <v>146</v>
      </c>
      <c r="K14" s="139"/>
      <c r="L14" s="126"/>
      <c r="M14" s="140" t="s">
        <v>147</v>
      </c>
      <c r="N14" s="141" t="s">
        <v>148</v>
      </c>
      <c r="O14" s="137" t="s">
        <v>145</v>
      </c>
      <c r="P14" s="137" t="s">
        <v>146</v>
      </c>
    </row>
    <row r="15" spans="1:16" x14ac:dyDescent="0.4">
      <c r="A15" s="129">
        <v>1</v>
      </c>
      <c r="B15" s="142">
        <v>1.7083333333333333</v>
      </c>
      <c r="G15" s="143"/>
      <c r="H15" s="144">
        <f>G60</f>
        <v>0.97253787878787878</v>
      </c>
      <c r="I15" s="145">
        <f>$H$62</f>
        <v>3.1801988636363636</v>
      </c>
      <c r="J15" s="146">
        <v>0</v>
      </c>
      <c r="K15" s="132"/>
      <c r="M15" s="147">
        <f>B15</f>
        <v>1.7083333333333333</v>
      </c>
      <c r="N15" s="144">
        <f>$M$60</f>
        <v>2.8888888888888884</v>
      </c>
      <c r="O15" s="145">
        <f>$N$62</f>
        <v>5.4758396464646459</v>
      </c>
      <c r="P15" s="145">
        <f>$N$63</f>
        <v>0.30193813131313085</v>
      </c>
    </row>
    <row r="16" spans="1:16" x14ac:dyDescent="0.4">
      <c r="A16" s="129">
        <v>2</v>
      </c>
      <c r="B16" s="142">
        <v>2.5833333333333335</v>
      </c>
      <c r="G16" s="147">
        <f>ABS(B16-B15)</f>
        <v>0.87500000000000022</v>
      </c>
      <c r="H16" s="144">
        <f>H15</f>
        <v>0.97253787878787878</v>
      </c>
      <c r="I16" s="145">
        <f>$H$62</f>
        <v>3.1801988636363636</v>
      </c>
      <c r="J16" s="146">
        <v>0</v>
      </c>
      <c r="K16" s="132"/>
      <c r="M16" s="147">
        <f t="shared" ref="M16:M59" si="0">B16</f>
        <v>2.5833333333333335</v>
      </c>
      <c r="N16" s="144">
        <f t="shared" ref="N16:N59" si="1">$M$60</f>
        <v>2.8888888888888884</v>
      </c>
      <c r="O16" s="145">
        <f>$N$62</f>
        <v>5.4758396464646459</v>
      </c>
      <c r="P16" s="145">
        <f>$N$63</f>
        <v>0.30193813131313085</v>
      </c>
    </row>
    <row r="17" spans="1:16" x14ac:dyDescent="0.4">
      <c r="A17" s="129">
        <v>3</v>
      </c>
      <c r="B17" s="142">
        <v>4.333333333333333</v>
      </c>
      <c r="G17" s="147">
        <f t="shared" ref="G17:G59" si="2">ABS(B17-B16)</f>
        <v>1.7499999999999996</v>
      </c>
      <c r="H17" s="144">
        <f t="shared" ref="H17:H59" si="3">H16</f>
        <v>0.97253787878787878</v>
      </c>
      <c r="I17" s="145">
        <f>$H$62</f>
        <v>3.1801988636363636</v>
      </c>
      <c r="J17" s="146">
        <v>0</v>
      </c>
      <c r="K17" s="132"/>
      <c r="M17" s="147">
        <f t="shared" si="0"/>
        <v>4.333333333333333</v>
      </c>
      <c r="N17" s="144">
        <f t="shared" si="1"/>
        <v>2.8888888888888884</v>
      </c>
      <c r="O17" s="145">
        <f>$N$62</f>
        <v>5.4758396464646459</v>
      </c>
      <c r="P17" s="145">
        <f>$N$63</f>
        <v>0.30193813131313085</v>
      </c>
    </row>
    <row r="18" spans="1:16" x14ac:dyDescent="0.4">
      <c r="A18" s="129">
        <v>4</v>
      </c>
      <c r="B18" s="142">
        <v>1.6666666666666667</v>
      </c>
      <c r="G18" s="147">
        <f t="shared" si="2"/>
        <v>2.6666666666666661</v>
      </c>
      <c r="H18" s="144">
        <f t="shared" si="3"/>
        <v>0.97253787878787878</v>
      </c>
      <c r="I18" s="145">
        <f>$H$62</f>
        <v>3.1801988636363636</v>
      </c>
      <c r="J18" s="146">
        <v>0</v>
      </c>
      <c r="K18" s="132"/>
      <c r="M18" s="147">
        <f t="shared" si="0"/>
        <v>1.6666666666666667</v>
      </c>
      <c r="N18" s="144">
        <f t="shared" si="1"/>
        <v>2.8888888888888884</v>
      </c>
      <c r="O18" s="145">
        <f>$N$62</f>
        <v>5.4758396464646459</v>
      </c>
      <c r="P18" s="145">
        <f>$N$63</f>
        <v>0.30193813131313085</v>
      </c>
    </row>
    <row r="19" spans="1:16" x14ac:dyDescent="0.4">
      <c r="A19" s="129">
        <v>5</v>
      </c>
      <c r="B19" s="142">
        <v>6.708333333333333</v>
      </c>
      <c r="G19" s="147">
        <f t="shared" si="2"/>
        <v>5.0416666666666661</v>
      </c>
      <c r="H19" s="144">
        <f t="shared" si="3"/>
        <v>0.97253787878787878</v>
      </c>
      <c r="I19" s="145">
        <f>$H$62</f>
        <v>3.1801988636363636</v>
      </c>
      <c r="J19" s="146">
        <v>0</v>
      </c>
      <c r="K19" s="132"/>
      <c r="M19" s="147">
        <f t="shared" si="0"/>
        <v>6.708333333333333</v>
      </c>
      <c r="N19" s="144">
        <f t="shared" si="1"/>
        <v>2.8888888888888884</v>
      </c>
      <c r="O19" s="145">
        <f>$N$62</f>
        <v>5.4758396464646459</v>
      </c>
      <c r="P19" s="145">
        <f>$N$63</f>
        <v>0.30193813131313085</v>
      </c>
    </row>
    <row r="20" spans="1:16" x14ac:dyDescent="0.4">
      <c r="A20" s="129">
        <v>6</v>
      </c>
      <c r="B20" s="148">
        <v>3.7916666666666665</v>
      </c>
      <c r="G20" s="147">
        <f t="shared" si="2"/>
        <v>2.9166666666666665</v>
      </c>
      <c r="H20" s="144">
        <f t="shared" si="3"/>
        <v>0.97253787878787878</v>
      </c>
      <c r="I20" s="145">
        <f>$H$62</f>
        <v>3.1801988636363636</v>
      </c>
      <c r="J20" s="146">
        <v>0</v>
      </c>
      <c r="K20" s="132"/>
      <c r="M20" s="147">
        <f t="shared" si="0"/>
        <v>3.7916666666666665</v>
      </c>
      <c r="N20" s="144">
        <f t="shared" si="1"/>
        <v>2.8888888888888884</v>
      </c>
      <c r="O20" s="145">
        <f>$N$62</f>
        <v>5.4758396464646459</v>
      </c>
      <c r="P20" s="145">
        <f>$N$63</f>
        <v>0.30193813131313085</v>
      </c>
    </row>
    <row r="21" spans="1:16" x14ac:dyDescent="0.4">
      <c r="A21" s="129">
        <v>7</v>
      </c>
      <c r="B21" s="147">
        <v>3.2916666666666665</v>
      </c>
      <c r="G21" s="147">
        <f t="shared" si="2"/>
        <v>0.5</v>
      </c>
      <c r="H21" s="144">
        <f t="shared" si="3"/>
        <v>0.97253787878787878</v>
      </c>
      <c r="I21" s="145">
        <f t="shared" ref="I21:I59" si="4">$H$62</f>
        <v>3.1801988636363636</v>
      </c>
      <c r="J21" s="146">
        <v>0</v>
      </c>
      <c r="K21" s="132"/>
      <c r="M21" s="147">
        <f t="shared" si="0"/>
        <v>3.2916666666666665</v>
      </c>
      <c r="N21" s="144">
        <f t="shared" si="1"/>
        <v>2.8888888888888884</v>
      </c>
      <c r="O21" s="145">
        <f t="shared" ref="O21:O59" si="5">$N$62</f>
        <v>5.4758396464646459</v>
      </c>
      <c r="P21" s="145">
        <f t="shared" ref="P21:P59" si="6">$N$63</f>
        <v>0.30193813131313085</v>
      </c>
    </row>
    <row r="22" spans="1:16" x14ac:dyDescent="0.4">
      <c r="A22" s="129">
        <v>8</v>
      </c>
      <c r="B22" s="147">
        <v>3.7083333333333335</v>
      </c>
      <c r="G22" s="147">
        <f t="shared" si="2"/>
        <v>0.41666666666666696</v>
      </c>
      <c r="H22" s="144">
        <f t="shared" si="3"/>
        <v>0.97253787878787878</v>
      </c>
      <c r="I22" s="145">
        <f t="shared" si="4"/>
        <v>3.1801988636363636</v>
      </c>
      <c r="J22" s="146">
        <v>0</v>
      </c>
      <c r="K22" s="132"/>
      <c r="M22" s="147">
        <f t="shared" si="0"/>
        <v>3.7083333333333335</v>
      </c>
      <c r="N22" s="144">
        <f t="shared" si="1"/>
        <v>2.8888888888888884</v>
      </c>
      <c r="O22" s="145">
        <f t="shared" si="5"/>
        <v>5.4758396464646459</v>
      </c>
      <c r="P22" s="145">
        <f t="shared" si="6"/>
        <v>0.30193813131313085</v>
      </c>
    </row>
    <row r="23" spans="1:16" x14ac:dyDescent="0.4">
      <c r="A23" s="129">
        <v>9</v>
      </c>
      <c r="B23" s="147">
        <v>5.041666666666667</v>
      </c>
      <c r="G23" s="147">
        <f t="shared" si="2"/>
        <v>1.3333333333333335</v>
      </c>
      <c r="H23" s="144">
        <f t="shared" si="3"/>
        <v>0.97253787878787878</v>
      </c>
      <c r="I23" s="145">
        <f t="shared" si="4"/>
        <v>3.1801988636363636</v>
      </c>
      <c r="J23" s="146">
        <v>0</v>
      </c>
      <c r="K23" s="132"/>
      <c r="M23" s="147">
        <f t="shared" si="0"/>
        <v>5.041666666666667</v>
      </c>
      <c r="N23" s="144">
        <f t="shared" si="1"/>
        <v>2.8888888888888884</v>
      </c>
      <c r="O23" s="145">
        <f t="shared" si="5"/>
        <v>5.4758396464646459</v>
      </c>
      <c r="P23" s="145">
        <f t="shared" si="6"/>
        <v>0.30193813131313085</v>
      </c>
    </row>
    <row r="24" spans="1:16" x14ac:dyDescent="0.4">
      <c r="A24" s="129">
        <v>10</v>
      </c>
      <c r="B24" s="147">
        <v>3.3333333333333335</v>
      </c>
      <c r="G24" s="147">
        <f t="shared" si="2"/>
        <v>1.7083333333333335</v>
      </c>
      <c r="H24" s="144">
        <f t="shared" si="3"/>
        <v>0.97253787878787878</v>
      </c>
      <c r="I24" s="145">
        <f t="shared" si="4"/>
        <v>3.1801988636363636</v>
      </c>
      <c r="J24" s="146">
        <v>0</v>
      </c>
      <c r="K24" s="132"/>
      <c r="M24" s="147">
        <f t="shared" si="0"/>
        <v>3.3333333333333335</v>
      </c>
      <c r="N24" s="144">
        <f t="shared" si="1"/>
        <v>2.8888888888888884</v>
      </c>
      <c r="O24" s="145">
        <f t="shared" si="5"/>
        <v>5.4758396464646459</v>
      </c>
      <c r="P24" s="145">
        <f t="shared" si="6"/>
        <v>0.30193813131313085</v>
      </c>
    </row>
    <row r="25" spans="1:16" x14ac:dyDescent="0.4">
      <c r="A25" s="129">
        <v>11</v>
      </c>
      <c r="B25" s="147">
        <v>3.2916666666666665</v>
      </c>
      <c r="G25" s="147">
        <f t="shared" si="2"/>
        <v>4.1666666666666963E-2</v>
      </c>
      <c r="H25" s="144">
        <f t="shared" si="3"/>
        <v>0.97253787878787878</v>
      </c>
      <c r="I25" s="145">
        <f t="shared" si="4"/>
        <v>3.1801988636363636</v>
      </c>
      <c r="J25" s="146">
        <v>0</v>
      </c>
      <c r="K25" s="132"/>
      <c r="M25" s="147">
        <f t="shared" si="0"/>
        <v>3.2916666666666665</v>
      </c>
      <c r="N25" s="144">
        <f t="shared" si="1"/>
        <v>2.8888888888888884</v>
      </c>
      <c r="O25" s="145">
        <f t="shared" si="5"/>
        <v>5.4758396464646459</v>
      </c>
      <c r="P25" s="145">
        <f t="shared" si="6"/>
        <v>0.30193813131313085</v>
      </c>
    </row>
    <row r="26" spans="1:16" x14ac:dyDescent="0.4">
      <c r="A26" s="129">
        <v>12</v>
      </c>
      <c r="B26" s="147">
        <v>4.083333333333333</v>
      </c>
      <c r="G26" s="147">
        <f t="shared" si="2"/>
        <v>0.79166666666666652</v>
      </c>
      <c r="H26" s="144">
        <f t="shared" si="3"/>
        <v>0.97253787878787878</v>
      </c>
      <c r="I26" s="145">
        <f t="shared" si="4"/>
        <v>3.1801988636363636</v>
      </c>
      <c r="J26" s="146">
        <v>0</v>
      </c>
      <c r="K26" s="132"/>
      <c r="M26" s="147">
        <f t="shared" si="0"/>
        <v>4.083333333333333</v>
      </c>
      <c r="N26" s="144">
        <f t="shared" si="1"/>
        <v>2.8888888888888884</v>
      </c>
      <c r="O26" s="145">
        <f t="shared" si="5"/>
        <v>5.4758396464646459</v>
      </c>
      <c r="P26" s="145">
        <f t="shared" si="6"/>
        <v>0.30193813131313085</v>
      </c>
    </row>
    <row r="27" spans="1:16" x14ac:dyDescent="0.4">
      <c r="A27" s="129">
        <v>13</v>
      </c>
      <c r="B27" s="147">
        <v>3.1666666666666665</v>
      </c>
      <c r="G27" s="147">
        <f t="shared" si="2"/>
        <v>0.91666666666666652</v>
      </c>
      <c r="H27" s="144">
        <f t="shared" si="3"/>
        <v>0.97253787878787878</v>
      </c>
      <c r="I27" s="145">
        <f t="shared" si="4"/>
        <v>3.1801988636363636</v>
      </c>
      <c r="J27" s="146">
        <v>0</v>
      </c>
      <c r="K27" s="132"/>
      <c r="M27" s="147">
        <f t="shared" si="0"/>
        <v>3.1666666666666665</v>
      </c>
      <c r="N27" s="144">
        <f t="shared" si="1"/>
        <v>2.8888888888888884</v>
      </c>
      <c r="O27" s="145">
        <f t="shared" si="5"/>
        <v>5.4758396464646459</v>
      </c>
      <c r="P27" s="145">
        <f t="shared" si="6"/>
        <v>0.30193813131313085</v>
      </c>
    </row>
    <row r="28" spans="1:16" x14ac:dyDescent="0.4">
      <c r="A28" s="129">
        <v>14</v>
      </c>
      <c r="B28" s="147">
        <v>4.875</v>
      </c>
      <c r="G28" s="147">
        <f t="shared" si="2"/>
        <v>1.7083333333333335</v>
      </c>
      <c r="H28" s="144">
        <f t="shared" si="3"/>
        <v>0.97253787878787878</v>
      </c>
      <c r="I28" s="145">
        <f t="shared" si="4"/>
        <v>3.1801988636363636</v>
      </c>
      <c r="J28" s="146">
        <v>0</v>
      </c>
      <c r="K28" s="132"/>
      <c r="M28" s="147">
        <f t="shared" si="0"/>
        <v>4.875</v>
      </c>
      <c r="N28" s="144">
        <f t="shared" si="1"/>
        <v>2.8888888888888884</v>
      </c>
      <c r="O28" s="145">
        <f t="shared" si="5"/>
        <v>5.4758396464646459</v>
      </c>
      <c r="P28" s="145">
        <f t="shared" si="6"/>
        <v>0.30193813131313085</v>
      </c>
    </row>
    <row r="29" spans="1:16" x14ac:dyDescent="0.4">
      <c r="A29" s="129">
        <v>15</v>
      </c>
      <c r="B29" s="147">
        <v>4.958333333333333</v>
      </c>
      <c r="G29" s="147">
        <f t="shared" si="2"/>
        <v>8.3333333333333037E-2</v>
      </c>
      <c r="H29" s="144">
        <f t="shared" si="3"/>
        <v>0.97253787878787878</v>
      </c>
      <c r="I29" s="145">
        <f t="shared" si="4"/>
        <v>3.1801988636363636</v>
      </c>
      <c r="J29" s="146">
        <v>0</v>
      </c>
      <c r="K29" s="132"/>
      <c r="M29" s="147">
        <f t="shared" si="0"/>
        <v>4.958333333333333</v>
      </c>
      <c r="N29" s="144">
        <f t="shared" si="1"/>
        <v>2.8888888888888884</v>
      </c>
      <c r="O29" s="145">
        <f t="shared" si="5"/>
        <v>5.4758396464646459</v>
      </c>
      <c r="P29" s="145">
        <f t="shared" si="6"/>
        <v>0.30193813131313085</v>
      </c>
    </row>
    <row r="30" spans="1:16" x14ac:dyDescent="0.4">
      <c r="A30" s="129">
        <v>16</v>
      </c>
      <c r="B30" s="147">
        <v>4.208333333333333</v>
      </c>
      <c r="G30" s="147">
        <f t="shared" si="2"/>
        <v>0.75</v>
      </c>
      <c r="H30" s="144">
        <f t="shared" si="3"/>
        <v>0.97253787878787878</v>
      </c>
      <c r="I30" s="145">
        <f t="shared" si="4"/>
        <v>3.1801988636363636</v>
      </c>
      <c r="J30" s="146">
        <v>0</v>
      </c>
      <c r="K30" s="132"/>
      <c r="M30" s="147">
        <f t="shared" si="0"/>
        <v>4.208333333333333</v>
      </c>
      <c r="N30" s="144">
        <f t="shared" si="1"/>
        <v>2.8888888888888884</v>
      </c>
      <c r="O30" s="145">
        <f t="shared" si="5"/>
        <v>5.4758396464646459</v>
      </c>
      <c r="P30" s="145">
        <f t="shared" si="6"/>
        <v>0.30193813131313085</v>
      </c>
    </row>
    <row r="31" spans="1:16" x14ac:dyDescent="0.4">
      <c r="A31" s="129">
        <v>17</v>
      </c>
      <c r="B31" s="147">
        <v>3.375</v>
      </c>
      <c r="G31" s="147">
        <f t="shared" si="2"/>
        <v>0.83333333333333304</v>
      </c>
      <c r="H31" s="144">
        <f t="shared" si="3"/>
        <v>0.97253787878787878</v>
      </c>
      <c r="I31" s="145">
        <f t="shared" si="4"/>
        <v>3.1801988636363636</v>
      </c>
      <c r="J31" s="146">
        <v>0</v>
      </c>
      <c r="K31" s="132"/>
      <c r="M31" s="147">
        <f t="shared" si="0"/>
        <v>3.375</v>
      </c>
      <c r="N31" s="144">
        <f t="shared" si="1"/>
        <v>2.8888888888888884</v>
      </c>
      <c r="O31" s="145">
        <f t="shared" si="5"/>
        <v>5.4758396464646459</v>
      </c>
      <c r="P31" s="145">
        <f t="shared" si="6"/>
        <v>0.30193813131313085</v>
      </c>
    </row>
    <row r="32" spans="1:16" x14ac:dyDescent="0.4">
      <c r="A32" s="129">
        <v>18</v>
      </c>
      <c r="B32" s="147">
        <v>2.375</v>
      </c>
      <c r="G32" s="147">
        <f t="shared" si="2"/>
        <v>1</v>
      </c>
      <c r="H32" s="144">
        <f t="shared" si="3"/>
        <v>0.97253787878787878</v>
      </c>
      <c r="I32" s="145">
        <f t="shared" si="4"/>
        <v>3.1801988636363636</v>
      </c>
      <c r="J32" s="146">
        <v>0</v>
      </c>
      <c r="K32" s="132"/>
      <c r="M32" s="147">
        <f t="shared" si="0"/>
        <v>2.375</v>
      </c>
      <c r="N32" s="144">
        <f t="shared" si="1"/>
        <v>2.8888888888888884</v>
      </c>
      <c r="O32" s="145">
        <f t="shared" si="5"/>
        <v>5.4758396464646459</v>
      </c>
      <c r="P32" s="145">
        <f t="shared" si="6"/>
        <v>0.30193813131313085</v>
      </c>
    </row>
    <row r="33" spans="1:16" x14ac:dyDescent="0.4">
      <c r="A33" s="129">
        <v>19</v>
      </c>
      <c r="B33" s="147">
        <v>4.583333333333333</v>
      </c>
      <c r="G33" s="147">
        <f t="shared" si="2"/>
        <v>2.208333333333333</v>
      </c>
      <c r="H33" s="144">
        <f t="shared" si="3"/>
        <v>0.97253787878787878</v>
      </c>
      <c r="I33" s="145">
        <f t="shared" si="4"/>
        <v>3.1801988636363636</v>
      </c>
      <c r="J33" s="146">
        <v>0</v>
      </c>
      <c r="K33" s="132"/>
      <c r="M33" s="147">
        <f t="shared" si="0"/>
        <v>4.583333333333333</v>
      </c>
      <c r="N33" s="144">
        <f t="shared" si="1"/>
        <v>2.8888888888888884</v>
      </c>
      <c r="O33" s="145">
        <f t="shared" si="5"/>
        <v>5.4758396464646459</v>
      </c>
      <c r="P33" s="145">
        <f t="shared" si="6"/>
        <v>0.30193813131313085</v>
      </c>
    </row>
    <row r="34" spans="1:16" x14ac:dyDescent="0.4">
      <c r="A34" s="129">
        <v>20</v>
      </c>
      <c r="B34" s="147">
        <v>3.9583333333333335</v>
      </c>
      <c r="G34" s="147">
        <f t="shared" si="2"/>
        <v>0.62499999999999956</v>
      </c>
      <c r="H34" s="144">
        <f t="shared" si="3"/>
        <v>0.97253787878787878</v>
      </c>
      <c r="I34" s="145">
        <f t="shared" si="4"/>
        <v>3.1801988636363636</v>
      </c>
      <c r="J34" s="146">
        <v>0</v>
      </c>
      <c r="K34" s="132"/>
      <c r="M34" s="147">
        <f t="shared" si="0"/>
        <v>3.9583333333333335</v>
      </c>
      <c r="N34" s="144">
        <f t="shared" si="1"/>
        <v>2.8888888888888884</v>
      </c>
      <c r="O34" s="145">
        <f t="shared" si="5"/>
        <v>5.4758396464646459</v>
      </c>
      <c r="P34" s="145">
        <f t="shared" si="6"/>
        <v>0.30193813131313085</v>
      </c>
    </row>
    <row r="35" spans="1:16" x14ac:dyDescent="0.4">
      <c r="A35" s="129">
        <v>21</v>
      </c>
      <c r="B35" s="147">
        <v>4.708333333333333</v>
      </c>
      <c r="G35" s="147">
        <f t="shared" si="2"/>
        <v>0.74999999999999956</v>
      </c>
      <c r="H35" s="144">
        <f t="shared" si="3"/>
        <v>0.97253787878787878</v>
      </c>
      <c r="I35" s="145">
        <f t="shared" si="4"/>
        <v>3.1801988636363636</v>
      </c>
      <c r="J35" s="146">
        <v>0</v>
      </c>
      <c r="K35" s="132"/>
      <c r="M35" s="147">
        <f t="shared" si="0"/>
        <v>4.708333333333333</v>
      </c>
      <c r="N35" s="144">
        <f t="shared" si="1"/>
        <v>2.8888888888888884</v>
      </c>
      <c r="O35" s="145">
        <f t="shared" si="5"/>
        <v>5.4758396464646459</v>
      </c>
      <c r="P35" s="145">
        <f t="shared" si="6"/>
        <v>0.30193813131313085</v>
      </c>
    </row>
    <row r="36" spans="1:16" x14ac:dyDescent="0.4">
      <c r="A36" s="129">
        <v>22</v>
      </c>
      <c r="B36" s="147">
        <v>4.083333333333333</v>
      </c>
      <c r="G36" s="147">
        <f t="shared" si="2"/>
        <v>0.625</v>
      </c>
      <c r="H36" s="144">
        <f t="shared" si="3"/>
        <v>0.97253787878787878</v>
      </c>
      <c r="I36" s="145">
        <f t="shared" si="4"/>
        <v>3.1801988636363636</v>
      </c>
      <c r="J36" s="146">
        <v>0</v>
      </c>
      <c r="K36" s="132"/>
      <c r="M36" s="147">
        <f t="shared" si="0"/>
        <v>4.083333333333333</v>
      </c>
      <c r="N36" s="144">
        <f t="shared" si="1"/>
        <v>2.8888888888888884</v>
      </c>
      <c r="O36" s="145">
        <f t="shared" si="5"/>
        <v>5.4758396464646459</v>
      </c>
      <c r="P36" s="145">
        <f t="shared" si="6"/>
        <v>0.30193813131313085</v>
      </c>
    </row>
    <row r="37" spans="1:16" x14ac:dyDescent="0.4">
      <c r="A37" s="129">
        <v>23</v>
      </c>
      <c r="B37" s="147">
        <v>1.875</v>
      </c>
      <c r="G37" s="147">
        <f t="shared" si="2"/>
        <v>2.208333333333333</v>
      </c>
      <c r="H37" s="144">
        <f t="shared" si="3"/>
        <v>0.97253787878787878</v>
      </c>
      <c r="I37" s="145">
        <f t="shared" si="4"/>
        <v>3.1801988636363636</v>
      </c>
      <c r="J37" s="146">
        <v>0</v>
      </c>
      <c r="K37" s="132"/>
      <c r="M37" s="147">
        <f t="shared" si="0"/>
        <v>1.875</v>
      </c>
      <c r="N37" s="144">
        <f t="shared" si="1"/>
        <v>2.8888888888888884</v>
      </c>
      <c r="O37" s="145">
        <f t="shared" si="5"/>
        <v>5.4758396464646459</v>
      </c>
      <c r="P37" s="145">
        <f t="shared" si="6"/>
        <v>0.30193813131313085</v>
      </c>
    </row>
    <row r="38" spans="1:16" x14ac:dyDescent="0.4">
      <c r="A38" s="129">
        <v>24</v>
      </c>
      <c r="B38" s="147">
        <v>2.9166666666666665</v>
      </c>
      <c r="G38" s="147">
        <f t="shared" si="2"/>
        <v>1.0416666666666665</v>
      </c>
      <c r="H38" s="144">
        <f t="shared" si="3"/>
        <v>0.97253787878787878</v>
      </c>
      <c r="I38" s="145">
        <f t="shared" si="4"/>
        <v>3.1801988636363636</v>
      </c>
      <c r="J38" s="146">
        <v>0</v>
      </c>
      <c r="K38" s="132"/>
      <c r="M38" s="147">
        <f t="shared" si="0"/>
        <v>2.9166666666666665</v>
      </c>
      <c r="N38" s="144">
        <f t="shared" si="1"/>
        <v>2.8888888888888884</v>
      </c>
      <c r="O38" s="145">
        <f t="shared" si="5"/>
        <v>5.4758396464646459</v>
      </c>
      <c r="P38" s="145">
        <f t="shared" si="6"/>
        <v>0.30193813131313085</v>
      </c>
    </row>
    <row r="39" spans="1:16" x14ac:dyDescent="0.4">
      <c r="A39" s="129">
        <v>25</v>
      </c>
      <c r="B39" s="147">
        <v>4.416666666666667</v>
      </c>
      <c r="G39" s="147">
        <f t="shared" si="2"/>
        <v>1.5000000000000004</v>
      </c>
      <c r="H39" s="144">
        <f t="shared" si="3"/>
        <v>0.97253787878787878</v>
      </c>
      <c r="I39" s="145">
        <f t="shared" si="4"/>
        <v>3.1801988636363636</v>
      </c>
      <c r="J39" s="146">
        <v>0</v>
      </c>
      <c r="K39" s="132"/>
      <c r="M39" s="147">
        <f t="shared" si="0"/>
        <v>4.416666666666667</v>
      </c>
      <c r="N39" s="144">
        <f t="shared" si="1"/>
        <v>2.8888888888888884</v>
      </c>
      <c r="O39" s="145">
        <f t="shared" si="5"/>
        <v>5.4758396464646459</v>
      </c>
      <c r="P39" s="145">
        <f t="shared" si="6"/>
        <v>0.30193813131313085</v>
      </c>
    </row>
    <row r="40" spans="1:16" x14ac:dyDescent="0.4">
      <c r="A40" s="129">
        <v>26</v>
      </c>
      <c r="B40" s="147">
        <v>3.125</v>
      </c>
      <c r="G40" s="147">
        <f t="shared" si="2"/>
        <v>1.291666666666667</v>
      </c>
      <c r="H40" s="144">
        <f t="shared" si="3"/>
        <v>0.97253787878787878</v>
      </c>
      <c r="I40" s="145">
        <f t="shared" si="4"/>
        <v>3.1801988636363636</v>
      </c>
      <c r="J40" s="146">
        <v>0</v>
      </c>
      <c r="K40" s="132"/>
      <c r="M40" s="147">
        <f t="shared" si="0"/>
        <v>3.125</v>
      </c>
      <c r="N40" s="144">
        <f t="shared" si="1"/>
        <v>2.8888888888888884</v>
      </c>
      <c r="O40" s="145">
        <f t="shared" si="5"/>
        <v>5.4758396464646459</v>
      </c>
      <c r="P40" s="145">
        <f t="shared" si="6"/>
        <v>0.30193813131313085</v>
      </c>
    </row>
    <row r="41" spans="1:16" x14ac:dyDescent="0.4">
      <c r="A41" s="129">
        <v>27</v>
      </c>
      <c r="B41" s="147">
        <v>2.6666666666666665</v>
      </c>
      <c r="G41" s="147">
        <f t="shared" si="2"/>
        <v>0.45833333333333348</v>
      </c>
      <c r="H41" s="144">
        <f t="shared" si="3"/>
        <v>0.97253787878787878</v>
      </c>
      <c r="I41" s="145">
        <f t="shared" si="4"/>
        <v>3.1801988636363636</v>
      </c>
      <c r="J41" s="146">
        <v>0</v>
      </c>
      <c r="K41" s="132"/>
      <c r="M41" s="147">
        <f t="shared" si="0"/>
        <v>2.6666666666666665</v>
      </c>
      <c r="N41" s="144">
        <f t="shared" si="1"/>
        <v>2.8888888888888884</v>
      </c>
      <c r="O41" s="145">
        <f t="shared" si="5"/>
        <v>5.4758396464646459</v>
      </c>
      <c r="P41" s="145">
        <f t="shared" si="6"/>
        <v>0.30193813131313085</v>
      </c>
    </row>
    <row r="42" spans="1:16" x14ac:dyDescent="0.4">
      <c r="A42" s="129">
        <v>28</v>
      </c>
      <c r="B42" s="147">
        <v>3.625</v>
      </c>
      <c r="G42" s="147">
        <f t="shared" si="2"/>
        <v>0.95833333333333348</v>
      </c>
      <c r="H42" s="144">
        <f t="shared" si="3"/>
        <v>0.97253787878787878</v>
      </c>
      <c r="I42" s="145">
        <f t="shared" si="4"/>
        <v>3.1801988636363636</v>
      </c>
      <c r="J42" s="146">
        <v>0</v>
      </c>
      <c r="K42" s="132"/>
      <c r="M42" s="147">
        <f t="shared" si="0"/>
        <v>3.625</v>
      </c>
      <c r="N42" s="144">
        <f t="shared" si="1"/>
        <v>2.8888888888888884</v>
      </c>
      <c r="O42" s="145">
        <f t="shared" si="5"/>
        <v>5.4758396464646459</v>
      </c>
      <c r="P42" s="145">
        <f t="shared" si="6"/>
        <v>0.30193813131313085</v>
      </c>
    </row>
    <row r="43" spans="1:16" x14ac:dyDescent="0.4">
      <c r="A43" s="129">
        <v>29</v>
      </c>
      <c r="B43" s="147">
        <v>3.875</v>
      </c>
      <c r="G43" s="147">
        <f t="shared" si="2"/>
        <v>0.25</v>
      </c>
      <c r="H43" s="144">
        <f t="shared" si="3"/>
        <v>0.97253787878787878</v>
      </c>
      <c r="I43" s="145">
        <f t="shared" si="4"/>
        <v>3.1801988636363636</v>
      </c>
      <c r="J43" s="146">
        <v>0</v>
      </c>
      <c r="K43" s="132"/>
      <c r="M43" s="147">
        <f t="shared" si="0"/>
        <v>3.875</v>
      </c>
      <c r="N43" s="144">
        <f t="shared" si="1"/>
        <v>2.8888888888888884</v>
      </c>
      <c r="O43" s="145">
        <f t="shared" si="5"/>
        <v>5.4758396464646459</v>
      </c>
      <c r="P43" s="145">
        <f t="shared" si="6"/>
        <v>0.30193813131313085</v>
      </c>
    </row>
    <row r="44" spans="1:16" x14ac:dyDescent="0.4">
      <c r="A44" s="129">
        <v>30</v>
      </c>
      <c r="B44" s="147">
        <v>2.5</v>
      </c>
      <c r="G44" s="147">
        <f t="shared" si="2"/>
        <v>1.375</v>
      </c>
      <c r="H44" s="144">
        <f t="shared" si="3"/>
        <v>0.97253787878787878</v>
      </c>
      <c r="I44" s="145">
        <f t="shared" si="4"/>
        <v>3.1801988636363636</v>
      </c>
      <c r="J44" s="146">
        <v>0</v>
      </c>
      <c r="K44" s="132"/>
      <c r="M44" s="147">
        <f t="shared" si="0"/>
        <v>2.5</v>
      </c>
      <c r="N44" s="144">
        <f t="shared" si="1"/>
        <v>2.8888888888888884</v>
      </c>
      <c r="O44" s="145">
        <f t="shared" si="5"/>
        <v>5.4758396464646459</v>
      </c>
      <c r="P44" s="145">
        <f t="shared" si="6"/>
        <v>0.30193813131313085</v>
      </c>
    </row>
    <row r="45" spans="1:16" x14ac:dyDescent="0.4">
      <c r="A45" s="149">
        <v>31</v>
      </c>
      <c r="B45" s="147">
        <v>1.5833333333333333</v>
      </c>
      <c r="G45" s="147">
        <f t="shared" si="2"/>
        <v>0.91666666666666674</v>
      </c>
      <c r="H45" s="144">
        <f t="shared" si="3"/>
        <v>0.97253787878787878</v>
      </c>
      <c r="I45" s="145">
        <f t="shared" si="4"/>
        <v>3.1801988636363636</v>
      </c>
      <c r="J45" s="146">
        <v>0</v>
      </c>
      <c r="K45" s="132"/>
      <c r="M45" s="147">
        <f t="shared" si="0"/>
        <v>1.5833333333333333</v>
      </c>
      <c r="N45" s="144">
        <f t="shared" si="1"/>
        <v>2.8888888888888884</v>
      </c>
      <c r="O45" s="145">
        <f t="shared" si="5"/>
        <v>5.4758396464646459</v>
      </c>
      <c r="P45" s="145">
        <f t="shared" si="6"/>
        <v>0.30193813131313085</v>
      </c>
    </row>
    <row r="46" spans="1:16" x14ac:dyDescent="0.4">
      <c r="A46" s="149">
        <v>32</v>
      </c>
      <c r="B46" s="147">
        <v>1.0833333333333333</v>
      </c>
      <c r="G46" s="147">
        <f t="shared" si="2"/>
        <v>0.5</v>
      </c>
      <c r="H46" s="144">
        <f t="shared" si="3"/>
        <v>0.97253787878787878</v>
      </c>
      <c r="I46" s="145">
        <f t="shared" si="4"/>
        <v>3.1801988636363636</v>
      </c>
      <c r="J46" s="146">
        <v>0</v>
      </c>
      <c r="K46" s="132"/>
      <c r="M46" s="147">
        <f t="shared" si="0"/>
        <v>1.0833333333333333</v>
      </c>
      <c r="N46" s="144">
        <f t="shared" si="1"/>
        <v>2.8888888888888884</v>
      </c>
      <c r="O46" s="145">
        <f t="shared" si="5"/>
        <v>5.4758396464646459</v>
      </c>
      <c r="P46" s="145">
        <f t="shared" si="6"/>
        <v>0.30193813131313085</v>
      </c>
    </row>
    <row r="47" spans="1:16" x14ac:dyDescent="0.4">
      <c r="A47" s="149">
        <v>33</v>
      </c>
      <c r="B47" s="147">
        <v>1.5833333333333333</v>
      </c>
      <c r="G47" s="147">
        <f t="shared" si="2"/>
        <v>0.5</v>
      </c>
      <c r="H47" s="144">
        <f t="shared" si="3"/>
        <v>0.97253787878787878</v>
      </c>
      <c r="I47" s="145">
        <f t="shared" si="4"/>
        <v>3.1801988636363636</v>
      </c>
      <c r="J47" s="146">
        <v>0</v>
      </c>
      <c r="K47" s="132"/>
      <c r="M47" s="147">
        <f t="shared" si="0"/>
        <v>1.5833333333333333</v>
      </c>
      <c r="N47" s="144">
        <f t="shared" si="1"/>
        <v>2.8888888888888884</v>
      </c>
      <c r="O47" s="145">
        <f t="shared" si="5"/>
        <v>5.4758396464646459</v>
      </c>
      <c r="P47" s="145">
        <f t="shared" si="6"/>
        <v>0.30193813131313085</v>
      </c>
    </row>
    <row r="48" spans="1:16" x14ac:dyDescent="0.4">
      <c r="A48" s="149">
        <v>34</v>
      </c>
      <c r="B48" s="147">
        <v>1.7083333333333333</v>
      </c>
      <c r="G48" s="147">
        <f t="shared" si="2"/>
        <v>0.125</v>
      </c>
      <c r="H48" s="144">
        <f t="shared" si="3"/>
        <v>0.97253787878787878</v>
      </c>
      <c r="I48" s="145">
        <f t="shared" si="4"/>
        <v>3.1801988636363636</v>
      </c>
      <c r="J48" s="146">
        <v>0</v>
      </c>
      <c r="K48" s="132"/>
      <c r="M48" s="147">
        <f t="shared" si="0"/>
        <v>1.7083333333333333</v>
      </c>
      <c r="N48" s="144">
        <f t="shared" si="1"/>
        <v>2.8888888888888884</v>
      </c>
      <c r="O48" s="145">
        <f t="shared" si="5"/>
        <v>5.4758396464646459</v>
      </c>
      <c r="P48" s="145">
        <f t="shared" si="6"/>
        <v>0.30193813131313085</v>
      </c>
    </row>
    <row r="49" spans="1:16" x14ac:dyDescent="0.4">
      <c r="A49" s="149">
        <v>35</v>
      </c>
      <c r="B49" s="147">
        <v>1.875</v>
      </c>
      <c r="G49" s="147">
        <f t="shared" si="2"/>
        <v>0.16666666666666674</v>
      </c>
      <c r="H49" s="144">
        <f t="shared" si="3"/>
        <v>0.97253787878787878</v>
      </c>
      <c r="I49" s="145">
        <f t="shared" si="4"/>
        <v>3.1801988636363636</v>
      </c>
      <c r="J49" s="146">
        <v>0</v>
      </c>
      <c r="K49" s="132"/>
      <c r="M49" s="147">
        <f t="shared" si="0"/>
        <v>1.875</v>
      </c>
      <c r="N49" s="144">
        <f t="shared" si="1"/>
        <v>2.8888888888888884</v>
      </c>
      <c r="O49" s="145">
        <f t="shared" si="5"/>
        <v>5.4758396464646459</v>
      </c>
      <c r="P49" s="145">
        <f t="shared" si="6"/>
        <v>0.30193813131313085</v>
      </c>
    </row>
    <row r="50" spans="1:16" x14ac:dyDescent="0.4">
      <c r="A50" s="149">
        <v>36</v>
      </c>
      <c r="B50" s="147">
        <v>1.4583333333333333</v>
      </c>
      <c r="G50" s="147">
        <f t="shared" si="2"/>
        <v>0.41666666666666674</v>
      </c>
      <c r="H50" s="144">
        <f t="shared" si="3"/>
        <v>0.97253787878787878</v>
      </c>
      <c r="I50" s="145">
        <f t="shared" si="4"/>
        <v>3.1801988636363636</v>
      </c>
      <c r="J50" s="146">
        <v>0</v>
      </c>
      <c r="K50" s="132"/>
      <c r="M50" s="147">
        <f t="shared" si="0"/>
        <v>1.4583333333333333</v>
      </c>
      <c r="N50" s="144">
        <f t="shared" si="1"/>
        <v>2.8888888888888884</v>
      </c>
      <c r="O50" s="145">
        <f t="shared" si="5"/>
        <v>5.4758396464646459</v>
      </c>
      <c r="P50" s="145">
        <f t="shared" si="6"/>
        <v>0.30193813131313085</v>
      </c>
    </row>
    <row r="51" spans="1:16" x14ac:dyDescent="0.4">
      <c r="A51" s="149">
        <v>37</v>
      </c>
      <c r="B51" s="147">
        <v>1.125</v>
      </c>
      <c r="G51" s="147">
        <f t="shared" si="2"/>
        <v>0.33333333333333326</v>
      </c>
      <c r="H51" s="144">
        <f t="shared" si="3"/>
        <v>0.97253787878787878</v>
      </c>
      <c r="I51" s="145">
        <f t="shared" si="4"/>
        <v>3.1801988636363636</v>
      </c>
      <c r="J51" s="146">
        <v>0</v>
      </c>
      <c r="K51" s="132"/>
      <c r="M51" s="147">
        <f t="shared" si="0"/>
        <v>1.125</v>
      </c>
      <c r="N51" s="144">
        <f t="shared" si="1"/>
        <v>2.8888888888888884</v>
      </c>
      <c r="O51" s="145">
        <f t="shared" si="5"/>
        <v>5.4758396464646459</v>
      </c>
      <c r="P51" s="145">
        <f t="shared" si="6"/>
        <v>0.30193813131313085</v>
      </c>
    </row>
    <row r="52" spans="1:16" x14ac:dyDescent="0.4">
      <c r="A52" s="149">
        <v>38</v>
      </c>
      <c r="B52" s="147">
        <v>1.375</v>
      </c>
      <c r="G52" s="147">
        <f t="shared" si="2"/>
        <v>0.25</v>
      </c>
      <c r="H52" s="144">
        <f t="shared" si="3"/>
        <v>0.97253787878787878</v>
      </c>
      <c r="I52" s="145">
        <f t="shared" si="4"/>
        <v>3.1801988636363636</v>
      </c>
      <c r="J52" s="146">
        <v>0</v>
      </c>
      <c r="K52" s="132"/>
      <c r="M52" s="147">
        <f t="shared" si="0"/>
        <v>1.375</v>
      </c>
      <c r="N52" s="144">
        <f t="shared" si="1"/>
        <v>2.8888888888888884</v>
      </c>
      <c r="O52" s="145">
        <f t="shared" si="5"/>
        <v>5.4758396464646459</v>
      </c>
      <c r="P52" s="145">
        <f t="shared" si="6"/>
        <v>0.30193813131313085</v>
      </c>
    </row>
    <row r="53" spans="1:16" x14ac:dyDescent="0.4">
      <c r="A53" s="149">
        <v>39</v>
      </c>
      <c r="B53" s="147">
        <v>1.1666666666666667</v>
      </c>
      <c r="G53" s="147">
        <f t="shared" si="2"/>
        <v>0.20833333333333326</v>
      </c>
      <c r="H53" s="144">
        <f t="shared" si="3"/>
        <v>0.97253787878787878</v>
      </c>
      <c r="I53" s="145">
        <f t="shared" si="4"/>
        <v>3.1801988636363636</v>
      </c>
      <c r="J53" s="146">
        <v>0</v>
      </c>
      <c r="K53" s="132"/>
      <c r="M53" s="147">
        <f t="shared" si="0"/>
        <v>1.1666666666666667</v>
      </c>
      <c r="N53" s="144">
        <f t="shared" si="1"/>
        <v>2.8888888888888884</v>
      </c>
      <c r="O53" s="145">
        <f t="shared" si="5"/>
        <v>5.4758396464646459</v>
      </c>
      <c r="P53" s="145">
        <f t="shared" si="6"/>
        <v>0.30193813131313085</v>
      </c>
    </row>
    <row r="54" spans="1:16" x14ac:dyDescent="0.4">
      <c r="A54" s="149">
        <v>40</v>
      </c>
      <c r="B54" s="147">
        <v>1.125</v>
      </c>
      <c r="G54" s="147">
        <f t="shared" si="2"/>
        <v>4.1666666666666741E-2</v>
      </c>
      <c r="H54" s="144">
        <f t="shared" si="3"/>
        <v>0.97253787878787878</v>
      </c>
      <c r="I54" s="145">
        <f t="shared" si="4"/>
        <v>3.1801988636363636</v>
      </c>
      <c r="J54" s="146">
        <v>0</v>
      </c>
      <c r="K54" s="132"/>
      <c r="M54" s="147">
        <f t="shared" si="0"/>
        <v>1.125</v>
      </c>
      <c r="N54" s="144">
        <f t="shared" si="1"/>
        <v>2.8888888888888884</v>
      </c>
      <c r="O54" s="145">
        <f t="shared" si="5"/>
        <v>5.4758396464646459</v>
      </c>
      <c r="P54" s="145">
        <f t="shared" si="6"/>
        <v>0.30193813131313085</v>
      </c>
    </row>
    <row r="55" spans="1:16" x14ac:dyDescent="0.4">
      <c r="A55" s="149">
        <v>41</v>
      </c>
      <c r="B55" s="147">
        <v>2.125</v>
      </c>
      <c r="G55" s="147">
        <f t="shared" si="2"/>
        <v>1</v>
      </c>
      <c r="H55" s="144">
        <f t="shared" si="3"/>
        <v>0.97253787878787878</v>
      </c>
      <c r="I55" s="145">
        <f t="shared" si="4"/>
        <v>3.1801988636363636</v>
      </c>
      <c r="J55" s="146">
        <v>0</v>
      </c>
      <c r="K55" s="132"/>
      <c r="M55" s="147">
        <f t="shared" si="0"/>
        <v>2.125</v>
      </c>
      <c r="N55" s="144">
        <f t="shared" si="1"/>
        <v>2.8888888888888884</v>
      </c>
      <c r="O55" s="145">
        <f t="shared" si="5"/>
        <v>5.4758396464646459</v>
      </c>
      <c r="P55" s="145">
        <f t="shared" si="6"/>
        <v>0.30193813131313085</v>
      </c>
    </row>
    <row r="56" spans="1:16" x14ac:dyDescent="0.4">
      <c r="A56" s="149">
        <v>42</v>
      </c>
      <c r="B56" s="147">
        <v>1.125</v>
      </c>
      <c r="G56" s="147">
        <f t="shared" si="2"/>
        <v>1</v>
      </c>
      <c r="H56" s="144">
        <f t="shared" si="3"/>
        <v>0.97253787878787878</v>
      </c>
      <c r="I56" s="145">
        <f t="shared" si="4"/>
        <v>3.1801988636363636</v>
      </c>
      <c r="J56" s="146">
        <v>0</v>
      </c>
      <c r="K56" s="132"/>
      <c r="M56" s="147">
        <f t="shared" si="0"/>
        <v>1.125</v>
      </c>
      <c r="N56" s="144">
        <f t="shared" si="1"/>
        <v>2.8888888888888884</v>
      </c>
      <c r="O56" s="145">
        <f t="shared" si="5"/>
        <v>5.4758396464646459</v>
      </c>
      <c r="P56" s="145">
        <f t="shared" si="6"/>
        <v>0.30193813131313085</v>
      </c>
    </row>
    <row r="57" spans="1:16" x14ac:dyDescent="0.4">
      <c r="A57" s="149">
        <v>43</v>
      </c>
      <c r="B57" s="147">
        <v>1.0416666666666667</v>
      </c>
      <c r="G57" s="147">
        <f t="shared" si="2"/>
        <v>8.3333333333333259E-2</v>
      </c>
      <c r="H57" s="144">
        <f t="shared" si="3"/>
        <v>0.97253787878787878</v>
      </c>
      <c r="I57" s="145">
        <f t="shared" si="4"/>
        <v>3.1801988636363636</v>
      </c>
      <c r="J57" s="146">
        <v>0</v>
      </c>
      <c r="K57" s="132"/>
      <c r="M57" s="147">
        <f t="shared" si="0"/>
        <v>1.0416666666666667</v>
      </c>
      <c r="N57" s="144">
        <f t="shared" si="1"/>
        <v>2.8888888888888884</v>
      </c>
      <c r="O57" s="145">
        <f t="shared" si="5"/>
        <v>5.4758396464646459</v>
      </c>
      <c r="P57" s="145">
        <f t="shared" si="6"/>
        <v>0.30193813131313085</v>
      </c>
    </row>
    <row r="58" spans="1:16" x14ac:dyDescent="0.4">
      <c r="A58" s="149">
        <v>44</v>
      </c>
      <c r="B58" s="129">
        <v>1.125</v>
      </c>
      <c r="G58" s="147">
        <f t="shared" si="2"/>
        <v>8.3333333333333259E-2</v>
      </c>
      <c r="H58" s="144">
        <f t="shared" si="3"/>
        <v>0.97253787878787878</v>
      </c>
      <c r="I58" s="145">
        <f t="shared" si="4"/>
        <v>3.1801988636363636</v>
      </c>
      <c r="J58" s="146">
        <v>0</v>
      </c>
      <c r="K58" s="132"/>
      <c r="M58" s="147">
        <f t="shared" si="0"/>
        <v>1.125</v>
      </c>
      <c r="N58" s="144">
        <f t="shared" si="1"/>
        <v>2.8888888888888884</v>
      </c>
      <c r="O58" s="145">
        <f t="shared" si="5"/>
        <v>5.4758396464646459</v>
      </c>
      <c r="P58" s="145">
        <f t="shared" si="6"/>
        <v>0.30193813131313085</v>
      </c>
    </row>
    <row r="59" spans="1:16" x14ac:dyDescent="0.4">
      <c r="A59" s="149">
        <v>45</v>
      </c>
      <c r="B59" s="129">
        <v>1.6666666666666667</v>
      </c>
      <c r="G59" s="147">
        <f t="shared" si="2"/>
        <v>0.54166666666666674</v>
      </c>
      <c r="H59" s="144">
        <f t="shared" si="3"/>
        <v>0.97253787878787878</v>
      </c>
      <c r="I59" s="145">
        <f t="shared" si="4"/>
        <v>3.1801988636363636</v>
      </c>
      <c r="J59" s="146">
        <v>0</v>
      </c>
      <c r="K59" s="132"/>
      <c r="M59" s="147">
        <f t="shared" si="0"/>
        <v>1.6666666666666667</v>
      </c>
      <c r="N59" s="144">
        <f t="shared" si="1"/>
        <v>2.8888888888888884</v>
      </c>
      <c r="O59" s="145">
        <f t="shared" si="5"/>
        <v>5.4758396464646459</v>
      </c>
      <c r="P59" s="145">
        <f t="shared" si="6"/>
        <v>0.30193813131313085</v>
      </c>
    </row>
    <row r="60" spans="1:16" ht="12.6" thickBot="1" x14ac:dyDescent="0.45">
      <c r="F60" s="150" t="s">
        <v>144</v>
      </c>
      <c r="G60" s="151">
        <f>AVERAGE(G15:G59)</f>
        <v>0.97253787878787878</v>
      </c>
      <c r="K60" s="132"/>
      <c r="L60" s="152" t="s">
        <v>148</v>
      </c>
      <c r="M60" s="151">
        <f>AVERAGE(M15:M59)</f>
        <v>2.8888888888888884</v>
      </c>
    </row>
    <row r="61" spans="1:16" x14ac:dyDescent="0.4">
      <c r="K61" s="132"/>
    </row>
    <row r="62" spans="1:16" x14ac:dyDescent="0.4">
      <c r="F62" s="129" t="s">
        <v>145</v>
      </c>
      <c r="H62" s="153">
        <f>3.27*G60</f>
        <v>3.1801988636363636</v>
      </c>
      <c r="K62" s="132"/>
      <c r="L62" s="129" t="s">
        <v>145</v>
      </c>
      <c r="N62" s="153">
        <f>M60+(2.66*G60)</f>
        <v>5.4758396464646459</v>
      </c>
    </row>
    <row r="63" spans="1:16" x14ac:dyDescent="0.4">
      <c r="F63" s="129" t="s">
        <v>146</v>
      </c>
      <c r="H63" s="153">
        <f>0*G60</f>
        <v>0</v>
      </c>
      <c r="K63" s="132"/>
      <c r="L63" s="129" t="s">
        <v>146</v>
      </c>
      <c r="N63" s="153">
        <f>M60-(2.66*G60)</f>
        <v>0.30193813131313085</v>
      </c>
    </row>
    <row r="65" spans="6:6" x14ac:dyDescent="0.4">
      <c r="F65" s="129" t="s">
        <v>149</v>
      </c>
    </row>
  </sheetData>
  <mergeCells count="1">
    <mergeCell ref="E13:F13"/>
  </mergeCells>
  <printOptions gridLines="1"/>
  <pageMargins left="0.25" right="0.25" top="0.75" bottom="0.75" header="0.3" footer="0.3"/>
  <pageSetup scale="83" orientation="portrait" verticalDpi="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4A97E-0D2F-4C3A-A35A-B27BD4929470}">
  <dimension ref="A1:F49"/>
  <sheetViews>
    <sheetView zoomScale="70" zoomScaleNormal="70" workbookViewId="0">
      <selection activeCell="R21" sqref="R21"/>
    </sheetView>
  </sheetViews>
  <sheetFormatPr defaultColWidth="8.83984375" defaultRowHeight="14.4" x14ac:dyDescent="0.55000000000000004"/>
  <cols>
    <col min="1" max="1" width="12.41796875" customWidth="1"/>
    <col min="2" max="2" width="11.26171875" style="35" bestFit="1" customWidth="1"/>
    <col min="3" max="3" width="15.734375" customWidth="1"/>
    <col min="4" max="4" width="14.89453125" customWidth="1"/>
  </cols>
  <sheetData>
    <row r="1" spans="1:6" ht="45.6" customHeight="1" x14ac:dyDescent="0.55000000000000004">
      <c r="A1" s="154" t="s">
        <v>151</v>
      </c>
      <c r="B1" s="162" t="s">
        <v>152</v>
      </c>
      <c r="C1" s="155" t="s">
        <v>153</v>
      </c>
      <c r="D1" s="155" t="s">
        <v>154</v>
      </c>
    </row>
    <row r="2" spans="1:6" x14ac:dyDescent="0.55000000000000004">
      <c r="A2" s="161">
        <v>43654</v>
      </c>
      <c r="B2" s="163">
        <v>1.7083333333333333</v>
      </c>
      <c r="C2" s="156"/>
      <c r="D2" t="e">
        <v>#N/A</v>
      </c>
    </row>
    <row r="3" spans="1:6" x14ac:dyDescent="0.55000000000000004">
      <c r="A3" s="161">
        <v>43655</v>
      </c>
      <c r="B3" s="163">
        <v>2.5833333333333335</v>
      </c>
      <c r="C3" t="e">
        <v>#N/A</v>
      </c>
      <c r="D3" s="36">
        <f>B2</f>
        <v>1.7083333333333333</v>
      </c>
    </row>
    <row r="4" spans="1:6" x14ac:dyDescent="0.55000000000000004">
      <c r="A4" s="161">
        <v>43656</v>
      </c>
      <c r="B4" s="163">
        <v>4.333333333333333</v>
      </c>
      <c r="C4" t="e">
        <v>#N/A</v>
      </c>
      <c r="D4">
        <f>0.2*B3+0.8*D3</f>
        <v>1.8833333333333333</v>
      </c>
    </row>
    <row r="5" spans="1:6" x14ac:dyDescent="0.55000000000000004">
      <c r="A5" s="161">
        <v>43657</v>
      </c>
      <c r="B5" s="163">
        <v>1.6666666666666667</v>
      </c>
      <c r="C5" t="e">
        <v>#N/A</v>
      </c>
      <c r="D5">
        <f>0.2*B4+0.8*D4</f>
        <v>2.3733333333333335</v>
      </c>
      <c r="F5" s="36"/>
    </row>
    <row r="6" spans="1:6" x14ac:dyDescent="0.55000000000000004">
      <c r="A6" s="161">
        <v>43658</v>
      </c>
      <c r="B6" s="163">
        <v>6.708333333333333</v>
      </c>
      <c r="C6" t="e">
        <v>#N/A</v>
      </c>
      <c r="D6">
        <f>0.2*B5+0.8*D5</f>
        <v>2.2320000000000002</v>
      </c>
      <c r="F6" s="36"/>
    </row>
    <row r="7" spans="1:6" x14ac:dyDescent="0.55000000000000004">
      <c r="A7" s="161">
        <v>43661</v>
      </c>
      <c r="B7" s="163">
        <v>3.7916666666666665</v>
      </c>
      <c r="C7" s="36">
        <f>AVERAGE(B2:B6)</f>
        <v>3.4</v>
      </c>
      <c r="D7">
        <f>0.2*B6+0.8*D6</f>
        <v>3.1272666666666673</v>
      </c>
      <c r="F7" s="36"/>
    </row>
    <row r="8" spans="1:6" x14ac:dyDescent="0.55000000000000004">
      <c r="A8" s="161">
        <v>43662</v>
      </c>
      <c r="B8" s="163">
        <v>3.2916666666666665</v>
      </c>
      <c r="C8" s="36">
        <f>AVERAGE(B3:B7)</f>
        <v>3.8166666666666664</v>
      </c>
      <c r="D8">
        <f>0.2*B7+0.8*D7</f>
        <v>3.2601466666666674</v>
      </c>
      <c r="F8" s="36"/>
    </row>
    <row r="9" spans="1:6" x14ac:dyDescent="0.55000000000000004">
      <c r="A9" s="161">
        <v>43663</v>
      </c>
      <c r="B9" s="163">
        <v>3.7083333333333335</v>
      </c>
      <c r="C9" s="36">
        <f>AVERAGE(B4:B8)</f>
        <v>3.9583333333333335</v>
      </c>
      <c r="D9">
        <f>0.2*B8+0.8*D8</f>
        <v>3.2664506666666675</v>
      </c>
      <c r="F9" s="36"/>
    </row>
    <row r="10" spans="1:6" x14ac:dyDescent="0.55000000000000004">
      <c r="A10" s="161">
        <v>43664</v>
      </c>
      <c r="B10" s="163">
        <v>5.041666666666667</v>
      </c>
      <c r="C10" s="36">
        <f>AVERAGE(B5:B9)</f>
        <v>3.833333333333333</v>
      </c>
      <c r="D10">
        <f>0.2*B9+0.8*D9</f>
        <v>3.3548272000000008</v>
      </c>
      <c r="F10" s="36"/>
    </row>
    <row r="11" spans="1:6" x14ac:dyDescent="0.55000000000000004">
      <c r="A11" s="161">
        <v>43665</v>
      </c>
      <c r="B11" s="163">
        <v>3.3333333333333335</v>
      </c>
      <c r="C11" s="36">
        <f>AVERAGE(B6:B10)</f>
        <v>4.5083333333333337</v>
      </c>
      <c r="D11">
        <f>0.2*B10+0.8*D10</f>
        <v>3.6921950933333347</v>
      </c>
      <c r="F11" s="36"/>
    </row>
    <row r="12" spans="1:6" x14ac:dyDescent="0.55000000000000004">
      <c r="A12" s="161">
        <v>43668</v>
      </c>
      <c r="B12" s="163">
        <v>3.2916666666666665</v>
      </c>
      <c r="C12" s="36">
        <f>AVERAGE(B7:B11)</f>
        <v>3.833333333333333</v>
      </c>
      <c r="D12">
        <f>0.2*B11+0.8*D11</f>
        <v>3.6204227413333347</v>
      </c>
      <c r="F12" s="36"/>
    </row>
    <row r="13" spans="1:6" x14ac:dyDescent="0.55000000000000004">
      <c r="A13" s="161">
        <v>43669</v>
      </c>
      <c r="B13" s="163">
        <v>4.083333333333333</v>
      </c>
      <c r="C13" s="36">
        <f>AVERAGE(B8:B12)</f>
        <v>3.7333333333333334</v>
      </c>
      <c r="D13">
        <f>0.2*B12+0.8*D12</f>
        <v>3.5546715264000013</v>
      </c>
      <c r="F13" s="36"/>
    </row>
    <row r="14" spans="1:6" x14ac:dyDescent="0.55000000000000004">
      <c r="A14" s="161">
        <v>43670</v>
      </c>
      <c r="B14" s="163">
        <v>3.1666666666666665</v>
      </c>
      <c r="C14" s="36">
        <f>AVERAGE(B9:B13)</f>
        <v>3.8916666666666666</v>
      </c>
      <c r="D14">
        <f>0.2*B13+0.8*D13</f>
        <v>3.6604038877866678</v>
      </c>
      <c r="F14" s="36"/>
    </row>
    <row r="15" spans="1:6" x14ac:dyDescent="0.55000000000000004">
      <c r="A15" s="161">
        <v>43671</v>
      </c>
      <c r="B15" s="163">
        <v>4.875</v>
      </c>
      <c r="C15" s="36">
        <f>AVERAGE(B10:B14)</f>
        <v>3.7833333333333337</v>
      </c>
      <c r="D15">
        <f>0.2*B14+0.8*D14</f>
        <v>3.5616564435626676</v>
      </c>
      <c r="F15" s="36"/>
    </row>
    <row r="16" spans="1:6" x14ac:dyDescent="0.55000000000000004">
      <c r="A16" s="161">
        <v>43672</v>
      </c>
      <c r="B16" s="163">
        <v>4.958333333333333</v>
      </c>
      <c r="C16" s="36">
        <f>AVERAGE(B11:B15)</f>
        <v>3.75</v>
      </c>
      <c r="D16">
        <f>0.2*B15+0.8*D15</f>
        <v>3.8243251548501345</v>
      </c>
      <c r="F16" s="36"/>
    </row>
    <row r="17" spans="1:6" x14ac:dyDescent="0.55000000000000004">
      <c r="A17" s="161">
        <v>43675</v>
      </c>
      <c r="B17" s="163">
        <v>4.208333333333333</v>
      </c>
      <c r="C17" s="36">
        <f>AVERAGE(B12:B16)</f>
        <v>4.0750000000000002</v>
      </c>
      <c r="D17">
        <f>0.2*B16+0.8*D16</f>
        <v>4.0511267905467747</v>
      </c>
      <c r="F17" s="36"/>
    </row>
    <row r="18" spans="1:6" x14ac:dyDescent="0.55000000000000004">
      <c r="A18" s="161">
        <v>43676</v>
      </c>
      <c r="B18" s="163">
        <v>3.375</v>
      </c>
      <c r="C18" s="36">
        <f>AVERAGE(B13:B17)</f>
        <v>4.2583333333333329</v>
      </c>
      <c r="D18">
        <f>0.2*B17+0.8*D17</f>
        <v>4.0825680991040869</v>
      </c>
      <c r="F18" s="36"/>
    </row>
    <row r="19" spans="1:6" x14ac:dyDescent="0.55000000000000004">
      <c r="A19" s="161">
        <v>43677</v>
      </c>
      <c r="B19" s="163">
        <v>2.375</v>
      </c>
      <c r="C19" s="36">
        <f>AVERAGE(B14:B18)</f>
        <v>4.1166666666666663</v>
      </c>
      <c r="D19">
        <f>0.2*B18+0.8*D18</f>
        <v>3.9410544792832694</v>
      </c>
      <c r="F19" s="36"/>
    </row>
    <row r="20" spans="1:6" x14ac:dyDescent="0.55000000000000004">
      <c r="A20" s="161">
        <v>43678</v>
      </c>
      <c r="B20" s="163">
        <v>4.583333333333333</v>
      </c>
      <c r="C20" s="36">
        <f>AVERAGE(B15:B19)</f>
        <v>3.958333333333333</v>
      </c>
      <c r="D20">
        <f>0.2*B19+0.8*D19</f>
        <v>3.6278435834266158</v>
      </c>
      <c r="F20" s="36"/>
    </row>
    <row r="21" spans="1:6" x14ac:dyDescent="0.55000000000000004">
      <c r="A21" s="161">
        <v>43679</v>
      </c>
      <c r="B21" s="163">
        <v>3.9583333333333335</v>
      </c>
      <c r="C21" s="36">
        <f>AVERAGE(B16:B20)</f>
        <v>3.9</v>
      </c>
      <c r="D21">
        <f>0.2*B20+0.8*D20</f>
        <v>3.8189415334079593</v>
      </c>
      <c r="F21" s="36"/>
    </row>
    <row r="22" spans="1:6" x14ac:dyDescent="0.55000000000000004">
      <c r="A22" s="161">
        <v>43682</v>
      </c>
      <c r="B22" s="163">
        <v>4.708333333333333</v>
      </c>
      <c r="C22" s="36">
        <f>AVERAGE(B17:B21)</f>
        <v>3.6999999999999993</v>
      </c>
      <c r="D22">
        <f>0.2*B21+0.8*D21</f>
        <v>3.8468198933930342</v>
      </c>
      <c r="F22" s="36"/>
    </row>
    <row r="23" spans="1:6" x14ac:dyDescent="0.55000000000000004">
      <c r="A23" s="161">
        <v>43683</v>
      </c>
      <c r="B23" s="163">
        <v>4.083333333333333</v>
      </c>
      <c r="C23" s="36">
        <f>AVERAGE(B18:B22)</f>
        <v>3.8</v>
      </c>
      <c r="D23">
        <f>0.2*B22+0.8*D22</f>
        <v>4.0191225813810938</v>
      </c>
      <c r="F23" s="36"/>
    </row>
    <row r="24" spans="1:6" x14ac:dyDescent="0.55000000000000004">
      <c r="A24" s="161">
        <v>43684</v>
      </c>
      <c r="B24" s="163">
        <v>1.875</v>
      </c>
      <c r="C24" s="36">
        <f>AVERAGE(B19:B23)</f>
        <v>3.9416666666666664</v>
      </c>
      <c r="D24">
        <f>0.2*B23+0.8*D23</f>
        <v>4.0319647317715415</v>
      </c>
      <c r="F24" s="36"/>
    </row>
    <row r="25" spans="1:6" x14ac:dyDescent="0.55000000000000004">
      <c r="A25" s="161">
        <v>43685</v>
      </c>
      <c r="B25" s="163">
        <v>2.9166666666666665</v>
      </c>
      <c r="C25" s="36">
        <f>AVERAGE(B20:B24)</f>
        <v>3.8416666666666663</v>
      </c>
      <c r="D25">
        <f>0.2*B24+0.8*D24</f>
        <v>3.6005717854172334</v>
      </c>
      <c r="F25" s="36"/>
    </row>
    <row r="26" spans="1:6" x14ac:dyDescent="0.55000000000000004">
      <c r="A26" s="161">
        <v>43686</v>
      </c>
      <c r="B26" s="163">
        <v>4.416666666666667</v>
      </c>
      <c r="C26" s="36">
        <f>AVERAGE(B21:B25)</f>
        <v>3.5083333333333337</v>
      </c>
      <c r="D26">
        <f>0.2*B25+0.8*D25</f>
        <v>3.4637907616671204</v>
      </c>
      <c r="F26" s="36"/>
    </row>
    <row r="27" spans="1:6" x14ac:dyDescent="0.55000000000000004">
      <c r="A27" s="161">
        <v>43689</v>
      </c>
      <c r="B27" s="163">
        <v>3.125</v>
      </c>
      <c r="C27" s="36">
        <f>AVERAGE(B22:B26)</f>
        <v>3.6</v>
      </c>
      <c r="D27">
        <f>0.2*B26+0.8*D26</f>
        <v>3.6543659426670296</v>
      </c>
      <c r="F27" s="36"/>
    </row>
    <row r="28" spans="1:6" x14ac:dyDescent="0.55000000000000004">
      <c r="A28" s="161">
        <v>43690</v>
      </c>
      <c r="B28" s="163">
        <v>2.6666666666666665</v>
      </c>
      <c r="C28" s="36">
        <f>AVERAGE(B23:B27)</f>
        <v>3.2833333333333337</v>
      </c>
      <c r="D28">
        <f>0.2*B27+0.8*D27</f>
        <v>3.548492754133624</v>
      </c>
      <c r="F28" s="36"/>
    </row>
    <row r="29" spans="1:6" x14ac:dyDescent="0.55000000000000004">
      <c r="A29" s="161">
        <v>43691</v>
      </c>
      <c r="B29" s="163">
        <v>3.625</v>
      </c>
      <c r="C29" s="36">
        <f>AVERAGE(B24:B28)</f>
        <v>2.9999999999999996</v>
      </c>
      <c r="D29">
        <f>0.2*B28+0.8*D28</f>
        <v>3.3721275366402326</v>
      </c>
      <c r="F29" s="36"/>
    </row>
    <row r="30" spans="1:6" x14ac:dyDescent="0.55000000000000004">
      <c r="A30" s="161">
        <v>43692</v>
      </c>
      <c r="B30" s="163">
        <v>3.875</v>
      </c>
      <c r="C30" s="36">
        <f>AVERAGE(B25:B29)</f>
        <v>3.35</v>
      </c>
      <c r="D30">
        <f>0.2*B29+0.8*D29</f>
        <v>3.4227020293121861</v>
      </c>
      <c r="F30" s="36"/>
    </row>
    <row r="31" spans="1:6" x14ac:dyDescent="0.55000000000000004">
      <c r="A31" s="161">
        <v>43693</v>
      </c>
      <c r="B31" s="163">
        <v>2.5</v>
      </c>
      <c r="C31" s="36">
        <f>AVERAGE(B26:B30)</f>
        <v>3.541666666666667</v>
      </c>
      <c r="D31">
        <f>0.2*B30+0.8*D30</f>
        <v>3.5131616234497489</v>
      </c>
      <c r="F31" s="36"/>
    </row>
    <row r="32" spans="1:6" x14ac:dyDescent="0.55000000000000004">
      <c r="A32" s="161">
        <v>43696</v>
      </c>
      <c r="B32" s="163">
        <v>1.5833333333333333</v>
      </c>
      <c r="C32" s="36">
        <f>AVERAGE(B27:B31)</f>
        <v>3.1583333333333332</v>
      </c>
      <c r="D32">
        <f>0.2*B31+0.8*D31</f>
        <v>3.3105292987597994</v>
      </c>
      <c r="F32" s="36"/>
    </row>
    <row r="33" spans="1:6" x14ac:dyDescent="0.55000000000000004">
      <c r="A33" s="161">
        <v>43697</v>
      </c>
      <c r="B33" s="163">
        <v>1.0833333333333333</v>
      </c>
      <c r="C33" s="36">
        <f>AVERAGE(B28:B32)</f>
        <v>2.85</v>
      </c>
      <c r="D33">
        <f>0.2*B32+0.8*D32</f>
        <v>2.9650901056745065</v>
      </c>
      <c r="F33" s="36"/>
    </row>
    <row r="34" spans="1:6" x14ac:dyDescent="0.55000000000000004">
      <c r="A34" s="161">
        <v>43698</v>
      </c>
      <c r="B34" s="163">
        <v>1.5833333333333333</v>
      </c>
      <c r="C34" s="36">
        <f>AVERAGE(B29:B33)</f>
        <v>2.5333333333333337</v>
      </c>
      <c r="D34">
        <f>0.2*B33+0.8*D33</f>
        <v>2.5887387512062721</v>
      </c>
      <c r="F34" s="36"/>
    </row>
    <row r="35" spans="1:6" x14ac:dyDescent="0.55000000000000004">
      <c r="A35" s="161">
        <v>43699</v>
      </c>
      <c r="B35" s="163">
        <v>1.7083333333333333</v>
      </c>
      <c r="C35" s="36">
        <f>AVERAGE(B30:B34)</f>
        <v>2.125</v>
      </c>
      <c r="D35">
        <f>0.2*B34+0.8*D34</f>
        <v>2.3876576676316841</v>
      </c>
      <c r="F35" s="36"/>
    </row>
    <row r="36" spans="1:6" x14ac:dyDescent="0.55000000000000004">
      <c r="A36" s="161">
        <v>43700</v>
      </c>
      <c r="B36" s="163">
        <v>1.875</v>
      </c>
      <c r="C36" s="36">
        <f>AVERAGE(B31:B35)</f>
        <v>1.6916666666666664</v>
      </c>
      <c r="D36">
        <f>0.2*B35+0.8*D35</f>
        <v>2.251792800772014</v>
      </c>
      <c r="F36" s="36"/>
    </row>
    <row r="37" spans="1:6" x14ac:dyDescent="0.55000000000000004">
      <c r="A37" s="161">
        <v>43703</v>
      </c>
      <c r="B37" s="163">
        <v>1.4583333333333333</v>
      </c>
      <c r="C37" s="36">
        <f>AVERAGE(B32:B36)</f>
        <v>1.5666666666666667</v>
      </c>
      <c r="D37">
        <f>0.2*B36+0.8*D36</f>
        <v>2.1764342406176116</v>
      </c>
      <c r="F37" s="36"/>
    </row>
    <row r="38" spans="1:6" x14ac:dyDescent="0.55000000000000004">
      <c r="A38" s="161">
        <v>43704</v>
      </c>
      <c r="B38" s="163">
        <v>1.125</v>
      </c>
      <c r="C38" s="36">
        <f>AVERAGE(B33:B37)</f>
        <v>1.5416666666666665</v>
      </c>
      <c r="D38">
        <f>0.2*B37+0.8*D37</f>
        <v>2.032814059160756</v>
      </c>
      <c r="F38" s="36"/>
    </row>
    <row r="39" spans="1:6" x14ac:dyDescent="0.55000000000000004">
      <c r="A39" s="161">
        <v>43705</v>
      </c>
      <c r="B39" s="163">
        <v>1.375</v>
      </c>
      <c r="C39" s="36">
        <f>AVERAGE(B34:B38)</f>
        <v>1.5499999999999998</v>
      </c>
      <c r="D39">
        <f>0.2*B38+0.8*D38</f>
        <v>1.8512512473286049</v>
      </c>
      <c r="F39" s="36"/>
    </row>
    <row r="40" spans="1:6" x14ac:dyDescent="0.55000000000000004">
      <c r="A40" s="161">
        <v>43706</v>
      </c>
      <c r="B40" s="163">
        <v>1.1666666666666667</v>
      </c>
      <c r="C40" s="36">
        <f>AVERAGE(B35:B39)</f>
        <v>1.5083333333333333</v>
      </c>
      <c r="D40">
        <f>0.2*B39+0.8*D39</f>
        <v>1.7560009978628841</v>
      </c>
      <c r="F40" s="36"/>
    </row>
    <row r="41" spans="1:6" x14ac:dyDescent="0.55000000000000004">
      <c r="A41" s="161">
        <v>43707</v>
      </c>
      <c r="B41" s="163">
        <v>1.125</v>
      </c>
      <c r="C41" s="36">
        <f>AVERAGE(B36:B40)</f>
        <v>1.4</v>
      </c>
      <c r="D41">
        <f>0.2*B40+0.8*D40</f>
        <v>1.6381341316236409</v>
      </c>
      <c r="F41" s="36"/>
    </row>
    <row r="42" spans="1:6" x14ac:dyDescent="0.55000000000000004">
      <c r="A42" s="161">
        <v>43710</v>
      </c>
      <c r="B42" s="163">
        <v>2.125</v>
      </c>
      <c r="C42" s="36">
        <f>AVERAGE(B37:B41)</f>
        <v>1.25</v>
      </c>
      <c r="D42">
        <f>0.2*B41+0.8*D41</f>
        <v>1.5355073052989128</v>
      </c>
      <c r="F42" s="36"/>
    </row>
    <row r="43" spans="1:6" x14ac:dyDescent="0.55000000000000004">
      <c r="A43" s="161">
        <v>43711</v>
      </c>
      <c r="B43" s="163">
        <v>1.125</v>
      </c>
      <c r="C43" s="36">
        <f>AVERAGE(B38:B42)</f>
        <v>1.3833333333333333</v>
      </c>
      <c r="D43">
        <f>0.2*B42+0.8*D42</f>
        <v>1.6534058442391304</v>
      </c>
      <c r="F43" s="36"/>
    </row>
    <row r="44" spans="1:6" x14ac:dyDescent="0.55000000000000004">
      <c r="A44" s="161">
        <v>43712</v>
      </c>
      <c r="B44" s="163">
        <v>1.0416666666666667</v>
      </c>
      <c r="C44" s="36">
        <f>AVERAGE(B39:B43)</f>
        <v>1.3833333333333333</v>
      </c>
      <c r="D44">
        <f>0.2*B43+0.8*D43</f>
        <v>1.5477246753913045</v>
      </c>
      <c r="F44" s="36"/>
    </row>
    <row r="45" spans="1:6" x14ac:dyDescent="0.55000000000000004">
      <c r="A45" s="161">
        <v>43713</v>
      </c>
      <c r="B45" s="163">
        <v>1.125</v>
      </c>
      <c r="C45" s="36">
        <f>AVERAGE(B40:B44)</f>
        <v>1.3166666666666669</v>
      </c>
      <c r="D45">
        <f>0.2*B44+0.8*D44</f>
        <v>1.4465130736463769</v>
      </c>
      <c r="F45" s="36"/>
    </row>
    <row r="46" spans="1:6" x14ac:dyDescent="0.55000000000000004">
      <c r="A46" s="161">
        <v>43714</v>
      </c>
      <c r="B46" s="163">
        <v>1.6666666666666667</v>
      </c>
      <c r="C46" s="36">
        <f>AVERAGE(B41:B45)</f>
        <v>1.3083333333333333</v>
      </c>
      <c r="D46">
        <f>0.2*B45+0.8*D45</f>
        <v>1.3822104589171016</v>
      </c>
      <c r="F46" s="36"/>
    </row>
    <row r="47" spans="1:6" x14ac:dyDescent="0.55000000000000004">
      <c r="A47" s="161">
        <v>43717</v>
      </c>
      <c r="B47" s="164" t="s">
        <v>155</v>
      </c>
      <c r="C47" s="36">
        <f>AVERAGE(B42:B46)</f>
        <v>1.4166666666666667</v>
      </c>
      <c r="D47">
        <f>0.2*B46+0.8*D46</f>
        <v>1.4391017004670146</v>
      </c>
      <c r="F47" s="36"/>
    </row>
    <row r="48" spans="1:6" x14ac:dyDescent="0.55000000000000004">
      <c r="C48" s="157" t="s">
        <v>156</v>
      </c>
      <c r="D48" s="158" t="s">
        <v>157</v>
      </c>
    </row>
    <row r="49" spans="3:4" ht="14.7" thickBot="1" x14ac:dyDescent="0.6">
      <c r="C49" s="159" t="s">
        <v>158</v>
      </c>
      <c r="D49" s="160" t="s">
        <v>159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Data Measurement Plan</vt:lpstr>
      <vt:lpstr>Data</vt:lpstr>
      <vt:lpstr>SQL</vt:lpstr>
      <vt:lpstr>Sample Size</vt:lpstr>
      <vt:lpstr>Multiple Regression</vt:lpstr>
      <vt:lpstr>SCATTER PLOT</vt:lpstr>
      <vt:lpstr>XMR CHART</vt:lpstr>
      <vt:lpstr>TIME SERIES ANALYSIS</vt:lpstr>
      <vt:lpstr>'XMR CHART'!Print_Area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16196</dc:creator>
  <cp:lastModifiedBy>nina.astephan@gmail.com</cp:lastModifiedBy>
  <dcterms:created xsi:type="dcterms:W3CDTF">2019-07-30T18:57:38Z</dcterms:created>
  <dcterms:modified xsi:type="dcterms:W3CDTF">2019-08-31T17:16:47Z</dcterms:modified>
</cp:coreProperties>
</file>