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460" tabRatio="500" activeTab="1"/>
  </bookViews>
  <sheets>
    <sheet name="Bearing and Shaft" sheetId="1" r:id="rId1"/>
    <sheet name="Fasten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" l="1"/>
  <c r="H8" i="2"/>
  <c r="F8" i="2"/>
  <c r="E8" i="2"/>
  <c r="C4" i="2"/>
  <c r="K7" i="1"/>
  <c r="H7" i="1"/>
  <c r="J7" i="1"/>
  <c r="D7" i="1"/>
  <c r="F7" i="1"/>
  <c r="E7" i="1"/>
  <c r="C4" i="1"/>
</calcChain>
</file>

<file path=xl/comments1.xml><?xml version="1.0" encoding="utf-8"?>
<comments xmlns="http://schemas.openxmlformats.org/spreadsheetml/2006/main">
  <authors>
    <author>Preston Wang</author>
  </authors>
  <commentList>
    <comment ref="J7" authorId="0">
      <text>
        <r>
          <rPr>
            <b/>
            <sz val="9"/>
            <color indexed="81"/>
            <rFont val="Calibri"/>
            <family val="2"/>
          </rPr>
          <t>Preston Wang:</t>
        </r>
        <r>
          <rPr>
            <sz val="9"/>
            <color indexed="81"/>
            <rFont val="Calibri"/>
            <family val="2"/>
          </rPr>
          <t xml:space="preserve">
distance from hole edge to part edge</t>
        </r>
      </text>
    </comment>
  </commentList>
</comments>
</file>

<file path=xl/sharedStrings.xml><?xml version="1.0" encoding="utf-8"?>
<sst xmlns="http://schemas.openxmlformats.org/spreadsheetml/2006/main" count="37" uniqueCount="32">
  <si>
    <t>Shear Load</t>
  </si>
  <si>
    <t>ID</t>
  </si>
  <si>
    <t>Yield Strength</t>
  </si>
  <si>
    <t>Aluminum 6061-T6511</t>
  </si>
  <si>
    <t>Shear Yield Strength</t>
  </si>
  <si>
    <t>FS</t>
  </si>
  <si>
    <t>Area</t>
  </si>
  <si>
    <t>OD</t>
  </si>
  <si>
    <t>Distance to First Bearing</t>
  </si>
  <si>
    <t>Distance to Second Bearing</t>
  </si>
  <si>
    <t>Force on Shaft @ Bearing 1</t>
  </si>
  <si>
    <t>Force on Shaft @ Bearing 2</t>
  </si>
  <si>
    <t>Shear</t>
  </si>
  <si>
    <t>Section Modulus</t>
  </si>
  <si>
    <t>Required OD</t>
  </si>
  <si>
    <t>Chosen OD</t>
  </si>
  <si>
    <t>Dynamic Load Capacity of Bearing</t>
  </si>
  <si>
    <t>2100 lbs</t>
  </si>
  <si>
    <t>Fastener OD</t>
  </si>
  <si>
    <t>Shear Area</t>
  </si>
  <si>
    <t>Tensile Strength</t>
  </si>
  <si>
    <t>Shear Stress</t>
  </si>
  <si>
    <t>Stainless Steel type 316</t>
  </si>
  <si>
    <t>Bearing Strength</t>
  </si>
  <si>
    <t>Bearing Stres FS</t>
  </si>
  <si>
    <t>Required Thickness</t>
  </si>
  <si>
    <t>Tear out Stress FS</t>
  </si>
  <si>
    <t xml:space="preserve">Lc </t>
  </si>
  <si>
    <t>Bearing</t>
  </si>
  <si>
    <t>Shear Tear Out</t>
  </si>
  <si>
    <t>Current Thickness</t>
  </si>
  <si>
    <t>Aluminum 6061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</si>
</sst>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E13" sqref="E13"/>
    </sheetView>
  </sheetViews>
  <sheetFormatPr baseColWidth="10" defaultRowHeight="15" x14ac:dyDescent="0"/>
  <cols>
    <col min="3" max="3" width="21" bestFit="1" customWidth="1"/>
    <col min="4" max="4" width="23.5" bestFit="1" customWidth="1"/>
    <col min="5" max="6" width="23.33203125" bestFit="1" customWidth="1"/>
    <col min="11" max="11" width="14.83203125" bestFit="1" customWidth="1"/>
    <col min="12" max="12" width="11.6640625" bestFit="1" customWidth="1"/>
  </cols>
  <sheetData>
    <row r="2" spans="2:13">
      <c r="B2" t="s">
        <v>3</v>
      </c>
      <c r="E2" t="s">
        <v>16</v>
      </c>
      <c r="F2" t="s">
        <v>17</v>
      </c>
    </row>
    <row r="3" spans="2:13">
      <c r="B3" t="s">
        <v>2</v>
      </c>
      <c r="C3">
        <v>38000</v>
      </c>
    </row>
    <row r="4" spans="2:13">
      <c r="B4" t="s">
        <v>4</v>
      </c>
      <c r="C4">
        <f>0.55*C3</f>
        <v>20900</v>
      </c>
    </row>
    <row r="5" spans="2:13">
      <c r="H5" s="1" t="s">
        <v>12</v>
      </c>
      <c r="I5" s="1"/>
      <c r="J5" s="1"/>
    </row>
    <row r="6" spans="2:13">
      <c r="B6" t="s">
        <v>0</v>
      </c>
      <c r="C6" t="s">
        <v>8</v>
      </c>
      <c r="D6" t="s">
        <v>9</v>
      </c>
      <c r="E6" t="s">
        <v>10</v>
      </c>
      <c r="F6" t="s">
        <v>11</v>
      </c>
      <c r="G6" t="s">
        <v>5</v>
      </c>
      <c r="H6" t="s">
        <v>6</v>
      </c>
      <c r="I6" t="s">
        <v>1</v>
      </c>
      <c r="J6" t="s">
        <v>7</v>
      </c>
      <c r="K6" t="s">
        <v>13</v>
      </c>
      <c r="L6" t="s">
        <v>14</v>
      </c>
      <c r="M6" t="s">
        <v>15</v>
      </c>
    </row>
    <row r="7" spans="2:13">
      <c r="B7">
        <v>100</v>
      </c>
      <c r="C7">
        <v>1.1780999999999999</v>
      </c>
      <c r="D7">
        <f>C7+0.4375</f>
        <v>1.6155999999999999</v>
      </c>
      <c r="E7">
        <f>B7*D7/(C7-D7)</f>
        <v>-369.28000000000003</v>
      </c>
      <c r="F7">
        <f>B7*C7/(D7-C7)</f>
        <v>269.27999999999997</v>
      </c>
      <c r="G7">
        <v>3</v>
      </c>
      <c r="H7">
        <f>MAX(ABS(E7),ABS(F7))*G7/C4</f>
        <v>5.3006698564593308E-2</v>
      </c>
      <c r="I7">
        <v>0.5</v>
      </c>
      <c r="J7">
        <f>SQRT(H7*4/PI() + I7^2)</f>
        <v>0.56346270927923603</v>
      </c>
      <c r="K7">
        <f>B7*C7*G7/C3</f>
        <v>9.3007894736842085E-3</v>
      </c>
      <c r="L7">
        <v>0.58612699999999995</v>
      </c>
      <c r="M7">
        <v>0.75</v>
      </c>
    </row>
  </sheetData>
  <mergeCells count="1">
    <mergeCell ref="H5:J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1"/>
  <sheetViews>
    <sheetView tabSelected="1" workbookViewId="0">
      <selection activeCell="N17" sqref="N17"/>
    </sheetView>
  </sheetViews>
  <sheetFormatPr baseColWidth="10" defaultRowHeight="15" x14ac:dyDescent="0"/>
  <cols>
    <col min="4" max="4" width="14.83203125" bestFit="1" customWidth="1"/>
    <col min="7" max="7" width="14.1640625" bestFit="1" customWidth="1"/>
    <col min="8" max="8" width="17" bestFit="1" customWidth="1"/>
    <col min="11" max="11" width="17" bestFit="1" customWidth="1"/>
  </cols>
  <sheetData>
    <row r="2" spans="2:11">
      <c r="B2" t="s">
        <v>22</v>
      </c>
      <c r="D2" t="s">
        <v>31</v>
      </c>
    </row>
    <row r="3" spans="2:11">
      <c r="B3" t="s">
        <v>2</v>
      </c>
      <c r="C3">
        <v>42000</v>
      </c>
      <c r="D3" t="s">
        <v>23</v>
      </c>
      <c r="E3">
        <v>58000</v>
      </c>
    </row>
    <row r="4" spans="2:11">
      <c r="B4" t="s">
        <v>4</v>
      </c>
      <c r="C4">
        <f>0.55*C3</f>
        <v>23100.000000000004</v>
      </c>
      <c r="D4" t="s">
        <v>20</v>
      </c>
      <c r="E4">
        <v>40000</v>
      </c>
    </row>
    <row r="6" spans="2:11">
      <c r="G6" s="1" t="s">
        <v>28</v>
      </c>
      <c r="H6" s="1"/>
      <c r="I6" s="1" t="s">
        <v>29</v>
      </c>
      <c r="J6" s="1"/>
      <c r="K6" s="1"/>
    </row>
    <row r="7" spans="2:11">
      <c r="B7" t="s">
        <v>0</v>
      </c>
      <c r="C7" t="s">
        <v>18</v>
      </c>
      <c r="D7" t="s">
        <v>19</v>
      </c>
      <c r="E7" t="s">
        <v>21</v>
      </c>
      <c r="F7" t="s">
        <v>5</v>
      </c>
      <c r="G7" t="s">
        <v>24</v>
      </c>
      <c r="H7" t="s">
        <v>25</v>
      </c>
      <c r="I7" t="s">
        <v>26</v>
      </c>
      <c r="J7" t="s">
        <v>27</v>
      </c>
      <c r="K7" t="s">
        <v>25</v>
      </c>
    </row>
    <row r="8" spans="2:11">
      <c r="B8">
        <v>100</v>
      </c>
      <c r="C8" s="2">
        <v>0.19</v>
      </c>
      <c r="D8">
        <v>1.7000000000000001E-2</v>
      </c>
      <c r="E8">
        <f>B8/D8</f>
        <v>5882.3529411764703</v>
      </c>
      <c r="F8">
        <f>C4/E8</f>
        <v>3.9270000000000009</v>
      </c>
      <c r="G8">
        <v>3</v>
      </c>
      <c r="H8">
        <f>G8*B8/(C8*E3)</f>
        <v>2.7223230490018149E-2</v>
      </c>
      <c r="I8">
        <v>3</v>
      </c>
      <c r="J8">
        <v>0.17654</v>
      </c>
      <c r="K8">
        <f>B8*I8/(1.2*E4*J8)</f>
        <v>3.5402741588308598E-2</v>
      </c>
    </row>
    <row r="10" spans="2:11">
      <c r="B10" t="s">
        <v>30</v>
      </c>
    </row>
    <row r="11" spans="2:11">
      <c r="B11">
        <v>0.5</v>
      </c>
    </row>
  </sheetData>
  <mergeCells count="2">
    <mergeCell ref="G6:H6"/>
    <mergeCell ref="I6:K6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Bearing and Shaft</vt:lpstr>
      <vt:lpstr>Fastener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Wang</dc:creator>
  <cp:lastModifiedBy>Preston Wang</cp:lastModifiedBy>
  <dcterms:created xsi:type="dcterms:W3CDTF">2014-12-08T19:51:13Z</dcterms:created>
  <dcterms:modified xsi:type="dcterms:W3CDTF">2014-12-08T22:46:32Z</dcterms:modified>
</cp:coreProperties>
</file>