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.g\Desktop\PD\"/>
    </mc:Choice>
  </mc:AlternateContent>
  <xr:revisionPtr revIDLastSave="0" documentId="13_ncr:1_{F959F904-FCDB-4CFB-9894-21EA4C2D5968}" xr6:coauthVersionLast="47" xr6:coauthVersionMax="47" xr10:uidLastSave="{00000000-0000-0000-0000-000000000000}"/>
  <bookViews>
    <workbookView minimized="1" xWindow="1360" yWindow="1860" windowWidth="19200" windowHeight="9700" xr2:uid="{7BD59A8B-646D-42A0-B379-6868F4CF4DB4}"/>
  </bookViews>
  <sheets>
    <sheet name="Tracker" sheetId="1" r:id="rId1"/>
    <sheet name="Sheet2" sheetId="2" state="hidden" r:id="rId2"/>
    <sheet name="Cat Share" sheetId="3" r:id="rId3"/>
    <sheet name="Category projtn Vs YTD 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4" i="1" l="1"/>
  <c r="AG14" i="1" s="1"/>
  <c r="AE14" i="1"/>
  <c r="AF13" i="1"/>
  <c r="AG13" i="1" s="1"/>
  <c r="AE13" i="1"/>
  <c r="AF12" i="1"/>
  <c r="AE12" i="1"/>
  <c r="AG12" i="1" s="1"/>
  <c r="AG11" i="1"/>
  <c r="AF11" i="1"/>
  <c r="AE11" i="1"/>
  <c r="AG10" i="1"/>
  <c r="AF10" i="1"/>
  <c r="AE10" i="1"/>
  <c r="AF9" i="1"/>
  <c r="AF15" i="1" s="1"/>
  <c r="AE9" i="1"/>
  <c r="AE15" i="1" s="1"/>
  <c r="AG15" i="1" s="1"/>
  <c r="AE8" i="1"/>
  <c r="AB14" i="1"/>
  <c r="AA14" i="1"/>
  <c r="AC14" i="1" s="1"/>
  <c r="AB13" i="1"/>
  <c r="AA13" i="1"/>
  <c r="AC13" i="1" s="1"/>
  <c r="AB12" i="1"/>
  <c r="AA12" i="1"/>
  <c r="AC12" i="1" s="1"/>
  <c r="AB11" i="1"/>
  <c r="AC11" i="1" s="1"/>
  <c r="AA11" i="1"/>
  <c r="AB10" i="1"/>
  <c r="AA10" i="1"/>
  <c r="AC10" i="1" s="1"/>
  <c r="AB9" i="1"/>
  <c r="AB15" i="1" s="1"/>
  <c r="AA9" i="1"/>
  <c r="AA15" i="1" s="1"/>
  <c r="AC15" i="1" s="1"/>
  <c r="X14" i="1"/>
  <c r="W14" i="1"/>
  <c r="Y14" i="1" s="1"/>
  <c r="X13" i="1"/>
  <c r="Y13" i="1" s="1"/>
  <c r="W13" i="1"/>
  <c r="Y12" i="1"/>
  <c r="X12" i="1"/>
  <c r="W12" i="1"/>
  <c r="X11" i="1"/>
  <c r="W11" i="1"/>
  <c r="Y11" i="1" s="1"/>
  <c r="Y10" i="1"/>
  <c r="X10" i="1"/>
  <c r="W10" i="1"/>
  <c r="X9" i="1"/>
  <c r="X15" i="1" s="1"/>
  <c r="W9" i="1"/>
  <c r="W15" i="1" s="1"/>
  <c r="Y15" i="1" s="1"/>
  <c r="W8" i="1"/>
  <c r="U15" i="1"/>
  <c r="T14" i="1"/>
  <c r="S14" i="1"/>
  <c r="U14" i="1" s="1"/>
  <c r="T13" i="1"/>
  <c r="S13" i="1"/>
  <c r="U13" i="1" s="1"/>
  <c r="T12" i="1"/>
  <c r="S12" i="1"/>
  <c r="U12" i="1" s="1"/>
  <c r="T11" i="1"/>
  <c r="U11" i="1" s="1"/>
  <c r="S11" i="1"/>
  <c r="U10" i="1"/>
  <c r="T10" i="1"/>
  <c r="S10" i="1"/>
  <c r="T9" i="1"/>
  <c r="T15" i="1" s="1"/>
  <c r="S9" i="1"/>
  <c r="S15" i="1" s="1"/>
  <c r="S8" i="1"/>
  <c r="O8" i="1"/>
  <c r="Q14" i="1"/>
  <c r="Q13" i="1"/>
  <c r="Q12" i="1"/>
  <c r="Q11" i="1"/>
  <c r="Q10" i="1"/>
  <c r="M8" i="1"/>
  <c r="M9" i="1"/>
  <c r="L13" i="1"/>
  <c r="P14" i="1"/>
  <c r="P13" i="1"/>
  <c r="P12" i="1"/>
  <c r="P11" i="1"/>
  <c r="P10" i="1"/>
  <c r="P9" i="1"/>
  <c r="Q9" i="1" s="1"/>
  <c r="I42" i="1"/>
  <c r="I38" i="1"/>
  <c r="I32" i="1"/>
  <c r="I23" i="1"/>
  <c r="L14" i="1"/>
  <c r="L9" i="1"/>
  <c r="L10" i="1"/>
  <c r="L11" i="1"/>
  <c r="L12" i="1"/>
  <c r="G43" i="1"/>
  <c r="K43" i="1" s="1"/>
  <c r="M43" i="1" s="1"/>
  <c r="G44" i="1"/>
  <c r="K44" i="1" s="1"/>
  <c r="M44" i="1" s="1"/>
  <c r="G19" i="1"/>
  <c r="K19" i="1" s="1"/>
  <c r="M19" i="1" s="1"/>
  <c r="G20" i="1"/>
  <c r="K20" i="1" s="1"/>
  <c r="W20" i="1" s="1"/>
  <c r="G21" i="1"/>
  <c r="K21" i="1" s="1"/>
  <c r="M21" i="1" s="1"/>
  <c r="G22" i="1"/>
  <c r="K22" i="1" s="1"/>
  <c r="M22" i="1" s="1"/>
  <c r="G24" i="1"/>
  <c r="K24" i="1" s="1"/>
  <c r="M24" i="1" s="1"/>
  <c r="G25" i="1"/>
  <c r="K25" i="1" s="1"/>
  <c r="M25" i="1" s="1"/>
  <c r="G26" i="1"/>
  <c r="K26" i="1" s="1"/>
  <c r="M26" i="1" s="1"/>
  <c r="G27" i="1"/>
  <c r="K27" i="1" s="1"/>
  <c r="M27" i="1" s="1"/>
  <c r="G28" i="1"/>
  <c r="K28" i="1" s="1"/>
  <c r="M28" i="1" s="1"/>
  <c r="G29" i="1"/>
  <c r="K29" i="1" s="1"/>
  <c r="M29" i="1" s="1"/>
  <c r="G30" i="1"/>
  <c r="K30" i="1" s="1"/>
  <c r="M30" i="1" s="1"/>
  <c r="G31" i="1"/>
  <c r="K31" i="1" s="1"/>
  <c r="M31" i="1" s="1"/>
  <c r="G33" i="1"/>
  <c r="K33" i="1" s="1"/>
  <c r="M33" i="1" s="1"/>
  <c r="G34" i="1"/>
  <c r="K34" i="1" s="1"/>
  <c r="M34" i="1" s="1"/>
  <c r="G35" i="1"/>
  <c r="K35" i="1" s="1"/>
  <c r="M35" i="1" s="1"/>
  <c r="G39" i="1"/>
  <c r="K39" i="1" s="1"/>
  <c r="M39" i="1" s="1"/>
  <c r="G40" i="1"/>
  <c r="K40" i="1" s="1"/>
  <c r="M40" i="1" s="1"/>
  <c r="G41" i="1"/>
  <c r="K41" i="1" s="1"/>
  <c r="M41" i="1" s="1"/>
  <c r="G36" i="1"/>
  <c r="K36" i="1" s="1"/>
  <c r="W36" i="1" s="1"/>
  <c r="G37" i="1"/>
  <c r="K37" i="1" s="1"/>
  <c r="M37" i="1" s="1"/>
  <c r="F4" i="2"/>
  <c r="F3" i="2" a="1"/>
  <c r="F3" i="2" s="1"/>
  <c r="D24" i="2"/>
  <c r="E24" i="2"/>
  <c r="P8" i="1" l="1"/>
  <c r="Q8" i="1" s="1"/>
  <c r="AF8" i="1"/>
  <c r="AG8" i="1" s="1"/>
  <c r="AG9" i="1"/>
  <c r="AA8" i="1"/>
  <c r="AB8" i="1"/>
  <c r="AC9" i="1"/>
  <c r="X8" i="1"/>
  <c r="Y8" i="1" s="1"/>
  <c r="Y9" i="1"/>
  <c r="H10" i="1"/>
  <c r="H9" i="1"/>
  <c r="H13" i="1"/>
  <c r="H12" i="1"/>
  <c r="I12" i="1" s="1"/>
  <c r="H14" i="1"/>
  <c r="T8" i="1"/>
  <c r="U8" i="1" s="1"/>
  <c r="U9" i="1"/>
  <c r="H11" i="1"/>
  <c r="S29" i="1"/>
  <c r="AE29" i="1" s="1"/>
  <c r="S28" i="1"/>
  <c r="AE28" i="1" s="1"/>
  <c r="S33" i="1"/>
  <c r="AE33" i="1" s="1"/>
  <c r="W30" i="1"/>
  <c r="W44" i="1"/>
  <c r="W25" i="1"/>
  <c r="S34" i="1"/>
  <c r="AE34" i="1" s="1"/>
  <c r="W33" i="1"/>
  <c r="W34" i="1"/>
  <c r="S43" i="1"/>
  <c r="AE43" i="1" s="1"/>
  <c r="W35" i="1"/>
  <c r="W21" i="1"/>
  <c r="W40" i="1"/>
  <c r="W24" i="1"/>
  <c r="W41" i="1"/>
  <c r="W43" i="1"/>
  <c r="W26" i="1"/>
  <c r="W31" i="1"/>
  <c r="S44" i="1"/>
  <c r="AE44" i="1" s="1"/>
  <c r="W27" i="1"/>
  <c r="W22" i="1"/>
  <c r="S19" i="1"/>
  <c r="AE19" i="1" s="1"/>
  <c r="W19" i="1"/>
  <c r="W28" i="1"/>
  <c r="W37" i="1"/>
  <c r="S24" i="1"/>
  <c r="AE24" i="1" s="1"/>
  <c r="W29" i="1"/>
  <c r="W39" i="1"/>
  <c r="S31" i="1"/>
  <c r="AE31" i="1" s="1"/>
  <c r="S37" i="1"/>
  <c r="AE37" i="1" s="1"/>
  <c r="S30" i="1"/>
  <c r="AE30" i="1" s="1"/>
  <c r="S36" i="1"/>
  <c r="AE36" i="1" s="1"/>
  <c r="S22" i="1"/>
  <c r="AE22" i="1" s="1"/>
  <c r="S27" i="1"/>
  <c r="AE27" i="1" s="1"/>
  <c r="S39" i="1"/>
  <c r="AE39" i="1" s="1"/>
  <c r="P15" i="1"/>
  <c r="S21" i="1"/>
  <c r="AE21" i="1" s="1"/>
  <c r="S26" i="1"/>
  <c r="AE26" i="1" s="1"/>
  <c r="S41" i="1"/>
  <c r="AE41" i="1" s="1"/>
  <c r="S35" i="1"/>
  <c r="AE35" i="1" s="1"/>
  <c r="S20" i="1"/>
  <c r="AE20" i="1" s="1"/>
  <c r="S25" i="1"/>
  <c r="AE25" i="1" s="1"/>
  <c r="S40" i="1"/>
  <c r="AE40" i="1" s="1"/>
  <c r="G11" i="1"/>
  <c r="G12" i="1"/>
  <c r="G13" i="1"/>
  <c r="G14" i="1"/>
  <c r="K9" i="1"/>
  <c r="G9" i="1"/>
  <c r="G10" i="1"/>
  <c r="K12" i="1"/>
  <c r="M12" i="1" s="1"/>
  <c r="O25" i="1"/>
  <c r="O30" i="1"/>
  <c r="O37" i="1"/>
  <c r="O24" i="1"/>
  <c r="AA24" i="1" s="1"/>
  <c r="O36" i="1"/>
  <c r="AA36" i="1" s="1"/>
  <c r="O21" i="1"/>
  <c r="M36" i="1"/>
  <c r="O34" i="1"/>
  <c r="O22" i="1"/>
  <c r="O40" i="1"/>
  <c r="O33" i="1"/>
  <c r="AA33" i="1" s="1"/>
  <c r="O31" i="1"/>
  <c r="O19" i="1"/>
  <c r="AA19" i="1" s="1"/>
  <c r="M20" i="1"/>
  <c r="O39" i="1"/>
  <c r="AA39" i="1" s="1"/>
  <c r="O27" i="1"/>
  <c r="O44" i="1"/>
  <c r="O28" i="1"/>
  <c r="O35" i="1"/>
  <c r="O26" i="1"/>
  <c r="K14" i="1"/>
  <c r="O43" i="1"/>
  <c r="AA43" i="1" s="1"/>
  <c r="K13" i="1"/>
  <c r="M13" i="1" s="1"/>
  <c r="O41" i="1"/>
  <c r="O29" i="1"/>
  <c r="O20" i="1"/>
  <c r="K10" i="1"/>
  <c r="M10" i="1" s="1"/>
  <c r="K11" i="1"/>
  <c r="M11" i="1" s="1"/>
  <c r="L15" i="1"/>
  <c r="AC8" i="1" l="1"/>
  <c r="I10" i="1"/>
  <c r="I14" i="1"/>
  <c r="I13" i="1"/>
  <c r="I9" i="1"/>
  <c r="I11" i="1"/>
  <c r="Q21" i="1"/>
  <c r="AA21" i="1"/>
  <c r="Q26" i="1"/>
  <c r="AA26" i="1"/>
  <c r="Q31" i="1"/>
  <c r="AA31" i="1"/>
  <c r="Q35" i="1"/>
  <c r="AA35" i="1"/>
  <c r="Q20" i="1"/>
  <c r="AA20" i="1"/>
  <c r="Q28" i="1"/>
  <c r="AA28" i="1"/>
  <c r="Q40" i="1"/>
  <c r="AA40" i="1"/>
  <c r="Q30" i="1"/>
  <c r="AA30" i="1"/>
  <c r="Q29" i="1"/>
  <c r="AA29" i="1"/>
  <c r="Q44" i="1"/>
  <c r="AA44" i="1"/>
  <c r="Q22" i="1"/>
  <c r="AA22" i="1"/>
  <c r="Q25" i="1"/>
  <c r="AA25" i="1"/>
  <c r="Q37" i="1"/>
  <c r="AA37" i="1"/>
  <c r="Q41" i="1"/>
  <c r="AA41" i="1"/>
  <c r="Q27" i="1"/>
  <c r="AA27" i="1"/>
  <c r="Q34" i="1"/>
  <c r="AA34" i="1"/>
  <c r="G15" i="1"/>
  <c r="G8" i="1"/>
  <c r="Q24" i="1"/>
  <c r="O10" i="1"/>
  <c r="Q33" i="1"/>
  <c r="O11" i="1"/>
  <c r="Q36" i="1"/>
  <c r="O12" i="1"/>
  <c r="Q19" i="1"/>
  <c r="O9" i="1"/>
  <c r="Q39" i="1"/>
  <c r="O13" i="1"/>
  <c r="Q43" i="1"/>
  <c r="O14" i="1"/>
  <c r="K15" i="1"/>
  <c r="M15" i="1" s="1"/>
  <c r="K8" i="1"/>
  <c r="H8" i="1"/>
  <c r="H15" i="1"/>
  <c r="L8" i="1"/>
  <c r="M14" i="1"/>
  <c r="I8" i="1" l="1"/>
  <c r="I15" i="1"/>
  <c r="O15" i="1"/>
  <c r="Q15" i="1" s="1"/>
  <c r="H35" i="1" l="1"/>
  <c r="I35" i="1" s="1"/>
  <c r="H34" i="1"/>
  <c r="I34" i="1" s="1"/>
  <c r="H41" i="1"/>
  <c r="I41" i="1" s="1"/>
  <c r="H20" i="1"/>
  <c r="I20" i="1" s="1"/>
  <c r="H19" i="1"/>
  <c r="I19" i="1" s="1"/>
  <c r="H24" i="1"/>
  <c r="I24" i="1" s="1"/>
  <c r="H30" i="1"/>
  <c r="I30" i="1" s="1"/>
  <c r="H29" i="1"/>
  <c r="I29" i="1" s="1"/>
  <c r="H43" i="1"/>
  <c r="I43" i="1" s="1"/>
  <c r="H39" i="1"/>
  <c r="I39" i="1" s="1"/>
  <c r="H28" i="1"/>
  <c r="I28" i="1" s="1"/>
  <c r="H22" i="1"/>
  <c r="I22" i="1" s="1"/>
  <c r="H26" i="1"/>
  <c r="I26" i="1" s="1"/>
  <c r="H44" i="1"/>
  <c r="I44" i="1" s="1"/>
  <c r="H31" i="1"/>
  <c r="I31" i="1" s="1"/>
  <c r="H37" i="1"/>
  <c r="I37" i="1" s="1"/>
  <c r="H36" i="1"/>
  <c r="I36" i="1" s="1"/>
  <c r="H21" i="1"/>
  <c r="I21" i="1" s="1"/>
  <c r="H40" i="1"/>
  <c r="I40" i="1" s="1"/>
  <c r="H27" i="1"/>
  <c r="I27" i="1" s="1"/>
  <c r="H25" i="1"/>
  <c r="I25" i="1" s="1"/>
  <c r="H33" i="1"/>
  <c r="I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<sst xmlns="http://schemas.openxmlformats.org/spreadsheetml/2006/main" count="171" uniqueCount="57">
  <si>
    <t>Actual</t>
  </si>
  <si>
    <t>%Diff</t>
  </si>
  <si>
    <t>JAN</t>
  </si>
  <si>
    <t>FEB</t>
  </si>
  <si>
    <t>MAR</t>
  </si>
  <si>
    <t>APR</t>
  </si>
  <si>
    <t>MAY</t>
  </si>
  <si>
    <t>JUN</t>
  </si>
  <si>
    <t>Email Marketing</t>
  </si>
  <si>
    <t>Influencer Marketing</t>
  </si>
  <si>
    <t>Digital Board</t>
  </si>
  <si>
    <t>POSM</t>
  </si>
  <si>
    <t>TVC</t>
  </si>
  <si>
    <t>Radio</t>
  </si>
  <si>
    <t>Video Production</t>
  </si>
  <si>
    <t>SEM- Google Ads</t>
  </si>
  <si>
    <t>CRM</t>
  </si>
  <si>
    <t>Reporting</t>
  </si>
  <si>
    <t>Content Marketing</t>
  </si>
  <si>
    <t>Events Marketing</t>
  </si>
  <si>
    <t>Website Optimization</t>
  </si>
  <si>
    <t>Projection</t>
  </si>
  <si>
    <t>Quantitative Research</t>
  </si>
  <si>
    <t>Qualitative Research</t>
  </si>
  <si>
    <t>Past Trend Data</t>
  </si>
  <si>
    <t>Traditional Media</t>
  </si>
  <si>
    <t>Social Media Ads Campaign</t>
  </si>
  <si>
    <t>PR and 3rd Party digital amplification</t>
  </si>
  <si>
    <t>Automation &amp; tracking</t>
  </si>
  <si>
    <t xml:space="preserve"> Static Billboard</t>
  </si>
  <si>
    <t>Research</t>
  </si>
  <si>
    <t>Locations activation</t>
  </si>
  <si>
    <t>Instore activation</t>
  </si>
  <si>
    <t>Online Marketing</t>
  </si>
  <si>
    <t>OOH Advert</t>
  </si>
  <si>
    <t>Experiential Marketing</t>
  </si>
  <si>
    <t>Branding- Walls, Building and Vehicles</t>
  </si>
  <si>
    <t>5</t>
  </si>
  <si>
    <t>3</t>
  </si>
  <si>
    <t>4</t>
  </si>
  <si>
    <t>6</t>
  </si>
  <si>
    <t>9</t>
  </si>
  <si>
    <t>2</t>
  </si>
  <si>
    <t>8</t>
  </si>
  <si>
    <t>=CONCATENATE(C2," ",D2)</t>
  </si>
  <si>
    <t xml:space="preserve">Locations activation </t>
  </si>
  <si>
    <t>2024 Marketing Spend Projection</t>
  </si>
  <si>
    <t>2025 Marketing Spend Projection</t>
  </si>
  <si>
    <t>Diff</t>
  </si>
  <si>
    <t>2024 Running Total</t>
  </si>
  <si>
    <t>%Used</t>
  </si>
  <si>
    <t>Plan</t>
  </si>
  <si>
    <t>Category / Expense Line</t>
  </si>
  <si>
    <t>2O24 MARKETING SPEND TRACKER</t>
  </si>
  <si>
    <t>category</t>
  </si>
  <si>
    <t>share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</si>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</sst>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Green]\▲0%;[Red]\ \▼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Geometr231 BT"/>
      <family val="2"/>
    </font>
    <font>
      <b/>
      <sz val="10"/>
      <color theme="0"/>
      <name val="Geometr231 BT"/>
      <family val="2"/>
    </font>
    <font>
      <sz val="10"/>
      <color theme="1"/>
      <name val="Geometr231 BT"/>
      <family val="2"/>
    </font>
    <font>
      <b/>
      <sz val="16"/>
      <color theme="0"/>
      <name val="Calibri"/>
      <family val="2"/>
      <scheme val="minor"/>
    </font>
    <font>
      <sz val="22"/>
      <color theme="0"/>
      <name val="Amasis MT Pro Black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/>
      <bottom style="double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ck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double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double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4">
    <xf numFmtId="0" fontId="0" fillId="0" borderId="0" xfId="0"/>
    <xf numFmtId="9" fontId="0" fillId="0" borderId="0" xfId="0" applyNumberFormat="1"/>
    <xf numFmtId="9" fontId="0" fillId="0" borderId="0" xfId="2" applyFont="1"/>
    <xf numFmtId="9" fontId="0" fillId="2" borderId="0" xfId="2" applyFont="1" applyFill="1"/>
    <xf numFmtId="49" fontId="0" fillId="0" borderId="0" xfId="0" applyNumberFormat="1"/>
    <xf numFmtId="49" fontId="0" fillId="0" borderId="0" xfId="2" applyNumberFormat="1" applyFont="1"/>
    <xf numFmtId="49" fontId="0" fillId="2" borderId="0" xfId="2" applyNumberFormat="1" applyFont="1" applyFill="1"/>
    <xf numFmtId="0" fontId="0" fillId="3" borderId="0" xfId="0" applyFill="1"/>
    <xf numFmtId="164" fontId="0" fillId="6" borderId="0" xfId="0" applyNumberFormat="1" applyFill="1"/>
    <xf numFmtId="0" fontId="0" fillId="9" borderId="0" xfId="0" applyFill="1"/>
    <xf numFmtId="164" fontId="0" fillId="3" borderId="0" xfId="0" applyNumberFormat="1" applyFill="1"/>
    <xf numFmtId="164" fontId="0" fillId="3" borderId="1" xfId="0" applyNumberFormat="1" applyFill="1" applyBorder="1"/>
    <xf numFmtId="0" fontId="0" fillId="3" borderId="1" xfId="0" applyFill="1" applyBorder="1"/>
    <xf numFmtId="164" fontId="0" fillId="3" borderId="0" xfId="1" applyNumberFormat="1" applyFont="1" applyFill="1" applyBorder="1"/>
    <xf numFmtId="9" fontId="0" fillId="3" borderId="0" xfId="0" applyNumberFormat="1" applyFill="1"/>
    <xf numFmtId="0" fontId="0" fillId="3" borderId="3" xfId="0" applyFill="1" applyBorder="1"/>
    <xf numFmtId="165" fontId="5" fillId="3" borderId="0" xfId="2" applyNumberFormat="1" applyFont="1" applyFill="1" applyBorder="1"/>
    <xf numFmtId="0" fontId="0" fillId="11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9" fontId="0" fillId="11" borderId="0" xfId="2" applyFont="1" applyFill="1" applyBorder="1" applyAlignment="1">
      <alignment horizontal="right"/>
    </xf>
    <xf numFmtId="9" fontId="0" fillId="5" borderId="0" xfId="2" applyFont="1" applyFill="1" applyBorder="1" applyAlignment="1">
      <alignment horizontal="right"/>
    </xf>
    <xf numFmtId="9" fontId="0" fillId="4" borderId="0" xfId="2" applyFont="1" applyFill="1" applyBorder="1" applyAlignment="1">
      <alignment horizontal="right"/>
    </xf>
    <xf numFmtId="9" fontId="0" fillId="6" borderId="0" xfId="2" applyFont="1" applyFill="1" applyBorder="1" applyAlignment="1">
      <alignment horizontal="right"/>
    </xf>
    <xf numFmtId="9" fontId="0" fillId="7" borderId="0" xfId="2" applyFont="1" applyFill="1" applyBorder="1" applyAlignment="1">
      <alignment horizontal="right"/>
    </xf>
    <xf numFmtId="9" fontId="0" fillId="8" borderId="0" xfId="2" applyFont="1" applyFill="1" applyBorder="1" applyAlignment="1">
      <alignment horizontal="right"/>
    </xf>
    <xf numFmtId="0" fontId="0" fillId="3" borderId="7" xfId="0" applyFill="1" applyBorder="1"/>
    <xf numFmtId="9" fontId="0" fillId="11" borderId="0" xfId="0" applyNumberFormat="1" applyFill="1"/>
    <xf numFmtId="9" fontId="0" fillId="5" borderId="0" xfId="0" applyNumberFormat="1" applyFill="1"/>
    <xf numFmtId="9" fontId="0" fillId="4" borderId="0" xfId="0" applyNumberFormat="1" applyFill="1"/>
    <xf numFmtId="9" fontId="0" fillId="6" borderId="0" xfId="0" applyNumberFormat="1" applyFill="1"/>
    <xf numFmtId="9" fontId="0" fillId="7" borderId="0" xfId="0" applyNumberFormat="1" applyFill="1"/>
    <xf numFmtId="9" fontId="0" fillId="3" borderId="0" xfId="2" applyFont="1" applyFill="1" applyBorder="1" applyAlignment="1">
      <alignment horizontal="right"/>
    </xf>
    <xf numFmtId="9" fontId="0" fillId="3" borderId="1" xfId="2" applyFont="1" applyFill="1" applyBorder="1" applyAlignment="1">
      <alignment horizontal="right"/>
    </xf>
    <xf numFmtId="9" fontId="0" fillId="3" borderId="8" xfId="0" applyNumberForma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11" borderId="0" xfId="0" applyFont="1" applyFill="1"/>
    <xf numFmtId="164" fontId="3" fillId="11" borderId="0" xfId="0" applyNumberFormat="1" applyFont="1" applyFill="1"/>
    <xf numFmtId="0" fontId="3" fillId="4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9" fontId="0" fillId="3" borderId="7" xfId="0" applyNumberFormat="1" applyFill="1" applyBorder="1"/>
    <xf numFmtId="9" fontId="0" fillId="8" borderId="0" xfId="0" applyNumberFormat="1" applyFill="1"/>
    <xf numFmtId="9" fontId="0" fillId="11" borderId="1" xfId="0" applyNumberFormat="1" applyFill="1" applyBorder="1"/>
    <xf numFmtId="0" fontId="0" fillId="11" borderId="5" xfId="0" applyFill="1" applyBorder="1" applyAlignment="1">
      <alignment horizontal="right"/>
    </xf>
    <xf numFmtId="9" fontId="0" fillId="11" borderId="1" xfId="2" applyFont="1" applyFill="1" applyBorder="1" applyAlignment="1">
      <alignment horizontal="right"/>
    </xf>
    <xf numFmtId="0" fontId="3" fillId="11" borderId="3" xfId="0" applyFont="1" applyFill="1" applyBorder="1" applyAlignment="1">
      <alignment horizontal="left"/>
    </xf>
    <xf numFmtId="164" fontId="0" fillId="7" borderId="0" xfId="0" applyNumberFormat="1" applyFill="1"/>
    <xf numFmtId="0" fontId="0" fillId="7" borderId="0" xfId="0" applyFill="1"/>
    <xf numFmtId="0" fontId="0" fillId="6" borderId="0" xfId="0" applyFill="1"/>
    <xf numFmtId="0" fontId="3" fillId="5" borderId="2" xfId="0" applyFont="1" applyFill="1" applyBorder="1" applyAlignment="1">
      <alignment horizontal="left"/>
    </xf>
    <xf numFmtId="9" fontId="0" fillId="5" borderId="6" xfId="2" applyFont="1" applyFill="1" applyBorder="1" applyAlignment="1">
      <alignment horizontal="right"/>
    </xf>
    <xf numFmtId="164" fontId="0" fillId="5" borderId="6" xfId="0" applyNumberFormat="1" applyFill="1" applyBorder="1"/>
    <xf numFmtId="164" fontId="0" fillId="5" borderId="6" xfId="1" applyNumberFormat="1" applyFont="1" applyFill="1" applyBorder="1"/>
    <xf numFmtId="0" fontId="0" fillId="5" borderId="6" xfId="0" applyFill="1" applyBorder="1"/>
    <xf numFmtId="164" fontId="0" fillId="4" borderId="0" xfId="0" applyNumberFormat="1" applyFill="1"/>
    <xf numFmtId="0" fontId="0" fillId="4" borderId="0" xfId="0" applyFill="1"/>
    <xf numFmtId="9" fontId="0" fillId="3" borderId="6" xfId="2" applyFont="1" applyFill="1" applyBorder="1" applyAlignment="1">
      <alignment horizontal="right"/>
    </xf>
    <xf numFmtId="0" fontId="3" fillId="3" borderId="3" xfId="0" applyFont="1" applyFill="1" applyBorder="1"/>
    <xf numFmtId="164" fontId="3" fillId="3" borderId="0" xfId="1" applyNumberFormat="1" applyFont="1" applyFill="1" applyBorder="1"/>
    <xf numFmtId="9" fontId="3" fillId="3" borderId="0" xfId="0" applyNumberFormat="1" applyFont="1" applyFill="1"/>
    <xf numFmtId="0" fontId="3" fillId="3" borderId="0" xfId="0" applyFont="1" applyFill="1" applyAlignment="1">
      <alignment horizontal="center"/>
    </xf>
    <xf numFmtId="0" fontId="2" fillId="9" borderId="3" xfId="0" applyFont="1" applyFill="1" applyBorder="1"/>
    <xf numFmtId="0" fontId="2" fillId="9" borderId="0" xfId="0" applyFont="1" applyFill="1"/>
    <xf numFmtId="164" fontId="2" fillId="9" borderId="7" xfId="0" applyNumberFormat="1" applyFont="1" applyFill="1" applyBorder="1"/>
    <xf numFmtId="164" fontId="2" fillId="9" borderId="0" xfId="0" applyNumberFormat="1" applyFont="1" applyFill="1"/>
    <xf numFmtId="0" fontId="2" fillId="9" borderId="1" xfId="0" applyFont="1" applyFill="1" applyBorder="1"/>
    <xf numFmtId="165" fontId="6" fillId="9" borderId="0" xfId="2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0" fillId="3" borderId="9" xfId="0" applyNumberFormat="1" applyFill="1" applyBorder="1"/>
    <xf numFmtId="164" fontId="3" fillId="3" borderId="9" xfId="0" applyNumberFormat="1" applyFont="1" applyFill="1" applyBorder="1"/>
    <xf numFmtId="164" fontId="0" fillId="5" borderId="11" xfId="0" applyNumberFormat="1" applyFill="1" applyBorder="1"/>
    <xf numFmtId="164" fontId="0" fillId="4" borderId="9" xfId="0" applyNumberFormat="1" applyFill="1" applyBorder="1"/>
    <xf numFmtId="164" fontId="0" fillId="6" borderId="9" xfId="0" applyNumberFormat="1" applyFill="1" applyBorder="1"/>
    <xf numFmtId="164" fontId="0" fillId="7" borderId="9" xfId="0" applyNumberFormat="1" applyFill="1" applyBorder="1"/>
    <xf numFmtId="164" fontId="3" fillId="11" borderId="9" xfId="0" applyNumberFormat="1" applyFont="1" applyFill="1" applyBorder="1"/>
    <xf numFmtId="0" fontId="3" fillId="3" borderId="12" xfId="0" applyFont="1" applyFill="1" applyBorder="1"/>
    <xf numFmtId="164" fontId="0" fillId="3" borderId="12" xfId="0" applyNumberFormat="1" applyFill="1" applyBorder="1"/>
    <xf numFmtId="164" fontId="0" fillId="5" borderId="14" xfId="0" applyNumberFormat="1" applyFill="1" applyBorder="1"/>
    <xf numFmtId="164" fontId="0" fillId="4" borderId="12" xfId="0" applyNumberFormat="1" applyFill="1" applyBorder="1"/>
    <xf numFmtId="164" fontId="0" fillId="6" borderId="12" xfId="0" applyNumberFormat="1" applyFill="1" applyBorder="1"/>
    <xf numFmtId="164" fontId="0" fillId="7" borderId="12" xfId="0" applyNumberFormat="1" applyFill="1" applyBorder="1"/>
    <xf numFmtId="0" fontId="3" fillId="11" borderId="12" xfId="0" applyFont="1" applyFill="1" applyBorder="1"/>
    <xf numFmtId="164" fontId="0" fillId="3" borderId="15" xfId="0" applyNumberFormat="1" applyFill="1" applyBorder="1"/>
    <xf numFmtId="164" fontId="0" fillId="3" borderId="16" xfId="0" applyNumberFormat="1" applyFill="1" applyBorder="1"/>
    <xf numFmtId="164" fontId="0" fillId="3" borderId="17" xfId="0" applyNumberFormat="1" applyFill="1" applyBorder="1"/>
    <xf numFmtId="0" fontId="3" fillId="12" borderId="12" xfId="0" applyFont="1" applyFill="1" applyBorder="1"/>
    <xf numFmtId="0" fontId="3" fillId="12" borderId="0" xfId="0" applyFont="1" applyFill="1"/>
    <xf numFmtId="0" fontId="3" fillId="12" borderId="9" xfId="0" applyFont="1" applyFill="1" applyBorder="1"/>
    <xf numFmtId="164" fontId="2" fillId="9" borderId="21" xfId="0" applyNumberFormat="1" applyFont="1" applyFill="1" applyBorder="1"/>
    <xf numFmtId="165" fontId="6" fillId="9" borderId="22" xfId="2" applyNumberFormat="1" applyFont="1" applyFill="1" applyBorder="1"/>
    <xf numFmtId="164" fontId="0" fillId="3" borderId="23" xfId="0" applyNumberFormat="1" applyFill="1" applyBorder="1"/>
    <xf numFmtId="0" fontId="0" fillId="3" borderId="24" xfId="0" applyFill="1" applyBorder="1"/>
    <xf numFmtId="164" fontId="0" fillId="3" borderId="25" xfId="0" applyNumberFormat="1" applyFill="1" applyBorder="1"/>
    <xf numFmtId="164" fontId="0" fillId="3" borderId="26" xfId="0" applyNumberFormat="1" applyFill="1" applyBorder="1"/>
    <xf numFmtId="165" fontId="5" fillId="3" borderId="26" xfId="2" applyNumberFormat="1" applyFont="1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 applyAlignment="1">
      <alignment horizontal="right"/>
    </xf>
    <xf numFmtId="0" fontId="0" fillId="3" borderId="29" xfId="0" applyFill="1" applyBorder="1" applyAlignment="1">
      <alignment horizontal="right"/>
    </xf>
    <xf numFmtId="0" fontId="0" fillId="3" borderId="30" xfId="0" applyFill="1" applyBorder="1" applyAlignment="1">
      <alignment horizontal="right"/>
    </xf>
    <xf numFmtId="0" fontId="0" fillId="9" borderId="2" xfId="0" applyFill="1" applyBorder="1"/>
    <xf numFmtId="0" fontId="0" fillId="9" borderId="6" xfId="0" applyFill="1" applyBorder="1"/>
    <xf numFmtId="0" fontId="3" fillId="3" borderId="24" xfId="0" applyFont="1" applyFill="1" applyBorder="1"/>
    <xf numFmtId="165" fontId="5" fillId="9" borderId="24" xfId="2" applyNumberFormat="1" applyFont="1" applyFill="1" applyBorder="1"/>
    <xf numFmtId="165" fontId="5" fillId="3" borderId="24" xfId="2" applyNumberFormat="1" applyFont="1" applyFill="1" applyBorder="1"/>
    <xf numFmtId="165" fontId="5" fillId="3" borderId="27" xfId="2" applyNumberFormat="1" applyFont="1" applyFill="1" applyBorder="1"/>
    <xf numFmtId="164" fontId="3" fillId="3" borderId="24" xfId="0" applyNumberFormat="1" applyFont="1" applyFill="1" applyBorder="1"/>
    <xf numFmtId="164" fontId="0" fillId="5" borderId="33" xfId="0" applyNumberFormat="1" applyFill="1" applyBorder="1"/>
    <xf numFmtId="164" fontId="0" fillId="3" borderId="24" xfId="0" applyNumberFormat="1" applyFill="1" applyBorder="1"/>
    <xf numFmtId="164" fontId="0" fillId="4" borderId="24" xfId="0" applyNumberFormat="1" applyFill="1" applyBorder="1"/>
    <xf numFmtId="164" fontId="0" fillId="6" borderId="24" xfId="0" applyNumberFormat="1" applyFill="1" applyBorder="1"/>
    <xf numFmtId="164" fontId="0" fillId="7" borderId="24" xfId="0" applyNumberFormat="1" applyFill="1" applyBorder="1"/>
    <xf numFmtId="164" fontId="3" fillId="11" borderId="24" xfId="0" applyNumberFormat="1" applyFont="1" applyFill="1" applyBorder="1"/>
    <xf numFmtId="164" fontId="0" fillId="3" borderId="31" xfId="0" applyNumberFormat="1" applyFill="1" applyBorder="1"/>
    <xf numFmtId="0" fontId="2" fillId="9" borderId="24" xfId="0" applyFont="1" applyFill="1" applyBorder="1"/>
    <xf numFmtId="0" fontId="0" fillId="3" borderId="32" xfId="0" applyFill="1" applyBorder="1"/>
    <xf numFmtId="164" fontId="0" fillId="5" borderId="33" xfId="1" applyNumberFormat="1" applyFont="1" applyFill="1" applyBorder="1"/>
    <xf numFmtId="164" fontId="0" fillId="3" borderId="24" xfId="1" applyNumberFormat="1" applyFont="1" applyFill="1" applyBorder="1"/>
    <xf numFmtId="164" fontId="0" fillId="4" borderId="24" xfId="1" applyNumberFormat="1" applyFont="1" applyFill="1" applyBorder="1"/>
    <xf numFmtId="164" fontId="0" fillId="6" borderId="24" xfId="1" applyNumberFormat="1" applyFont="1" applyFill="1" applyBorder="1"/>
    <xf numFmtId="164" fontId="0" fillId="7" borderId="24" xfId="1" applyNumberFormat="1" applyFont="1" applyFill="1" applyBorder="1"/>
    <xf numFmtId="164" fontId="0" fillId="3" borderId="31" xfId="1" applyNumberFormat="1" applyFont="1" applyFill="1" applyBorder="1"/>
    <xf numFmtId="0" fontId="0" fillId="5" borderId="33" xfId="0" applyFill="1" applyBorder="1"/>
    <xf numFmtId="0" fontId="0" fillId="4" borderId="24" xfId="0" applyFill="1" applyBorder="1"/>
    <xf numFmtId="0" fontId="0" fillId="6" borderId="24" xfId="0" applyFill="1" applyBorder="1"/>
    <xf numFmtId="0" fontId="0" fillId="7" borderId="24" xfId="0" applyFill="1" applyBorder="1"/>
    <xf numFmtId="0" fontId="0" fillId="3" borderId="31" xfId="0" applyFill="1" applyBorder="1"/>
    <xf numFmtId="164" fontId="0" fillId="3" borderId="13" xfId="0" applyNumberFormat="1" applyFill="1" applyBorder="1"/>
    <xf numFmtId="164" fontId="0" fillId="3" borderId="8" xfId="0" applyNumberFormat="1" applyFill="1" applyBorder="1"/>
    <xf numFmtId="164" fontId="0" fillId="3" borderId="10" xfId="0" applyNumberFormat="1" applyFill="1" applyBorder="1"/>
    <xf numFmtId="164" fontId="0" fillId="3" borderId="7" xfId="0" applyNumberFormat="1" applyFill="1" applyBorder="1"/>
    <xf numFmtId="164" fontId="7" fillId="3" borderId="32" xfId="1" applyNumberFormat="1" applyFont="1" applyFill="1" applyBorder="1"/>
    <xf numFmtId="164" fontId="7" fillId="3" borderId="7" xfId="1" applyNumberFormat="1" applyFont="1" applyFill="1" applyBorder="1"/>
    <xf numFmtId="0" fontId="8" fillId="13" borderId="3" xfId="0" applyFont="1" applyFill="1" applyBorder="1" applyAlignment="1">
      <alignment vertical="center"/>
    </xf>
    <xf numFmtId="0" fontId="8" fillId="13" borderId="0" xfId="0" applyFont="1" applyFill="1" applyAlignment="1">
      <alignment vertical="center"/>
    </xf>
    <xf numFmtId="164" fontId="8" fillId="13" borderId="0" xfId="1" applyNumberFormat="1" applyFont="1" applyFill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3" fillId="12" borderId="20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164" fontId="2" fillId="9" borderId="34" xfId="0" applyNumberFormat="1" applyFont="1" applyFill="1" applyBorder="1"/>
    <xf numFmtId="165" fontId="6" fillId="9" borderId="34" xfId="2" applyNumberFormat="1" applyFont="1" applyFill="1" applyBorder="1"/>
    <xf numFmtId="164" fontId="0" fillId="3" borderId="34" xfId="0" applyNumberFormat="1" applyFill="1" applyBorder="1"/>
    <xf numFmtId="165" fontId="5" fillId="3" borderId="34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80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'Cat Share'!$F$4</c:f>
              <c:strCache>
                <c:ptCount val="1"/>
                <c:pt idx="0">
                  <c:v>share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27-4089-98E4-D340AA0A04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127-4089-98E4-D340AA0A04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27-4089-98E4-D340AA0A04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127-4089-98E4-D340AA0A04A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27-4089-98E4-D340AA0A04A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127-4089-98E4-D340AA0A04A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127-4089-98E4-D340AA0A04A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127-4089-98E4-D340AA0A04A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127-4089-98E4-D340AA0A04A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5127-4089-98E4-D340AA0A04A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127-4089-98E4-D340AA0A04A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5127-4089-98E4-D340AA0A04A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Share'!$E$5:$E$10</c:f>
              <c:strCache>
                <c:ptCount val="6"/>
                <c:pt idx="0">
                  <c:v>Experiential Marketing</c:v>
                </c:pt>
                <c:pt idx="1">
                  <c:v>Online Marketing</c:v>
                </c:pt>
                <c:pt idx="2">
                  <c:v>OOH Advert</c:v>
                </c:pt>
                <c:pt idx="3">
                  <c:v>Traditional Media</c:v>
                </c:pt>
                <c:pt idx="4">
                  <c:v>Research</c:v>
                </c:pt>
                <c:pt idx="5">
                  <c:v>Automation &amp; tracking</c:v>
                </c:pt>
              </c:strCache>
            </c:strRef>
          </c:cat>
          <c:val>
            <c:numRef>
              <c:f>'Cat Share'!$F$5:$F$10</c:f>
              <c:numCache>
                <c:formatCode>0%</c:formatCode>
                <c:ptCount val="6"/>
                <c:pt idx="0">
                  <c:v>0.2</c:v>
                </c:pt>
                <c:pt idx="1">
                  <c:v>0.38</c:v>
                </c:pt>
                <c:pt idx="2">
                  <c:v>0.11</c:v>
                </c:pt>
                <c:pt idx="3">
                  <c:v>0.12</c:v>
                </c:pt>
                <c:pt idx="4">
                  <c:v>0.1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7-4089-98E4-D340AA0A04A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u="sng"/>
              <a:t>2024 Projection vs YTD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projtn Vs YTD Act'!$C$3</c:f>
              <c:strCache>
                <c:ptCount val="1"/>
                <c:pt idx="0">
                  <c:v> Projection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'Category projtn Vs YTD Act'!$B$4:$B$9</c:f>
              <c:strCache>
                <c:ptCount val="6"/>
                <c:pt idx="0">
                  <c:v>Experiential Marketing</c:v>
                </c:pt>
                <c:pt idx="1">
                  <c:v>Online Marketing</c:v>
                </c:pt>
                <c:pt idx="2">
                  <c:v>OOH Advert</c:v>
                </c:pt>
                <c:pt idx="3">
                  <c:v>Traditional Media</c:v>
                </c:pt>
                <c:pt idx="4">
                  <c:v>Research</c:v>
                </c:pt>
                <c:pt idx="5">
                  <c:v>Automation &amp; tracking</c:v>
                </c:pt>
              </c:strCache>
            </c:strRef>
          </c:cat>
          <c:val>
            <c:numRef>
              <c:f>'Category projtn Vs YTD Act'!$C$4:$C$9</c:f>
              <c:numCache>
                <c:formatCode>_(* #,##0_);_(* \(#,##0\);_(* "-"??_);_(@_)</c:formatCode>
                <c:ptCount val="6"/>
                <c:pt idx="0">
                  <c:v>400000</c:v>
                </c:pt>
                <c:pt idx="1">
                  <c:v>780000</c:v>
                </c:pt>
                <c:pt idx="2">
                  <c:v>220000</c:v>
                </c:pt>
                <c:pt idx="3">
                  <c:v>240000</c:v>
                </c:pt>
                <c:pt idx="4">
                  <c:v>200000</c:v>
                </c:pt>
                <c:pt idx="5">
                  <c:v>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F-492F-BBEF-1923C71A1784}"/>
            </c:ext>
          </c:extLst>
        </c:ser>
        <c:ser>
          <c:idx val="1"/>
          <c:order val="1"/>
          <c:tx>
            <c:strRef>
              <c:f>'Category projtn Vs YTD Act'!$D$3</c:f>
              <c:strCache>
                <c:ptCount val="1"/>
                <c:pt idx="0">
                  <c:v> Actual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'Category projtn Vs YTD Act'!$B$4:$B$9</c:f>
              <c:strCache>
                <c:ptCount val="6"/>
                <c:pt idx="0">
                  <c:v>Experiential Marketing</c:v>
                </c:pt>
                <c:pt idx="1">
                  <c:v>Online Marketing</c:v>
                </c:pt>
                <c:pt idx="2">
                  <c:v>OOH Advert</c:v>
                </c:pt>
                <c:pt idx="3">
                  <c:v>Traditional Media</c:v>
                </c:pt>
                <c:pt idx="4">
                  <c:v>Research</c:v>
                </c:pt>
                <c:pt idx="5">
                  <c:v>Automation &amp; tracking</c:v>
                </c:pt>
              </c:strCache>
            </c:strRef>
          </c:cat>
          <c:val>
            <c:numRef>
              <c:f>'Category projtn Vs YTD Act'!$D$4:$D$9</c:f>
              <c:numCache>
                <c:formatCode>_(* #,##0_);_(* \(#,##0\);_(* "-"??_);_(@_)</c:formatCode>
                <c:ptCount val="6"/>
                <c:pt idx="0">
                  <c:v>74170</c:v>
                </c:pt>
                <c:pt idx="1">
                  <c:v>140740</c:v>
                </c:pt>
                <c:pt idx="2">
                  <c:v>42040</c:v>
                </c:pt>
                <c:pt idx="3">
                  <c:v>44720</c:v>
                </c:pt>
                <c:pt idx="4">
                  <c:v>28860</c:v>
                </c:pt>
                <c:pt idx="5">
                  <c:v>30640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F-492F-BBEF-1923C71A17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6328384"/>
        <c:axId val="1763502352"/>
      </c:barChart>
      <c:catAx>
        <c:axId val="2863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502352"/>
        <c:crosses val="autoZero"/>
        <c:auto val="1"/>
        <c:lblAlgn val="ctr"/>
        <c:lblOffset val="100"/>
        <c:noMultiLvlLbl val="0"/>
      </c:catAx>
      <c:valAx>
        <c:axId val="1763502352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2863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517525</xdr:colOff>
      <xdr:row>2</xdr:row>
      <xdr:rowOff>107950</xdr:rowOff>
    </xdr:from>
    <xdr:to>
      <xdr:col>15</xdr:col>
      <xdr:colOff>212725</xdr:colOff>
      <xdr:row>17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FD288-9E08-3610-AE11-FCE896812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473075</xdr:colOff>
      <xdr:row>3</xdr:row>
      <xdr:rowOff>19050</xdr:rowOff>
    </xdr:from>
    <xdr:to>
      <xdr:col>14</xdr:col>
      <xdr:colOff>168275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E90B8-8132-D255-3BBD-F8CAC4EEA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714F-19CD-414D-AFFE-1AD146EFEB4D}">
  <dimension ref="B1:AJ48"/>
  <sheetViews>
    <sheetView tabSelected="1" topLeftCell="E1" zoomScale="80" zoomScaleNormal="80" workbookViewId="0">
      <selection activeCell="P22" sqref="P22"/>
    </sheetView>
  </sheetViews>
  <sheetFormatPr defaultRowHeight="14.5" x14ac:dyDescent="0.35"/>
  <cols>
    <col min="2" max="2" width="13.90625" customWidth="1"/>
    <col min="3" max="3" width="9.90625" customWidth="1"/>
    <col min="4" max="4" width="39.08984375" customWidth="1"/>
    <col min="5" max="5" width="4.81640625" customWidth="1"/>
    <col min="6" max="6" width="2.08984375" style="7" customWidth="1"/>
    <col min="7" max="7" width="15.81640625" customWidth="1"/>
    <col min="8" max="8" width="13.453125" customWidth="1"/>
    <col min="9" max="9" width="11.26953125" customWidth="1"/>
    <col min="10" max="10" width="5.36328125" customWidth="1"/>
    <col min="11" max="11" width="11.81640625" customWidth="1"/>
    <col min="12" max="13" width="11.7265625" customWidth="1"/>
    <col min="14" max="14" width="5.26953125" customWidth="1"/>
    <col min="15" max="15" width="12.453125" customWidth="1"/>
    <col min="16" max="16" width="10.453125" customWidth="1"/>
    <col min="17" max="17" width="11.36328125" customWidth="1"/>
    <col min="18" max="18" width="5.453125" customWidth="1"/>
    <col min="19" max="19" width="12.81640625" bestFit="1" customWidth="1"/>
    <col min="22" max="22" width="5.08984375" customWidth="1"/>
    <col min="23" max="23" width="12.81640625" bestFit="1" customWidth="1"/>
    <col min="26" max="26" width="6.453125" customWidth="1"/>
    <col min="27" max="27" width="12.81640625" bestFit="1" customWidth="1"/>
    <col min="30" max="30" width="7.08984375" customWidth="1"/>
    <col min="31" max="31" width="12.81640625" bestFit="1" customWidth="1"/>
    <col min="34" max="34" width="8.90625" customWidth="1"/>
  </cols>
  <sheetData>
    <row r="1" spans="2:36" ht="44" customHeight="1" x14ac:dyDescent="0.35">
      <c r="B1" s="7"/>
      <c r="C1" s="9"/>
      <c r="D1" s="106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9"/>
      <c r="AI1" s="7"/>
      <c r="AJ1" s="7"/>
    </row>
    <row r="2" spans="2:36" ht="36.5" customHeight="1" x14ac:dyDescent="0.35">
      <c r="B2" s="7"/>
      <c r="C2" s="9"/>
      <c r="D2" s="147" t="s">
        <v>53</v>
      </c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9"/>
      <c r="AH2" s="9"/>
      <c r="AI2" s="7"/>
      <c r="AJ2" s="7"/>
    </row>
    <row r="3" spans="2:36" ht="27.5" customHeight="1" x14ac:dyDescent="0.35">
      <c r="B3" s="7"/>
      <c r="C3" s="9"/>
      <c r="D3" s="139" t="s">
        <v>46</v>
      </c>
      <c r="E3" s="140"/>
      <c r="F3" s="140"/>
      <c r="G3" s="141">
        <v>2000000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9"/>
      <c r="AI3" s="7"/>
      <c r="AJ3" s="7"/>
    </row>
    <row r="4" spans="2:36" ht="15" thickBot="1" x14ac:dyDescent="0.4">
      <c r="B4" s="7">
        <v>1000</v>
      </c>
      <c r="C4" s="9"/>
      <c r="D4" s="15"/>
      <c r="E4" s="7"/>
      <c r="G4" s="7"/>
      <c r="H4" s="63"/>
      <c r="I4" s="63"/>
      <c r="J4" s="63"/>
      <c r="K4" s="63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9"/>
      <c r="AI4" s="7"/>
      <c r="AJ4" s="7"/>
    </row>
    <row r="5" spans="2:36" ht="15" hidden="1" thickBot="1" x14ac:dyDescent="0.4">
      <c r="B5" s="7"/>
      <c r="C5" s="9"/>
      <c r="D5" s="72" t="s">
        <v>47</v>
      </c>
      <c r="E5" s="38"/>
      <c r="F5" s="38"/>
      <c r="G5" s="38"/>
      <c r="H5" s="38"/>
      <c r="I5" s="38"/>
      <c r="J5" s="38"/>
      <c r="K5" s="38"/>
      <c r="L5" s="64">
        <v>0.05</v>
      </c>
      <c r="M5" s="64"/>
      <c r="N5" s="64"/>
      <c r="O5" s="64"/>
      <c r="P5" s="64">
        <v>0.15</v>
      </c>
      <c r="Q5" s="38"/>
      <c r="R5" s="38"/>
      <c r="S5" s="38"/>
      <c r="T5" s="64">
        <v>0.1</v>
      </c>
      <c r="U5" s="38"/>
      <c r="V5" s="38"/>
      <c r="W5" s="38"/>
      <c r="X5" s="64">
        <v>0.15</v>
      </c>
      <c r="Y5" s="38"/>
      <c r="Z5" s="38"/>
      <c r="AA5" s="38"/>
      <c r="AB5" s="64">
        <v>0.05</v>
      </c>
      <c r="AC5" s="38"/>
      <c r="AD5" s="38"/>
      <c r="AE5" s="38"/>
      <c r="AF5" s="64">
        <v>0.1</v>
      </c>
      <c r="AG5" s="38"/>
      <c r="AH5" s="9"/>
      <c r="AI5" s="7"/>
      <c r="AJ5" s="7"/>
    </row>
    <row r="6" spans="2:36" ht="15.5" thickTop="1" thickBot="1" x14ac:dyDescent="0.4">
      <c r="B6" s="7"/>
      <c r="C6" s="9"/>
      <c r="D6" s="72" t="s">
        <v>46</v>
      </c>
      <c r="E6" s="73"/>
      <c r="F6" s="73"/>
      <c r="G6" s="144" t="s">
        <v>49</v>
      </c>
      <c r="H6" s="145"/>
      <c r="I6" s="146"/>
      <c r="J6" s="65"/>
      <c r="K6" s="142" t="s">
        <v>2</v>
      </c>
      <c r="L6" s="142"/>
      <c r="M6" s="143"/>
      <c r="N6" s="65"/>
      <c r="O6" s="142" t="s">
        <v>3</v>
      </c>
      <c r="P6" s="142"/>
      <c r="Q6" s="143"/>
      <c r="R6" s="65"/>
      <c r="S6" s="142" t="s">
        <v>4</v>
      </c>
      <c r="T6" s="142"/>
      <c r="U6" s="143"/>
      <c r="V6" s="65"/>
      <c r="W6" s="142" t="s">
        <v>5</v>
      </c>
      <c r="X6" s="142"/>
      <c r="Y6" s="143"/>
      <c r="Z6" s="65"/>
      <c r="AA6" s="142" t="s">
        <v>6</v>
      </c>
      <c r="AB6" s="142"/>
      <c r="AC6" s="143"/>
      <c r="AD6" s="65"/>
      <c r="AE6" s="142" t="s">
        <v>7</v>
      </c>
      <c r="AF6" s="142"/>
      <c r="AG6" s="142"/>
      <c r="AH6" s="9"/>
      <c r="AI6" s="7"/>
      <c r="AJ6" s="7"/>
    </row>
    <row r="7" spans="2:36" ht="15" thickTop="1" x14ac:dyDescent="0.35">
      <c r="B7" s="7"/>
      <c r="C7" s="9"/>
      <c r="D7" s="62"/>
      <c r="E7" s="38"/>
      <c r="F7" s="38"/>
      <c r="G7" s="91" t="s">
        <v>21</v>
      </c>
      <c r="H7" s="92" t="s">
        <v>0</v>
      </c>
      <c r="I7" s="93" t="s">
        <v>50</v>
      </c>
      <c r="J7" s="38"/>
      <c r="K7" s="38" t="s">
        <v>21</v>
      </c>
      <c r="L7" s="38" t="s">
        <v>0</v>
      </c>
      <c r="M7" s="108" t="s">
        <v>1</v>
      </c>
      <c r="N7" s="38"/>
      <c r="O7" s="16" t="s">
        <v>21</v>
      </c>
      <c r="P7" s="38" t="s">
        <v>0</v>
      </c>
      <c r="Q7" s="108" t="s">
        <v>1</v>
      </c>
      <c r="R7" s="38"/>
      <c r="S7" s="38" t="s">
        <v>21</v>
      </c>
      <c r="T7" s="38" t="s">
        <v>0</v>
      </c>
      <c r="U7" s="108" t="s">
        <v>1</v>
      </c>
      <c r="V7" s="38"/>
      <c r="W7" s="38" t="s">
        <v>21</v>
      </c>
      <c r="X7" s="38" t="s">
        <v>0</v>
      </c>
      <c r="Y7" s="108" t="s">
        <v>1</v>
      </c>
      <c r="Z7" s="38"/>
      <c r="AA7" s="38" t="s">
        <v>21</v>
      </c>
      <c r="AB7" s="38" t="s">
        <v>0</v>
      </c>
      <c r="AC7" s="108" t="s">
        <v>1</v>
      </c>
      <c r="AD7" s="38"/>
      <c r="AE7" s="38" t="s">
        <v>21</v>
      </c>
      <c r="AF7" s="38" t="s">
        <v>0</v>
      </c>
      <c r="AG7" s="38" t="s">
        <v>1</v>
      </c>
      <c r="AH7" s="9"/>
      <c r="AI7" s="7"/>
      <c r="AJ7" s="7"/>
    </row>
    <row r="8" spans="2:36" ht="20" customHeight="1" thickBot="1" x14ac:dyDescent="0.4">
      <c r="B8" s="7"/>
      <c r="C8" s="9"/>
      <c r="D8" s="66" t="s">
        <v>52</v>
      </c>
      <c r="E8" s="67"/>
      <c r="F8" s="70"/>
      <c r="G8" s="94">
        <f>SUM(G9:G14)</f>
        <v>2000000</v>
      </c>
      <c r="H8" s="68">
        <f>SUM(H9:H13)</f>
        <v>330530</v>
      </c>
      <c r="I8" s="95">
        <f>H8/G8</f>
        <v>0.165265</v>
      </c>
      <c r="J8" s="71"/>
      <c r="K8" s="69">
        <f>SUM(K9:K13)</f>
        <v>92000</v>
      </c>
      <c r="L8" s="69">
        <f>SUM(L9:L13)</f>
        <v>66850</v>
      </c>
      <c r="M8" s="109">
        <f>IFERROR(K8/L8-1,0)</f>
        <v>0.37621540762902028</v>
      </c>
      <c r="N8" s="67"/>
      <c r="O8" s="67">
        <f>SUM(O9:O13)</f>
        <v>276000</v>
      </c>
      <c r="P8" s="67">
        <f>SUM(P9:P13)</f>
        <v>263680</v>
      </c>
      <c r="Q8" s="109">
        <f>IFERROR(O8/P8-1,0)</f>
        <v>4.6723300970873849E-2</v>
      </c>
      <c r="R8" s="67"/>
      <c r="S8" s="67">
        <f>SUM(S9:S13)</f>
        <v>276000</v>
      </c>
      <c r="T8" s="67">
        <f>SUM(T9:T13)</f>
        <v>0</v>
      </c>
      <c r="U8" s="120">
        <f>IFERROR(S8/T8-1,0)</f>
        <v>0</v>
      </c>
      <c r="V8" s="67"/>
      <c r="W8" s="67">
        <f>SUM(W9:W13)</f>
        <v>13800</v>
      </c>
      <c r="X8" s="67">
        <f>SUM(X9:X13)</f>
        <v>0</v>
      </c>
      <c r="Y8" s="120">
        <f>IFERROR(W8/X8-1,0)</f>
        <v>0</v>
      </c>
      <c r="Z8" s="67"/>
      <c r="AA8" s="67">
        <f>SUM(AA9:AA13)</f>
        <v>41400</v>
      </c>
      <c r="AB8" s="67">
        <f>SUM(AB9:AB13)</f>
        <v>0</v>
      </c>
      <c r="AC8" s="120">
        <f>IFERROR(AA8/AB8-1,0)</f>
        <v>0</v>
      </c>
      <c r="AD8" s="67"/>
      <c r="AE8" s="67">
        <f>SUM(AE9:AE13)</f>
        <v>41400</v>
      </c>
      <c r="AF8" s="67">
        <f>SUM(AF9:AF13)</f>
        <v>0</v>
      </c>
      <c r="AG8" s="67">
        <f>IFERROR(AE8/AF8-1,0)</f>
        <v>0</v>
      </c>
      <c r="AH8" s="9"/>
      <c r="AI8" s="7"/>
      <c r="AJ8" s="7"/>
    </row>
    <row r="9" spans="2:36" ht="15" thickTop="1" x14ac:dyDescent="0.35">
      <c r="B9" s="7"/>
      <c r="C9" s="9"/>
      <c r="D9" s="18" t="s">
        <v>35</v>
      </c>
      <c r="E9" s="31">
        <v>0.2</v>
      </c>
      <c r="F9" s="14"/>
      <c r="G9" s="82">
        <f>SUM(G19:G22)</f>
        <v>400000</v>
      </c>
      <c r="H9" s="10">
        <f t="shared" ref="H9:H13" si="0">L9+P9+T9+X9+AB9+AF9</f>
        <v>74170</v>
      </c>
      <c r="I9" s="16">
        <f t="shared" ref="I9:I14" si="1">(H9/G9)</f>
        <v>0.18542500000000001</v>
      </c>
      <c r="J9" s="96"/>
      <c r="K9" s="10">
        <f>SUM(K19:K22)</f>
        <v>20000</v>
      </c>
      <c r="L9" s="10">
        <f>SUM(L19:L22)</f>
        <v>16230</v>
      </c>
      <c r="M9" s="110">
        <f>IFERROR(K9/L9-1,0)</f>
        <v>0.23228589032655567</v>
      </c>
      <c r="N9" s="16"/>
      <c r="O9" s="7">
        <f>SUM(O19:O22)</f>
        <v>60000</v>
      </c>
      <c r="P9" s="7">
        <f>SUM(P19:P22)</f>
        <v>57940</v>
      </c>
      <c r="Q9" s="110">
        <f>IFERROR(O9/P9-1,0)</f>
        <v>3.5554021401449809E-2</v>
      </c>
      <c r="R9" s="7"/>
      <c r="S9" s="7">
        <f>SUM(S19:S22)</f>
        <v>60000</v>
      </c>
      <c r="T9" s="7">
        <f>SUM(T19:T22)</f>
        <v>0</v>
      </c>
      <c r="U9" s="97">
        <f>IFERROR(S9/T9-1,0)</f>
        <v>0</v>
      </c>
      <c r="V9" s="7"/>
      <c r="W9" s="7">
        <f>SUM(W19:W22)</f>
        <v>3000</v>
      </c>
      <c r="X9" s="7">
        <f>SUM(X19:X22)</f>
        <v>0</v>
      </c>
      <c r="Y9" s="97">
        <f>IFERROR(W9/X9-1,0)</f>
        <v>0</v>
      </c>
      <c r="Z9" s="7"/>
      <c r="AA9" s="7">
        <f>SUM(AA19:AA22)</f>
        <v>9000</v>
      </c>
      <c r="AB9" s="7">
        <f>SUM(AB19:AB22)</f>
        <v>0</v>
      </c>
      <c r="AC9" s="97">
        <f>IFERROR(AA9/AB9-1,0)</f>
        <v>0</v>
      </c>
      <c r="AD9" s="7"/>
      <c r="AE9" s="7">
        <f>SUM(AE19:AE22)</f>
        <v>9000</v>
      </c>
      <c r="AF9" s="7">
        <f>SUM(AF19:AF22)</f>
        <v>0</v>
      </c>
      <c r="AG9" s="7">
        <f>IFERROR(AE9/AF9-1,0)</f>
        <v>0</v>
      </c>
      <c r="AH9" s="9"/>
      <c r="AI9" s="7"/>
      <c r="AJ9" s="7"/>
    </row>
    <row r="10" spans="2:36" x14ac:dyDescent="0.35">
      <c r="B10" s="7"/>
      <c r="C10" s="9"/>
      <c r="D10" s="19" t="s">
        <v>33</v>
      </c>
      <c r="E10" s="32">
        <v>0.38</v>
      </c>
      <c r="F10" s="14"/>
      <c r="G10" s="82">
        <f>SUM(G24:G31)</f>
        <v>780000</v>
      </c>
      <c r="H10" s="10">
        <f t="shared" si="0"/>
        <v>140740</v>
      </c>
      <c r="I10" s="16">
        <f>(H10/G10)</f>
        <v>0.18043589743589744</v>
      </c>
      <c r="J10" s="96"/>
      <c r="K10" s="10">
        <f>SUM(K24:K31)</f>
        <v>39000</v>
      </c>
      <c r="L10" s="10">
        <f>SUM(L24:L31)</f>
        <v>27310</v>
      </c>
      <c r="M10" s="110">
        <f t="shared" ref="M10:M13" si="2">IFERROR(K10/L10-1,0)</f>
        <v>0.4280483339436103</v>
      </c>
      <c r="N10" s="16"/>
      <c r="O10" s="10">
        <f>SUM(O24:O31)</f>
        <v>117000</v>
      </c>
      <c r="P10" s="7">
        <f>SUM(P24:P31)</f>
        <v>113430</v>
      </c>
      <c r="Q10" s="110">
        <f t="shared" ref="Q10:Q13" si="3">IFERROR(O10/P10-1,0)</f>
        <v>3.1473155249933882E-2</v>
      </c>
      <c r="R10" s="7"/>
      <c r="S10" s="7">
        <f>SUM(S24:S31)</f>
        <v>117000</v>
      </c>
      <c r="T10" s="7">
        <f>SUM(T24:T31)</f>
        <v>0</v>
      </c>
      <c r="U10" s="97">
        <f t="shared" ref="U10:U11" si="4">IFERROR(S10/T10-1,0)</f>
        <v>0</v>
      </c>
      <c r="V10" s="7"/>
      <c r="W10" s="7">
        <f>SUM(W24:W31)</f>
        <v>5850</v>
      </c>
      <c r="X10" s="7">
        <f>SUM(X24:X31)</f>
        <v>0</v>
      </c>
      <c r="Y10" s="97">
        <f t="shared" ref="Y10:Y11" si="5">IFERROR(W10/X10-1,0)</f>
        <v>0</v>
      </c>
      <c r="Z10" s="7"/>
      <c r="AA10" s="7">
        <f>SUM(AA24:AA31)</f>
        <v>17550</v>
      </c>
      <c r="AB10" s="7">
        <f>SUM(AB24:AB31)</f>
        <v>0</v>
      </c>
      <c r="AC10" s="97">
        <f t="shared" ref="AC10:AC11" si="6">IFERROR(AA10/AB10-1,0)</f>
        <v>0</v>
      </c>
      <c r="AD10" s="7"/>
      <c r="AE10" s="7">
        <f>SUM(AE24:AE31)</f>
        <v>17550</v>
      </c>
      <c r="AF10" s="7">
        <f>SUM(AF24:AF31)</f>
        <v>0</v>
      </c>
      <c r="AG10" s="7">
        <f t="shared" ref="AG10:AG11" si="7">IFERROR(AE10/AF10-1,0)</f>
        <v>0</v>
      </c>
      <c r="AH10" s="9"/>
      <c r="AI10" s="7"/>
      <c r="AJ10" s="7"/>
    </row>
    <row r="11" spans="2:36" x14ac:dyDescent="0.35">
      <c r="B11" s="7"/>
      <c r="C11" s="9"/>
      <c r="D11" s="20" t="s">
        <v>34</v>
      </c>
      <c r="E11" s="33">
        <v>0.11</v>
      </c>
      <c r="F11" s="14"/>
      <c r="G11" s="82">
        <f>SUM(G33:G35)</f>
        <v>220000</v>
      </c>
      <c r="H11" s="10">
        <f t="shared" si="0"/>
        <v>42040</v>
      </c>
      <c r="I11" s="16">
        <f t="shared" si="1"/>
        <v>0.19109090909090909</v>
      </c>
      <c r="J11" s="96"/>
      <c r="K11" s="10">
        <f>SUM(K33:K35)</f>
        <v>11000</v>
      </c>
      <c r="L11" s="10">
        <f>SUM(L33:L35)</f>
        <v>10510</v>
      </c>
      <c r="M11" s="110">
        <f t="shared" si="2"/>
        <v>4.6622264509990519E-2</v>
      </c>
      <c r="N11" s="16"/>
      <c r="O11" s="7">
        <f>SUM(O33:O35)</f>
        <v>33000</v>
      </c>
      <c r="P11" s="7">
        <f>SUM(P33:P35)</f>
        <v>31530</v>
      </c>
      <c r="Q11" s="110">
        <f t="shared" si="3"/>
        <v>4.6622264509990519E-2</v>
      </c>
      <c r="R11" s="7"/>
      <c r="S11" s="7">
        <f>SUM(S33:S35)</f>
        <v>33000</v>
      </c>
      <c r="T11" s="7">
        <f>SUM(T33:T35)</f>
        <v>0</v>
      </c>
      <c r="U11" s="97">
        <f t="shared" si="4"/>
        <v>0</v>
      </c>
      <c r="V11" s="7"/>
      <c r="W11" s="7">
        <f>SUM(W33:W35)</f>
        <v>1650</v>
      </c>
      <c r="X11" s="7">
        <f>SUM(X33:X35)</f>
        <v>0</v>
      </c>
      <c r="Y11" s="97">
        <f t="shared" si="5"/>
        <v>0</v>
      </c>
      <c r="Z11" s="7"/>
      <c r="AA11" s="7">
        <f>SUM(AA33:AA35)</f>
        <v>4950</v>
      </c>
      <c r="AB11" s="7">
        <f>SUM(AB33:AB35)</f>
        <v>0</v>
      </c>
      <c r="AC11" s="97">
        <f t="shared" si="6"/>
        <v>0</v>
      </c>
      <c r="AD11" s="7"/>
      <c r="AE11" s="7">
        <f>SUM(AE33:AE35)</f>
        <v>4950</v>
      </c>
      <c r="AF11" s="7">
        <f>SUM(AF33:AF35)</f>
        <v>0</v>
      </c>
      <c r="AG11" s="7">
        <f t="shared" si="7"/>
        <v>0</v>
      </c>
      <c r="AH11" s="9"/>
      <c r="AI11" s="7"/>
      <c r="AJ11" s="7"/>
    </row>
    <row r="12" spans="2:36" x14ac:dyDescent="0.35">
      <c r="B12" s="7"/>
      <c r="C12" s="9"/>
      <c r="D12" s="22" t="s">
        <v>25</v>
      </c>
      <c r="E12" s="46">
        <v>0.12</v>
      </c>
      <c r="F12" s="14"/>
      <c r="G12" s="82">
        <f>SUM(G36:G37)</f>
        <v>240000</v>
      </c>
      <c r="H12" s="10">
        <f t="shared" si="0"/>
        <v>44720</v>
      </c>
      <c r="I12" s="16">
        <f t="shared" si="1"/>
        <v>0.18633333333333332</v>
      </c>
      <c r="J12" s="96"/>
      <c r="K12" s="10">
        <f>SUM(K36:K37)</f>
        <v>12000</v>
      </c>
      <c r="L12" s="10">
        <f>SUM(L36:L37)</f>
        <v>12800</v>
      </c>
      <c r="M12" s="110">
        <f>IFERROR(K12/L12-1,0)</f>
        <v>-6.25E-2</v>
      </c>
      <c r="N12" s="16"/>
      <c r="O12" s="7">
        <f>SUM(O36:O37)</f>
        <v>36000</v>
      </c>
      <c r="P12" s="7">
        <f>SUM(P36:P37)</f>
        <v>31920</v>
      </c>
      <c r="Q12" s="110">
        <f>IFERROR(O12/P12-1,0)</f>
        <v>0.1278195488721805</v>
      </c>
      <c r="R12" s="7"/>
      <c r="S12" s="7">
        <f>SUM(S36:S37)</f>
        <v>36000</v>
      </c>
      <c r="T12" s="7">
        <f>SUM(T36:T37)</f>
        <v>0</v>
      </c>
      <c r="U12" s="97">
        <f>IFERROR(S12/T12-1,0)</f>
        <v>0</v>
      </c>
      <c r="V12" s="7"/>
      <c r="W12" s="7">
        <f>SUM(W36:W37)</f>
        <v>1800</v>
      </c>
      <c r="X12" s="7">
        <f>SUM(X36:X37)</f>
        <v>0</v>
      </c>
      <c r="Y12" s="97">
        <f>IFERROR(W12/X12-1,0)</f>
        <v>0</v>
      </c>
      <c r="Z12" s="7"/>
      <c r="AA12" s="7">
        <f>SUM(AA36:AA37)</f>
        <v>5400</v>
      </c>
      <c r="AB12" s="7">
        <f>SUM(AB36:AB37)</f>
        <v>0</v>
      </c>
      <c r="AC12" s="97">
        <f>IFERROR(AA12/AB12-1,0)</f>
        <v>0</v>
      </c>
      <c r="AD12" s="7"/>
      <c r="AE12" s="7">
        <f>SUM(AE36:AE37)</f>
        <v>5400</v>
      </c>
      <c r="AF12" s="7">
        <f>SUM(AF36:AF37)</f>
        <v>0</v>
      </c>
      <c r="AG12" s="7">
        <f>IFERROR(AE12/AF12-1,0)</f>
        <v>0</v>
      </c>
      <c r="AH12" s="9"/>
      <c r="AI12" s="7"/>
      <c r="AJ12" s="7"/>
    </row>
    <row r="13" spans="2:36" x14ac:dyDescent="0.35">
      <c r="B13" s="7"/>
      <c r="C13" s="9"/>
      <c r="D13" s="21" t="s">
        <v>30</v>
      </c>
      <c r="E13" s="34">
        <v>0.1</v>
      </c>
      <c r="F13" s="14"/>
      <c r="G13" s="82">
        <f>SUM(G39:G41)</f>
        <v>200000</v>
      </c>
      <c r="H13" s="10">
        <f t="shared" si="0"/>
        <v>28860</v>
      </c>
      <c r="I13" s="16">
        <f t="shared" si="1"/>
        <v>0.14430000000000001</v>
      </c>
      <c r="J13" s="96"/>
      <c r="K13" s="10">
        <f>SUM(K39:K41)</f>
        <v>10000</v>
      </c>
      <c r="L13" s="10">
        <f>SUM(L39:L41)</f>
        <v>0</v>
      </c>
      <c r="M13" s="110">
        <f t="shared" si="2"/>
        <v>0</v>
      </c>
      <c r="N13" s="16"/>
      <c r="O13" s="7">
        <f>SUM(O39:O41)</f>
        <v>30000</v>
      </c>
      <c r="P13" s="7">
        <f>SUM(P39:P41)</f>
        <v>28860</v>
      </c>
      <c r="Q13" s="110">
        <f t="shared" si="3"/>
        <v>3.9501039501039559E-2</v>
      </c>
      <c r="R13" s="7"/>
      <c r="S13" s="7">
        <f>SUM(S39:S41)</f>
        <v>30000</v>
      </c>
      <c r="T13" s="7">
        <f>SUM(T39:T41)</f>
        <v>0</v>
      </c>
      <c r="U13" s="97">
        <f t="shared" ref="U13" si="8">IFERROR(S13/T13-1,0)</f>
        <v>0</v>
      </c>
      <c r="V13" s="7"/>
      <c r="W13" s="7">
        <f>SUM(W39:W41)</f>
        <v>1500</v>
      </c>
      <c r="X13" s="7">
        <f>SUM(X39:X41)</f>
        <v>0</v>
      </c>
      <c r="Y13" s="97">
        <f t="shared" ref="Y13" si="9">IFERROR(W13/X13-1,0)</f>
        <v>0</v>
      </c>
      <c r="Z13" s="7"/>
      <c r="AA13" s="7">
        <f>SUM(AA39:AA41)</f>
        <v>4500</v>
      </c>
      <c r="AB13" s="7">
        <f>SUM(AB39:AB41)</f>
        <v>0</v>
      </c>
      <c r="AC13" s="97">
        <f t="shared" ref="AC13" si="10">IFERROR(AA13/AB13-1,0)</f>
        <v>0</v>
      </c>
      <c r="AD13" s="7"/>
      <c r="AE13" s="7">
        <f>SUM(AE39:AE41)</f>
        <v>4500</v>
      </c>
      <c r="AF13" s="7">
        <f>SUM(AF39:AF41)</f>
        <v>0</v>
      </c>
      <c r="AG13" s="7">
        <f t="shared" ref="AG13" si="11">IFERROR(AE13/AF13-1,0)</f>
        <v>0</v>
      </c>
      <c r="AH13" s="9"/>
      <c r="AI13" s="7"/>
      <c r="AJ13" s="7"/>
    </row>
    <row r="14" spans="2:36" x14ac:dyDescent="0.35">
      <c r="B14" s="7"/>
      <c r="C14" s="9"/>
      <c r="D14" s="48" t="s">
        <v>28</v>
      </c>
      <c r="E14" s="47">
        <v>0.08</v>
      </c>
      <c r="F14" s="14"/>
      <c r="G14" s="82">
        <f>G43+G44</f>
        <v>160000</v>
      </c>
      <c r="H14" s="10">
        <f>L14+P14+T14+X14+AB14+AF14</f>
        <v>30640</v>
      </c>
      <c r="I14" s="16">
        <f t="shared" si="1"/>
        <v>0.1915</v>
      </c>
      <c r="J14" s="98"/>
      <c r="K14" s="99">
        <f>K43+K44</f>
        <v>8000</v>
      </c>
      <c r="L14" s="99">
        <f>L43+L44</f>
        <v>7660</v>
      </c>
      <c r="M14" s="111">
        <f>IFERROR(K14/L14-1,0)</f>
        <v>4.4386422976501416E-2</v>
      </c>
      <c r="N14" s="100"/>
      <c r="O14" s="101">
        <f>O43+O44</f>
        <v>24000</v>
      </c>
      <c r="P14" s="101">
        <f>P43+P44</f>
        <v>22980</v>
      </c>
      <c r="Q14" s="111">
        <f>IFERROR(O14/P14-1,0)</f>
        <v>4.4386422976501416E-2</v>
      </c>
      <c r="R14" s="101"/>
      <c r="S14" s="101">
        <f>S43+S44</f>
        <v>24000</v>
      </c>
      <c r="T14" s="101">
        <f>T43+T44</f>
        <v>0</v>
      </c>
      <c r="U14" s="102">
        <f>IFERROR(S14/T14-1,0)</f>
        <v>0</v>
      </c>
      <c r="V14" s="101"/>
      <c r="W14" s="101">
        <f>W43+W44</f>
        <v>1200</v>
      </c>
      <c r="X14" s="101">
        <f>X43+X44</f>
        <v>0</v>
      </c>
      <c r="Y14" s="102">
        <f>IFERROR(W14/X14-1,0)</f>
        <v>0</v>
      </c>
      <c r="Z14" s="101"/>
      <c r="AA14" s="101">
        <f>AA43+AA44</f>
        <v>3600</v>
      </c>
      <c r="AB14" s="101">
        <f>AB43+AB44</f>
        <v>0</v>
      </c>
      <c r="AC14" s="102">
        <f>IFERROR(AA14/AB14-1,0)</f>
        <v>0</v>
      </c>
      <c r="AD14" s="101"/>
      <c r="AE14" s="101">
        <f>AE43+AE44</f>
        <v>3600</v>
      </c>
      <c r="AF14" s="101">
        <f>AF43+AF44</f>
        <v>0</v>
      </c>
      <c r="AG14" s="101">
        <f>IFERROR(AE14/AF14-1,0)</f>
        <v>0</v>
      </c>
      <c r="AH14" s="9"/>
      <c r="AI14" s="7"/>
      <c r="AJ14" s="7"/>
    </row>
    <row r="15" spans="2:36" ht="15" thickBot="1" x14ac:dyDescent="0.4">
      <c r="B15" s="7"/>
      <c r="C15" s="9"/>
      <c r="D15" s="103"/>
      <c r="E15" s="45"/>
      <c r="F15" s="37"/>
      <c r="G15" s="133">
        <f>SUM(G9:G14)</f>
        <v>2000000</v>
      </c>
      <c r="H15" s="134">
        <f>SUM(H9:H13)</f>
        <v>330530</v>
      </c>
      <c r="I15" s="135">
        <f>G15-H15</f>
        <v>1669470</v>
      </c>
      <c r="J15" s="136"/>
      <c r="K15" s="136">
        <f>SUM(K9:K13)</f>
        <v>92000</v>
      </c>
      <c r="L15" s="136">
        <f>SUM(L9:L13)</f>
        <v>66850</v>
      </c>
      <c r="M15" s="137">
        <f>K15-L15</f>
        <v>25150</v>
      </c>
      <c r="N15" s="138"/>
      <c r="O15" s="29">
        <f>SUM(O9:O13)</f>
        <v>276000</v>
      </c>
      <c r="P15" s="29">
        <f>SUM(P9:P13)</f>
        <v>263680</v>
      </c>
      <c r="Q15" s="121">
        <f>O15-P15</f>
        <v>12320</v>
      </c>
      <c r="R15" s="29"/>
      <c r="S15" s="29">
        <f>SUM(S9:S13)</f>
        <v>276000</v>
      </c>
      <c r="T15" s="29">
        <f>SUM(T9:T13)</f>
        <v>0</v>
      </c>
      <c r="U15" s="121">
        <f>S15-T15</f>
        <v>276000</v>
      </c>
      <c r="V15" s="29"/>
      <c r="W15" s="29">
        <f>SUM(W9:W13)</f>
        <v>13800</v>
      </c>
      <c r="X15" s="29">
        <f>SUM(X9:X13)</f>
        <v>0</v>
      </c>
      <c r="Y15" s="121">
        <f>W15-X15</f>
        <v>13800</v>
      </c>
      <c r="Z15" s="29"/>
      <c r="AA15" s="29">
        <f>SUM(AA9:AA13)</f>
        <v>41400</v>
      </c>
      <c r="AB15" s="29">
        <f>SUM(AB9:AB13)</f>
        <v>0</v>
      </c>
      <c r="AC15" s="121">
        <f>AA15-AB15</f>
        <v>41400</v>
      </c>
      <c r="AD15" s="29"/>
      <c r="AE15" s="29">
        <f>SUM(AE9:AE13)</f>
        <v>41400</v>
      </c>
      <c r="AF15" s="29">
        <f>SUM(AF9:AF13)</f>
        <v>0</v>
      </c>
      <c r="AG15" s="29">
        <f>AE15-AF15</f>
        <v>41400</v>
      </c>
      <c r="AH15" s="9"/>
      <c r="AI15" s="7"/>
      <c r="AJ15" s="7"/>
    </row>
    <row r="16" spans="2:36" ht="39" customHeight="1" thickTop="1" x14ac:dyDescent="0.35">
      <c r="B16" s="7"/>
      <c r="C16" s="9"/>
      <c r="D16" s="104"/>
      <c r="E16" s="14"/>
      <c r="F16" s="14"/>
      <c r="G16" s="82"/>
      <c r="H16" s="10"/>
      <c r="I16" s="74"/>
      <c r="J16" s="10"/>
      <c r="K16" s="10"/>
      <c r="L16" s="10"/>
      <c r="M16" s="110"/>
      <c r="N16" s="16"/>
      <c r="O16" s="7"/>
      <c r="P16" s="7"/>
      <c r="Q16" s="97"/>
      <c r="R16" s="7"/>
      <c r="S16" s="7"/>
      <c r="T16" s="7"/>
      <c r="U16" s="97"/>
      <c r="V16" s="7"/>
      <c r="W16" s="7"/>
      <c r="X16" s="7"/>
      <c r="Y16" s="97"/>
      <c r="Z16" s="7"/>
      <c r="AA16" s="7"/>
      <c r="AB16" s="7"/>
      <c r="AC16" s="97"/>
      <c r="AD16" s="7"/>
      <c r="AE16" s="7"/>
      <c r="AF16" s="7"/>
      <c r="AG16" s="7"/>
      <c r="AH16" s="9"/>
      <c r="AI16" s="7"/>
      <c r="AJ16" s="7"/>
    </row>
    <row r="17" spans="2:36" ht="14.5" customHeight="1" x14ac:dyDescent="0.35">
      <c r="B17" s="7"/>
      <c r="C17" s="9"/>
      <c r="D17" s="105"/>
      <c r="E17" s="14"/>
      <c r="F17" s="14"/>
      <c r="G17" s="81" t="s">
        <v>51</v>
      </c>
      <c r="H17" s="38" t="s">
        <v>0</v>
      </c>
      <c r="I17" s="75" t="s">
        <v>48</v>
      </c>
      <c r="J17" s="39"/>
      <c r="K17" s="38" t="s">
        <v>51</v>
      </c>
      <c r="L17" s="38" t="s">
        <v>0</v>
      </c>
      <c r="M17" s="112" t="s">
        <v>48</v>
      </c>
      <c r="N17" s="39"/>
      <c r="O17" s="38" t="s">
        <v>51</v>
      </c>
      <c r="P17" s="38" t="s">
        <v>0</v>
      </c>
      <c r="Q17" s="112" t="s">
        <v>48</v>
      </c>
      <c r="R17" s="39"/>
      <c r="S17" s="38" t="s">
        <v>51</v>
      </c>
      <c r="T17" s="38" t="s">
        <v>0</v>
      </c>
      <c r="U17" s="112" t="s">
        <v>48</v>
      </c>
      <c r="V17" s="39"/>
      <c r="W17" s="38" t="s">
        <v>51</v>
      </c>
      <c r="X17" s="38" t="s">
        <v>0</v>
      </c>
      <c r="Y17" s="112" t="s">
        <v>48</v>
      </c>
      <c r="Z17" s="39"/>
      <c r="AA17" s="38" t="s">
        <v>51</v>
      </c>
      <c r="AB17" s="38" t="s">
        <v>0</v>
      </c>
      <c r="AC17" s="112" t="s">
        <v>48</v>
      </c>
      <c r="AD17" s="39"/>
      <c r="AE17" s="38" t="s">
        <v>51</v>
      </c>
      <c r="AF17" s="38" t="s">
        <v>0</v>
      </c>
      <c r="AG17" s="39" t="s">
        <v>48</v>
      </c>
      <c r="AH17" s="9"/>
      <c r="AI17" s="7"/>
      <c r="AJ17" s="7"/>
    </row>
    <row r="18" spans="2:36" x14ac:dyDescent="0.35">
      <c r="B18" s="7"/>
      <c r="C18" s="9"/>
      <c r="D18" s="54" t="s">
        <v>35</v>
      </c>
      <c r="E18" s="55"/>
      <c r="F18" s="61"/>
      <c r="G18" s="83"/>
      <c r="H18" s="56"/>
      <c r="I18" s="76"/>
      <c r="J18" s="10"/>
      <c r="K18" s="56"/>
      <c r="L18" s="57"/>
      <c r="M18" s="113"/>
      <c r="N18" s="10"/>
      <c r="O18" s="56"/>
      <c r="P18" s="57"/>
      <c r="Q18" s="122"/>
      <c r="R18" s="13"/>
      <c r="S18" s="58"/>
      <c r="T18" s="58"/>
      <c r="U18" s="128"/>
      <c r="V18" s="7"/>
      <c r="W18" s="58"/>
      <c r="X18" s="58"/>
      <c r="Y18" s="128"/>
      <c r="Z18" s="7"/>
      <c r="AA18" s="58"/>
      <c r="AB18" s="58"/>
      <c r="AC18" s="128"/>
      <c r="AD18" s="7"/>
      <c r="AE18" s="58"/>
      <c r="AF18" s="58"/>
      <c r="AG18" s="58"/>
      <c r="AH18" s="9"/>
      <c r="AI18" s="7"/>
      <c r="AJ18" s="7"/>
    </row>
    <row r="19" spans="2:36" x14ac:dyDescent="0.35">
      <c r="B19" s="7"/>
      <c r="C19" s="9"/>
      <c r="D19" s="18" t="s">
        <v>31</v>
      </c>
      <c r="E19" s="24">
        <v>0.04</v>
      </c>
      <c r="F19" s="35"/>
      <c r="G19" s="82">
        <f>$G$3*E19</f>
        <v>80000</v>
      </c>
      <c r="H19" s="10">
        <f t="shared" ref="H19:H41" si="12">L19+P19+T19+X19+AB19+AF19</f>
        <v>15360</v>
      </c>
      <c r="I19" s="74">
        <f>G19-H19</f>
        <v>64640</v>
      </c>
      <c r="J19" s="10"/>
      <c r="K19" s="10">
        <f>$L$5*G19</f>
        <v>4000</v>
      </c>
      <c r="L19" s="7">
        <v>3840</v>
      </c>
      <c r="M19" s="114">
        <f t="shared" ref="M19:M41" si="13">K19-L19</f>
        <v>160</v>
      </c>
      <c r="N19" s="10"/>
      <c r="O19" s="10">
        <f t="shared" ref="O19:O41" si="14">$P$5*G19</f>
        <v>12000</v>
      </c>
      <c r="P19" s="7">
        <v>11520</v>
      </c>
      <c r="Q19" s="123">
        <f t="shared" ref="Q19:Q41" si="15">O19-P19</f>
        <v>480</v>
      </c>
      <c r="R19" s="13"/>
      <c r="S19" s="10">
        <f>$P$5*G19</f>
        <v>12000</v>
      </c>
      <c r="T19" s="7"/>
      <c r="U19" s="97"/>
      <c r="V19" s="7"/>
      <c r="W19" s="7">
        <f>$P$5*K19</f>
        <v>600</v>
      </c>
      <c r="X19" s="7"/>
      <c r="Y19" s="97"/>
      <c r="Z19" s="7"/>
      <c r="AA19" s="7">
        <f>$P$5*O19</f>
        <v>1800</v>
      </c>
      <c r="AB19" s="7"/>
      <c r="AC19" s="97"/>
      <c r="AD19" s="7"/>
      <c r="AE19" s="7">
        <f>$P$5*S19</f>
        <v>1800</v>
      </c>
      <c r="AF19" s="7"/>
      <c r="AG19" s="7"/>
      <c r="AH19" s="9"/>
      <c r="AI19" s="7"/>
      <c r="AJ19" s="7"/>
    </row>
    <row r="20" spans="2:36" x14ac:dyDescent="0.35">
      <c r="B20" s="7"/>
      <c r="C20" s="9"/>
      <c r="D20" s="18" t="s">
        <v>32</v>
      </c>
      <c r="E20" s="24">
        <v>0.06</v>
      </c>
      <c r="F20" s="35"/>
      <c r="G20" s="82">
        <f>$G$3*E20</f>
        <v>120000</v>
      </c>
      <c r="H20" s="10">
        <f t="shared" si="12"/>
        <v>22560</v>
      </c>
      <c r="I20" s="74">
        <f t="shared" ref="I20:I44" si="16">G20-H20</f>
        <v>97440</v>
      </c>
      <c r="J20" s="10"/>
      <c r="K20" s="10">
        <f>$L$5*G20</f>
        <v>6000</v>
      </c>
      <c r="L20" s="7">
        <v>5640</v>
      </c>
      <c r="M20" s="114">
        <f t="shared" si="13"/>
        <v>360</v>
      </c>
      <c r="N20" s="10"/>
      <c r="O20" s="10">
        <f t="shared" si="14"/>
        <v>18000</v>
      </c>
      <c r="P20" s="7">
        <v>16920</v>
      </c>
      <c r="Q20" s="123">
        <f t="shared" si="15"/>
        <v>1080</v>
      </c>
      <c r="R20" s="13"/>
      <c r="S20" s="10">
        <f t="shared" ref="S20:S22" si="17">$P$5*G20</f>
        <v>18000</v>
      </c>
      <c r="T20" s="7"/>
      <c r="U20" s="97"/>
      <c r="V20" s="7"/>
      <c r="W20" s="7">
        <f t="shared" ref="W20:W22" si="18">$P$5*K20</f>
        <v>900</v>
      </c>
      <c r="X20" s="7"/>
      <c r="Y20" s="97"/>
      <c r="Z20" s="7"/>
      <c r="AA20" s="7">
        <f t="shared" ref="AA20:AA22" si="19">$P$5*O20</f>
        <v>2700</v>
      </c>
      <c r="AB20" s="7"/>
      <c r="AC20" s="97"/>
      <c r="AD20" s="7"/>
      <c r="AE20" s="7">
        <f t="shared" ref="AE20:AE22" si="20">$P$5*S20</f>
        <v>2700</v>
      </c>
      <c r="AF20" s="7"/>
      <c r="AG20" s="7"/>
      <c r="AH20" s="9"/>
      <c r="AI20" s="7"/>
      <c r="AJ20" s="7"/>
    </row>
    <row r="21" spans="2:36" x14ac:dyDescent="0.35">
      <c r="B21" s="7"/>
      <c r="C21" s="9"/>
      <c r="D21" s="18" t="s">
        <v>11</v>
      </c>
      <c r="E21" s="24">
        <v>0.05</v>
      </c>
      <c r="F21" s="35"/>
      <c r="G21" s="82">
        <f>$G$3*E21</f>
        <v>100000</v>
      </c>
      <c r="H21" s="10">
        <f t="shared" si="12"/>
        <v>21000</v>
      </c>
      <c r="I21" s="74">
        <f t="shared" si="16"/>
        <v>79000</v>
      </c>
      <c r="J21" s="10"/>
      <c r="K21" s="10">
        <f>$L$5*G21</f>
        <v>5000</v>
      </c>
      <c r="L21" s="7">
        <v>6750</v>
      </c>
      <c r="M21" s="114">
        <f t="shared" si="13"/>
        <v>-1750</v>
      </c>
      <c r="N21" s="10"/>
      <c r="O21" s="10">
        <f t="shared" si="14"/>
        <v>15000</v>
      </c>
      <c r="P21" s="7">
        <v>14250</v>
      </c>
      <c r="Q21" s="123">
        <f t="shared" si="15"/>
        <v>750</v>
      </c>
      <c r="R21" s="13"/>
      <c r="S21" s="10">
        <f t="shared" si="17"/>
        <v>15000</v>
      </c>
      <c r="T21" s="7"/>
      <c r="U21" s="97"/>
      <c r="V21" s="7"/>
      <c r="W21" s="7">
        <f t="shared" si="18"/>
        <v>750</v>
      </c>
      <c r="X21" s="7"/>
      <c r="Y21" s="97"/>
      <c r="Z21" s="7"/>
      <c r="AA21" s="7">
        <f t="shared" si="19"/>
        <v>2250</v>
      </c>
      <c r="AB21" s="7"/>
      <c r="AC21" s="97"/>
      <c r="AD21" s="7"/>
      <c r="AE21" s="7">
        <f t="shared" si="20"/>
        <v>2250</v>
      </c>
      <c r="AF21" s="7"/>
      <c r="AG21" s="7"/>
      <c r="AH21" s="9"/>
      <c r="AI21" s="7"/>
      <c r="AJ21" s="7"/>
    </row>
    <row r="22" spans="2:36" x14ac:dyDescent="0.35">
      <c r="B22" s="7"/>
      <c r="C22" s="9"/>
      <c r="D22" s="18" t="s">
        <v>19</v>
      </c>
      <c r="E22" s="24">
        <v>0.05</v>
      </c>
      <c r="F22" s="35"/>
      <c r="G22" s="82">
        <f>$G$3*E22</f>
        <v>100000</v>
      </c>
      <c r="H22" s="10">
        <f t="shared" si="12"/>
        <v>15250</v>
      </c>
      <c r="I22" s="74">
        <f t="shared" si="16"/>
        <v>84750</v>
      </c>
      <c r="J22" s="10"/>
      <c r="K22" s="10">
        <f>$L$5*G22</f>
        <v>5000</v>
      </c>
      <c r="L22" s="7">
        <v>0</v>
      </c>
      <c r="M22" s="114">
        <f t="shared" si="13"/>
        <v>5000</v>
      </c>
      <c r="N22" s="10"/>
      <c r="O22" s="10">
        <f t="shared" si="14"/>
        <v>15000</v>
      </c>
      <c r="P22" s="7">
        <v>15250</v>
      </c>
      <c r="Q22" s="123">
        <f t="shared" si="15"/>
        <v>-250</v>
      </c>
      <c r="R22" s="13"/>
      <c r="S22" s="10">
        <f t="shared" si="17"/>
        <v>15000</v>
      </c>
      <c r="T22" s="7"/>
      <c r="U22" s="97"/>
      <c r="V22" s="7"/>
      <c r="W22" s="7">
        <f t="shared" si="18"/>
        <v>750</v>
      </c>
      <c r="X22" s="7"/>
      <c r="Y22" s="97"/>
      <c r="Z22" s="7"/>
      <c r="AA22" s="7">
        <f t="shared" si="19"/>
        <v>2250</v>
      </c>
      <c r="AB22" s="7"/>
      <c r="AC22" s="97"/>
      <c r="AD22" s="7"/>
      <c r="AE22" s="7">
        <f t="shared" si="20"/>
        <v>2250</v>
      </c>
      <c r="AF22" s="7"/>
      <c r="AG22" s="7"/>
      <c r="AH22" s="9"/>
      <c r="AI22" s="7"/>
      <c r="AJ22" s="7"/>
    </row>
    <row r="23" spans="2:36" x14ac:dyDescent="0.35">
      <c r="B23" s="7"/>
      <c r="C23" s="9"/>
      <c r="D23" s="42" t="s">
        <v>33</v>
      </c>
      <c r="E23" s="25"/>
      <c r="F23" s="35"/>
      <c r="G23" s="84"/>
      <c r="H23" s="59"/>
      <c r="I23" s="77">
        <f t="shared" si="16"/>
        <v>0</v>
      </c>
      <c r="J23" s="10"/>
      <c r="K23" s="59"/>
      <c r="L23" s="59"/>
      <c r="M23" s="115"/>
      <c r="N23" s="10"/>
      <c r="O23" s="59"/>
      <c r="P23" s="59"/>
      <c r="Q23" s="124"/>
      <c r="R23" s="13"/>
      <c r="S23" s="60"/>
      <c r="T23" s="60"/>
      <c r="U23" s="129"/>
      <c r="V23" s="7"/>
      <c r="W23" s="60"/>
      <c r="X23" s="60"/>
      <c r="Y23" s="129"/>
      <c r="Z23" s="7"/>
      <c r="AA23" s="60"/>
      <c r="AB23" s="60"/>
      <c r="AC23" s="129"/>
      <c r="AD23" s="7"/>
      <c r="AE23" s="60"/>
      <c r="AF23" s="60"/>
      <c r="AG23" s="60"/>
      <c r="AH23" s="9"/>
      <c r="AI23" s="7"/>
      <c r="AJ23" s="7"/>
    </row>
    <row r="24" spans="2:36" x14ac:dyDescent="0.35">
      <c r="B24" s="7"/>
      <c r="C24" s="9"/>
      <c r="D24" s="19" t="s">
        <v>26</v>
      </c>
      <c r="E24" s="25">
        <v>0.05</v>
      </c>
      <c r="F24" s="35"/>
      <c r="G24" s="82">
        <f t="shared" ref="G24:G31" si="21">$G$3*E24</f>
        <v>100000</v>
      </c>
      <c r="H24" s="10">
        <f t="shared" si="12"/>
        <v>19000</v>
      </c>
      <c r="I24" s="74">
        <f t="shared" si="16"/>
        <v>81000</v>
      </c>
      <c r="J24" s="10"/>
      <c r="K24" s="10">
        <f t="shared" ref="K24:K31" si="22">$L$5*G24</f>
        <v>5000</v>
      </c>
      <c r="L24" s="7">
        <v>4750</v>
      </c>
      <c r="M24" s="114">
        <f t="shared" si="13"/>
        <v>250</v>
      </c>
      <c r="N24" s="10"/>
      <c r="O24" s="10">
        <f t="shared" si="14"/>
        <v>15000</v>
      </c>
      <c r="P24" s="7">
        <v>14250</v>
      </c>
      <c r="Q24" s="123">
        <f t="shared" si="15"/>
        <v>750</v>
      </c>
      <c r="R24" s="13"/>
      <c r="S24" s="10">
        <f>$P$5*G24</f>
        <v>15000</v>
      </c>
      <c r="T24" s="7"/>
      <c r="U24" s="97"/>
      <c r="V24" s="7"/>
      <c r="W24" s="7">
        <f>$P$5*K24</f>
        <v>750</v>
      </c>
      <c r="X24" s="7"/>
      <c r="Y24" s="97"/>
      <c r="Z24" s="7"/>
      <c r="AA24" s="7">
        <f>$P$5*O24</f>
        <v>2250</v>
      </c>
      <c r="AB24" s="7"/>
      <c r="AC24" s="97"/>
      <c r="AD24" s="7"/>
      <c r="AE24" s="7">
        <f>$P$5*S24</f>
        <v>2250</v>
      </c>
      <c r="AF24" s="7"/>
      <c r="AG24" s="7"/>
      <c r="AH24" s="9"/>
      <c r="AI24" s="7"/>
      <c r="AJ24" s="7"/>
    </row>
    <row r="25" spans="2:36" x14ac:dyDescent="0.35">
      <c r="B25" s="7"/>
      <c r="C25" s="9"/>
      <c r="D25" s="19" t="s">
        <v>8</v>
      </c>
      <c r="E25" s="25">
        <v>0.03</v>
      </c>
      <c r="F25" s="35"/>
      <c r="G25" s="82">
        <f t="shared" si="21"/>
        <v>60000</v>
      </c>
      <c r="H25" s="10">
        <f t="shared" si="12"/>
        <v>11640</v>
      </c>
      <c r="I25" s="74">
        <f t="shared" si="16"/>
        <v>48360</v>
      </c>
      <c r="J25" s="10"/>
      <c r="K25" s="10">
        <f t="shared" si="22"/>
        <v>3000</v>
      </c>
      <c r="L25" s="7">
        <v>2910</v>
      </c>
      <c r="M25" s="114">
        <f t="shared" si="13"/>
        <v>90</v>
      </c>
      <c r="N25" s="10"/>
      <c r="O25" s="10">
        <f t="shared" si="14"/>
        <v>9000</v>
      </c>
      <c r="P25" s="7">
        <v>8730</v>
      </c>
      <c r="Q25" s="123">
        <f t="shared" si="15"/>
        <v>270</v>
      </c>
      <c r="R25" s="13"/>
      <c r="S25" s="10">
        <f t="shared" ref="S25:S31" si="23">$P$5*G25</f>
        <v>9000</v>
      </c>
      <c r="T25" s="7"/>
      <c r="U25" s="97"/>
      <c r="V25" s="7"/>
      <c r="W25" s="7">
        <f t="shared" ref="W25:W31" si="24">$P$5*K25</f>
        <v>450</v>
      </c>
      <c r="X25" s="7"/>
      <c r="Y25" s="97"/>
      <c r="Z25" s="7"/>
      <c r="AA25" s="7">
        <f t="shared" ref="AA25:AA31" si="25">$P$5*O25</f>
        <v>1350</v>
      </c>
      <c r="AB25" s="7"/>
      <c r="AC25" s="97"/>
      <c r="AD25" s="7"/>
      <c r="AE25" s="7">
        <f t="shared" ref="AE25:AE31" si="26">$P$5*S25</f>
        <v>1350</v>
      </c>
      <c r="AF25" s="7"/>
      <c r="AG25" s="7"/>
      <c r="AH25" s="9"/>
      <c r="AI25" s="7"/>
      <c r="AJ25" s="7"/>
    </row>
    <row r="26" spans="2:36" x14ac:dyDescent="0.35">
      <c r="B26" s="7"/>
      <c r="C26" s="9"/>
      <c r="D26" s="19" t="s">
        <v>15</v>
      </c>
      <c r="E26" s="25">
        <v>0.05</v>
      </c>
      <c r="F26" s="35"/>
      <c r="G26" s="82">
        <f t="shared" si="21"/>
        <v>100000</v>
      </c>
      <c r="H26" s="10">
        <f t="shared" si="12"/>
        <v>19000</v>
      </c>
      <c r="I26" s="74">
        <f t="shared" si="16"/>
        <v>81000</v>
      </c>
      <c r="J26" s="10"/>
      <c r="K26" s="10">
        <f t="shared" si="22"/>
        <v>5000</v>
      </c>
      <c r="L26" s="7">
        <v>4750</v>
      </c>
      <c r="M26" s="114">
        <f t="shared" si="13"/>
        <v>250</v>
      </c>
      <c r="N26" s="10"/>
      <c r="O26" s="10">
        <f t="shared" si="14"/>
        <v>15000</v>
      </c>
      <c r="P26" s="7">
        <v>14250</v>
      </c>
      <c r="Q26" s="123">
        <f t="shared" si="15"/>
        <v>750</v>
      </c>
      <c r="R26" s="13"/>
      <c r="S26" s="10">
        <f t="shared" si="23"/>
        <v>15000</v>
      </c>
      <c r="T26" s="7"/>
      <c r="U26" s="97"/>
      <c r="V26" s="7"/>
      <c r="W26" s="7">
        <f t="shared" si="24"/>
        <v>750</v>
      </c>
      <c r="X26" s="7"/>
      <c r="Y26" s="97"/>
      <c r="Z26" s="7"/>
      <c r="AA26" s="7">
        <f t="shared" si="25"/>
        <v>2250</v>
      </c>
      <c r="AB26" s="7"/>
      <c r="AC26" s="97"/>
      <c r="AD26" s="7"/>
      <c r="AE26" s="7">
        <f t="shared" si="26"/>
        <v>2250</v>
      </c>
      <c r="AF26" s="7"/>
      <c r="AG26" s="7"/>
      <c r="AH26" s="9"/>
      <c r="AI26" s="7"/>
      <c r="AJ26" s="7"/>
    </row>
    <row r="27" spans="2:36" x14ac:dyDescent="0.35">
      <c r="B27" s="7"/>
      <c r="C27" s="9"/>
      <c r="D27" s="19" t="s">
        <v>9</v>
      </c>
      <c r="E27" s="25">
        <v>0.05</v>
      </c>
      <c r="F27" s="35"/>
      <c r="G27" s="82">
        <f t="shared" si="21"/>
        <v>100000</v>
      </c>
      <c r="H27" s="10">
        <f t="shared" si="12"/>
        <v>14250</v>
      </c>
      <c r="I27" s="74">
        <f t="shared" si="16"/>
        <v>85750</v>
      </c>
      <c r="J27" s="10"/>
      <c r="K27" s="10">
        <f t="shared" si="22"/>
        <v>5000</v>
      </c>
      <c r="L27" s="7">
        <v>0</v>
      </c>
      <c r="M27" s="114">
        <f t="shared" si="13"/>
        <v>5000</v>
      </c>
      <c r="N27" s="10"/>
      <c r="O27" s="10">
        <f t="shared" si="14"/>
        <v>15000</v>
      </c>
      <c r="P27" s="7">
        <v>14250</v>
      </c>
      <c r="Q27" s="123">
        <f t="shared" si="15"/>
        <v>750</v>
      </c>
      <c r="R27" s="13"/>
      <c r="S27" s="10">
        <f t="shared" si="23"/>
        <v>15000</v>
      </c>
      <c r="T27" s="7"/>
      <c r="U27" s="97"/>
      <c r="V27" s="7"/>
      <c r="W27" s="7">
        <f t="shared" si="24"/>
        <v>750</v>
      </c>
      <c r="X27" s="7"/>
      <c r="Y27" s="97"/>
      <c r="Z27" s="7"/>
      <c r="AA27" s="7">
        <f t="shared" si="25"/>
        <v>2250</v>
      </c>
      <c r="AB27" s="7"/>
      <c r="AC27" s="97"/>
      <c r="AD27" s="7"/>
      <c r="AE27" s="7">
        <f t="shared" si="26"/>
        <v>2250</v>
      </c>
      <c r="AF27" s="7"/>
      <c r="AG27" s="7"/>
      <c r="AH27" s="9"/>
      <c r="AI27" s="7"/>
      <c r="AJ27" s="7"/>
    </row>
    <row r="28" spans="2:36" x14ac:dyDescent="0.35">
      <c r="B28" s="7"/>
      <c r="C28" s="9"/>
      <c r="D28" s="19" t="s">
        <v>14</v>
      </c>
      <c r="E28" s="25">
        <v>0.09</v>
      </c>
      <c r="F28" s="35"/>
      <c r="G28" s="82">
        <f t="shared" si="21"/>
        <v>180000</v>
      </c>
      <c r="H28" s="10">
        <f t="shared" si="12"/>
        <v>32760</v>
      </c>
      <c r="I28" s="74">
        <f t="shared" si="16"/>
        <v>147240</v>
      </c>
      <c r="J28" s="10"/>
      <c r="K28" s="10">
        <f t="shared" si="22"/>
        <v>9000</v>
      </c>
      <c r="L28" s="7">
        <v>8190</v>
      </c>
      <c r="M28" s="114">
        <f t="shared" si="13"/>
        <v>810</v>
      </c>
      <c r="N28" s="10"/>
      <c r="O28" s="10">
        <f t="shared" si="14"/>
        <v>27000</v>
      </c>
      <c r="P28" s="7">
        <v>24570</v>
      </c>
      <c r="Q28" s="123">
        <f t="shared" si="15"/>
        <v>2430</v>
      </c>
      <c r="R28" s="13"/>
      <c r="S28" s="10">
        <f t="shared" si="23"/>
        <v>27000</v>
      </c>
      <c r="T28" s="7"/>
      <c r="U28" s="97"/>
      <c r="V28" s="7"/>
      <c r="W28" s="7">
        <f t="shared" si="24"/>
        <v>1350</v>
      </c>
      <c r="X28" s="7"/>
      <c r="Y28" s="97"/>
      <c r="Z28" s="7"/>
      <c r="AA28" s="7">
        <f t="shared" si="25"/>
        <v>4050</v>
      </c>
      <c r="AB28" s="7"/>
      <c r="AC28" s="97"/>
      <c r="AD28" s="7"/>
      <c r="AE28" s="7">
        <f t="shared" si="26"/>
        <v>4050</v>
      </c>
      <c r="AF28" s="7"/>
      <c r="AG28" s="7"/>
      <c r="AH28" s="9"/>
      <c r="AI28" s="7"/>
      <c r="AJ28" s="7"/>
    </row>
    <row r="29" spans="2:36" x14ac:dyDescent="0.35">
      <c r="B29" s="7"/>
      <c r="C29" s="9"/>
      <c r="D29" s="19" t="s">
        <v>18</v>
      </c>
      <c r="E29" s="25">
        <v>0.05</v>
      </c>
      <c r="F29" s="35"/>
      <c r="G29" s="82">
        <f t="shared" si="21"/>
        <v>100000</v>
      </c>
      <c r="H29" s="10">
        <f t="shared" si="12"/>
        <v>19000</v>
      </c>
      <c r="I29" s="74">
        <f t="shared" si="16"/>
        <v>81000</v>
      </c>
      <c r="J29" s="10"/>
      <c r="K29" s="10">
        <f t="shared" si="22"/>
        <v>5000</v>
      </c>
      <c r="L29" s="7">
        <v>4750</v>
      </c>
      <c r="M29" s="114">
        <f t="shared" si="13"/>
        <v>250</v>
      </c>
      <c r="N29" s="10"/>
      <c r="O29" s="10">
        <f t="shared" si="14"/>
        <v>15000</v>
      </c>
      <c r="P29" s="7">
        <v>14250</v>
      </c>
      <c r="Q29" s="123">
        <f t="shared" si="15"/>
        <v>750</v>
      </c>
      <c r="R29" s="13"/>
      <c r="S29" s="10">
        <f t="shared" si="23"/>
        <v>15000</v>
      </c>
      <c r="T29" s="7"/>
      <c r="U29" s="97"/>
      <c r="V29" s="7"/>
      <c r="W29" s="7">
        <f t="shared" si="24"/>
        <v>750</v>
      </c>
      <c r="X29" s="7"/>
      <c r="Y29" s="97"/>
      <c r="Z29" s="7"/>
      <c r="AA29" s="7">
        <f t="shared" si="25"/>
        <v>2250</v>
      </c>
      <c r="AB29" s="7"/>
      <c r="AC29" s="97"/>
      <c r="AD29" s="7"/>
      <c r="AE29" s="7">
        <f t="shared" si="26"/>
        <v>2250</v>
      </c>
      <c r="AF29" s="7"/>
      <c r="AG29" s="7"/>
      <c r="AH29" s="9"/>
      <c r="AI29" s="7"/>
      <c r="AJ29" s="7"/>
    </row>
    <row r="30" spans="2:36" x14ac:dyDescent="0.35">
      <c r="B30" s="7"/>
      <c r="C30" s="9"/>
      <c r="D30" s="19" t="s">
        <v>20</v>
      </c>
      <c r="E30" s="25">
        <v>0.02</v>
      </c>
      <c r="F30" s="35"/>
      <c r="G30" s="82">
        <f t="shared" si="21"/>
        <v>40000</v>
      </c>
      <c r="H30" s="10">
        <f t="shared" si="12"/>
        <v>7840</v>
      </c>
      <c r="I30" s="74">
        <f t="shared" si="16"/>
        <v>32160</v>
      </c>
      <c r="J30" s="10"/>
      <c r="K30" s="10">
        <f t="shared" si="22"/>
        <v>2000</v>
      </c>
      <c r="L30" s="7">
        <v>1960</v>
      </c>
      <c r="M30" s="114">
        <f t="shared" si="13"/>
        <v>40</v>
      </c>
      <c r="N30" s="10"/>
      <c r="O30" s="10">
        <f t="shared" si="14"/>
        <v>6000</v>
      </c>
      <c r="P30" s="7">
        <v>5880</v>
      </c>
      <c r="Q30" s="123">
        <f t="shared" si="15"/>
        <v>120</v>
      </c>
      <c r="R30" s="13"/>
      <c r="S30" s="10">
        <f t="shared" si="23"/>
        <v>6000</v>
      </c>
      <c r="T30" s="7"/>
      <c r="U30" s="97"/>
      <c r="V30" s="7"/>
      <c r="W30" s="7">
        <f t="shared" si="24"/>
        <v>300</v>
      </c>
      <c r="X30" s="7"/>
      <c r="Y30" s="97"/>
      <c r="Z30" s="7"/>
      <c r="AA30" s="7">
        <f t="shared" si="25"/>
        <v>900</v>
      </c>
      <c r="AB30" s="7"/>
      <c r="AC30" s="97"/>
      <c r="AD30" s="7"/>
      <c r="AE30" s="7">
        <f t="shared" si="26"/>
        <v>900</v>
      </c>
      <c r="AF30" s="7"/>
      <c r="AG30" s="7"/>
      <c r="AH30" s="9"/>
      <c r="AI30" s="7"/>
      <c r="AJ30" s="7"/>
    </row>
    <row r="31" spans="2:36" x14ac:dyDescent="0.35">
      <c r="B31" s="7"/>
      <c r="C31" s="9"/>
      <c r="D31" s="19" t="s">
        <v>27</v>
      </c>
      <c r="E31" s="25">
        <v>0.05</v>
      </c>
      <c r="F31" s="35"/>
      <c r="G31" s="82">
        <f t="shared" si="21"/>
        <v>100000</v>
      </c>
      <c r="H31" s="10">
        <f t="shared" si="12"/>
        <v>17250</v>
      </c>
      <c r="I31" s="74">
        <f t="shared" si="16"/>
        <v>82750</v>
      </c>
      <c r="J31" s="10"/>
      <c r="K31" s="10">
        <f t="shared" si="22"/>
        <v>5000</v>
      </c>
      <c r="L31" s="7">
        <v>0</v>
      </c>
      <c r="M31" s="114">
        <f t="shared" si="13"/>
        <v>5000</v>
      </c>
      <c r="N31" s="10"/>
      <c r="O31" s="10">
        <f t="shared" si="14"/>
        <v>15000</v>
      </c>
      <c r="P31" s="7">
        <v>17250</v>
      </c>
      <c r="Q31" s="123">
        <f t="shared" si="15"/>
        <v>-2250</v>
      </c>
      <c r="R31" s="13"/>
      <c r="S31" s="10">
        <f t="shared" si="23"/>
        <v>15000</v>
      </c>
      <c r="T31" s="7"/>
      <c r="U31" s="97"/>
      <c r="V31" s="7"/>
      <c r="W31" s="7">
        <f t="shared" si="24"/>
        <v>750</v>
      </c>
      <c r="X31" s="7"/>
      <c r="Y31" s="97"/>
      <c r="Z31" s="7"/>
      <c r="AA31" s="7">
        <f t="shared" si="25"/>
        <v>2250</v>
      </c>
      <c r="AB31" s="7"/>
      <c r="AC31" s="97"/>
      <c r="AD31" s="7"/>
      <c r="AE31" s="7">
        <f t="shared" si="26"/>
        <v>2250</v>
      </c>
      <c r="AF31" s="7"/>
      <c r="AG31" s="7"/>
      <c r="AH31" s="9"/>
      <c r="AI31" s="7"/>
      <c r="AJ31" s="7"/>
    </row>
    <row r="32" spans="2:36" x14ac:dyDescent="0.35">
      <c r="B32" s="7"/>
      <c r="C32" s="9"/>
      <c r="D32" s="43" t="s">
        <v>34</v>
      </c>
      <c r="E32" s="26"/>
      <c r="F32" s="35"/>
      <c r="G32" s="85"/>
      <c r="H32" s="8"/>
      <c r="I32" s="78">
        <f t="shared" si="16"/>
        <v>0</v>
      </c>
      <c r="J32" s="10"/>
      <c r="K32" s="8"/>
      <c r="L32" s="8"/>
      <c r="M32" s="116"/>
      <c r="N32" s="10"/>
      <c r="O32" s="8"/>
      <c r="P32" s="8"/>
      <c r="Q32" s="125"/>
      <c r="R32" s="13"/>
      <c r="S32" s="53"/>
      <c r="T32" s="53"/>
      <c r="U32" s="130"/>
      <c r="V32" s="7"/>
      <c r="W32" s="53"/>
      <c r="X32" s="53"/>
      <c r="Y32" s="130"/>
      <c r="Z32" s="7"/>
      <c r="AA32" s="53"/>
      <c r="AB32" s="53"/>
      <c r="AC32" s="130"/>
      <c r="AD32" s="7"/>
      <c r="AE32" s="53"/>
      <c r="AF32" s="53"/>
      <c r="AG32" s="53"/>
      <c r="AH32" s="9"/>
      <c r="AI32" s="7"/>
      <c r="AJ32" s="7"/>
    </row>
    <row r="33" spans="2:36" x14ac:dyDescent="0.35">
      <c r="B33" s="7"/>
      <c r="C33" s="9"/>
      <c r="D33" s="20" t="s">
        <v>10</v>
      </c>
      <c r="E33" s="26">
        <v>0.06</v>
      </c>
      <c r="F33" s="35"/>
      <c r="G33" s="82">
        <f>$G$3*E33</f>
        <v>120000</v>
      </c>
      <c r="H33" s="10">
        <f t="shared" si="12"/>
        <v>22560</v>
      </c>
      <c r="I33" s="74">
        <f t="shared" si="16"/>
        <v>97440</v>
      </c>
      <c r="J33" s="10"/>
      <c r="K33" s="10">
        <f>$L$5*G33</f>
        <v>6000</v>
      </c>
      <c r="L33" s="7">
        <v>5640</v>
      </c>
      <c r="M33" s="114">
        <f t="shared" si="13"/>
        <v>360</v>
      </c>
      <c r="N33" s="10"/>
      <c r="O33" s="10">
        <f t="shared" si="14"/>
        <v>18000</v>
      </c>
      <c r="P33" s="7">
        <v>16920</v>
      </c>
      <c r="Q33" s="123">
        <f t="shared" si="15"/>
        <v>1080</v>
      </c>
      <c r="R33" s="13"/>
      <c r="S33" s="10">
        <f>$P$5*G33</f>
        <v>18000</v>
      </c>
      <c r="T33" s="7"/>
      <c r="U33" s="97"/>
      <c r="V33" s="7"/>
      <c r="W33" s="7">
        <f>$P$5*K33</f>
        <v>900</v>
      </c>
      <c r="X33" s="7"/>
      <c r="Y33" s="97"/>
      <c r="Z33" s="7"/>
      <c r="AA33" s="7">
        <f>$P$5*O33</f>
        <v>2700</v>
      </c>
      <c r="AB33" s="7"/>
      <c r="AC33" s="97"/>
      <c r="AD33" s="7"/>
      <c r="AE33" s="7">
        <f>$P$5*S33</f>
        <v>2700</v>
      </c>
      <c r="AF33" s="7"/>
      <c r="AG33" s="7"/>
      <c r="AH33" s="9"/>
      <c r="AI33" s="7"/>
      <c r="AJ33" s="7"/>
    </row>
    <row r="34" spans="2:36" x14ac:dyDescent="0.35">
      <c r="B34" s="7"/>
      <c r="C34" s="9"/>
      <c r="D34" s="20" t="s">
        <v>29</v>
      </c>
      <c r="E34" s="26">
        <v>0.03</v>
      </c>
      <c r="F34" s="35"/>
      <c r="G34" s="82">
        <f>$G$3*E34</f>
        <v>60000</v>
      </c>
      <c r="H34" s="10">
        <f t="shared" si="12"/>
        <v>11640</v>
      </c>
      <c r="I34" s="74">
        <f t="shared" si="16"/>
        <v>48360</v>
      </c>
      <c r="J34" s="10"/>
      <c r="K34" s="10">
        <f>$L$5*G34</f>
        <v>3000</v>
      </c>
      <c r="L34" s="7">
        <v>2910</v>
      </c>
      <c r="M34" s="114">
        <f t="shared" si="13"/>
        <v>90</v>
      </c>
      <c r="N34" s="10"/>
      <c r="O34" s="10">
        <f t="shared" si="14"/>
        <v>9000</v>
      </c>
      <c r="P34" s="7">
        <v>8730</v>
      </c>
      <c r="Q34" s="123">
        <f t="shared" si="15"/>
        <v>270</v>
      </c>
      <c r="R34" s="13"/>
      <c r="S34" s="10">
        <f t="shared" ref="S34:S37" si="27">$P$5*G34</f>
        <v>9000</v>
      </c>
      <c r="T34" s="7"/>
      <c r="U34" s="97"/>
      <c r="V34" s="7"/>
      <c r="W34" s="7">
        <f t="shared" ref="W34:W37" si="28">$P$5*K34</f>
        <v>450</v>
      </c>
      <c r="X34" s="7"/>
      <c r="Y34" s="97"/>
      <c r="Z34" s="7"/>
      <c r="AA34" s="7">
        <f t="shared" ref="AA34:AA37" si="29">$P$5*O34</f>
        <v>1350</v>
      </c>
      <c r="AB34" s="7"/>
      <c r="AC34" s="97"/>
      <c r="AD34" s="7"/>
      <c r="AE34" s="7">
        <f t="shared" ref="AE34:AE37" si="30">$P$5*S34</f>
        <v>1350</v>
      </c>
      <c r="AF34" s="7"/>
      <c r="AG34" s="7"/>
      <c r="AH34" s="9"/>
      <c r="AI34" s="7"/>
      <c r="AJ34" s="7"/>
    </row>
    <row r="35" spans="2:36" x14ac:dyDescent="0.35">
      <c r="B35" s="7"/>
      <c r="C35" s="9"/>
      <c r="D35" s="20" t="s">
        <v>36</v>
      </c>
      <c r="E35" s="26">
        <v>0.02</v>
      </c>
      <c r="F35" s="35"/>
      <c r="G35" s="82">
        <f>$G$3*E35</f>
        <v>40000</v>
      </c>
      <c r="H35" s="10">
        <f t="shared" si="12"/>
        <v>7840</v>
      </c>
      <c r="I35" s="74">
        <f t="shared" si="16"/>
        <v>32160</v>
      </c>
      <c r="J35" s="10"/>
      <c r="K35" s="10">
        <f>$L$5*G35</f>
        <v>2000</v>
      </c>
      <c r="L35" s="7">
        <v>1960</v>
      </c>
      <c r="M35" s="114">
        <f t="shared" si="13"/>
        <v>40</v>
      </c>
      <c r="N35" s="10"/>
      <c r="O35" s="10">
        <f t="shared" si="14"/>
        <v>6000</v>
      </c>
      <c r="P35" s="7">
        <v>5880</v>
      </c>
      <c r="Q35" s="123">
        <f t="shared" si="15"/>
        <v>120</v>
      </c>
      <c r="R35" s="13"/>
      <c r="S35" s="10">
        <f t="shared" si="27"/>
        <v>6000</v>
      </c>
      <c r="T35" s="7"/>
      <c r="U35" s="97"/>
      <c r="V35" s="7"/>
      <c r="W35" s="7">
        <f t="shared" si="28"/>
        <v>300</v>
      </c>
      <c r="X35" s="7"/>
      <c r="Y35" s="97"/>
      <c r="Z35" s="7"/>
      <c r="AA35" s="7">
        <f t="shared" si="29"/>
        <v>900</v>
      </c>
      <c r="AB35" s="7"/>
      <c r="AC35" s="97"/>
      <c r="AD35" s="7"/>
      <c r="AE35" s="7">
        <f t="shared" si="30"/>
        <v>900</v>
      </c>
      <c r="AF35" s="7"/>
      <c r="AG35" s="7"/>
      <c r="AH35" s="9"/>
      <c r="AI35" s="7"/>
      <c r="AJ35" s="7"/>
    </row>
    <row r="36" spans="2:36" x14ac:dyDescent="0.35">
      <c r="B36" s="7"/>
      <c r="C36" s="9"/>
      <c r="D36" s="22" t="s">
        <v>12</v>
      </c>
      <c r="E36" s="28">
        <v>0.08</v>
      </c>
      <c r="F36" s="35"/>
      <c r="G36" s="82">
        <f>$G$3*E36</f>
        <v>160000</v>
      </c>
      <c r="H36" s="10">
        <f>L36+P36+T36+X36+AB36+AF36</f>
        <v>30560</v>
      </c>
      <c r="I36" s="74">
        <f t="shared" si="16"/>
        <v>129440</v>
      </c>
      <c r="J36" s="10"/>
      <c r="K36" s="10">
        <f>$L$5*G36</f>
        <v>8000</v>
      </c>
      <c r="L36" s="7">
        <v>8640</v>
      </c>
      <c r="M36" s="114">
        <f>K36-L36</f>
        <v>-640</v>
      </c>
      <c r="N36" s="10"/>
      <c r="O36" s="10">
        <f>$P$5*G36</f>
        <v>24000</v>
      </c>
      <c r="P36" s="7">
        <v>21920</v>
      </c>
      <c r="Q36" s="123">
        <f>O36-P36</f>
        <v>2080</v>
      </c>
      <c r="R36" s="13"/>
      <c r="S36" s="10">
        <f t="shared" si="27"/>
        <v>24000</v>
      </c>
      <c r="T36" s="7"/>
      <c r="U36" s="97"/>
      <c r="V36" s="7"/>
      <c r="W36" s="7">
        <f t="shared" si="28"/>
        <v>1200</v>
      </c>
      <c r="X36" s="7"/>
      <c r="Y36" s="97"/>
      <c r="Z36" s="7"/>
      <c r="AA36" s="7">
        <f t="shared" si="29"/>
        <v>3600</v>
      </c>
      <c r="AB36" s="7"/>
      <c r="AC36" s="97"/>
      <c r="AD36" s="7"/>
      <c r="AE36" s="7">
        <f t="shared" si="30"/>
        <v>3600</v>
      </c>
      <c r="AF36" s="7"/>
      <c r="AG36" s="7"/>
      <c r="AH36" s="9"/>
      <c r="AI36" s="7"/>
      <c r="AJ36" s="7"/>
    </row>
    <row r="37" spans="2:36" x14ac:dyDescent="0.35">
      <c r="B37" s="7"/>
      <c r="C37" s="9"/>
      <c r="D37" s="22" t="s">
        <v>13</v>
      </c>
      <c r="E37" s="28">
        <v>0.04</v>
      </c>
      <c r="F37" s="35"/>
      <c r="G37" s="82">
        <f>$G$3*E37</f>
        <v>80000</v>
      </c>
      <c r="H37" s="10">
        <f>L37+P37+T37+X37+AB37+AF37</f>
        <v>14160</v>
      </c>
      <c r="I37" s="74">
        <f t="shared" si="16"/>
        <v>65840</v>
      </c>
      <c r="J37" s="10"/>
      <c r="K37" s="10">
        <f>$L$5*G37</f>
        <v>4000</v>
      </c>
      <c r="L37" s="7">
        <v>4160</v>
      </c>
      <c r="M37" s="114">
        <f>K37-L37</f>
        <v>-160</v>
      </c>
      <c r="N37" s="10"/>
      <c r="O37" s="10">
        <f>$P$5*G37</f>
        <v>12000</v>
      </c>
      <c r="P37" s="7">
        <v>10000</v>
      </c>
      <c r="Q37" s="123">
        <f>O37-P37</f>
        <v>2000</v>
      </c>
      <c r="R37" s="13"/>
      <c r="S37" s="10">
        <f t="shared" si="27"/>
        <v>12000</v>
      </c>
      <c r="T37" s="7"/>
      <c r="U37" s="97"/>
      <c r="V37" s="7"/>
      <c r="W37" s="7">
        <f t="shared" si="28"/>
        <v>600</v>
      </c>
      <c r="X37" s="7"/>
      <c r="Y37" s="97"/>
      <c r="Z37" s="7"/>
      <c r="AA37" s="7">
        <f t="shared" si="29"/>
        <v>1800</v>
      </c>
      <c r="AB37" s="7"/>
      <c r="AC37" s="97"/>
      <c r="AD37" s="7"/>
      <c r="AE37" s="7">
        <f t="shared" si="30"/>
        <v>1800</v>
      </c>
      <c r="AF37" s="7"/>
      <c r="AG37" s="7"/>
      <c r="AH37" s="9"/>
      <c r="AI37" s="7"/>
      <c r="AJ37" s="7"/>
    </row>
    <row r="38" spans="2:36" x14ac:dyDescent="0.35">
      <c r="B38" s="7"/>
      <c r="C38" s="9"/>
      <c r="D38" s="44" t="s">
        <v>30</v>
      </c>
      <c r="E38" s="27"/>
      <c r="F38" s="35"/>
      <c r="G38" s="86"/>
      <c r="H38" s="51"/>
      <c r="I38" s="79">
        <f t="shared" si="16"/>
        <v>0</v>
      </c>
      <c r="J38" s="10"/>
      <c r="K38" s="51"/>
      <c r="L38" s="51"/>
      <c r="M38" s="117"/>
      <c r="N38" s="10"/>
      <c r="O38" s="51"/>
      <c r="P38" s="51"/>
      <c r="Q38" s="126"/>
      <c r="R38" s="13"/>
      <c r="S38" s="52"/>
      <c r="T38" s="52"/>
      <c r="U38" s="131"/>
      <c r="V38" s="7"/>
      <c r="W38" s="52"/>
      <c r="X38" s="52"/>
      <c r="Y38" s="131"/>
      <c r="Z38" s="7"/>
      <c r="AA38" s="52"/>
      <c r="AB38" s="52"/>
      <c r="AC38" s="131"/>
      <c r="AD38" s="7"/>
      <c r="AE38" s="52"/>
      <c r="AF38" s="52"/>
      <c r="AG38" s="52"/>
      <c r="AH38" s="9"/>
      <c r="AI38" s="7"/>
      <c r="AJ38" s="7"/>
    </row>
    <row r="39" spans="2:36" x14ac:dyDescent="0.35">
      <c r="B39" s="7"/>
      <c r="C39" s="9"/>
      <c r="D39" s="21" t="s">
        <v>22</v>
      </c>
      <c r="E39" s="27">
        <v>0.03</v>
      </c>
      <c r="F39" s="35"/>
      <c r="G39" s="82">
        <f>$G$3*E39</f>
        <v>60000</v>
      </c>
      <c r="H39" s="10">
        <f t="shared" si="12"/>
        <v>8730</v>
      </c>
      <c r="I39" s="74">
        <f t="shared" si="16"/>
        <v>51270</v>
      </c>
      <c r="J39" s="10"/>
      <c r="K39" s="10">
        <f>$L$5*G39</f>
        <v>3000</v>
      </c>
      <c r="L39" s="7">
        <v>0</v>
      </c>
      <c r="M39" s="114">
        <f t="shared" si="13"/>
        <v>3000</v>
      </c>
      <c r="N39" s="10"/>
      <c r="O39" s="10">
        <f t="shared" si="14"/>
        <v>9000</v>
      </c>
      <c r="P39" s="7">
        <v>8730</v>
      </c>
      <c r="Q39" s="123">
        <f t="shared" si="15"/>
        <v>270</v>
      </c>
      <c r="R39" s="13"/>
      <c r="S39" s="10">
        <f>$P$5*G39</f>
        <v>9000</v>
      </c>
      <c r="T39" s="7"/>
      <c r="U39" s="97"/>
      <c r="V39" s="7"/>
      <c r="W39" s="7">
        <f>$P$5*K39</f>
        <v>450</v>
      </c>
      <c r="X39" s="7"/>
      <c r="Y39" s="97"/>
      <c r="Z39" s="7"/>
      <c r="AA39" s="7">
        <f>$P$5*O39</f>
        <v>1350</v>
      </c>
      <c r="AB39" s="7"/>
      <c r="AC39" s="97"/>
      <c r="AD39" s="7"/>
      <c r="AE39" s="7">
        <f>$P$5*S39</f>
        <v>1350</v>
      </c>
      <c r="AF39" s="7"/>
      <c r="AG39" s="7"/>
      <c r="AH39" s="9"/>
      <c r="AI39" s="7"/>
      <c r="AJ39" s="7"/>
    </row>
    <row r="40" spans="2:36" x14ac:dyDescent="0.35">
      <c r="B40" s="7"/>
      <c r="C40" s="9"/>
      <c r="D40" s="21" t="s">
        <v>23</v>
      </c>
      <c r="E40" s="27">
        <v>0.02</v>
      </c>
      <c r="F40" s="35"/>
      <c r="G40" s="82">
        <f>$G$3*E40</f>
        <v>40000</v>
      </c>
      <c r="H40" s="10">
        <f t="shared" si="12"/>
        <v>5880</v>
      </c>
      <c r="I40" s="74">
        <f t="shared" si="16"/>
        <v>34120</v>
      </c>
      <c r="J40" s="10"/>
      <c r="K40" s="10">
        <f>$L$5*G40</f>
        <v>2000</v>
      </c>
      <c r="L40" s="7">
        <v>0</v>
      </c>
      <c r="M40" s="114">
        <f t="shared" si="13"/>
        <v>2000</v>
      </c>
      <c r="N40" s="10"/>
      <c r="O40" s="10">
        <f t="shared" si="14"/>
        <v>6000</v>
      </c>
      <c r="P40" s="7">
        <v>5880</v>
      </c>
      <c r="Q40" s="123">
        <f t="shared" si="15"/>
        <v>120</v>
      </c>
      <c r="R40" s="13"/>
      <c r="S40" s="10">
        <f>$P$5*G40</f>
        <v>6000</v>
      </c>
      <c r="T40" s="7"/>
      <c r="U40" s="97"/>
      <c r="V40" s="7"/>
      <c r="W40" s="7">
        <f t="shared" ref="W40:W41" si="31">$P$5*K40</f>
        <v>300</v>
      </c>
      <c r="X40" s="7"/>
      <c r="Y40" s="97"/>
      <c r="Z40" s="7"/>
      <c r="AA40" s="7">
        <f t="shared" ref="AA40:AA41" si="32">$P$5*O40</f>
        <v>900</v>
      </c>
      <c r="AB40" s="7"/>
      <c r="AC40" s="97"/>
      <c r="AD40" s="7"/>
      <c r="AE40" s="7">
        <f t="shared" ref="AE40:AE41" si="33">$P$5*S40</f>
        <v>900</v>
      </c>
      <c r="AF40" s="7"/>
      <c r="AG40" s="7"/>
      <c r="AH40" s="9"/>
      <c r="AI40" s="7"/>
      <c r="AJ40" s="7"/>
    </row>
    <row r="41" spans="2:36" x14ac:dyDescent="0.35">
      <c r="B41" s="7"/>
      <c r="C41" s="9"/>
      <c r="D41" s="21" t="s">
        <v>24</v>
      </c>
      <c r="E41" s="27">
        <v>0.05</v>
      </c>
      <c r="F41" s="35"/>
      <c r="G41" s="82">
        <f>$G$3*E41</f>
        <v>100000</v>
      </c>
      <c r="H41" s="10">
        <f t="shared" si="12"/>
        <v>14250</v>
      </c>
      <c r="I41" s="74">
        <f t="shared" si="16"/>
        <v>85750</v>
      </c>
      <c r="J41" s="10"/>
      <c r="K41" s="10">
        <f>$L$5*G41</f>
        <v>5000</v>
      </c>
      <c r="L41" s="7">
        <v>0</v>
      </c>
      <c r="M41" s="114">
        <f t="shared" si="13"/>
        <v>5000</v>
      </c>
      <c r="N41" s="10"/>
      <c r="O41" s="10">
        <f t="shared" si="14"/>
        <v>15000</v>
      </c>
      <c r="P41" s="7">
        <v>14250</v>
      </c>
      <c r="Q41" s="123">
        <f t="shared" si="15"/>
        <v>750</v>
      </c>
      <c r="R41" s="13"/>
      <c r="S41" s="10">
        <f>$P$5*G41</f>
        <v>15000</v>
      </c>
      <c r="T41" s="7"/>
      <c r="U41" s="97"/>
      <c r="V41" s="7"/>
      <c r="W41" s="7">
        <f t="shared" si="31"/>
        <v>750</v>
      </c>
      <c r="X41" s="7"/>
      <c r="Y41" s="97"/>
      <c r="Z41" s="7"/>
      <c r="AA41" s="7">
        <f t="shared" si="32"/>
        <v>2250</v>
      </c>
      <c r="AB41" s="7"/>
      <c r="AC41" s="97"/>
      <c r="AD41" s="7"/>
      <c r="AE41" s="7">
        <f t="shared" si="33"/>
        <v>2250</v>
      </c>
      <c r="AF41" s="7"/>
      <c r="AG41" s="7"/>
      <c r="AH41" s="9"/>
      <c r="AI41" s="7"/>
      <c r="AJ41" s="7"/>
    </row>
    <row r="42" spans="2:36" ht="14.5" customHeight="1" x14ac:dyDescent="0.35">
      <c r="B42" s="7"/>
      <c r="C42" s="9"/>
      <c r="D42" s="50" t="s">
        <v>28</v>
      </c>
      <c r="E42" s="30"/>
      <c r="F42" s="14"/>
      <c r="G42" s="87"/>
      <c r="H42" s="40"/>
      <c r="I42" s="80">
        <f t="shared" si="16"/>
        <v>0</v>
      </c>
      <c r="J42" s="39"/>
      <c r="K42" s="40"/>
      <c r="L42" s="40"/>
      <c r="M42" s="118"/>
      <c r="N42" s="39"/>
      <c r="O42" s="40"/>
      <c r="P42" s="40"/>
      <c r="Q42" s="118"/>
      <c r="R42" s="39"/>
      <c r="S42" s="40"/>
      <c r="T42" s="40"/>
      <c r="U42" s="118"/>
      <c r="V42" s="39"/>
      <c r="W42" s="40"/>
      <c r="X42" s="40"/>
      <c r="Y42" s="118"/>
      <c r="Z42" s="39"/>
      <c r="AA42" s="40"/>
      <c r="AB42" s="40"/>
      <c r="AC42" s="118"/>
      <c r="AD42" s="39"/>
      <c r="AE42" s="40"/>
      <c r="AF42" s="40"/>
      <c r="AG42" s="41"/>
      <c r="AH42" s="9"/>
      <c r="AI42" s="7"/>
      <c r="AJ42" s="7"/>
    </row>
    <row r="43" spans="2:36" x14ac:dyDescent="0.35">
      <c r="B43" s="7"/>
      <c r="C43" s="9"/>
      <c r="D43" s="17" t="s">
        <v>16</v>
      </c>
      <c r="E43" s="23">
        <v>0.05</v>
      </c>
      <c r="F43" s="35"/>
      <c r="G43" s="82">
        <f>$G$3*E43</f>
        <v>100000</v>
      </c>
      <c r="H43" s="10">
        <f>L43+P43+T43+X43+AB43+AF43</f>
        <v>19000</v>
      </c>
      <c r="I43" s="74">
        <f t="shared" si="16"/>
        <v>81000</v>
      </c>
      <c r="J43" s="10"/>
      <c r="K43" s="10">
        <f>$L$5*G43</f>
        <v>5000</v>
      </c>
      <c r="L43" s="7">
        <v>4750</v>
      </c>
      <c r="M43" s="114">
        <f>K43-L43</f>
        <v>250</v>
      </c>
      <c r="N43" s="10"/>
      <c r="O43" s="10">
        <f>$P$5*G43</f>
        <v>15000</v>
      </c>
      <c r="P43" s="7">
        <v>14250</v>
      </c>
      <c r="Q43" s="123">
        <f>O43-P43</f>
        <v>750</v>
      </c>
      <c r="R43" s="13"/>
      <c r="S43" s="10">
        <f>$P$5*G43</f>
        <v>15000</v>
      </c>
      <c r="T43" s="7"/>
      <c r="U43" s="97"/>
      <c r="V43" s="7"/>
      <c r="W43" s="7">
        <f>$P$5*K43</f>
        <v>750</v>
      </c>
      <c r="X43" s="7"/>
      <c r="Y43" s="97"/>
      <c r="Z43" s="7"/>
      <c r="AA43" s="7">
        <f>$P$5*O43</f>
        <v>2250</v>
      </c>
      <c r="AB43" s="7"/>
      <c r="AC43" s="97"/>
      <c r="AD43" s="7"/>
      <c r="AE43" s="7">
        <f>$P$5*S43</f>
        <v>2250</v>
      </c>
      <c r="AF43" s="7"/>
      <c r="AG43" s="7"/>
      <c r="AH43" s="9"/>
      <c r="AI43" s="7"/>
      <c r="AJ43" s="7"/>
    </row>
    <row r="44" spans="2:36" ht="15" thickBot="1" x14ac:dyDescent="0.4">
      <c r="B44" s="7"/>
      <c r="C44" s="9"/>
      <c r="D44" s="48" t="s">
        <v>17</v>
      </c>
      <c r="E44" s="49">
        <v>0.03</v>
      </c>
      <c r="F44" s="36"/>
      <c r="G44" s="88">
        <f>$G$3*E44</f>
        <v>60000</v>
      </c>
      <c r="H44" s="89">
        <f>L44+P44+T44+X44+AB44+AF44</f>
        <v>11640</v>
      </c>
      <c r="I44" s="90">
        <f t="shared" si="16"/>
        <v>48360</v>
      </c>
      <c r="J44" s="10"/>
      <c r="K44" s="11">
        <f>$L$5*G44</f>
        <v>3000</v>
      </c>
      <c r="L44" s="12">
        <v>2910</v>
      </c>
      <c r="M44" s="119">
        <f>K44-L44</f>
        <v>90</v>
      </c>
      <c r="N44" s="10"/>
      <c r="O44" s="11">
        <f>$P$5*G44</f>
        <v>9000</v>
      </c>
      <c r="P44" s="7">
        <v>8730</v>
      </c>
      <c r="Q44" s="127">
        <f>O44-P44</f>
        <v>270</v>
      </c>
      <c r="R44" s="13"/>
      <c r="S44" s="11">
        <f>$P$5*G44</f>
        <v>9000</v>
      </c>
      <c r="T44" s="12"/>
      <c r="U44" s="132"/>
      <c r="V44" s="7"/>
      <c r="W44" s="12">
        <f>$P$5*K44</f>
        <v>450</v>
      </c>
      <c r="X44" s="12"/>
      <c r="Y44" s="132"/>
      <c r="Z44" s="7"/>
      <c r="AA44" s="12">
        <f>$P$5*O44</f>
        <v>1350</v>
      </c>
      <c r="AB44" s="12"/>
      <c r="AC44" s="132"/>
      <c r="AD44" s="7"/>
      <c r="AE44" s="12">
        <f>$P$5*S44</f>
        <v>1350</v>
      </c>
      <c r="AF44" s="12"/>
      <c r="AG44" s="12"/>
      <c r="AH44" s="9"/>
      <c r="AI44" s="7"/>
      <c r="AJ44" s="7"/>
    </row>
    <row r="45" spans="2:36" ht="43.5" customHeight="1" thickTop="1" x14ac:dyDescent="0.35">
      <c r="B45" s="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7"/>
      <c r="AJ45" s="7"/>
    </row>
    <row r="46" spans="2:36" x14ac:dyDescent="0.35">
      <c r="B46" s="7"/>
      <c r="C46" s="7"/>
      <c r="D46" s="7"/>
      <c r="E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2:36" x14ac:dyDescent="0.35">
      <c r="C47" s="7"/>
      <c r="D47" s="7"/>
      <c r="E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2:36" x14ac:dyDescent="0.35">
      <c r="AH48" s="7"/>
      <c r="AI48" s="7"/>
      <c r="AJ48" s="7"/>
    </row>
  </sheetData>
  <mergeCells count="8">
    <mergeCell ref="K6:M6"/>
    <mergeCell ref="G6:I6"/>
    <mergeCell ref="D2:AG2"/>
    <mergeCell ref="O6:Q6"/>
    <mergeCell ref="S6:U6"/>
    <mergeCell ref="W6:Y6"/>
    <mergeCell ref="AA6:AC6"/>
    <mergeCell ref="AE6:AG6"/>
  </mergeCells>
  <phoneticPr fontId="4" type="noConversion"/>
  <conditionalFormatting sqref="I19:J44">
    <cfRule type="dataBar" priority="6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{5C20F4C9-A5CF-4621-AAAA-1C5324DFC541}</x14:id>
        </ext>
      </extLst>
    </cfRule>
  </conditionalFormatting>
  <conditionalFormatting sqref="I42:J42 G16:J16 I17:J17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{7B9C4D31-A735-4612-A766-EB686191E804}</x14:id>
        </ext>
      </extLst>
    </cfRule>
  </conditionalFormatting>
  <conditionalFormatting sqref="M19:M4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{F64987EB-56CC-49F0-9733-C87D789D341F}</x14:id>
        </ext>
      </extLst>
    </cfRule>
  </conditionalFormatting>
  <conditionalFormatting sqref="M19:N1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{B1F7B57A-29D6-4A49-A158-23E641794225}</x14:id>
        </ext>
      </extLst>
    </cfRule>
  </conditionalFormatting>
  <conditionalFormatting sqref="M36:N3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{38AFBCB9-DF4E-4200-85CC-AED514FCD715}</x14:id>
        </ext>
      </extLst>
    </cfRule>
  </conditionalFormatting>
  <conditionalFormatting sqref="M42:N42 M17:N17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{9AAA575B-6B15-4E86-B099-DF136D37D925}</x14:id>
        </ext>
      </extLst>
    </cfRule>
  </conditionalFormatting>
  <conditionalFormatting sqref="M43:N4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{CD64425C-B69A-4FAB-A777-4A3E0C56EAB1}</x14:id>
        </ext>
      </extLst>
    </cfRule>
  </conditionalFormatting>
  <conditionalFormatting sqref="M43:N44 M18:N18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{BFCDF900-CB43-4BD4-AF18-888DAD312B95}</x14:id>
        </ext>
      </extLst>
    </cfRule>
  </conditionalFormatting>
  <conditionalFormatting sqref="M43:N44 M18:N4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{B6EF6EC2-7A2F-4BC3-8582-462B4479353A}</x14:id>
        </ext>
      </extLst>
    </cfRule>
  </conditionalFormatting>
  <conditionalFormatting sqref="M44:N44 M18:N1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{E74BAE7E-C6BE-49EA-80E3-4902C8EDFB37}</x14:id>
        </ext>
      </extLst>
    </cfRule>
  </conditionalFormatting>
  <conditionalFormatting sqref="Q19:Q4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{D60ACDAE-B4E2-45A4-9D7D-68072F695AF0}</x14:id>
        </ext>
      </extLst>
    </cfRule>
  </conditionalFormatting>
  <conditionalFormatting sqref="Q19:R44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{4CA85389-9C4D-4E61-816A-FE9892FD119F}</x14:id>
        </ext>
      </extLst>
    </cfRule>
  </conditionalFormatting>
  <conditionalFormatting sqref="Q42:R42 Q17:R17">
    <cfRule type="dataBar" priority="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{C9257482-8712-4509-96CF-D03031150FDF}</x14:id>
        </ext>
      </extLst>
    </cfRule>
  </conditionalFormatting>
  <conditionalFormatting sqref="Q43:R44 Q18:R4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{4763EC98-6BB6-4E68-B7D2-8A86FDAABD83}</x14:id>
        </ext>
      </extLst>
    </cfRule>
  </conditionalFormatting>
  <conditionalFormatting sqref="U42:V42 U17:V17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{1C2A0AF2-4496-4231-BEE6-A9111DF03381}</x14:id>
        </ext>
      </extLst>
    </cfRule>
  </conditionalFormatting>
  <conditionalFormatting sqref="Y42:Z42 Y17:Z1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{6921104B-6023-4903-83BD-407736D88A65}</x14:id>
        </ext>
      </extLst>
    </cfRule>
  </conditionalFormatting>
  <conditionalFormatting sqref="AC42:AD42 AC17:AD17">
    <cfRule type="dataBar" priority="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{927A71BA-98AB-456D-9A1C-38A2FFAF78BE}</x14:id>
        </ext>
      </extLst>
    </cfRule>
  </conditionalFormatting>
  <conditionalFormatting sqref="AG17 AG42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{C84DF056-9C52-48D2-8306-2AE0F0BEBDF9}</x14:id>
        </ext>
      </extLst>
    </cfRule>
  </conditionalFormatting>
  <pageMargins left="0.7" right="0.7" top="0.75" bottom="0.75" header="0.3" footer="0.3"/>
  <ignoredErrors>
    <ignoredError sqref="I15" formula="1"/>
    <ignoredError sqref="L9:L13 P11:P1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20F4C9-A5CF-4621-AAAA-1C5324DFC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I19:J44</xm:sqref>
        </x14:conditionalFormatting>
        <x14:conditionalFormatting xmlns:xm="http://schemas.microsoft.com/office/excel/2006/main">
          <x14:cfRule type="dataBar" id="{7B9C4D31-A735-4612-A766-EB686191E8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I42:J42 G16:J16 I17:J17</xm:sqref>
        </x14:conditionalFormatting>
        <x14:conditionalFormatting xmlns:xm="http://schemas.microsoft.com/office/excel/2006/main">
          <x14:cfRule type="dataBar" id="{F64987EB-56CC-49F0-9733-C87D789D34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M19:M44</xm:sqref>
        </x14:conditionalFormatting>
        <x14:conditionalFormatting xmlns:xm="http://schemas.microsoft.com/office/excel/2006/main">
          <x14:cfRule type="dataBar" id="{B1F7B57A-29D6-4A49-A158-23E641794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M19:N19</xm:sqref>
        </x14:conditionalFormatting>
        <x14:conditionalFormatting xmlns:xm="http://schemas.microsoft.com/office/excel/2006/main">
          <x14:cfRule type="dataBar" id="{38AFBCB9-DF4E-4200-85CC-AED514FCD7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M36:N36</xm:sqref>
        </x14:conditionalFormatting>
        <x14:conditionalFormatting xmlns:xm="http://schemas.microsoft.com/office/excel/2006/main">
          <x14:cfRule type="dataBar" id="{9AAA575B-6B15-4E86-B099-DF136D37D9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M42:N42 M17:N17</xm:sqref>
        </x14:conditionalFormatting>
        <x14:conditionalFormatting xmlns:xm="http://schemas.microsoft.com/office/excel/2006/main">
          <x14:cfRule type="dataBar" id="{CD64425C-B69A-4FAB-A777-4A3E0C56EA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M43:N43</xm:sqref>
        </x14:conditionalFormatting>
        <x14:conditionalFormatting xmlns:xm="http://schemas.microsoft.com/office/excel/2006/main">
          <x14:cfRule type="dataBar" id="{BFCDF900-CB43-4BD4-AF18-888DAD312B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M43:N44 M18:N18</xm:sqref>
        </x14:conditionalFormatting>
        <x14:conditionalFormatting xmlns:xm="http://schemas.microsoft.com/office/excel/2006/main">
          <x14:cfRule type="dataBar" id="{B6EF6EC2-7A2F-4BC3-8582-462B447935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M43:N44 M18:N41</xm:sqref>
        </x14:conditionalFormatting>
        <x14:conditionalFormatting xmlns:xm="http://schemas.microsoft.com/office/excel/2006/main">
          <x14:cfRule type="dataBar" id="{E74BAE7E-C6BE-49EA-80E3-4902C8EDF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M44:N44 M18:N18</xm:sqref>
        </x14:conditionalFormatting>
        <x14:conditionalFormatting xmlns:xm="http://schemas.microsoft.com/office/excel/2006/main">
          <x14:cfRule type="dataBar" id="{D60ACDAE-B4E2-45A4-9D7D-68072F695A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Q19:Q44</xm:sqref>
        </x14:conditionalFormatting>
        <x14:conditionalFormatting xmlns:xm="http://schemas.microsoft.com/office/excel/2006/main">
          <x14:cfRule type="dataBar" id="{4CA85389-9C4D-4E61-816A-FE9892FD11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Q19:R44</xm:sqref>
        </x14:conditionalFormatting>
        <x14:conditionalFormatting xmlns:xm="http://schemas.microsoft.com/office/excel/2006/main">
          <x14:cfRule type="dataBar" id="{C9257482-8712-4509-96CF-D03031150F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Q42:R42 Q17:R17</xm:sqref>
        </x14:conditionalFormatting>
        <x14:conditionalFormatting xmlns:xm="http://schemas.microsoft.com/office/excel/2006/main">
          <x14:cfRule type="dataBar" id="{4763EC98-6BB6-4E68-B7D2-8A86FDAABD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Q43:R44 Q18:R41</xm:sqref>
        </x14:conditionalFormatting>
        <x14:conditionalFormatting xmlns:xm="http://schemas.microsoft.com/office/excel/2006/main">
          <x14:cfRule type="dataBar" id="{1C2A0AF2-4496-4231-BEE6-A9111DF033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U42:V42 U17:V17</xm:sqref>
        </x14:conditionalFormatting>
        <x14:conditionalFormatting xmlns:xm="http://schemas.microsoft.com/office/excel/2006/main">
          <x14:cfRule type="dataBar" id="{6921104B-6023-4903-83BD-407736D88A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Y42:Z42 Y17:Z17</xm:sqref>
        </x14:conditionalFormatting>
        <x14:conditionalFormatting xmlns:xm="http://schemas.microsoft.com/office/excel/2006/main">
          <x14:cfRule type="dataBar" id="{927A71BA-98AB-456D-9A1C-38A2FFAF78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AC42:AD42 AC17:AD17</xm:sqref>
        </x14:conditionalFormatting>
        <x14:conditionalFormatting xmlns:xm="http://schemas.microsoft.com/office/excel/2006/main">
          <x14:cfRule type="dataBar" id="{C84DF056-9C52-48D2-8306-2AE0F0BEBD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AG17 AG42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D0C6-E229-4109-A919-4D80C3D90FB9}">
  <dimension ref="A2:L25"/>
  <sheetViews>
    <sheetView zoomScale="70" zoomScaleNormal="70" workbookViewId="0">
      <selection activeCell="Q12" sqref="Q12"/>
    </sheetView>
  </sheetViews>
  <sheetFormatPr defaultRowHeight="14.5" x14ac:dyDescent="0.35"/>
  <cols>
    <col min="2" max="2" width="25.90625" customWidth="1"/>
    <col min="3" max="3" width="33.08984375" customWidth="1"/>
    <col min="4" max="4" width="4" style="4" customWidth="1"/>
    <col min="5" max="5" width="8.7265625" style="2"/>
  </cols>
  <sheetData>
    <row r="2" spans="2:12" x14ac:dyDescent="0.35">
      <c r="B2" t="s">
        <v>28</v>
      </c>
      <c r="C2" t="s">
        <v>16</v>
      </c>
      <c r="D2" s="5" t="s">
        <v>37</v>
      </c>
      <c r="E2" s="2">
        <v>0.05</v>
      </c>
      <c r="F2" s="4" t="s">
        <v>44</v>
      </c>
    </row>
    <row r="3" spans="2:12" x14ac:dyDescent="0.35">
      <c r="B3" t="s">
        <v>28</v>
      </c>
      <c r="C3" t="s">
        <v>17</v>
      </c>
      <c r="D3" s="5" t="s">
        <v>38</v>
      </c>
      <c r="E3" s="2">
        <v>0.03</v>
      </c>
      <c r="F3" t="e" cm="1">
        <f t="array" ref="F3">TEXTJOIN</f>
        <v>#NAME?</v>
      </c>
    </row>
    <row r="4" spans="2:12" x14ac:dyDescent="0.35">
      <c r="B4" t="s">
        <v>35</v>
      </c>
      <c r="C4" t="s">
        <v>45</v>
      </c>
      <c r="D4" s="5" t="s">
        <v>39</v>
      </c>
      <c r="E4" s="2">
        <v>0.04</v>
      </c>
      <c r="F4" t="str">
        <f>C4&amp;E4</f>
        <v>Locations activation 0.04</v>
      </c>
      <c r="L4" s="2">
        <v>0.95</v>
      </c>
    </row>
    <row r="5" spans="2:12" x14ac:dyDescent="0.35">
      <c r="B5" t="s">
        <v>35</v>
      </c>
      <c r="C5" t="s">
        <v>32</v>
      </c>
      <c r="D5" s="5" t="s">
        <v>40</v>
      </c>
      <c r="E5" s="2">
        <v>0.06</v>
      </c>
      <c r="L5" s="2">
        <v>0.97</v>
      </c>
    </row>
    <row r="6" spans="2:12" x14ac:dyDescent="0.35">
      <c r="B6" t="s">
        <v>35</v>
      </c>
      <c r="C6" t="s">
        <v>11</v>
      </c>
      <c r="D6" s="5" t="s">
        <v>37</v>
      </c>
      <c r="E6" s="2">
        <v>0.05</v>
      </c>
      <c r="L6" s="2">
        <v>0.96</v>
      </c>
    </row>
    <row r="7" spans="2:12" x14ac:dyDescent="0.35">
      <c r="B7" t="s">
        <v>35</v>
      </c>
      <c r="C7" t="s">
        <v>19</v>
      </c>
      <c r="D7" s="5" t="s">
        <v>37</v>
      </c>
      <c r="E7" s="2">
        <v>0.05</v>
      </c>
      <c r="L7" s="2">
        <v>0.94</v>
      </c>
    </row>
    <row r="8" spans="2:12" x14ac:dyDescent="0.35">
      <c r="B8" t="s">
        <v>33</v>
      </c>
      <c r="C8" t="s">
        <v>26</v>
      </c>
      <c r="D8" s="5" t="s">
        <v>37</v>
      </c>
      <c r="E8" s="2">
        <v>0.05</v>
      </c>
      <c r="L8" s="2">
        <v>0.95</v>
      </c>
    </row>
    <row r="9" spans="2:12" x14ac:dyDescent="0.35">
      <c r="B9" t="s">
        <v>33</v>
      </c>
      <c r="C9" t="s">
        <v>8</v>
      </c>
      <c r="D9" s="5" t="s">
        <v>38</v>
      </c>
      <c r="E9" s="2">
        <v>0.03</v>
      </c>
      <c r="L9" s="2">
        <v>0.95</v>
      </c>
    </row>
    <row r="10" spans="2:12" x14ac:dyDescent="0.35">
      <c r="B10" t="s">
        <v>33</v>
      </c>
      <c r="C10" t="s">
        <v>15</v>
      </c>
      <c r="D10" s="5" t="s">
        <v>37</v>
      </c>
      <c r="E10" s="2">
        <v>0.05</v>
      </c>
      <c r="L10" s="2">
        <v>0.95</v>
      </c>
    </row>
    <row r="11" spans="2:12" x14ac:dyDescent="0.35">
      <c r="B11" t="s">
        <v>33</v>
      </c>
      <c r="C11" t="s">
        <v>9</v>
      </c>
      <c r="D11" s="5" t="s">
        <v>37</v>
      </c>
      <c r="E11" s="2">
        <v>0.05</v>
      </c>
      <c r="L11" s="2">
        <v>0.97</v>
      </c>
    </row>
    <row r="12" spans="2:12" x14ac:dyDescent="0.35">
      <c r="B12" t="s">
        <v>33</v>
      </c>
      <c r="C12" t="s">
        <v>14</v>
      </c>
      <c r="D12" s="5" t="s">
        <v>41</v>
      </c>
      <c r="E12" s="2">
        <v>0.09</v>
      </c>
      <c r="L12" s="2">
        <v>0.95</v>
      </c>
    </row>
    <row r="13" spans="2:12" x14ac:dyDescent="0.35">
      <c r="B13" t="s">
        <v>33</v>
      </c>
      <c r="C13" t="s">
        <v>18</v>
      </c>
      <c r="D13" s="5" t="s">
        <v>37</v>
      </c>
      <c r="E13" s="2">
        <v>0.05</v>
      </c>
      <c r="L13" s="2">
        <v>0.95</v>
      </c>
    </row>
    <row r="14" spans="2:12" x14ac:dyDescent="0.35">
      <c r="B14" t="s">
        <v>33</v>
      </c>
      <c r="C14" t="s">
        <v>20</v>
      </c>
      <c r="D14" s="5" t="s">
        <v>42</v>
      </c>
      <c r="E14" s="2">
        <v>0.02</v>
      </c>
      <c r="L14" s="2">
        <v>0.91</v>
      </c>
    </row>
    <row r="15" spans="2:12" x14ac:dyDescent="0.35">
      <c r="B15" t="s">
        <v>33</v>
      </c>
      <c r="C15" t="s">
        <v>27</v>
      </c>
      <c r="D15" s="5" t="s">
        <v>37</v>
      </c>
      <c r="E15" s="2">
        <v>0.05</v>
      </c>
      <c r="L15" s="2">
        <v>0.95</v>
      </c>
    </row>
    <row r="16" spans="2:12" x14ac:dyDescent="0.35">
      <c r="B16" t="s">
        <v>34</v>
      </c>
      <c r="C16" t="s">
        <v>10</v>
      </c>
      <c r="D16" s="5" t="s">
        <v>40</v>
      </c>
      <c r="E16" s="2">
        <v>0.06</v>
      </c>
      <c r="L16" s="2">
        <v>0.98</v>
      </c>
    </row>
    <row r="17" spans="1:12" x14ac:dyDescent="0.35">
      <c r="B17" t="s">
        <v>34</v>
      </c>
      <c r="C17" t="s">
        <v>29</v>
      </c>
      <c r="D17" s="5" t="s">
        <v>38</v>
      </c>
      <c r="E17" s="2">
        <v>0.03</v>
      </c>
      <c r="L17" s="2">
        <v>0.95</v>
      </c>
    </row>
    <row r="18" spans="1:12" x14ac:dyDescent="0.35">
      <c r="B18" t="s">
        <v>34</v>
      </c>
      <c r="C18" t="s">
        <v>36</v>
      </c>
      <c r="D18" s="5" t="s">
        <v>42</v>
      </c>
      <c r="E18" s="2">
        <v>0.02</v>
      </c>
      <c r="L18" s="2">
        <v>0.94</v>
      </c>
    </row>
    <row r="19" spans="1:12" x14ac:dyDescent="0.35">
      <c r="B19" t="s">
        <v>30</v>
      </c>
      <c r="C19" t="s">
        <v>22</v>
      </c>
      <c r="D19" s="5" t="s">
        <v>38</v>
      </c>
      <c r="E19" s="2">
        <v>0.03</v>
      </c>
      <c r="L19" s="2">
        <v>0.97</v>
      </c>
    </row>
    <row r="20" spans="1:12" x14ac:dyDescent="0.35">
      <c r="B20" t="s">
        <v>30</v>
      </c>
      <c r="C20" t="s">
        <v>23</v>
      </c>
      <c r="D20" s="5" t="s">
        <v>42</v>
      </c>
      <c r="E20" s="2">
        <v>0.02</v>
      </c>
      <c r="L20" s="2">
        <v>0.98</v>
      </c>
    </row>
    <row r="21" spans="1:12" x14ac:dyDescent="0.35">
      <c r="B21" t="s">
        <v>30</v>
      </c>
      <c r="C21" t="s">
        <v>24</v>
      </c>
      <c r="D21" s="5" t="s">
        <v>37</v>
      </c>
      <c r="E21" s="2">
        <v>0.05</v>
      </c>
      <c r="L21" s="2">
        <v>0.97</v>
      </c>
    </row>
    <row r="22" spans="1:12" x14ac:dyDescent="0.35">
      <c r="A22" s="1">
        <v>0.15</v>
      </c>
      <c r="B22" t="s">
        <v>25</v>
      </c>
      <c r="C22" t="s">
        <v>12</v>
      </c>
      <c r="D22" s="5" t="s">
        <v>43</v>
      </c>
      <c r="E22" s="2">
        <v>0.08</v>
      </c>
      <c r="L22" s="2">
        <v>0.98</v>
      </c>
    </row>
    <row r="23" spans="1:12" x14ac:dyDescent="0.35">
      <c r="B23" t="s">
        <v>25</v>
      </c>
      <c r="C23" t="s">
        <v>13</v>
      </c>
      <c r="D23" s="5" t="s">
        <v>39</v>
      </c>
      <c r="E23" s="2">
        <v>0.04</v>
      </c>
      <c r="L23" s="2">
        <v>0.95</v>
      </c>
    </row>
    <row r="24" spans="1:12" x14ac:dyDescent="0.35">
      <c r="D24" s="6">
        <f>SUM(D2:D23)</f>
        <v>0</v>
      </c>
      <c r="E24" s="3">
        <f>SUM(E2:E23)</f>
        <v>1</v>
      </c>
      <c r="L24" s="2">
        <v>-0.08</v>
      </c>
    </row>
    <row r="25" spans="1:12" x14ac:dyDescent="0.35">
      <c r="L25" s="2">
        <v>-0.04</v>
      </c>
    </row>
  </sheetData>
  <sortState xmlns:xlrd2="http://schemas.microsoft.com/office/spreadsheetml/2017/richdata2" ref="B2:C23">
    <sortCondition ref="B2:B23"/>
  </sortState>
  <phoneticPr fontId="4" type="noConversion"/>
  <pageMargins left="0.7" right="0.7" top="0.75" bottom="0.75" header="0.3" footer="0.3"/>
  <ignoredErrors>
    <ignoredError sqref="D1: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4B5-A8E3-49FB-9722-3555113B024C}">
  <dimension ref="E1:R23"/>
  <sheetViews>
    <sheetView workbookViewId="0">
      <selection activeCell="E4" sqref="E4:F10"/>
    </sheetView>
  </sheetViews>
  <sheetFormatPr defaultRowHeight="14.5" x14ac:dyDescent="0.35"/>
  <cols>
    <col min="4" max="4" width="8.984375E-2" customWidth="1"/>
    <col min="5" max="5" width="19.6328125" customWidth="1"/>
  </cols>
  <sheetData>
    <row r="1" spans="5:18" x14ac:dyDescent="0.35"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5:18" x14ac:dyDescent="0.35"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5:18" x14ac:dyDescent="0.35"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5:18" x14ac:dyDescent="0.35">
      <c r="E4" t="s">
        <v>54</v>
      </c>
      <c r="F4" t="s">
        <v>55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5:18" x14ac:dyDescent="0.35">
      <c r="E5" s="18" t="s">
        <v>35</v>
      </c>
      <c r="F5" s="31">
        <v>0.2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5:18" x14ac:dyDescent="0.35">
      <c r="E6" s="19" t="s">
        <v>33</v>
      </c>
      <c r="F6" s="32">
        <v>0.38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5:18" x14ac:dyDescent="0.35">
      <c r="E7" s="20" t="s">
        <v>34</v>
      </c>
      <c r="F7" s="33">
        <v>0.11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5:18" x14ac:dyDescent="0.35">
      <c r="E8" s="22" t="s">
        <v>25</v>
      </c>
      <c r="F8" s="46">
        <v>0.12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5:18" x14ac:dyDescent="0.35">
      <c r="E9" s="21" t="s">
        <v>30</v>
      </c>
      <c r="F9" s="34">
        <v>0.1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5:18" x14ac:dyDescent="0.35">
      <c r="E10" s="48" t="s">
        <v>28</v>
      </c>
      <c r="F10" s="47">
        <v>0.08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5:18" x14ac:dyDescent="0.35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5:18" x14ac:dyDescent="0.35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5:18" x14ac:dyDescent="0.35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5:18" x14ac:dyDescent="0.35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5:18" x14ac:dyDescent="0.3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5:18" x14ac:dyDescent="0.35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7:18" x14ac:dyDescent="0.35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7:18" x14ac:dyDescent="0.35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7:18" x14ac:dyDescent="0.35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7:18" x14ac:dyDescent="0.35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7:18" x14ac:dyDescent="0.35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7:18" x14ac:dyDescent="0.35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7:18" x14ac:dyDescent="0.35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BF0-F97E-4FFA-ADB6-6E79C32C08F8}">
  <dimension ref="B1:P24"/>
  <sheetViews>
    <sheetView topLeftCell="B1" workbookViewId="0">
      <selection activeCell="D5" sqref="D5"/>
    </sheetView>
  </sheetViews>
  <sheetFormatPr defaultRowHeight="14.5" x14ac:dyDescent="0.35"/>
  <cols>
    <col min="2" max="2" width="20.453125" customWidth="1"/>
    <col min="3" max="3" width="11.453125" customWidth="1"/>
  </cols>
  <sheetData>
    <row r="1" spans="2:16" x14ac:dyDescent="0.35"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35"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x14ac:dyDescent="0.35">
      <c r="B3" s="66" t="s">
        <v>56</v>
      </c>
      <c r="C3" s="150" t="s">
        <v>21</v>
      </c>
      <c r="D3" s="150" t="s">
        <v>0</v>
      </c>
      <c r="E3" s="151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2:16" x14ac:dyDescent="0.35">
      <c r="B4" s="18" t="s">
        <v>35</v>
      </c>
      <c r="C4" s="152">
        <v>400000</v>
      </c>
      <c r="D4" s="152">
        <v>74170</v>
      </c>
      <c r="E4" s="153">
        <v>0.18542500000000001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2:16" x14ac:dyDescent="0.35">
      <c r="B5" s="19" t="s">
        <v>33</v>
      </c>
      <c r="C5" s="152">
        <v>780000</v>
      </c>
      <c r="D5" s="152">
        <v>140740</v>
      </c>
      <c r="E5" s="153">
        <v>0.18043589743589744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2:16" x14ac:dyDescent="0.35">
      <c r="B6" s="20" t="s">
        <v>34</v>
      </c>
      <c r="C6" s="152">
        <v>220000</v>
      </c>
      <c r="D6" s="152">
        <v>42040</v>
      </c>
      <c r="E6" s="153">
        <v>0.19109090909090909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2:16" x14ac:dyDescent="0.35">
      <c r="B7" s="22" t="s">
        <v>25</v>
      </c>
      <c r="C7" s="152">
        <v>240000</v>
      </c>
      <c r="D7" s="152">
        <v>44720</v>
      </c>
      <c r="E7" s="153">
        <v>0.18633333333333332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2:16" x14ac:dyDescent="0.35">
      <c r="B8" s="21" t="s">
        <v>30</v>
      </c>
      <c r="C8" s="152">
        <v>200000</v>
      </c>
      <c r="D8" s="152">
        <v>28860</v>
      </c>
      <c r="E8" s="153">
        <v>0.14430000000000001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35">
      <c r="B9" s="48" t="s">
        <v>28</v>
      </c>
      <c r="C9" s="152">
        <v>160000</v>
      </c>
      <c r="D9" s="152">
        <v>30640</v>
      </c>
      <c r="E9" s="153">
        <v>0.1915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x14ac:dyDescent="0.35"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2:16" x14ac:dyDescent="0.35"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2:16" x14ac:dyDescent="0.35"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x14ac:dyDescent="0.35"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x14ac:dyDescent="0.35"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35"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35"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6:16" x14ac:dyDescent="0.35"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6:16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6:16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6:16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6:16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6:16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6:16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6:16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Sheet2</vt:lpstr>
      <vt:lpstr>Cat Share</vt:lpstr>
      <vt:lpstr>Category projtn Vs YTD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George</dc:creator>
  <cp:lastModifiedBy>Evelyn George</cp:lastModifiedBy>
  <dcterms:created xsi:type="dcterms:W3CDTF">2024-02-06T09:39:45Z</dcterms:created>
  <dcterms:modified xsi:type="dcterms:W3CDTF">2024-02-07T10:57:31Z</dcterms:modified>
</cp:coreProperties>
</file>